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64" activeTab="10"/>
  </bookViews>
  <sheets>
    <sheet name="প্রাঃ-১ম" sheetId="1" r:id="rId1"/>
    <sheet name="প্রা-২য়" sheetId="10" r:id="rId2"/>
    <sheet name="প্রাঃ-৩য়" sheetId="11" r:id="rId3"/>
    <sheet name="অপ্রাঃ-১ম" sheetId="12" r:id="rId4"/>
    <sheet name="অপ্রাঃ-২য়" sheetId="13" r:id="rId5"/>
    <sheet name="অপ্রাঃ-৩য়" sheetId="14" r:id="rId6"/>
    <sheet name="Loan Cumilitive" sheetId="15" r:id="rId7"/>
    <sheet name="Loan Form-1(ক)" sheetId="6" r:id="rId8"/>
    <sheet name="Loan form-1(খ)" sheetId="3" r:id="rId9"/>
    <sheet name="Sevings form-3(খ)" sheetId="4" r:id="rId10"/>
    <sheet name="Defolt talika-2" sheetId="2" r:id="rId11"/>
  </sheets>
  <definedNames>
    <definedName name="_xlnm.Print_Area" localSheetId="10">'Defolt talika-2'!$A$1:$BJ$102</definedName>
    <definedName name="_xlnm.Print_Area" localSheetId="8">'Loan form-1(খ)'!$A$1:$H$44</definedName>
    <definedName name="_xlnm.Print_Area" localSheetId="3">'অপ্রাঃ-১ম'!$A$1:$W$740</definedName>
    <definedName name="_xlnm.Print_Area" localSheetId="4">'অপ্রাঃ-২য়'!$A$1:$W$358</definedName>
    <definedName name="_xlnm.Print_Area" localSheetId="5">'অপ্রাঃ-৩য়'!$A$1:$W$204</definedName>
    <definedName name="_xlnm.Print_Area" localSheetId="1">'প্রা-২য়'!$A$1:$W$192</definedName>
    <definedName name="_xlnm.Print_Area" localSheetId="0">'প্রাঃ-১ম'!$A$1:$W$367</definedName>
    <definedName name="_xlnm.Print_Area" localSheetId="2">'প্রাঃ-৩য়'!$A$1:$W$123</definedName>
  </definedNames>
  <calcPr calcId="124519"/>
</workbook>
</file>

<file path=xl/calcChain.xml><?xml version="1.0" encoding="utf-8"?>
<calcChain xmlns="http://schemas.openxmlformats.org/spreadsheetml/2006/main">
  <c r="H102" i="2"/>
  <c r="I102"/>
  <c r="J102"/>
  <c r="K102"/>
  <c r="H101"/>
  <c r="I101"/>
  <c r="J101"/>
  <c r="K101"/>
  <c r="H100"/>
  <c r="I100"/>
  <c r="J100"/>
  <c r="K100"/>
  <c r="H98"/>
  <c r="I98"/>
  <c r="J98"/>
  <c r="K98"/>
  <c r="G102"/>
  <c r="G100"/>
  <c r="M29" i="4"/>
  <c r="K29"/>
  <c r="G29"/>
  <c r="C28"/>
  <c r="P28"/>
  <c r="M28"/>
  <c r="J28"/>
  <c r="F28"/>
  <c r="G28" s="1"/>
  <c r="E28"/>
  <c r="H342" i="13"/>
  <c r="D364" i="1"/>
  <c r="U187" i="14"/>
  <c r="U188"/>
  <c r="U189"/>
  <c r="U190"/>
  <c r="O187"/>
  <c r="O188"/>
  <c r="O189"/>
  <c r="O190"/>
  <c r="H187"/>
  <c r="P187" s="1"/>
  <c r="S187" s="1"/>
  <c r="I187"/>
  <c r="J187"/>
  <c r="J191" s="1"/>
  <c r="H188"/>
  <c r="P188" s="1"/>
  <c r="S188" s="1"/>
  <c r="I188"/>
  <c r="J188"/>
  <c r="H189"/>
  <c r="H191" s="1"/>
  <c r="I189"/>
  <c r="J189"/>
  <c r="H190"/>
  <c r="P190" s="1"/>
  <c r="S190" s="1"/>
  <c r="I190"/>
  <c r="K190" s="1"/>
  <c r="J190"/>
  <c r="U341" i="13"/>
  <c r="U342"/>
  <c r="U343"/>
  <c r="U344"/>
  <c r="U345"/>
  <c r="O341"/>
  <c r="O342"/>
  <c r="P342"/>
  <c r="S342" s="1"/>
  <c r="O343"/>
  <c r="O344"/>
  <c r="P344"/>
  <c r="S344" s="1"/>
  <c r="O345"/>
  <c r="H341"/>
  <c r="P341" s="1"/>
  <c r="S341" s="1"/>
  <c r="I341"/>
  <c r="J341"/>
  <c r="I342"/>
  <c r="J342"/>
  <c r="H343"/>
  <c r="P343" s="1"/>
  <c r="S343" s="1"/>
  <c r="I343"/>
  <c r="J343"/>
  <c r="H344"/>
  <c r="I344"/>
  <c r="J344"/>
  <c r="H345"/>
  <c r="P345" s="1"/>
  <c r="S345" s="1"/>
  <c r="I345"/>
  <c r="J345"/>
  <c r="U707" i="12"/>
  <c r="U708"/>
  <c r="U709"/>
  <c r="U710"/>
  <c r="U711"/>
  <c r="U712"/>
  <c r="U713"/>
  <c r="U714"/>
  <c r="U715"/>
  <c r="U716"/>
  <c r="U717"/>
  <c r="U718"/>
  <c r="U719"/>
  <c r="U720"/>
  <c r="U721"/>
  <c r="U722"/>
  <c r="U723"/>
  <c r="U724"/>
  <c r="U725"/>
  <c r="U726"/>
  <c r="U727"/>
  <c r="S707"/>
  <c r="S708"/>
  <c r="S709"/>
  <c r="S710"/>
  <c r="S711"/>
  <c r="S712"/>
  <c r="S713"/>
  <c r="S714"/>
  <c r="S715"/>
  <c r="S716"/>
  <c r="S717"/>
  <c r="S718"/>
  <c r="S719"/>
  <c r="S720"/>
  <c r="S721"/>
  <c r="S722"/>
  <c r="S723"/>
  <c r="S724"/>
  <c r="S725"/>
  <c r="S726"/>
  <c r="S727"/>
  <c r="O706"/>
  <c r="O707"/>
  <c r="P707"/>
  <c r="O708"/>
  <c r="P708"/>
  <c r="O709"/>
  <c r="P709"/>
  <c r="O710"/>
  <c r="P710"/>
  <c r="O711"/>
  <c r="P711"/>
  <c r="O712"/>
  <c r="P712"/>
  <c r="O713"/>
  <c r="P713"/>
  <c r="O714"/>
  <c r="P714"/>
  <c r="O715"/>
  <c r="P715"/>
  <c r="O716"/>
  <c r="P716"/>
  <c r="O717"/>
  <c r="P717"/>
  <c r="O718"/>
  <c r="P718"/>
  <c r="O719"/>
  <c r="P719"/>
  <c r="O720"/>
  <c r="P720"/>
  <c r="O721"/>
  <c r="P721"/>
  <c r="O722"/>
  <c r="P722"/>
  <c r="O723"/>
  <c r="P723"/>
  <c r="O724"/>
  <c r="P724"/>
  <c r="O725"/>
  <c r="P725"/>
  <c r="O726"/>
  <c r="P726"/>
  <c r="O727"/>
  <c r="P727"/>
  <c r="H706"/>
  <c r="K706" s="1"/>
  <c r="I706"/>
  <c r="J706"/>
  <c r="H707"/>
  <c r="K707" s="1"/>
  <c r="I707"/>
  <c r="J707"/>
  <c r="H708"/>
  <c r="K708" s="1"/>
  <c r="I708"/>
  <c r="J708"/>
  <c r="H709"/>
  <c r="K709" s="1"/>
  <c r="I709"/>
  <c r="J709"/>
  <c r="H710"/>
  <c r="K710" s="1"/>
  <c r="I710"/>
  <c r="J710"/>
  <c r="H711"/>
  <c r="K711" s="1"/>
  <c r="I711"/>
  <c r="J711"/>
  <c r="H712"/>
  <c r="K712" s="1"/>
  <c r="I712"/>
  <c r="J712"/>
  <c r="H713"/>
  <c r="K713" s="1"/>
  <c r="I713"/>
  <c r="J713"/>
  <c r="H714"/>
  <c r="K714" s="1"/>
  <c r="I714"/>
  <c r="J714"/>
  <c r="H715"/>
  <c r="K715" s="1"/>
  <c r="I715"/>
  <c r="J715"/>
  <c r="H716"/>
  <c r="K716" s="1"/>
  <c r="I716"/>
  <c r="J716"/>
  <c r="H717"/>
  <c r="K717" s="1"/>
  <c r="I717"/>
  <c r="J717"/>
  <c r="H718"/>
  <c r="K718" s="1"/>
  <c r="I718"/>
  <c r="J718"/>
  <c r="H719"/>
  <c r="K719" s="1"/>
  <c r="I719"/>
  <c r="J719"/>
  <c r="H720"/>
  <c r="K720" s="1"/>
  <c r="I720"/>
  <c r="J720"/>
  <c r="H721"/>
  <c r="K721" s="1"/>
  <c r="I721"/>
  <c r="J721"/>
  <c r="H722"/>
  <c r="K722" s="1"/>
  <c r="I722"/>
  <c r="J722"/>
  <c r="H723"/>
  <c r="K723" s="1"/>
  <c r="I723"/>
  <c r="J723"/>
  <c r="H724"/>
  <c r="K724" s="1"/>
  <c r="I724"/>
  <c r="J724"/>
  <c r="H725"/>
  <c r="K725" s="1"/>
  <c r="I725"/>
  <c r="J725"/>
  <c r="H726"/>
  <c r="K726" s="1"/>
  <c r="I726"/>
  <c r="J726"/>
  <c r="H727"/>
  <c r="K727" s="1"/>
  <c r="I727"/>
  <c r="J727"/>
  <c r="U350" i="1"/>
  <c r="U351"/>
  <c r="U352"/>
  <c r="U353"/>
  <c r="U354"/>
  <c r="S349"/>
  <c r="S350"/>
  <c r="S351"/>
  <c r="S352"/>
  <c r="S353"/>
  <c r="S354"/>
  <c r="O349"/>
  <c r="P349"/>
  <c r="O350"/>
  <c r="P350"/>
  <c r="O351"/>
  <c r="P351"/>
  <c r="O352"/>
  <c r="P352"/>
  <c r="O353"/>
  <c r="P353"/>
  <c r="O354"/>
  <c r="P354"/>
  <c r="H349"/>
  <c r="I349"/>
  <c r="J349"/>
  <c r="H350"/>
  <c r="I350"/>
  <c r="J350"/>
  <c r="K350" s="1"/>
  <c r="H351"/>
  <c r="K351" s="1"/>
  <c r="I351"/>
  <c r="J351"/>
  <c r="H352"/>
  <c r="I352"/>
  <c r="J352"/>
  <c r="H353"/>
  <c r="I353"/>
  <c r="J353"/>
  <c r="H354"/>
  <c r="I354"/>
  <c r="J354"/>
  <c r="K354" s="1"/>
  <c r="K349"/>
  <c r="K352"/>
  <c r="K353"/>
  <c r="U349"/>
  <c r="K177" i="10"/>
  <c r="U177"/>
  <c r="U178"/>
  <c r="U179"/>
  <c r="S177"/>
  <c r="S178"/>
  <c r="O177"/>
  <c r="O178"/>
  <c r="O179"/>
  <c r="H177"/>
  <c r="I177"/>
  <c r="J177"/>
  <c r="H178"/>
  <c r="I178"/>
  <c r="K178" s="1"/>
  <c r="J178"/>
  <c r="H179"/>
  <c r="I179"/>
  <c r="J179"/>
  <c r="M4" i="15"/>
  <c r="F187" i="14"/>
  <c r="F188"/>
  <c r="F189"/>
  <c r="F190"/>
  <c r="U191" s="1"/>
  <c r="U192" s="1"/>
  <c r="F341" i="13"/>
  <c r="F342"/>
  <c r="F343"/>
  <c r="F344"/>
  <c r="F345"/>
  <c r="F707" i="12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06"/>
  <c r="U706"/>
  <c r="O705"/>
  <c r="J705"/>
  <c r="I705"/>
  <c r="H705"/>
  <c r="F705"/>
  <c r="U705" s="1"/>
  <c r="F177" i="10"/>
  <c r="F178"/>
  <c r="F179"/>
  <c r="F350" i="1"/>
  <c r="F351"/>
  <c r="F352"/>
  <c r="F353"/>
  <c r="F354"/>
  <c r="F349"/>
  <c r="U109" i="11"/>
  <c r="O109"/>
  <c r="J109"/>
  <c r="I109"/>
  <c r="H109"/>
  <c r="F109"/>
  <c r="O176" i="10"/>
  <c r="J176"/>
  <c r="I176"/>
  <c r="H176"/>
  <c r="F176"/>
  <c r="U176" s="1"/>
  <c r="O348" i="1"/>
  <c r="J348"/>
  <c r="I348"/>
  <c r="H348"/>
  <c r="P348" s="1"/>
  <c r="F348"/>
  <c r="U348" s="1"/>
  <c r="S28" i="4"/>
  <c r="G101" i="2"/>
  <c r="G98"/>
  <c r="H29" i="4"/>
  <c r="J29"/>
  <c r="N29"/>
  <c r="P29"/>
  <c r="H3" i="3"/>
  <c r="L346" i="13"/>
  <c r="M346"/>
  <c r="N346"/>
  <c r="Q346"/>
  <c r="R346"/>
  <c r="T346"/>
  <c r="V346"/>
  <c r="W346"/>
  <c r="O340"/>
  <c r="O186" i="14"/>
  <c r="O191" s="1"/>
  <c r="O185"/>
  <c r="U186"/>
  <c r="U185"/>
  <c r="I186"/>
  <c r="K186" s="1"/>
  <c r="J186"/>
  <c r="J185"/>
  <c r="I185"/>
  <c r="H186"/>
  <c r="P186" s="1"/>
  <c r="S186" s="1"/>
  <c r="H185"/>
  <c r="P185" s="1"/>
  <c r="J340" i="13"/>
  <c r="J346" s="1"/>
  <c r="I340"/>
  <c r="I346" s="1"/>
  <c r="H340"/>
  <c r="P340" s="1"/>
  <c r="J310"/>
  <c r="I310"/>
  <c r="J302"/>
  <c r="I302"/>
  <c r="J296"/>
  <c r="I296"/>
  <c r="I21" i="15"/>
  <c r="H21"/>
  <c r="G21"/>
  <c r="E21"/>
  <c r="D21"/>
  <c r="C21"/>
  <c r="L111" i="11"/>
  <c r="M111"/>
  <c r="N111"/>
  <c r="Q111"/>
  <c r="R111"/>
  <c r="T111"/>
  <c r="T112" s="1"/>
  <c r="V111"/>
  <c r="W111"/>
  <c r="W112" s="1"/>
  <c r="O690" i="12"/>
  <c r="O691"/>
  <c r="O692"/>
  <c r="O693"/>
  <c r="O694"/>
  <c r="O695"/>
  <c r="O696"/>
  <c r="O697"/>
  <c r="O698"/>
  <c r="O699"/>
  <c r="O700"/>
  <c r="O701"/>
  <c r="O702"/>
  <c r="O703"/>
  <c r="O704"/>
  <c r="O689"/>
  <c r="I690"/>
  <c r="J690"/>
  <c r="I691"/>
  <c r="J691"/>
  <c r="I692"/>
  <c r="J692"/>
  <c r="I693"/>
  <c r="J693"/>
  <c r="I694"/>
  <c r="J694"/>
  <c r="I695"/>
  <c r="J695"/>
  <c r="I696"/>
  <c r="J696"/>
  <c r="I697"/>
  <c r="J697"/>
  <c r="I698"/>
  <c r="J698"/>
  <c r="I699"/>
  <c r="J699"/>
  <c r="I700"/>
  <c r="J700"/>
  <c r="I701"/>
  <c r="J701"/>
  <c r="I702"/>
  <c r="J702"/>
  <c r="I703"/>
  <c r="J703"/>
  <c r="I704"/>
  <c r="J704"/>
  <c r="J689"/>
  <c r="I689"/>
  <c r="H690"/>
  <c r="P690" s="1"/>
  <c r="H691"/>
  <c r="P691" s="1"/>
  <c r="S691" s="1"/>
  <c r="H692"/>
  <c r="K692" s="1"/>
  <c r="H693"/>
  <c r="P693" s="1"/>
  <c r="S693" s="1"/>
  <c r="H694"/>
  <c r="P694" s="1"/>
  <c r="S694" s="1"/>
  <c r="H695"/>
  <c r="P695" s="1"/>
  <c r="S695" s="1"/>
  <c r="H696"/>
  <c r="K696" s="1"/>
  <c r="H697"/>
  <c r="P697" s="1"/>
  <c r="S697" s="1"/>
  <c r="H698"/>
  <c r="P698" s="1"/>
  <c r="S698" s="1"/>
  <c r="H699"/>
  <c r="P699" s="1"/>
  <c r="S699" s="1"/>
  <c r="H700"/>
  <c r="H701"/>
  <c r="P701" s="1"/>
  <c r="S701" s="1"/>
  <c r="H702"/>
  <c r="P702" s="1"/>
  <c r="S702" s="1"/>
  <c r="H703"/>
  <c r="P703" s="1"/>
  <c r="S703" s="1"/>
  <c r="H704"/>
  <c r="K704" s="1"/>
  <c r="H689"/>
  <c r="P689" s="1"/>
  <c r="U689"/>
  <c r="O107" i="11"/>
  <c r="O108"/>
  <c r="O110"/>
  <c r="O106"/>
  <c r="I107"/>
  <c r="J107"/>
  <c r="I108"/>
  <c r="J108"/>
  <c r="I110"/>
  <c r="J110"/>
  <c r="J106"/>
  <c r="I106"/>
  <c r="H107"/>
  <c r="P107" s="1"/>
  <c r="H108"/>
  <c r="P108" s="1"/>
  <c r="S108" s="1"/>
  <c r="H110"/>
  <c r="P110" s="1"/>
  <c r="S110" s="1"/>
  <c r="H106"/>
  <c r="P106" s="1"/>
  <c r="U107"/>
  <c r="U108"/>
  <c r="U110"/>
  <c r="U111" s="1"/>
  <c r="U112" s="1"/>
  <c r="U106"/>
  <c r="O175" i="10"/>
  <c r="J175"/>
  <c r="I175"/>
  <c r="P179"/>
  <c r="S179" s="1"/>
  <c r="H175"/>
  <c r="P175" s="1"/>
  <c r="U175"/>
  <c r="U331" i="1"/>
  <c r="U332"/>
  <c r="U333"/>
  <c r="U334"/>
  <c r="U335"/>
  <c r="U336"/>
  <c r="U337"/>
  <c r="U338"/>
  <c r="U339"/>
  <c r="U340"/>
  <c r="U341"/>
  <c r="U342"/>
  <c r="U343"/>
  <c r="U344"/>
  <c r="U345"/>
  <c r="U346"/>
  <c r="U347"/>
  <c r="U330"/>
  <c r="P330"/>
  <c r="S330" s="1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30"/>
  <c r="H342"/>
  <c r="P342" s="1"/>
  <c r="S342" s="1"/>
  <c r="I342"/>
  <c r="J342"/>
  <c r="H343"/>
  <c r="I343"/>
  <c r="J343"/>
  <c r="H344"/>
  <c r="K344" s="1"/>
  <c r="I344"/>
  <c r="J344"/>
  <c r="H345"/>
  <c r="I345"/>
  <c r="J345"/>
  <c r="H346"/>
  <c r="P346" s="1"/>
  <c r="S346" s="1"/>
  <c r="I346"/>
  <c r="J346"/>
  <c r="H347"/>
  <c r="P347" s="1"/>
  <c r="S347" s="1"/>
  <c r="I347"/>
  <c r="J347"/>
  <c r="I331"/>
  <c r="J331"/>
  <c r="I332"/>
  <c r="J332"/>
  <c r="I333"/>
  <c r="J333"/>
  <c r="I334"/>
  <c r="J334"/>
  <c r="I335"/>
  <c r="J335"/>
  <c r="I336"/>
  <c r="J336"/>
  <c r="I337"/>
  <c r="J337"/>
  <c r="I338"/>
  <c r="J338"/>
  <c r="I339"/>
  <c r="J339"/>
  <c r="I340"/>
  <c r="J340"/>
  <c r="I341"/>
  <c r="J341"/>
  <c r="J330"/>
  <c r="I330"/>
  <c r="H331"/>
  <c r="P331" s="1"/>
  <c r="S331" s="1"/>
  <c r="H332"/>
  <c r="H333"/>
  <c r="P333" s="1"/>
  <c r="S333" s="1"/>
  <c r="H334"/>
  <c r="P334" s="1"/>
  <c r="S334" s="1"/>
  <c r="H335"/>
  <c r="P335" s="1"/>
  <c r="S335" s="1"/>
  <c r="H336"/>
  <c r="K336" s="1"/>
  <c r="H337"/>
  <c r="P337" s="1"/>
  <c r="S337" s="1"/>
  <c r="H338"/>
  <c r="P338" s="1"/>
  <c r="S338" s="1"/>
  <c r="H339"/>
  <c r="P339" s="1"/>
  <c r="S339" s="1"/>
  <c r="H340"/>
  <c r="H341"/>
  <c r="P341" s="1"/>
  <c r="S341" s="1"/>
  <c r="H330"/>
  <c r="K330" s="1"/>
  <c r="K29" i="6"/>
  <c r="L29"/>
  <c r="F186" i="14"/>
  <c r="F191" s="1"/>
  <c r="F192" s="1"/>
  <c r="D198" s="1"/>
  <c r="F185"/>
  <c r="T192"/>
  <c r="W192"/>
  <c r="G191"/>
  <c r="G192" s="1"/>
  <c r="I191"/>
  <c r="L191"/>
  <c r="M191"/>
  <c r="N191"/>
  <c r="Q191"/>
  <c r="R191"/>
  <c r="T191"/>
  <c r="V191"/>
  <c r="W191"/>
  <c r="E191"/>
  <c r="E192" s="1"/>
  <c r="F340" i="13"/>
  <c r="F346" s="1"/>
  <c r="G346"/>
  <c r="E346"/>
  <c r="F690" i="12"/>
  <c r="U690" s="1"/>
  <c r="F691"/>
  <c r="U691" s="1"/>
  <c r="F692"/>
  <c r="U692" s="1"/>
  <c r="F693"/>
  <c r="U693" s="1"/>
  <c r="F694"/>
  <c r="U694" s="1"/>
  <c r="F695"/>
  <c r="U695" s="1"/>
  <c r="F696"/>
  <c r="U696" s="1"/>
  <c r="F697"/>
  <c r="U697" s="1"/>
  <c r="F698"/>
  <c r="U698" s="1"/>
  <c r="F699"/>
  <c r="U699" s="1"/>
  <c r="F700"/>
  <c r="U700" s="1"/>
  <c r="F701"/>
  <c r="U701" s="1"/>
  <c r="F702"/>
  <c r="U702" s="1"/>
  <c r="F703"/>
  <c r="U703" s="1"/>
  <c r="F704"/>
  <c r="U704" s="1"/>
  <c r="F689"/>
  <c r="W729"/>
  <c r="H728"/>
  <c r="I728"/>
  <c r="J728"/>
  <c r="L728"/>
  <c r="M728"/>
  <c r="N728"/>
  <c r="O728"/>
  <c r="Q728"/>
  <c r="R728"/>
  <c r="T728"/>
  <c r="T729" s="1"/>
  <c r="V728"/>
  <c r="W728"/>
  <c r="E728"/>
  <c r="E729" s="1"/>
  <c r="F111" i="11"/>
  <c r="F112" s="1"/>
  <c r="D117" s="1"/>
  <c r="H111"/>
  <c r="E111"/>
  <c r="E112" s="1"/>
  <c r="F107"/>
  <c r="F108"/>
  <c r="F110"/>
  <c r="F106"/>
  <c r="G355" i="1"/>
  <c r="L355"/>
  <c r="M355"/>
  <c r="N355"/>
  <c r="Q355"/>
  <c r="R355"/>
  <c r="T355"/>
  <c r="V355"/>
  <c r="W355"/>
  <c r="G180" i="10"/>
  <c r="H180"/>
  <c r="I180"/>
  <c r="J180"/>
  <c r="L180"/>
  <c r="M180"/>
  <c r="N180"/>
  <c r="Q180"/>
  <c r="Q181" s="1"/>
  <c r="R180"/>
  <c r="R181" s="1"/>
  <c r="T180"/>
  <c r="T181" s="1"/>
  <c r="V180"/>
  <c r="W180"/>
  <c r="W181" s="1"/>
  <c r="F180"/>
  <c r="F181" s="1"/>
  <c r="D186" s="1"/>
  <c r="E180"/>
  <c r="E181" s="1"/>
  <c r="F175"/>
  <c r="F331" i="1"/>
  <c r="F332"/>
  <c r="F333"/>
  <c r="F334"/>
  <c r="F335"/>
  <c r="F336"/>
  <c r="F337"/>
  <c r="F338"/>
  <c r="F339"/>
  <c r="F340"/>
  <c r="F341"/>
  <c r="F342"/>
  <c r="F343"/>
  <c r="F344"/>
  <c r="F345"/>
  <c r="F355" s="1"/>
  <c r="F346"/>
  <c r="F347"/>
  <c r="F330"/>
  <c r="E355"/>
  <c r="Y272"/>
  <c r="Y245"/>
  <c r="Y209"/>
  <c r="Y158"/>
  <c r="Y124"/>
  <c r="X124"/>
  <c r="Y78"/>
  <c r="X78"/>
  <c r="Y63"/>
  <c r="D14" i="3"/>
  <c r="D18"/>
  <c r="D22"/>
  <c r="D26"/>
  <c r="M184" i="14"/>
  <c r="N184"/>
  <c r="Q184"/>
  <c r="R184"/>
  <c r="T184"/>
  <c r="U184"/>
  <c r="V184"/>
  <c r="W184"/>
  <c r="M179"/>
  <c r="N179"/>
  <c r="Q179"/>
  <c r="R179"/>
  <c r="T179"/>
  <c r="U179"/>
  <c r="V179"/>
  <c r="V192" s="1"/>
  <c r="W179"/>
  <c r="M175"/>
  <c r="N175"/>
  <c r="O175"/>
  <c r="P175"/>
  <c r="Q175"/>
  <c r="R175"/>
  <c r="S175"/>
  <c r="T175"/>
  <c r="U175"/>
  <c r="V175"/>
  <c r="W175"/>
  <c r="M173"/>
  <c r="N173"/>
  <c r="O173"/>
  <c r="P173"/>
  <c r="Q173"/>
  <c r="R173"/>
  <c r="S173"/>
  <c r="T173"/>
  <c r="U173"/>
  <c r="V173"/>
  <c r="W173"/>
  <c r="M160"/>
  <c r="N160"/>
  <c r="Q160"/>
  <c r="R160"/>
  <c r="T160"/>
  <c r="U160"/>
  <c r="V160"/>
  <c r="W160"/>
  <c r="M149"/>
  <c r="N149"/>
  <c r="Q149"/>
  <c r="R149"/>
  <c r="T149"/>
  <c r="U149"/>
  <c r="V149"/>
  <c r="W149"/>
  <c r="M142"/>
  <c r="N142"/>
  <c r="O142"/>
  <c r="P142"/>
  <c r="Q142"/>
  <c r="R142"/>
  <c r="S142"/>
  <c r="T142"/>
  <c r="U142"/>
  <c r="V142"/>
  <c r="W142"/>
  <c r="M129"/>
  <c r="N129"/>
  <c r="O129"/>
  <c r="P129"/>
  <c r="Q129"/>
  <c r="R129"/>
  <c r="S129"/>
  <c r="T129"/>
  <c r="U129"/>
  <c r="V129"/>
  <c r="W129"/>
  <c r="M119"/>
  <c r="N119"/>
  <c r="O119"/>
  <c r="P119"/>
  <c r="Q119"/>
  <c r="R119"/>
  <c r="T119"/>
  <c r="U119"/>
  <c r="V119"/>
  <c r="W119"/>
  <c r="M99"/>
  <c r="N99"/>
  <c r="Q99"/>
  <c r="R99"/>
  <c r="T99"/>
  <c r="U99"/>
  <c r="V99"/>
  <c r="W99"/>
  <c r="M87"/>
  <c r="N87"/>
  <c r="O87"/>
  <c r="P87"/>
  <c r="Q87"/>
  <c r="Q192" s="1"/>
  <c r="R87"/>
  <c r="T87"/>
  <c r="U87"/>
  <c r="V87"/>
  <c r="W87"/>
  <c r="M70"/>
  <c r="N70"/>
  <c r="O70"/>
  <c r="P70"/>
  <c r="Q70"/>
  <c r="R70"/>
  <c r="S70"/>
  <c r="T70"/>
  <c r="U70"/>
  <c r="V70"/>
  <c r="W70"/>
  <c r="M47"/>
  <c r="N47"/>
  <c r="O47"/>
  <c r="P47"/>
  <c r="Q47"/>
  <c r="R47"/>
  <c r="S47"/>
  <c r="T47"/>
  <c r="U47"/>
  <c r="V47"/>
  <c r="W47"/>
  <c r="M40"/>
  <c r="N40"/>
  <c r="O40"/>
  <c r="P40"/>
  <c r="Q40"/>
  <c r="R40"/>
  <c r="S40"/>
  <c r="T40"/>
  <c r="U40"/>
  <c r="V40"/>
  <c r="W40"/>
  <c r="M37"/>
  <c r="N37"/>
  <c r="O37"/>
  <c r="P37"/>
  <c r="Q37"/>
  <c r="R37"/>
  <c r="S37"/>
  <c r="T37"/>
  <c r="U37"/>
  <c r="V37"/>
  <c r="W37"/>
  <c r="M33"/>
  <c r="N33"/>
  <c r="Q33"/>
  <c r="R33"/>
  <c r="T33"/>
  <c r="U33"/>
  <c r="V33"/>
  <c r="W33"/>
  <c r="M339" i="13"/>
  <c r="N339"/>
  <c r="Q339"/>
  <c r="R339"/>
  <c r="T339"/>
  <c r="V339"/>
  <c r="W339"/>
  <c r="M333"/>
  <c r="N333"/>
  <c r="Q333"/>
  <c r="R333"/>
  <c r="T333"/>
  <c r="V333"/>
  <c r="W333"/>
  <c r="M317"/>
  <c r="N317"/>
  <c r="Q317"/>
  <c r="R317"/>
  <c r="T317"/>
  <c r="V317"/>
  <c r="W317"/>
  <c r="M315"/>
  <c r="N315"/>
  <c r="Q315"/>
  <c r="R315"/>
  <c r="T315"/>
  <c r="V315"/>
  <c r="W315"/>
  <c r="M311"/>
  <c r="N311"/>
  <c r="Q311"/>
  <c r="R311"/>
  <c r="T311"/>
  <c r="V311"/>
  <c r="W311"/>
  <c r="M295"/>
  <c r="N295"/>
  <c r="Q295"/>
  <c r="R295"/>
  <c r="T295"/>
  <c r="V295"/>
  <c r="W295"/>
  <c r="M287"/>
  <c r="N287"/>
  <c r="Q287"/>
  <c r="R287"/>
  <c r="T287"/>
  <c r="V287"/>
  <c r="W287"/>
  <c r="M272"/>
  <c r="N272"/>
  <c r="Q272"/>
  <c r="R272"/>
  <c r="T272"/>
  <c r="V272"/>
  <c r="W272"/>
  <c r="M241"/>
  <c r="N241"/>
  <c r="Q241"/>
  <c r="R241"/>
  <c r="T241"/>
  <c r="V241"/>
  <c r="W241"/>
  <c r="M231"/>
  <c r="N231"/>
  <c r="Q231"/>
  <c r="R231"/>
  <c r="T231"/>
  <c r="V231"/>
  <c r="W231"/>
  <c r="M222"/>
  <c r="N222"/>
  <c r="Q222"/>
  <c r="R222"/>
  <c r="T222"/>
  <c r="V222"/>
  <c r="W222"/>
  <c r="M203"/>
  <c r="N203"/>
  <c r="Q203"/>
  <c r="R203"/>
  <c r="T203"/>
  <c r="V203"/>
  <c r="W203"/>
  <c r="M189"/>
  <c r="N189"/>
  <c r="Q189"/>
  <c r="R189"/>
  <c r="T189"/>
  <c r="V189"/>
  <c r="W189"/>
  <c r="M157"/>
  <c r="N157"/>
  <c r="Q157"/>
  <c r="R157"/>
  <c r="T157"/>
  <c r="U157"/>
  <c r="V157"/>
  <c r="W157"/>
  <c r="M146"/>
  <c r="N146"/>
  <c r="Q146"/>
  <c r="R146"/>
  <c r="T146"/>
  <c r="U146"/>
  <c r="V146"/>
  <c r="W146"/>
  <c r="M133"/>
  <c r="N133"/>
  <c r="Q133"/>
  <c r="R133"/>
  <c r="T133"/>
  <c r="U133"/>
  <c r="V133"/>
  <c r="W133"/>
  <c r="M95"/>
  <c r="N95"/>
  <c r="Q95"/>
  <c r="R95"/>
  <c r="T95"/>
  <c r="U95"/>
  <c r="V95"/>
  <c r="W95"/>
  <c r="M70"/>
  <c r="N70"/>
  <c r="Q70"/>
  <c r="R70"/>
  <c r="T70"/>
  <c r="U70"/>
  <c r="V70"/>
  <c r="W70"/>
  <c r="M45"/>
  <c r="N45"/>
  <c r="Q45"/>
  <c r="R45"/>
  <c r="T45"/>
  <c r="U45"/>
  <c r="V45"/>
  <c r="W45"/>
  <c r="M42"/>
  <c r="N42"/>
  <c r="Q42"/>
  <c r="R42"/>
  <c r="T42"/>
  <c r="U42"/>
  <c r="V42"/>
  <c r="L7"/>
  <c r="M7"/>
  <c r="N7"/>
  <c r="N347" s="1"/>
  <c r="Q7"/>
  <c r="R7"/>
  <c r="R347" s="1"/>
  <c r="T7"/>
  <c r="T347" s="1"/>
  <c r="U7"/>
  <c r="V7"/>
  <c r="V347" s="1"/>
  <c r="W7"/>
  <c r="M688" i="12"/>
  <c r="N688"/>
  <c r="Q688"/>
  <c r="R688"/>
  <c r="T688"/>
  <c r="V688"/>
  <c r="W688"/>
  <c r="M660"/>
  <c r="N660"/>
  <c r="Q660"/>
  <c r="R660"/>
  <c r="T660"/>
  <c r="V660"/>
  <c r="V729" s="1"/>
  <c r="W660"/>
  <c r="M638"/>
  <c r="N638"/>
  <c r="Q638"/>
  <c r="R638"/>
  <c r="T638"/>
  <c r="V638"/>
  <c r="W638"/>
  <c r="M628"/>
  <c r="N628"/>
  <c r="Q628"/>
  <c r="R628"/>
  <c r="T628"/>
  <c r="V628"/>
  <c r="W628"/>
  <c r="M597"/>
  <c r="N597"/>
  <c r="Q597"/>
  <c r="R597"/>
  <c r="T597"/>
  <c r="V597"/>
  <c r="M566"/>
  <c r="N566"/>
  <c r="Q566"/>
  <c r="R566"/>
  <c r="T566"/>
  <c r="V566"/>
  <c r="W566"/>
  <c r="M544"/>
  <c r="N544"/>
  <c r="Q544"/>
  <c r="R544"/>
  <c r="T544"/>
  <c r="V544"/>
  <c r="W544"/>
  <c r="M522"/>
  <c r="N522"/>
  <c r="Q522"/>
  <c r="R522"/>
  <c r="T522"/>
  <c r="V522"/>
  <c r="W522"/>
  <c r="M490"/>
  <c r="N490"/>
  <c r="Q490"/>
  <c r="R490"/>
  <c r="T490"/>
  <c r="V490"/>
  <c r="W490"/>
  <c r="M480"/>
  <c r="N480"/>
  <c r="Q480"/>
  <c r="R480"/>
  <c r="R729" s="1"/>
  <c r="T480"/>
  <c r="V480"/>
  <c r="W480"/>
  <c r="M453"/>
  <c r="N453"/>
  <c r="Q453"/>
  <c r="R453"/>
  <c r="T453"/>
  <c r="V453"/>
  <c r="W453"/>
  <c r="M441"/>
  <c r="N441"/>
  <c r="Q441"/>
  <c r="R441"/>
  <c r="T441"/>
  <c r="V441"/>
  <c r="W441"/>
  <c r="M401"/>
  <c r="N401"/>
  <c r="Q401"/>
  <c r="R401"/>
  <c r="T401"/>
  <c r="V401"/>
  <c r="W401"/>
  <c r="M378"/>
  <c r="N378"/>
  <c r="Q378"/>
  <c r="R378"/>
  <c r="T378"/>
  <c r="U378"/>
  <c r="V378"/>
  <c r="W378"/>
  <c r="M372"/>
  <c r="N372"/>
  <c r="Q372"/>
  <c r="R372"/>
  <c r="T372"/>
  <c r="U372"/>
  <c r="V372"/>
  <c r="M359"/>
  <c r="N359"/>
  <c r="Q359"/>
  <c r="R359"/>
  <c r="T359"/>
  <c r="U359"/>
  <c r="V359"/>
  <c r="W359"/>
  <c r="M320"/>
  <c r="N320"/>
  <c r="Q320"/>
  <c r="R320"/>
  <c r="T320"/>
  <c r="U320"/>
  <c r="V320"/>
  <c r="W320"/>
  <c r="M240"/>
  <c r="N240"/>
  <c r="Q240"/>
  <c r="R240"/>
  <c r="T240"/>
  <c r="U240"/>
  <c r="V240"/>
  <c r="W240"/>
  <c r="L151"/>
  <c r="M151"/>
  <c r="N151"/>
  <c r="Q151"/>
  <c r="R151"/>
  <c r="T151"/>
  <c r="U151"/>
  <c r="V151"/>
  <c r="W151"/>
  <c r="L84"/>
  <c r="M84"/>
  <c r="N84"/>
  <c r="Q84"/>
  <c r="Q729" s="1"/>
  <c r="R84"/>
  <c r="T84"/>
  <c r="U84"/>
  <c r="V84"/>
  <c r="W84"/>
  <c r="L52"/>
  <c r="M52"/>
  <c r="N52"/>
  <c r="Q52"/>
  <c r="R52"/>
  <c r="T52"/>
  <c r="U52"/>
  <c r="V52"/>
  <c r="W52"/>
  <c r="L50"/>
  <c r="M50"/>
  <c r="N50"/>
  <c r="Q50"/>
  <c r="R50"/>
  <c r="T50"/>
  <c r="V50"/>
  <c r="W50"/>
  <c r="L105" i="11"/>
  <c r="M105"/>
  <c r="N105"/>
  <c r="Q105"/>
  <c r="R105"/>
  <c r="T105"/>
  <c r="V105"/>
  <c r="W105"/>
  <c r="L102"/>
  <c r="M102"/>
  <c r="N102"/>
  <c r="Q102"/>
  <c r="R102"/>
  <c r="T102"/>
  <c r="V102"/>
  <c r="W102"/>
  <c r="L99"/>
  <c r="M99"/>
  <c r="N99"/>
  <c r="Q99"/>
  <c r="R99"/>
  <c r="T99"/>
  <c r="V99"/>
  <c r="W99"/>
  <c r="L93"/>
  <c r="M93"/>
  <c r="N93"/>
  <c r="Q93"/>
  <c r="R93"/>
  <c r="T93"/>
  <c r="V93"/>
  <c r="W93"/>
  <c r="L91"/>
  <c r="M91"/>
  <c r="N91"/>
  <c r="Q91"/>
  <c r="R91"/>
  <c r="T91"/>
  <c r="V91"/>
  <c r="W91"/>
  <c r="L86"/>
  <c r="M86"/>
  <c r="N86"/>
  <c r="Q86"/>
  <c r="Q112" s="1"/>
  <c r="R86"/>
  <c r="R112" s="1"/>
  <c r="T86"/>
  <c r="V86"/>
  <c r="W86"/>
  <c r="L80"/>
  <c r="M80"/>
  <c r="N80"/>
  <c r="Q80"/>
  <c r="R80"/>
  <c r="T80"/>
  <c r="V80"/>
  <c r="W80"/>
  <c r="L71"/>
  <c r="M71"/>
  <c r="N71"/>
  <c r="Q71"/>
  <c r="R71"/>
  <c r="T71"/>
  <c r="V71"/>
  <c r="W71"/>
  <c r="L60"/>
  <c r="M60"/>
  <c r="N60"/>
  <c r="Q60"/>
  <c r="R60"/>
  <c r="T60"/>
  <c r="V60"/>
  <c r="L53"/>
  <c r="M53"/>
  <c r="N53"/>
  <c r="Q53"/>
  <c r="R53"/>
  <c r="T53"/>
  <c r="V53"/>
  <c r="W53"/>
  <c r="L43"/>
  <c r="M43"/>
  <c r="N43"/>
  <c r="Q43"/>
  <c r="R43"/>
  <c r="T43"/>
  <c r="V43"/>
  <c r="W43"/>
  <c r="L36"/>
  <c r="M36"/>
  <c r="N36"/>
  <c r="Q36"/>
  <c r="R36"/>
  <c r="T36"/>
  <c r="V36"/>
  <c r="W36"/>
  <c r="L27"/>
  <c r="M27"/>
  <c r="N27"/>
  <c r="Q27"/>
  <c r="R27"/>
  <c r="T27"/>
  <c r="V27"/>
  <c r="W27"/>
  <c r="L21"/>
  <c r="M21"/>
  <c r="N21"/>
  <c r="Q21"/>
  <c r="R21"/>
  <c r="T21"/>
  <c r="U21"/>
  <c r="V21"/>
  <c r="W21"/>
  <c r="L13"/>
  <c r="M13"/>
  <c r="N13"/>
  <c r="Q13"/>
  <c r="R13"/>
  <c r="T13"/>
  <c r="U13"/>
  <c r="V13"/>
  <c r="W13"/>
  <c r="L9"/>
  <c r="M9"/>
  <c r="N9"/>
  <c r="Q9"/>
  <c r="R9"/>
  <c r="T9"/>
  <c r="U9"/>
  <c r="V9"/>
  <c r="W9"/>
  <c r="L7"/>
  <c r="M7"/>
  <c r="N7"/>
  <c r="Q7"/>
  <c r="R7"/>
  <c r="T7"/>
  <c r="U7"/>
  <c r="V7"/>
  <c r="W7"/>
  <c r="L174" i="10"/>
  <c r="M174"/>
  <c r="N174"/>
  <c r="Q174"/>
  <c r="R174"/>
  <c r="T174"/>
  <c r="V174"/>
  <c r="W174"/>
  <c r="L168"/>
  <c r="M168"/>
  <c r="N168"/>
  <c r="Q168"/>
  <c r="R168"/>
  <c r="T168"/>
  <c r="V168"/>
  <c r="W168"/>
  <c r="L160"/>
  <c r="M160"/>
  <c r="N160"/>
  <c r="Q160"/>
  <c r="R160"/>
  <c r="T160"/>
  <c r="V160"/>
  <c r="W160"/>
  <c r="L158"/>
  <c r="M158"/>
  <c r="N158"/>
  <c r="Q158"/>
  <c r="R158"/>
  <c r="T158"/>
  <c r="V158"/>
  <c r="W158"/>
  <c r="L151"/>
  <c r="M151"/>
  <c r="N151"/>
  <c r="Q151"/>
  <c r="R151"/>
  <c r="T151"/>
  <c r="V151"/>
  <c r="W151"/>
  <c r="L143"/>
  <c r="M143"/>
  <c r="N143"/>
  <c r="Q143"/>
  <c r="R143"/>
  <c r="T143"/>
  <c r="V143"/>
  <c r="W143"/>
  <c r="L139"/>
  <c r="M139"/>
  <c r="N139"/>
  <c r="Q139"/>
  <c r="R139"/>
  <c r="T139"/>
  <c r="V139"/>
  <c r="W139"/>
  <c r="L132"/>
  <c r="M132"/>
  <c r="N132"/>
  <c r="Q132"/>
  <c r="R132"/>
  <c r="T132"/>
  <c r="V132"/>
  <c r="W132"/>
  <c r="L109"/>
  <c r="M109"/>
  <c r="N109"/>
  <c r="Q109"/>
  <c r="R109"/>
  <c r="T109"/>
  <c r="V109"/>
  <c r="W109"/>
  <c r="L107"/>
  <c r="M107"/>
  <c r="N107"/>
  <c r="Q107"/>
  <c r="R107"/>
  <c r="T107"/>
  <c r="V107"/>
  <c r="W107"/>
  <c r="L95"/>
  <c r="M95"/>
  <c r="N95"/>
  <c r="Q95"/>
  <c r="R95"/>
  <c r="T95"/>
  <c r="V95"/>
  <c r="W95"/>
  <c r="L87"/>
  <c r="M87"/>
  <c r="N87"/>
  <c r="Q87"/>
  <c r="R87"/>
  <c r="T87"/>
  <c r="V87"/>
  <c r="W87"/>
  <c r="L84"/>
  <c r="M84"/>
  <c r="N84"/>
  <c r="Q84"/>
  <c r="R84"/>
  <c r="T84"/>
  <c r="V84"/>
  <c r="W84"/>
  <c r="L72"/>
  <c r="M72"/>
  <c r="N72"/>
  <c r="Q72"/>
  <c r="R72"/>
  <c r="T72"/>
  <c r="U72"/>
  <c r="V72"/>
  <c r="W72"/>
  <c r="L65"/>
  <c r="M65"/>
  <c r="N65"/>
  <c r="Q65"/>
  <c r="R65"/>
  <c r="T65"/>
  <c r="U65"/>
  <c r="V65"/>
  <c r="W65"/>
  <c r="L62"/>
  <c r="M62"/>
  <c r="N62"/>
  <c r="Q62"/>
  <c r="R62"/>
  <c r="T62"/>
  <c r="U62"/>
  <c r="V62"/>
  <c r="W62"/>
  <c r="L51"/>
  <c r="M51"/>
  <c r="N51"/>
  <c r="Q51"/>
  <c r="R51"/>
  <c r="T51"/>
  <c r="U51"/>
  <c r="V51"/>
  <c r="W51"/>
  <c r="L41"/>
  <c r="M41"/>
  <c r="N41"/>
  <c r="Q41"/>
  <c r="R41"/>
  <c r="T41"/>
  <c r="U41"/>
  <c r="V41"/>
  <c r="W41"/>
  <c r="L35"/>
  <c r="M35"/>
  <c r="N35"/>
  <c r="Q35"/>
  <c r="R35"/>
  <c r="T35"/>
  <c r="U35"/>
  <c r="V35"/>
  <c r="L24"/>
  <c r="M24"/>
  <c r="N24"/>
  <c r="Q24"/>
  <c r="R24"/>
  <c r="T24"/>
  <c r="U24"/>
  <c r="V24"/>
  <c r="W24"/>
  <c r="L9"/>
  <c r="M9"/>
  <c r="N9"/>
  <c r="Q9"/>
  <c r="R9"/>
  <c r="T9"/>
  <c r="U9"/>
  <c r="V9"/>
  <c r="W9"/>
  <c r="L329" i="1"/>
  <c r="M329"/>
  <c r="N329"/>
  <c r="Q329"/>
  <c r="R329"/>
  <c r="T329"/>
  <c r="V329"/>
  <c r="W329"/>
  <c r="L292"/>
  <c r="M292"/>
  <c r="N292"/>
  <c r="Q292"/>
  <c r="R292"/>
  <c r="T292"/>
  <c r="V292"/>
  <c r="W292"/>
  <c r="M272"/>
  <c r="N272"/>
  <c r="Q272"/>
  <c r="R272"/>
  <c r="T272"/>
  <c r="V272"/>
  <c r="W272"/>
  <c r="L245"/>
  <c r="M245"/>
  <c r="N245"/>
  <c r="Q245"/>
  <c r="R245"/>
  <c r="T245"/>
  <c r="V245"/>
  <c r="W245"/>
  <c r="L216"/>
  <c r="M216"/>
  <c r="N216"/>
  <c r="Q216"/>
  <c r="R216"/>
  <c r="T216"/>
  <c r="V216"/>
  <c r="W216"/>
  <c r="L209"/>
  <c r="M209"/>
  <c r="N209"/>
  <c r="Q209"/>
  <c r="R209"/>
  <c r="T209"/>
  <c r="V209"/>
  <c r="W209"/>
  <c r="L193"/>
  <c r="M193"/>
  <c r="N193"/>
  <c r="Q193"/>
  <c r="R193"/>
  <c r="T193"/>
  <c r="V193"/>
  <c r="W193"/>
  <c r="L185"/>
  <c r="M185"/>
  <c r="N185"/>
  <c r="Q185"/>
  <c r="R185"/>
  <c r="T185"/>
  <c r="V185"/>
  <c r="W185"/>
  <c r="L171"/>
  <c r="M171"/>
  <c r="N171"/>
  <c r="Q171"/>
  <c r="R171"/>
  <c r="T171"/>
  <c r="V171"/>
  <c r="L167"/>
  <c r="M167"/>
  <c r="N167"/>
  <c r="Q167"/>
  <c r="R167"/>
  <c r="T167"/>
  <c r="V167"/>
  <c r="G162"/>
  <c r="I162"/>
  <c r="J162"/>
  <c r="L162"/>
  <c r="M162"/>
  <c r="N162"/>
  <c r="Q162"/>
  <c r="R162"/>
  <c r="T162"/>
  <c r="V162"/>
  <c r="W162"/>
  <c r="G158"/>
  <c r="I158"/>
  <c r="J158"/>
  <c r="L158"/>
  <c r="M158"/>
  <c r="N158"/>
  <c r="Q158"/>
  <c r="R158"/>
  <c r="T158"/>
  <c r="V158"/>
  <c r="W158"/>
  <c r="G148"/>
  <c r="I148"/>
  <c r="J148"/>
  <c r="L148"/>
  <c r="M148"/>
  <c r="N148"/>
  <c r="Q148"/>
  <c r="R148"/>
  <c r="T148"/>
  <c r="V148"/>
  <c r="W148"/>
  <c r="G137"/>
  <c r="L137"/>
  <c r="M137"/>
  <c r="N137"/>
  <c r="Q137"/>
  <c r="R137"/>
  <c r="T137"/>
  <c r="U137"/>
  <c r="V137"/>
  <c r="W137"/>
  <c r="L133"/>
  <c r="M133"/>
  <c r="N133"/>
  <c r="Q133"/>
  <c r="R133"/>
  <c r="T133"/>
  <c r="U133"/>
  <c r="V133"/>
  <c r="W133"/>
  <c r="G124"/>
  <c r="L124"/>
  <c r="M124"/>
  <c r="N124"/>
  <c r="Q124"/>
  <c r="R124"/>
  <c r="T124"/>
  <c r="U124"/>
  <c r="V124"/>
  <c r="W124"/>
  <c r="G120"/>
  <c r="L120"/>
  <c r="M120"/>
  <c r="N120"/>
  <c r="Q120"/>
  <c r="R120"/>
  <c r="T120"/>
  <c r="U120"/>
  <c r="V120"/>
  <c r="W120"/>
  <c r="G118"/>
  <c r="L118"/>
  <c r="M118"/>
  <c r="N118"/>
  <c r="Q118"/>
  <c r="R118"/>
  <c r="T118"/>
  <c r="U118"/>
  <c r="V118"/>
  <c r="W118"/>
  <c r="G100"/>
  <c r="L100"/>
  <c r="M100"/>
  <c r="N100"/>
  <c r="Q100"/>
  <c r="R100"/>
  <c r="T100"/>
  <c r="U100"/>
  <c r="V100"/>
  <c r="W100"/>
  <c r="G78"/>
  <c r="L78"/>
  <c r="M78"/>
  <c r="N78"/>
  <c r="Q78"/>
  <c r="R78"/>
  <c r="T78"/>
  <c r="U78"/>
  <c r="V78"/>
  <c r="L63"/>
  <c r="M63"/>
  <c r="N63"/>
  <c r="Q63"/>
  <c r="Q356" s="1"/>
  <c r="R63"/>
  <c r="R356" s="1"/>
  <c r="T63"/>
  <c r="V63"/>
  <c r="W63"/>
  <c r="G272"/>
  <c r="S30" i="15"/>
  <c r="T30"/>
  <c r="S29"/>
  <c r="T29"/>
  <c r="S28"/>
  <c r="T28"/>
  <c r="S27"/>
  <c r="T27"/>
  <c r="S26"/>
  <c r="T26"/>
  <c r="S25"/>
  <c r="T25"/>
  <c r="L30"/>
  <c r="M30"/>
  <c r="L29"/>
  <c r="M29"/>
  <c r="L28"/>
  <c r="M28"/>
  <c r="L27"/>
  <c r="M27"/>
  <c r="K27"/>
  <c r="L26"/>
  <c r="M26"/>
  <c r="L25"/>
  <c r="M25"/>
  <c r="E15"/>
  <c r="G184" i="14"/>
  <c r="L184"/>
  <c r="E184"/>
  <c r="O183"/>
  <c r="J183"/>
  <c r="I183"/>
  <c r="H183"/>
  <c r="F183"/>
  <c r="U183" s="1"/>
  <c r="P349" i="13"/>
  <c r="F349"/>
  <c r="P731" i="12"/>
  <c r="F731"/>
  <c r="K187" i="14" l="1"/>
  <c r="P189"/>
  <c r="S189" s="1"/>
  <c r="K189"/>
  <c r="K188"/>
  <c r="S185"/>
  <c r="S191" s="1"/>
  <c r="P191"/>
  <c r="K185"/>
  <c r="K344" i="13"/>
  <c r="K342"/>
  <c r="O346"/>
  <c r="K345"/>
  <c r="K343"/>
  <c r="K341"/>
  <c r="M347"/>
  <c r="K705" i="12"/>
  <c r="K700"/>
  <c r="K701"/>
  <c r="K697"/>
  <c r="K693"/>
  <c r="P704"/>
  <c r="S704" s="1"/>
  <c r="P700"/>
  <c r="S700" s="1"/>
  <c r="P696"/>
  <c r="S696" s="1"/>
  <c r="P692"/>
  <c r="S692" s="1"/>
  <c r="K702"/>
  <c r="K698"/>
  <c r="K694"/>
  <c r="K690"/>
  <c r="P706"/>
  <c r="S706" s="1"/>
  <c r="K703"/>
  <c r="K699"/>
  <c r="K695"/>
  <c r="K691"/>
  <c r="P705"/>
  <c r="S705" s="1"/>
  <c r="S689"/>
  <c r="K689"/>
  <c r="M729"/>
  <c r="S690"/>
  <c r="K109" i="11"/>
  <c r="K110"/>
  <c r="P109"/>
  <c r="S109" s="1"/>
  <c r="J111"/>
  <c r="O111"/>
  <c r="I111"/>
  <c r="K108"/>
  <c r="S106"/>
  <c r="K106"/>
  <c r="V112"/>
  <c r="N112"/>
  <c r="M112"/>
  <c r="L112"/>
  <c r="K179" i="10"/>
  <c r="K176"/>
  <c r="O180"/>
  <c r="P176"/>
  <c r="S176" s="1"/>
  <c r="S175"/>
  <c r="K175"/>
  <c r="V181"/>
  <c r="M181"/>
  <c r="N181"/>
  <c r="L181"/>
  <c r="K345" i="1"/>
  <c r="K347"/>
  <c r="K346"/>
  <c r="K343"/>
  <c r="P343"/>
  <c r="S343" s="1"/>
  <c r="K342"/>
  <c r="P344"/>
  <c r="S344" s="1"/>
  <c r="P345"/>
  <c r="S345" s="1"/>
  <c r="K340"/>
  <c r="O355"/>
  <c r="J355"/>
  <c r="I355"/>
  <c r="V356"/>
  <c r="H355"/>
  <c r="K341"/>
  <c r="K337"/>
  <c r="K333"/>
  <c r="P340"/>
  <c r="S340" s="1"/>
  <c r="P336"/>
  <c r="S336" s="1"/>
  <c r="P332"/>
  <c r="S332" s="1"/>
  <c r="K338"/>
  <c r="K334"/>
  <c r="K339"/>
  <c r="K335"/>
  <c r="K331"/>
  <c r="K332"/>
  <c r="N356"/>
  <c r="F363" s="1"/>
  <c r="I25" i="15" s="1"/>
  <c r="F728" i="12"/>
  <c r="F729" s="1"/>
  <c r="D734" s="1"/>
  <c r="U728"/>
  <c r="U729" s="1"/>
  <c r="U180" i="10"/>
  <c r="U181" s="1"/>
  <c r="U355" i="1"/>
  <c r="B28" i="6"/>
  <c r="S348" i="1"/>
  <c r="G28" i="6"/>
  <c r="K348" i="1"/>
  <c r="P346" i="13"/>
  <c r="S340"/>
  <c r="S346" s="1"/>
  <c r="Q347"/>
  <c r="H346"/>
  <c r="U340"/>
  <c r="U346" s="1"/>
  <c r="K340"/>
  <c r="N192" i="14"/>
  <c r="M192"/>
  <c r="R192"/>
  <c r="N729" i="12"/>
  <c r="S107" i="11"/>
  <c r="K107"/>
  <c r="E28" i="6"/>
  <c r="I28" s="1"/>
  <c r="K180" i="10"/>
  <c r="D28" i="6"/>
  <c r="H28" s="1"/>
  <c r="C28"/>
  <c r="M356" i="1"/>
  <c r="E363" s="1"/>
  <c r="H25" i="15" s="1"/>
  <c r="T356" i="1"/>
  <c r="C6" i="6"/>
  <c r="D6"/>
  <c r="C6" i="4"/>
  <c r="E6" i="6"/>
  <c r="C7" i="4"/>
  <c r="C8"/>
  <c r="C9"/>
  <c r="C10"/>
  <c r="C11"/>
  <c r="C12"/>
  <c r="C13"/>
  <c r="C14"/>
  <c r="C15"/>
  <c r="E15" i="6"/>
  <c r="D16"/>
  <c r="C19" i="4"/>
  <c r="E19" i="6"/>
  <c r="D20"/>
  <c r="C23" i="4"/>
  <c r="E23" i="6"/>
  <c r="D24"/>
  <c r="C27" i="4"/>
  <c r="E27" i="6"/>
  <c r="C7"/>
  <c r="C16" i="4"/>
  <c r="E16" i="6"/>
  <c r="D17"/>
  <c r="C20" i="4"/>
  <c r="E20" i="6"/>
  <c r="D21"/>
  <c r="C24" i="4"/>
  <c r="E24" i="6"/>
  <c r="D25"/>
  <c r="D7"/>
  <c r="D8"/>
  <c r="D9"/>
  <c r="D10"/>
  <c r="D11"/>
  <c r="D12"/>
  <c r="D13"/>
  <c r="D14"/>
  <c r="C17" i="4"/>
  <c r="E17" i="6"/>
  <c r="D18"/>
  <c r="C21" i="4"/>
  <c r="E21" i="6"/>
  <c r="D22"/>
  <c r="C25" i="4"/>
  <c r="E25" i="6"/>
  <c r="D26"/>
  <c r="B7" i="4"/>
  <c r="E7" i="6"/>
  <c r="B8" i="4"/>
  <c r="E8" i="6"/>
  <c r="B9" i="4"/>
  <c r="E9" i="6"/>
  <c r="B10" i="4"/>
  <c r="E10" i="6"/>
  <c r="B11" i="4"/>
  <c r="E11" i="6"/>
  <c r="B12" i="4"/>
  <c r="E12" i="6"/>
  <c r="B13" i="4"/>
  <c r="E13" i="6"/>
  <c r="B14" i="4"/>
  <c r="E14" i="6"/>
  <c r="D15"/>
  <c r="C18" i="4"/>
  <c r="E18" i="6"/>
  <c r="D19"/>
  <c r="C22" i="4"/>
  <c r="E22" i="6"/>
  <c r="D23"/>
  <c r="C26" i="4"/>
  <c r="E26" i="6"/>
  <c r="D27"/>
  <c r="D34" i="3"/>
  <c r="H13"/>
  <c r="D27"/>
  <c r="D30" s="1"/>
  <c r="D39"/>
  <c r="D41"/>
  <c r="D38"/>
  <c r="K183" i="14"/>
  <c r="P183"/>
  <c r="S183" s="1"/>
  <c r="F114" i="11"/>
  <c r="F129" i="10"/>
  <c r="H129" s="1"/>
  <c r="P129" s="1"/>
  <c r="S129" s="1"/>
  <c r="O129"/>
  <c r="F183"/>
  <c r="F358" i="1"/>
  <c r="T31" i="15"/>
  <c r="S31"/>
  <c r="O31"/>
  <c r="M31"/>
  <c r="L31"/>
  <c r="J21"/>
  <c r="F21"/>
  <c r="T5"/>
  <c r="T4"/>
  <c r="J4"/>
  <c r="F4"/>
  <c r="K191" i="14" l="1"/>
  <c r="S728" i="12"/>
  <c r="P728"/>
  <c r="K728"/>
  <c r="P111" i="11"/>
  <c r="K111"/>
  <c r="S111"/>
  <c r="P180" i="10"/>
  <c r="S180"/>
  <c r="K355" i="1"/>
  <c r="S355"/>
  <c r="P355"/>
  <c r="B28" i="4"/>
  <c r="D28" s="1"/>
  <c r="J28" i="6"/>
  <c r="K346" i="13"/>
  <c r="C29" i="4"/>
  <c r="H30" i="3"/>
  <c r="K21" i="15"/>
  <c r="F28" i="6"/>
  <c r="D29"/>
  <c r="E29"/>
  <c r="K4" i="15"/>
  <c r="J25"/>
  <c r="G363" i="1"/>
  <c r="C13" i="15" s="1"/>
  <c r="H14" i="3"/>
  <c r="D42"/>
  <c r="D43" s="1"/>
  <c r="U129" i="10"/>
  <c r="K129"/>
  <c r="M28" i="6" l="1"/>
  <c r="H42" i="3"/>
  <c r="H43" s="1"/>
  <c r="O182" i="14"/>
  <c r="J182"/>
  <c r="I182"/>
  <c r="H182"/>
  <c r="F182"/>
  <c r="U182" s="1"/>
  <c r="O181"/>
  <c r="J181"/>
  <c r="I181"/>
  <c r="H181"/>
  <c r="F181"/>
  <c r="U181" s="1"/>
  <c r="O180"/>
  <c r="J180"/>
  <c r="I180"/>
  <c r="H180"/>
  <c r="F180"/>
  <c r="L179"/>
  <c r="G179"/>
  <c r="E179"/>
  <c r="O178"/>
  <c r="J178"/>
  <c r="I178"/>
  <c r="P178"/>
  <c r="S178" s="1"/>
  <c r="F178"/>
  <c r="U178" s="1"/>
  <c r="O177"/>
  <c r="J177"/>
  <c r="I177"/>
  <c r="P177"/>
  <c r="S177" s="1"/>
  <c r="F177"/>
  <c r="U177" s="1"/>
  <c r="O176"/>
  <c r="J176"/>
  <c r="I176"/>
  <c r="F176"/>
  <c r="U176" s="1"/>
  <c r="G175"/>
  <c r="E175"/>
  <c r="P174"/>
  <c r="S174" s="1"/>
  <c r="O174"/>
  <c r="J174"/>
  <c r="I174"/>
  <c r="F174"/>
  <c r="U174" s="1"/>
  <c r="L173"/>
  <c r="J173"/>
  <c r="I173"/>
  <c r="H173"/>
  <c r="G173"/>
  <c r="E173"/>
  <c r="P172"/>
  <c r="S172" s="1"/>
  <c r="O172"/>
  <c r="K172"/>
  <c r="F172"/>
  <c r="U172" s="1"/>
  <c r="P171"/>
  <c r="S171" s="1"/>
  <c r="O171"/>
  <c r="K171"/>
  <c r="F171"/>
  <c r="U171" s="1"/>
  <c r="P170"/>
  <c r="S170" s="1"/>
  <c r="O170"/>
  <c r="K170"/>
  <c r="F170"/>
  <c r="U170" s="1"/>
  <c r="P169"/>
  <c r="S169" s="1"/>
  <c r="O169"/>
  <c r="K169"/>
  <c r="F169"/>
  <c r="U169" s="1"/>
  <c r="P168"/>
  <c r="S168" s="1"/>
  <c r="O168"/>
  <c r="K168"/>
  <c r="F168"/>
  <c r="U168" s="1"/>
  <c r="P167"/>
  <c r="S167" s="1"/>
  <c r="O167"/>
  <c r="K167"/>
  <c r="F167"/>
  <c r="U167" s="1"/>
  <c r="P166"/>
  <c r="S166" s="1"/>
  <c r="O166"/>
  <c r="K166"/>
  <c r="F166"/>
  <c r="U166" s="1"/>
  <c r="P165"/>
  <c r="S165" s="1"/>
  <c r="O165"/>
  <c r="K165"/>
  <c r="F165"/>
  <c r="U165" s="1"/>
  <c r="P164"/>
  <c r="S164" s="1"/>
  <c r="O164"/>
  <c r="K164"/>
  <c r="F164"/>
  <c r="U164" s="1"/>
  <c r="P163"/>
  <c r="S163" s="1"/>
  <c r="O163"/>
  <c r="K163"/>
  <c r="F163"/>
  <c r="U163" s="1"/>
  <c r="P162"/>
  <c r="S162" s="1"/>
  <c r="O162"/>
  <c r="K162"/>
  <c r="F162"/>
  <c r="U162" s="1"/>
  <c r="P161"/>
  <c r="S161" s="1"/>
  <c r="O161"/>
  <c r="K161"/>
  <c r="F161"/>
  <c r="U161" s="1"/>
  <c r="L160"/>
  <c r="J160"/>
  <c r="I160"/>
  <c r="G160"/>
  <c r="E160"/>
  <c r="P159"/>
  <c r="S159" s="1"/>
  <c r="O159"/>
  <c r="K159"/>
  <c r="F159"/>
  <c r="U159" s="1"/>
  <c r="P158"/>
  <c r="O158"/>
  <c r="K158"/>
  <c r="F158"/>
  <c r="U158" s="1"/>
  <c r="P157"/>
  <c r="S157" s="1"/>
  <c r="O157"/>
  <c r="K157"/>
  <c r="F157"/>
  <c r="U157" s="1"/>
  <c r="P156"/>
  <c r="S156" s="1"/>
  <c r="O156"/>
  <c r="K156"/>
  <c r="F156"/>
  <c r="U156" s="1"/>
  <c r="P155"/>
  <c r="S155" s="1"/>
  <c r="O155"/>
  <c r="K155"/>
  <c r="F155"/>
  <c r="U155" s="1"/>
  <c r="P154"/>
  <c r="S154" s="1"/>
  <c r="O154"/>
  <c r="K154"/>
  <c r="F154"/>
  <c r="U154" s="1"/>
  <c r="O153"/>
  <c r="F153"/>
  <c r="U153" s="1"/>
  <c r="O152"/>
  <c r="F152"/>
  <c r="U152" s="1"/>
  <c r="O151"/>
  <c r="F151"/>
  <c r="O150"/>
  <c r="F150"/>
  <c r="H150" s="1"/>
  <c r="P150" s="1"/>
  <c r="S150" s="1"/>
  <c r="L149"/>
  <c r="J149"/>
  <c r="I149"/>
  <c r="G149"/>
  <c r="E149"/>
  <c r="O148"/>
  <c r="O149" s="1"/>
  <c r="F148"/>
  <c r="O147"/>
  <c r="F147"/>
  <c r="H147" s="1"/>
  <c r="K147" s="1"/>
  <c r="O146"/>
  <c r="F146"/>
  <c r="H146" s="1"/>
  <c r="P146" s="1"/>
  <c r="S146" s="1"/>
  <c r="O145"/>
  <c r="F145"/>
  <c r="H145" s="1"/>
  <c r="P145" s="1"/>
  <c r="S145" s="1"/>
  <c r="O144"/>
  <c r="F144"/>
  <c r="U144" s="1"/>
  <c r="O143"/>
  <c r="F143"/>
  <c r="H143" s="1"/>
  <c r="P143" s="1"/>
  <c r="S143" s="1"/>
  <c r="L142"/>
  <c r="G142"/>
  <c r="E142"/>
  <c r="O141"/>
  <c r="J141"/>
  <c r="I141"/>
  <c r="F141"/>
  <c r="U141" s="1"/>
  <c r="O140"/>
  <c r="J140"/>
  <c r="I140"/>
  <c r="F140"/>
  <c r="H140" s="1"/>
  <c r="O139"/>
  <c r="J139"/>
  <c r="I139"/>
  <c r="F139"/>
  <c r="U139" s="1"/>
  <c r="O138"/>
  <c r="J138"/>
  <c r="I138"/>
  <c r="F138"/>
  <c r="U138" s="1"/>
  <c r="O137"/>
  <c r="J137"/>
  <c r="I137"/>
  <c r="F137"/>
  <c r="U137" s="1"/>
  <c r="O136"/>
  <c r="J136"/>
  <c r="I136"/>
  <c r="F136"/>
  <c r="H136" s="1"/>
  <c r="O135"/>
  <c r="F135"/>
  <c r="U135" s="1"/>
  <c r="O134"/>
  <c r="J134"/>
  <c r="I134"/>
  <c r="F134"/>
  <c r="U134" s="1"/>
  <c r="O133"/>
  <c r="J133"/>
  <c r="I133"/>
  <c r="F133"/>
  <c r="H133" s="1"/>
  <c r="O132"/>
  <c r="J132"/>
  <c r="I132"/>
  <c r="F132"/>
  <c r="U132" s="1"/>
  <c r="O131"/>
  <c r="J131"/>
  <c r="I131"/>
  <c r="F131"/>
  <c r="U131" s="1"/>
  <c r="O130"/>
  <c r="J130"/>
  <c r="I130"/>
  <c r="F130"/>
  <c r="U130" s="1"/>
  <c r="L129"/>
  <c r="J129"/>
  <c r="I129"/>
  <c r="G129"/>
  <c r="E129"/>
  <c r="O128"/>
  <c r="F128"/>
  <c r="U128" s="1"/>
  <c r="O127"/>
  <c r="F127"/>
  <c r="H127" s="1"/>
  <c r="P127" s="1"/>
  <c r="S127" s="1"/>
  <c r="O126"/>
  <c r="F126"/>
  <c r="U126" s="1"/>
  <c r="O125"/>
  <c r="F125"/>
  <c r="H125" s="1"/>
  <c r="O124"/>
  <c r="F124"/>
  <c r="U124" s="1"/>
  <c r="O123"/>
  <c r="F123"/>
  <c r="U123" s="1"/>
  <c r="O122"/>
  <c r="F122"/>
  <c r="U122" s="1"/>
  <c r="O121"/>
  <c r="F121"/>
  <c r="U121" s="1"/>
  <c r="O120"/>
  <c r="F120"/>
  <c r="H120" s="1"/>
  <c r="P120" s="1"/>
  <c r="S120" s="1"/>
  <c r="L119"/>
  <c r="J119"/>
  <c r="I119"/>
  <c r="G119"/>
  <c r="E119"/>
  <c r="O118"/>
  <c r="F118"/>
  <c r="H118" s="1"/>
  <c r="P118" s="1"/>
  <c r="S118" s="1"/>
  <c r="O117"/>
  <c r="F117"/>
  <c r="U117" s="1"/>
  <c r="O116"/>
  <c r="F116"/>
  <c r="H116" s="1"/>
  <c r="O115"/>
  <c r="F115"/>
  <c r="U115" s="1"/>
  <c r="O114"/>
  <c r="F114"/>
  <c r="H114" s="1"/>
  <c r="O113"/>
  <c r="F113"/>
  <c r="H113" s="1"/>
  <c r="O112"/>
  <c r="F112"/>
  <c r="H112" s="1"/>
  <c r="O111"/>
  <c r="F111"/>
  <c r="H111" s="1"/>
  <c r="O110"/>
  <c r="F110"/>
  <c r="U110" s="1"/>
  <c r="O109"/>
  <c r="F109"/>
  <c r="H109" s="1"/>
  <c r="O108"/>
  <c r="F108"/>
  <c r="U108" s="1"/>
  <c r="O107"/>
  <c r="F107"/>
  <c r="U107" s="1"/>
  <c r="O106"/>
  <c r="F106"/>
  <c r="O105"/>
  <c r="F105"/>
  <c r="H105" s="1"/>
  <c r="O104"/>
  <c r="F104"/>
  <c r="U104" s="1"/>
  <c r="O103"/>
  <c r="F103"/>
  <c r="H103" s="1"/>
  <c r="O102"/>
  <c r="F102"/>
  <c r="O101"/>
  <c r="F101"/>
  <c r="H101" s="1"/>
  <c r="O100"/>
  <c r="F100"/>
  <c r="U100" s="1"/>
  <c r="L99"/>
  <c r="J99"/>
  <c r="I99"/>
  <c r="G99"/>
  <c r="E99"/>
  <c r="O98"/>
  <c r="F98"/>
  <c r="U98" s="1"/>
  <c r="O97"/>
  <c r="F97"/>
  <c r="U97" s="1"/>
  <c r="O96"/>
  <c r="F96"/>
  <c r="H96" s="1"/>
  <c r="K96" s="1"/>
  <c r="O95"/>
  <c r="F95"/>
  <c r="U95" s="1"/>
  <c r="O94"/>
  <c r="F94"/>
  <c r="U94" s="1"/>
  <c r="O93"/>
  <c r="O99" s="1"/>
  <c r="F93"/>
  <c r="U93" s="1"/>
  <c r="O92"/>
  <c r="F92"/>
  <c r="U92" s="1"/>
  <c r="O91"/>
  <c r="F91"/>
  <c r="H91" s="1"/>
  <c r="K91" s="1"/>
  <c r="O90"/>
  <c r="F90"/>
  <c r="H90" s="1"/>
  <c r="K90" s="1"/>
  <c r="O89"/>
  <c r="F89"/>
  <c r="H89" s="1"/>
  <c r="O88"/>
  <c r="F88"/>
  <c r="U88" s="1"/>
  <c r="L87"/>
  <c r="J87"/>
  <c r="I87"/>
  <c r="G87"/>
  <c r="E87"/>
  <c r="O86"/>
  <c r="F86"/>
  <c r="U86" s="1"/>
  <c r="O85"/>
  <c r="F85"/>
  <c r="H85" s="1"/>
  <c r="O84"/>
  <c r="F84"/>
  <c r="U84" s="1"/>
  <c r="O83"/>
  <c r="F83"/>
  <c r="U83" s="1"/>
  <c r="O82"/>
  <c r="F82"/>
  <c r="U82" s="1"/>
  <c r="O81"/>
  <c r="F81"/>
  <c r="H81" s="1"/>
  <c r="O80"/>
  <c r="F80"/>
  <c r="H80" s="1"/>
  <c r="O79"/>
  <c r="F79"/>
  <c r="U79" s="1"/>
  <c r="O78"/>
  <c r="F78"/>
  <c r="U78" s="1"/>
  <c r="O77"/>
  <c r="F77"/>
  <c r="U77" s="1"/>
  <c r="O76"/>
  <c r="F76"/>
  <c r="U76" s="1"/>
  <c r="O75"/>
  <c r="F75"/>
  <c r="U75" s="1"/>
  <c r="O74"/>
  <c r="F74"/>
  <c r="H74" s="1"/>
  <c r="O73"/>
  <c r="F73"/>
  <c r="U73" s="1"/>
  <c r="O72"/>
  <c r="F72"/>
  <c r="U72" s="1"/>
  <c r="O71"/>
  <c r="F71"/>
  <c r="U71" s="1"/>
  <c r="L70"/>
  <c r="J70"/>
  <c r="I70"/>
  <c r="G70"/>
  <c r="E70"/>
  <c r="O69"/>
  <c r="F69"/>
  <c r="U69" s="1"/>
  <c r="O68"/>
  <c r="F68"/>
  <c r="U68" s="1"/>
  <c r="O67"/>
  <c r="F67"/>
  <c r="U67" s="1"/>
  <c r="O66"/>
  <c r="F66"/>
  <c r="U66" s="1"/>
  <c r="O65"/>
  <c r="F65"/>
  <c r="U65" s="1"/>
  <c r="O64"/>
  <c r="F64"/>
  <c r="H64" s="1"/>
  <c r="O63"/>
  <c r="F63"/>
  <c r="U63" s="1"/>
  <c r="O62"/>
  <c r="F62"/>
  <c r="U62" s="1"/>
  <c r="O61"/>
  <c r="F61"/>
  <c r="H61" s="1"/>
  <c r="O60"/>
  <c r="F60"/>
  <c r="U60" s="1"/>
  <c r="O59"/>
  <c r="F59"/>
  <c r="U59" s="1"/>
  <c r="O58"/>
  <c r="F58"/>
  <c r="U58" s="1"/>
  <c r="O57"/>
  <c r="F57"/>
  <c r="U57" s="1"/>
  <c r="O56"/>
  <c r="F56"/>
  <c r="U56" s="1"/>
  <c r="O55"/>
  <c r="F55"/>
  <c r="H55" s="1"/>
  <c r="O54"/>
  <c r="F54"/>
  <c r="U54" s="1"/>
  <c r="O53"/>
  <c r="F53"/>
  <c r="U53" s="1"/>
  <c r="O52"/>
  <c r="F52"/>
  <c r="U52" s="1"/>
  <c r="O51"/>
  <c r="F51"/>
  <c r="U51" s="1"/>
  <c r="O50"/>
  <c r="F50"/>
  <c r="U50" s="1"/>
  <c r="O49"/>
  <c r="F49"/>
  <c r="U49" s="1"/>
  <c r="O48"/>
  <c r="F48"/>
  <c r="U48" s="1"/>
  <c r="L47"/>
  <c r="G47"/>
  <c r="E47"/>
  <c r="O46"/>
  <c r="J46"/>
  <c r="I46"/>
  <c r="F46"/>
  <c r="H46" s="1"/>
  <c r="O45"/>
  <c r="J45"/>
  <c r="I45"/>
  <c r="F45"/>
  <c r="H45" s="1"/>
  <c r="O44"/>
  <c r="J44"/>
  <c r="I44"/>
  <c r="F44"/>
  <c r="H44" s="1"/>
  <c r="O43"/>
  <c r="J43"/>
  <c r="I43"/>
  <c r="F43"/>
  <c r="H43" s="1"/>
  <c r="O42"/>
  <c r="J42"/>
  <c r="I42"/>
  <c r="F42"/>
  <c r="H42" s="1"/>
  <c r="O41"/>
  <c r="J41"/>
  <c r="I41"/>
  <c r="F41"/>
  <c r="H41" s="1"/>
  <c r="L40"/>
  <c r="G40"/>
  <c r="E40"/>
  <c r="O39"/>
  <c r="J39"/>
  <c r="I39"/>
  <c r="F39"/>
  <c r="H39" s="1"/>
  <c r="O38"/>
  <c r="J38"/>
  <c r="J40" s="1"/>
  <c r="I38"/>
  <c r="F38"/>
  <c r="H38" s="1"/>
  <c r="L37"/>
  <c r="G37"/>
  <c r="E37"/>
  <c r="O36"/>
  <c r="J36"/>
  <c r="I36"/>
  <c r="F36"/>
  <c r="H36" s="1"/>
  <c r="O35"/>
  <c r="J35"/>
  <c r="I35"/>
  <c r="F35"/>
  <c r="H35" s="1"/>
  <c r="O34"/>
  <c r="J34"/>
  <c r="I34"/>
  <c r="F34"/>
  <c r="H34" s="1"/>
  <c r="L33"/>
  <c r="G33"/>
  <c r="E33"/>
  <c r="O32"/>
  <c r="J32"/>
  <c r="I32"/>
  <c r="F32"/>
  <c r="H32" s="1"/>
  <c r="O31"/>
  <c r="J31"/>
  <c r="I31"/>
  <c r="F31"/>
  <c r="H31" s="1"/>
  <c r="O30"/>
  <c r="J30"/>
  <c r="I30"/>
  <c r="F30"/>
  <c r="H30" s="1"/>
  <c r="O29"/>
  <c r="J29"/>
  <c r="I29"/>
  <c r="F29"/>
  <c r="H29" s="1"/>
  <c r="O28"/>
  <c r="J28"/>
  <c r="I28"/>
  <c r="F28"/>
  <c r="H28" s="1"/>
  <c r="O27"/>
  <c r="J27"/>
  <c r="I27"/>
  <c r="F27"/>
  <c r="H27" s="1"/>
  <c r="O26"/>
  <c r="J26"/>
  <c r="I26"/>
  <c r="F26"/>
  <c r="H26" s="1"/>
  <c r="O25"/>
  <c r="J25"/>
  <c r="I25"/>
  <c r="F25"/>
  <c r="H25" s="1"/>
  <c r="O24"/>
  <c r="J24"/>
  <c r="I24"/>
  <c r="F24"/>
  <c r="H24" s="1"/>
  <c r="O23"/>
  <c r="J23"/>
  <c r="I23"/>
  <c r="F23"/>
  <c r="H23" s="1"/>
  <c r="O22"/>
  <c r="J22"/>
  <c r="I22"/>
  <c r="F22"/>
  <c r="H22" s="1"/>
  <c r="O21"/>
  <c r="J21"/>
  <c r="I21"/>
  <c r="F21"/>
  <c r="H21" s="1"/>
  <c r="O20"/>
  <c r="O33" s="1"/>
  <c r="J20"/>
  <c r="I20"/>
  <c r="F20"/>
  <c r="H20" s="1"/>
  <c r="O19"/>
  <c r="J19"/>
  <c r="I19"/>
  <c r="F19"/>
  <c r="H19" s="1"/>
  <c r="O18"/>
  <c r="J18"/>
  <c r="I18"/>
  <c r="F18"/>
  <c r="H18" s="1"/>
  <c r="O17"/>
  <c r="J17"/>
  <c r="I17"/>
  <c r="F17"/>
  <c r="H17" s="1"/>
  <c r="O16"/>
  <c r="J16"/>
  <c r="I16"/>
  <c r="F16"/>
  <c r="H16" s="1"/>
  <c r="O15"/>
  <c r="J15"/>
  <c r="I15"/>
  <c r="F15"/>
  <c r="H15" s="1"/>
  <c r="O14"/>
  <c r="J14"/>
  <c r="I14"/>
  <c r="F14"/>
  <c r="H14" s="1"/>
  <c r="O13"/>
  <c r="J13"/>
  <c r="I13"/>
  <c r="F13"/>
  <c r="H13" s="1"/>
  <c r="O12"/>
  <c r="J12"/>
  <c r="I12"/>
  <c r="F12"/>
  <c r="H12" s="1"/>
  <c r="O11"/>
  <c r="J11"/>
  <c r="I11"/>
  <c r="F11"/>
  <c r="H11" s="1"/>
  <c r="O10"/>
  <c r="J10"/>
  <c r="I10"/>
  <c r="F10"/>
  <c r="H10" s="1"/>
  <c r="O9"/>
  <c r="J9"/>
  <c r="I9"/>
  <c r="F9"/>
  <c r="H9" s="1"/>
  <c r="O8"/>
  <c r="J8"/>
  <c r="I8"/>
  <c r="F8"/>
  <c r="H8" s="1"/>
  <c r="O7"/>
  <c r="J7"/>
  <c r="I7"/>
  <c r="F7"/>
  <c r="H7" s="1"/>
  <c r="O6"/>
  <c r="J6"/>
  <c r="I6"/>
  <c r="F6"/>
  <c r="H6" s="1"/>
  <c r="L339" i="13"/>
  <c r="E339"/>
  <c r="O338"/>
  <c r="J338"/>
  <c r="I338"/>
  <c r="H338"/>
  <c r="P338" s="1"/>
  <c r="S338" s="1"/>
  <c r="F338"/>
  <c r="U338" s="1"/>
  <c r="O337"/>
  <c r="J337"/>
  <c r="I337"/>
  <c r="H337"/>
  <c r="F337"/>
  <c r="U337" s="1"/>
  <c r="O336"/>
  <c r="J336"/>
  <c r="I336"/>
  <c r="H336"/>
  <c r="P336" s="1"/>
  <c r="S336" s="1"/>
  <c r="F336"/>
  <c r="U336" s="1"/>
  <c r="O335"/>
  <c r="J335"/>
  <c r="I335"/>
  <c r="H335"/>
  <c r="P335" s="1"/>
  <c r="S335" s="1"/>
  <c r="F335"/>
  <c r="U335" s="1"/>
  <c r="O334"/>
  <c r="J334"/>
  <c r="I334"/>
  <c r="H334"/>
  <c r="P334" s="1"/>
  <c r="F334"/>
  <c r="U334" s="1"/>
  <c r="L333"/>
  <c r="G333"/>
  <c r="E333"/>
  <c r="O332"/>
  <c r="J332"/>
  <c r="I332"/>
  <c r="P332"/>
  <c r="S332" s="1"/>
  <c r="F332"/>
  <c r="U332" s="1"/>
  <c r="O331"/>
  <c r="J331"/>
  <c r="I331"/>
  <c r="K331" s="1"/>
  <c r="F331"/>
  <c r="U331" s="1"/>
  <c r="O330"/>
  <c r="J330"/>
  <c r="I330"/>
  <c r="F330"/>
  <c r="U330" s="1"/>
  <c r="O329"/>
  <c r="J329"/>
  <c r="I329"/>
  <c r="F329"/>
  <c r="U329" s="1"/>
  <c r="O328"/>
  <c r="J328"/>
  <c r="I328"/>
  <c r="P328"/>
  <c r="S328" s="1"/>
  <c r="F328"/>
  <c r="U328" s="1"/>
  <c r="O327"/>
  <c r="J327"/>
  <c r="I327"/>
  <c r="F327"/>
  <c r="U327" s="1"/>
  <c r="O326"/>
  <c r="J326"/>
  <c r="I326"/>
  <c r="F326"/>
  <c r="O325"/>
  <c r="J325"/>
  <c r="I325"/>
  <c r="F325"/>
  <c r="O324"/>
  <c r="J324"/>
  <c r="I324"/>
  <c r="F324"/>
  <c r="O323"/>
  <c r="J323"/>
  <c r="I323"/>
  <c r="F323"/>
  <c r="O322"/>
  <c r="J322"/>
  <c r="I322"/>
  <c r="F322"/>
  <c r="O321"/>
  <c r="J321"/>
  <c r="I321"/>
  <c r="F321"/>
  <c r="O320"/>
  <c r="J320"/>
  <c r="I320"/>
  <c r="F320"/>
  <c r="O319"/>
  <c r="J319"/>
  <c r="I319"/>
  <c r="F319"/>
  <c r="O318"/>
  <c r="J318"/>
  <c r="I318"/>
  <c r="F318"/>
  <c r="G317"/>
  <c r="E317"/>
  <c r="P316"/>
  <c r="O316"/>
  <c r="O317" s="1"/>
  <c r="J316"/>
  <c r="I316"/>
  <c r="F316"/>
  <c r="U316" s="1"/>
  <c r="U317" s="1"/>
  <c r="L315"/>
  <c r="H315"/>
  <c r="G315"/>
  <c r="E315"/>
  <c r="P314"/>
  <c r="S314" s="1"/>
  <c r="O314"/>
  <c r="J314"/>
  <c r="I314"/>
  <c r="F314"/>
  <c r="U314" s="1"/>
  <c r="P313"/>
  <c r="S313" s="1"/>
  <c r="O313"/>
  <c r="J313"/>
  <c r="I313"/>
  <c r="F313"/>
  <c r="U313" s="1"/>
  <c r="P312"/>
  <c r="O312"/>
  <c r="J312"/>
  <c r="I312"/>
  <c r="F312"/>
  <c r="U312" s="1"/>
  <c r="L311"/>
  <c r="J311"/>
  <c r="I311"/>
  <c r="H311"/>
  <c r="G311"/>
  <c r="E311"/>
  <c r="P310"/>
  <c r="S310" s="1"/>
  <c r="O310"/>
  <c r="K310"/>
  <c r="F310"/>
  <c r="U310" s="1"/>
  <c r="P309"/>
  <c r="S309" s="1"/>
  <c r="O309"/>
  <c r="K309"/>
  <c r="F309"/>
  <c r="U309" s="1"/>
  <c r="P308"/>
  <c r="S308" s="1"/>
  <c r="O308"/>
  <c r="K308"/>
  <c r="F308"/>
  <c r="U308" s="1"/>
  <c r="P307"/>
  <c r="S307" s="1"/>
  <c r="O307"/>
  <c r="K307"/>
  <c r="F307"/>
  <c r="U307" s="1"/>
  <c r="P306"/>
  <c r="S306" s="1"/>
  <c r="O306"/>
  <c r="K306"/>
  <c r="F306"/>
  <c r="U306" s="1"/>
  <c r="P305"/>
  <c r="S305" s="1"/>
  <c r="O305"/>
  <c r="K305"/>
  <c r="F305"/>
  <c r="U305" s="1"/>
  <c r="P304"/>
  <c r="S304" s="1"/>
  <c r="O304"/>
  <c r="K304"/>
  <c r="F304"/>
  <c r="U304" s="1"/>
  <c r="P303"/>
  <c r="S303" s="1"/>
  <c r="O303"/>
  <c r="K303"/>
  <c r="F303"/>
  <c r="U303" s="1"/>
  <c r="P302"/>
  <c r="S302" s="1"/>
  <c r="O302"/>
  <c r="K302"/>
  <c r="F302"/>
  <c r="U302" s="1"/>
  <c r="P301"/>
  <c r="S301" s="1"/>
  <c r="O301"/>
  <c r="K301"/>
  <c r="F301"/>
  <c r="U301" s="1"/>
  <c r="P300"/>
  <c r="S300" s="1"/>
  <c r="O300"/>
  <c r="K300"/>
  <c r="F300"/>
  <c r="U300" s="1"/>
  <c r="P299"/>
  <c r="S299" s="1"/>
  <c r="O299"/>
  <c r="K299"/>
  <c r="F299"/>
  <c r="U299" s="1"/>
  <c r="P298"/>
  <c r="S298" s="1"/>
  <c r="O298"/>
  <c r="K298"/>
  <c r="F298"/>
  <c r="U298" s="1"/>
  <c r="P297"/>
  <c r="S297" s="1"/>
  <c r="O297"/>
  <c r="K297"/>
  <c r="F297"/>
  <c r="U297" s="1"/>
  <c r="P296"/>
  <c r="O296"/>
  <c r="O311" s="1"/>
  <c r="K296"/>
  <c r="F296"/>
  <c r="U296" s="1"/>
  <c r="U311" s="1"/>
  <c r="L295"/>
  <c r="J295"/>
  <c r="I295"/>
  <c r="G295"/>
  <c r="E295"/>
  <c r="P294"/>
  <c r="S294" s="1"/>
  <c r="O294"/>
  <c r="K294"/>
  <c r="F294"/>
  <c r="U294" s="1"/>
  <c r="P293"/>
  <c r="S293" s="1"/>
  <c r="O293"/>
  <c r="K293"/>
  <c r="F293"/>
  <c r="U293" s="1"/>
  <c r="P292"/>
  <c r="S292" s="1"/>
  <c r="O292"/>
  <c r="K292"/>
  <c r="F292"/>
  <c r="U292" s="1"/>
  <c r="P291"/>
  <c r="S291" s="1"/>
  <c r="O291"/>
  <c r="K291"/>
  <c r="F291"/>
  <c r="U291" s="1"/>
  <c r="P290"/>
  <c r="S290" s="1"/>
  <c r="O290"/>
  <c r="K290"/>
  <c r="F290"/>
  <c r="U290" s="1"/>
  <c r="O289"/>
  <c r="F289"/>
  <c r="U289" s="1"/>
  <c r="O288"/>
  <c r="F288"/>
  <c r="U288" s="1"/>
  <c r="L287"/>
  <c r="J287"/>
  <c r="I287"/>
  <c r="G287"/>
  <c r="E287"/>
  <c r="O286"/>
  <c r="F286"/>
  <c r="U286" s="1"/>
  <c r="O285"/>
  <c r="F285"/>
  <c r="H285" s="1"/>
  <c r="O284"/>
  <c r="F284"/>
  <c r="U284" s="1"/>
  <c r="O283"/>
  <c r="F283"/>
  <c r="U283" s="1"/>
  <c r="O282"/>
  <c r="F282"/>
  <c r="H282" s="1"/>
  <c r="O281"/>
  <c r="F281"/>
  <c r="U281" s="1"/>
  <c r="O280"/>
  <c r="F280"/>
  <c r="U280" s="1"/>
  <c r="O279"/>
  <c r="F279"/>
  <c r="U279" s="1"/>
  <c r="O278"/>
  <c r="F278"/>
  <c r="U278" s="1"/>
  <c r="O277"/>
  <c r="F277"/>
  <c r="H277" s="1"/>
  <c r="P277" s="1"/>
  <c r="S277" s="1"/>
  <c r="O276"/>
  <c r="F276"/>
  <c r="H276" s="1"/>
  <c r="O275"/>
  <c r="F275"/>
  <c r="U275" s="1"/>
  <c r="O274"/>
  <c r="F274"/>
  <c r="U274" s="1"/>
  <c r="O273"/>
  <c r="F273"/>
  <c r="H273" s="1"/>
  <c r="L272"/>
  <c r="G272"/>
  <c r="E272"/>
  <c r="O271"/>
  <c r="J271"/>
  <c r="I271"/>
  <c r="F271"/>
  <c r="U271" s="1"/>
  <c r="O270"/>
  <c r="J270"/>
  <c r="I270"/>
  <c r="F270"/>
  <c r="U270" s="1"/>
  <c r="O269"/>
  <c r="J269"/>
  <c r="I269"/>
  <c r="F269"/>
  <c r="U269" s="1"/>
  <c r="O268"/>
  <c r="J268"/>
  <c r="I268"/>
  <c r="F268"/>
  <c r="U268" s="1"/>
  <c r="O267"/>
  <c r="J267"/>
  <c r="I267"/>
  <c r="F267"/>
  <c r="U267" s="1"/>
  <c r="O266"/>
  <c r="J266"/>
  <c r="I266"/>
  <c r="F266"/>
  <c r="U266" s="1"/>
  <c r="O265"/>
  <c r="J265"/>
  <c r="I265"/>
  <c r="F265"/>
  <c r="U265" s="1"/>
  <c r="O264"/>
  <c r="J264"/>
  <c r="I264"/>
  <c r="F264"/>
  <c r="U264" s="1"/>
  <c r="O263"/>
  <c r="J263"/>
  <c r="I263"/>
  <c r="F263"/>
  <c r="U263" s="1"/>
  <c r="O262"/>
  <c r="J262"/>
  <c r="I262"/>
  <c r="F262"/>
  <c r="U262" s="1"/>
  <c r="O261"/>
  <c r="J261"/>
  <c r="I261"/>
  <c r="F261"/>
  <c r="U261" s="1"/>
  <c r="O260"/>
  <c r="J260"/>
  <c r="I260"/>
  <c r="F260"/>
  <c r="U260" s="1"/>
  <c r="O259"/>
  <c r="J259"/>
  <c r="I259"/>
  <c r="F259"/>
  <c r="U259" s="1"/>
  <c r="O258"/>
  <c r="J258"/>
  <c r="I258"/>
  <c r="F258"/>
  <c r="U258" s="1"/>
  <c r="O257"/>
  <c r="J257"/>
  <c r="I257"/>
  <c r="F257"/>
  <c r="U257" s="1"/>
  <c r="O256"/>
  <c r="J256"/>
  <c r="I256"/>
  <c r="F256"/>
  <c r="U256" s="1"/>
  <c r="O255"/>
  <c r="J255"/>
  <c r="I255"/>
  <c r="F255"/>
  <c r="U255" s="1"/>
  <c r="O254"/>
  <c r="J254"/>
  <c r="I254"/>
  <c r="F254"/>
  <c r="U254" s="1"/>
  <c r="O253"/>
  <c r="J253"/>
  <c r="I253"/>
  <c r="F253"/>
  <c r="U253" s="1"/>
  <c r="O252"/>
  <c r="J252"/>
  <c r="I252"/>
  <c r="F252"/>
  <c r="U252" s="1"/>
  <c r="O251"/>
  <c r="J251"/>
  <c r="I251"/>
  <c r="F251"/>
  <c r="U251" s="1"/>
  <c r="O250"/>
  <c r="J250"/>
  <c r="I250"/>
  <c r="F250"/>
  <c r="U250" s="1"/>
  <c r="O249"/>
  <c r="J249"/>
  <c r="I249"/>
  <c r="F249"/>
  <c r="H249" s="1"/>
  <c r="P249" s="1"/>
  <c r="S249" s="1"/>
  <c r="O248"/>
  <c r="J248"/>
  <c r="I248"/>
  <c r="F248"/>
  <c r="U248" s="1"/>
  <c r="O247"/>
  <c r="J247"/>
  <c r="I247"/>
  <c r="F247"/>
  <c r="U247" s="1"/>
  <c r="O246"/>
  <c r="J246"/>
  <c r="I246"/>
  <c r="F246"/>
  <c r="U246" s="1"/>
  <c r="O245"/>
  <c r="J245"/>
  <c r="I245"/>
  <c r="F245"/>
  <c r="H245" s="1"/>
  <c r="P245" s="1"/>
  <c r="S245" s="1"/>
  <c r="O244"/>
  <c r="J244"/>
  <c r="I244"/>
  <c r="F244"/>
  <c r="H244" s="1"/>
  <c r="O243"/>
  <c r="J243"/>
  <c r="I243"/>
  <c r="F243"/>
  <c r="U243" s="1"/>
  <c r="O242"/>
  <c r="O272" s="1"/>
  <c r="J242"/>
  <c r="I242"/>
  <c r="F242"/>
  <c r="U242" s="1"/>
  <c r="L241"/>
  <c r="J241"/>
  <c r="I241"/>
  <c r="G241"/>
  <c r="E241"/>
  <c r="O240"/>
  <c r="F240"/>
  <c r="U240" s="1"/>
  <c r="O239"/>
  <c r="F239"/>
  <c r="U239" s="1"/>
  <c r="O238"/>
  <c r="F238"/>
  <c r="H238" s="1"/>
  <c r="P238" s="1"/>
  <c r="S238" s="1"/>
  <c r="O237"/>
  <c r="F237"/>
  <c r="U237" s="1"/>
  <c r="O236"/>
  <c r="F236"/>
  <c r="U236" s="1"/>
  <c r="O235"/>
  <c r="F235"/>
  <c r="U235" s="1"/>
  <c r="O234"/>
  <c r="F234"/>
  <c r="O233"/>
  <c r="F233"/>
  <c r="U233" s="1"/>
  <c r="O232"/>
  <c r="F232"/>
  <c r="H232" s="1"/>
  <c r="P232" s="1"/>
  <c r="L231"/>
  <c r="J231"/>
  <c r="I231"/>
  <c r="G231"/>
  <c r="E231"/>
  <c r="O230"/>
  <c r="F230"/>
  <c r="U230" s="1"/>
  <c r="O229"/>
  <c r="F229"/>
  <c r="U229" s="1"/>
  <c r="O228"/>
  <c r="F228"/>
  <c r="H228" s="1"/>
  <c r="O227"/>
  <c r="F227"/>
  <c r="U227" s="1"/>
  <c r="O226"/>
  <c r="F226"/>
  <c r="H226" s="1"/>
  <c r="O225"/>
  <c r="F225"/>
  <c r="O224"/>
  <c r="F224"/>
  <c r="U224" s="1"/>
  <c r="O223"/>
  <c r="F223"/>
  <c r="U223" s="1"/>
  <c r="L222"/>
  <c r="J222"/>
  <c r="I222"/>
  <c r="G222"/>
  <c r="E222"/>
  <c r="O221"/>
  <c r="F221"/>
  <c r="H221" s="1"/>
  <c r="O220"/>
  <c r="F220"/>
  <c r="U220" s="1"/>
  <c r="O219"/>
  <c r="F219"/>
  <c r="O218"/>
  <c r="F218"/>
  <c r="O217"/>
  <c r="F217"/>
  <c r="U217" s="1"/>
  <c r="O216"/>
  <c r="F216"/>
  <c r="O215"/>
  <c r="F215"/>
  <c r="U215" s="1"/>
  <c r="O214"/>
  <c r="F214"/>
  <c r="H214" s="1"/>
  <c r="O213"/>
  <c r="F213"/>
  <c r="H213" s="1"/>
  <c r="O212"/>
  <c r="F212"/>
  <c r="H212" s="1"/>
  <c r="O211"/>
  <c r="F211"/>
  <c r="O210"/>
  <c r="F210"/>
  <c r="U210" s="1"/>
  <c r="O209"/>
  <c r="F209"/>
  <c r="U209" s="1"/>
  <c r="O208"/>
  <c r="F208"/>
  <c r="O207"/>
  <c r="F207"/>
  <c r="U207" s="1"/>
  <c r="O206"/>
  <c r="F206"/>
  <c r="O205"/>
  <c r="F205"/>
  <c r="H205" s="1"/>
  <c r="P205" s="1"/>
  <c r="S205" s="1"/>
  <c r="O204"/>
  <c r="F204"/>
  <c r="U204" s="1"/>
  <c r="L203"/>
  <c r="J203"/>
  <c r="I203"/>
  <c r="G203"/>
  <c r="E203"/>
  <c r="O202"/>
  <c r="F202"/>
  <c r="H202" s="1"/>
  <c r="P202" s="1"/>
  <c r="S202" s="1"/>
  <c r="O201"/>
  <c r="F201"/>
  <c r="U201" s="1"/>
  <c r="O200"/>
  <c r="F200"/>
  <c r="H200" s="1"/>
  <c r="O199"/>
  <c r="F199"/>
  <c r="H199" s="1"/>
  <c r="P199" s="1"/>
  <c r="S199" s="1"/>
  <c r="O198"/>
  <c r="F198"/>
  <c r="H198" s="1"/>
  <c r="O197"/>
  <c r="F197"/>
  <c r="U197" s="1"/>
  <c r="O196"/>
  <c r="F196"/>
  <c r="U196" s="1"/>
  <c r="O195"/>
  <c r="F195"/>
  <c r="H195" s="1"/>
  <c r="O194"/>
  <c r="F194"/>
  <c r="U194" s="1"/>
  <c r="O193"/>
  <c r="F193"/>
  <c r="U193" s="1"/>
  <c r="O192"/>
  <c r="F192"/>
  <c r="U192" s="1"/>
  <c r="O191"/>
  <c r="F191"/>
  <c r="H191" s="1"/>
  <c r="O190"/>
  <c r="F190"/>
  <c r="H190" s="1"/>
  <c r="P190" s="1"/>
  <c r="L189"/>
  <c r="J189"/>
  <c r="I189"/>
  <c r="G189"/>
  <c r="E189"/>
  <c r="O188"/>
  <c r="F188"/>
  <c r="U188" s="1"/>
  <c r="O187"/>
  <c r="F187"/>
  <c r="U187" s="1"/>
  <c r="O186"/>
  <c r="F186"/>
  <c r="U186" s="1"/>
  <c r="O185"/>
  <c r="F185"/>
  <c r="U185" s="1"/>
  <c r="O184"/>
  <c r="F184"/>
  <c r="U184" s="1"/>
  <c r="O183"/>
  <c r="F183"/>
  <c r="U183" s="1"/>
  <c r="O182"/>
  <c r="F182"/>
  <c r="U182" s="1"/>
  <c r="O181"/>
  <c r="F181"/>
  <c r="U181" s="1"/>
  <c r="O180"/>
  <c r="F180"/>
  <c r="U180" s="1"/>
  <c r="O179"/>
  <c r="F179"/>
  <c r="U179" s="1"/>
  <c r="O178"/>
  <c r="F178"/>
  <c r="U178" s="1"/>
  <c r="O177"/>
  <c r="F177"/>
  <c r="H177" s="1"/>
  <c r="P177" s="1"/>
  <c r="S177" s="1"/>
  <c r="O176"/>
  <c r="F176"/>
  <c r="U176" s="1"/>
  <c r="O175"/>
  <c r="F175"/>
  <c r="H175" s="1"/>
  <c r="P175" s="1"/>
  <c r="S175" s="1"/>
  <c r="O174"/>
  <c r="F174"/>
  <c r="U174" s="1"/>
  <c r="O173"/>
  <c r="F173"/>
  <c r="U173" s="1"/>
  <c r="O172"/>
  <c r="F172"/>
  <c r="H172" s="1"/>
  <c r="P172" s="1"/>
  <c r="S172" s="1"/>
  <c r="O171"/>
  <c r="F171"/>
  <c r="H171" s="1"/>
  <c r="O170"/>
  <c r="F170"/>
  <c r="U170" s="1"/>
  <c r="O169"/>
  <c r="F169"/>
  <c r="U169" s="1"/>
  <c r="O168"/>
  <c r="F168"/>
  <c r="U168" s="1"/>
  <c r="O167"/>
  <c r="F167"/>
  <c r="H167" s="1"/>
  <c r="O166"/>
  <c r="F166"/>
  <c r="U166" s="1"/>
  <c r="O165"/>
  <c r="F165"/>
  <c r="H165" s="1"/>
  <c r="O164"/>
  <c r="F164"/>
  <c r="U164" s="1"/>
  <c r="O163"/>
  <c r="F163"/>
  <c r="U163" s="1"/>
  <c r="O162"/>
  <c r="F162"/>
  <c r="H162" s="1"/>
  <c r="O161"/>
  <c r="F161"/>
  <c r="U161" s="1"/>
  <c r="O160"/>
  <c r="F160"/>
  <c r="U160" s="1"/>
  <c r="O159"/>
  <c r="F159"/>
  <c r="H159" s="1"/>
  <c r="O158"/>
  <c r="F158"/>
  <c r="U158" s="1"/>
  <c r="L157"/>
  <c r="G157"/>
  <c r="E157"/>
  <c r="O156"/>
  <c r="J156"/>
  <c r="I156"/>
  <c r="F156"/>
  <c r="H156" s="1"/>
  <c r="O155"/>
  <c r="J155"/>
  <c r="I155"/>
  <c r="F155"/>
  <c r="H155" s="1"/>
  <c r="O154"/>
  <c r="J154"/>
  <c r="I154"/>
  <c r="F154"/>
  <c r="H154" s="1"/>
  <c r="O153"/>
  <c r="J153"/>
  <c r="I153"/>
  <c r="F153"/>
  <c r="H153" s="1"/>
  <c r="O152"/>
  <c r="J152"/>
  <c r="I152"/>
  <c r="F152"/>
  <c r="H152" s="1"/>
  <c r="O151"/>
  <c r="J151"/>
  <c r="I151"/>
  <c r="F151"/>
  <c r="H151" s="1"/>
  <c r="O150"/>
  <c r="J150"/>
  <c r="I150"/>
  <c r="F150"/>
  <c r="H150" s="1"/>
  <c r="O149"/>
  <c r="J149"/>
  <c r="I149"/>
  <c r="F149"/>
  <c r="H149" s="1"/>
  <c r="O148"/>
  <c r="J148"/>
  <c r="I148"/>
  <c r="F148"/>
  <c r="H148" s="1"/>
  <c r="O147"/>
  <c r="O157" s="1"/>
  <c r="J147"/>
  <c r="J157" s="1"/>
  <c r="I147"/>
  <c r="I157" s="1"/>
  <c r="F147"/>
  <c r="H147" s="1"/>
  <c r="L146"/>
  <c r="G146"/>
  <c r="E146"/>
  <c r="O145"/>
  <c r="J145"/>
  <c r="I145"/>
  <c r="F145"/>
  <c r="H145" s="1"/>
  <c r="O144"/>
  <c r="J144"/>
  <c r="I144"/>
  <c r="F144"/>
  <c r="H144" s="1"/>
  <c r="O143"/>
  <c r="J143"/>
  <c r="I143"/>
  <c r="F143"/>
  <c r="H143" s="1"/>
  <c r="O142"/>
  <c r="J142"/>
  <c r="I142"/>
  <c r="F142"/>
  <c r="H142" s="1"/>
  <c r="O141"/>
  <c r="J141"/>
  <c r="I141"/>
  <c r="F141"/>
  <c r="H141" s="1"/>
  <c r="O140"/>
  <c r="J140"/>
  <c r="I140"/>
  <c r="F140"/>
  <c r="H140" s="1"/>
  <c r="O139"/>
  <c r="J139"/>
  <c r="I139"/>
  <c r="F139"/>
  <c r="H139" s="1"/>
  <c r="O138"/>
  <c r="J138"/>
  <c r="I138"/>
  <c r="F138"/>
  <c r="H138" s="1"/>
  <c r="O137"/>
  <c r="J137"/>
  <c r="I137"/>
  <c r="F137"/>
  <c r="H137" s="1"/>
  <c r="O136"/>
  <c r="J136"/>
  <c r="I136"/>
  <c r="F136"/>
  <c r="H136" s="1"/>
  <c r="O135"/>
  <c r="J135"/>
  <c r="I135"/>
  <c r="F135"/>
  <c r="H135" s="1"/>
  <c r="O134"/>
  <c r="O146" s="1"/>
  <c r="J134"/>
  <c r="J146" s="1"/>
  <c r="I134"/>
  <c r="I146" s="1"/>
  <c r="F134"/>
  <c r="H134" s="1"/>
  <c r="L133"/>
  <c r="G133"/>
  <c r="E133"/>
  <c r="O132"/>
  <c r="J132"/>
  <c r="I132"/>
  <c r="F132"/>
  <c r="H132" s="1"/>
  <c r="O131"/>
  <c r="J131"/>
  <c r="I131"/>
  <c r="F131"/>
  <c r="H131" s="1"/>
  <c r="O130"/>
  <c r="J130"/>
  <c r="I130"/>
  <c r="F130"/>
  <c r="H130" s="1"/>
  <c r="O129"/>
  <c r="J129"/>
  <c r="I129"/>
  <c r="F129"/>
  <c r="H129" s="1"/>
  <c r="O128"/>
  <c r="J128"/>
  <c r="I128"/>
  <c r="F128"/>
  <c r="H128" s="1"/>
  <c r="O127"/>
  <c r="J127"/>
  <c r="I127"/>
  <c r="F127"/>
  <c r="H127" s="1"/>
  <c r="O126"/>
  <c r="J126"/>
  <c r="I126"/>
  <c r="F126"/>
  <c r="H126" s="1"/>
  <c r="O125"/>
  <c r="J125"/>
  <c r="I125"/>
  <c r="F125"/>
  <c r="H125" s="1"/>
  <c r="O124"/>
  <c r="J124"/>
  <c r="I124"/>
  <c r="F124"/>
  <c r="H124" s="1"/>
  <c r="O123"/>
  <c r="J123"/>
  <c r="I123"/>
  <c r="F123"/>
  <c r="H123" s="1"/>
  <c r="O122"/>
  <c r="J122"/>
  <c r="I122"/>
  <c r="F122"/>
  <c r="H122" s="1"/>
  <c r="O121"/>
  <c r="J121"/>
  <c r="I121"/>
  <c r="F121"/>
  <c r="H121" s="1"/>
  <c r="O120"/>
  <c r="J120"/>
  <c r="I120"/>
  <c r="F120"/>
  <c r="H120" s="1"/>
  <c r="O119"/>
  <c r="J119"/>
  <c r="I119"/>
  <c r="F119"/>
  <c r="H119" s="1"/>
  <c r="O118"/>
  <c r="J118"/>
  <c r="I118"/>
  <c r="F118"/>
  <c r="H118" s="1"/>
  <c r="O117"/>
  <c r="J117"/>
  <c r="I117"/>
  <c r="F117"/>
  <c r="H117" s="1"/>
  <c r="O116"/>
  <c r="J116"/>
  <c r="I116"/>
  <c r="F116"/>
  <c r="H116" s="1"/>
  <c r="O115"/>
  <c r="J115"/>
  <c r="I115"/>
  <c r="F115"/>
  <c r="H115" s="1"/>
  <c r="O114"/>
  <c r="J114"/>
  <c r="I114"/>
  <c r="F114"/>
  <c r="H114" s="1"/>
  <c r="O113"/>
  <c r="J113"/>
  <c r="I113"/>
  <c r="F113"/>
  <c r="H113" s="1"/>
  <c r="O112"/>
  <c r="J112"/>
  <c r="I112"/>
  <c r="F112"/>
  <c r="H112" s="1"/>
  <c r="O111"/>
  <c r="J111"/>
  <c r="I111"/>
  <c r="F111"/>
  <c r="H111" s="1"/>
  <c r="O110"/>
  <c r="J110"/>
  <c r="I110"/>
  <c r="F110"/>
  <c r="H110" s="1"/>
  <c r="O109"/>
  <c r="J109"/>
  <c r="I109"/>
  <c r="F109"/>
  <c r="H109" s="1"/>
  <c r="O108"/>
  <c r="J108"/>
  <c r="I108"/>
  <c r="F108"/>
  <c r="H108" s="1"/>
  <c r="P108" s="1"/>
  <c r="S108" s="1"/>
  <c r="O107"/>
  <c r="J107"/>
  <c r="I107"/>
  <c r="F107"/>
  <c r="H107" s="1"/>
  <c r="P107" s="1"/>
  <c r="S107" s="1"/>
  <c r="O106"/>
  <c r="J106"/>
  <c r="I106"/>
  <c r="F106"/>
  <c r="H106" s="1"/>
  <c r="P106" s="1"/>
  <c r="S106" s="1"/>
  <c r="O105"/>
  <c r="J105"/>
  <c r="I105"/>
  <c r="F105"/>
  <c r="H105" s="1"/>
  <c r="P105" s="1"/>
  <c r="S105" s="1"/>
  <c r="O104"/>
  <c r="J104"/>
  <c r="I104"/>
  <c r="F104"/>
  <c r="H104" s="1"/>
  <c r="P104" s="1"/>
  <c r="S104" s="1"/>
  <c r="O103"/>
  <c r="J103"/>
  <c r="I103"/>
  <c r="F103"/>
  <c r="H103" s="1"/>
  <c r="P103" s="1"/>
  <c r="S103" s="1"/>
  <c r="O102"/>
  <c r="J102"/>
  <c r="I102"/>
  <c r="F102"/>
  <c r="H102" s="1"/>
  <c r="P102" s="1"/>
  <c r="S102" s="1"/>
  <c r="O101"/>
  <c r="J101"/>
  <c r="I101"/>
  <c r="F101"/>
  <c r="H101" s="1"/>
  <c r="P101" s="1"/>
  <c r="S101" s="1"/>
  <c r="O100"/>
  <c r="J100"/>
  <c r="I100"/>
  <c r="F100"/>
  <c r="H100" s="1"/>
  <c r="P100" s="1"/>
  <c r="S100" s="1"/>
  <c r="O99"/>
  <c r="J99"/>
  <c r="I99"/>
  <c r="F99"/>
  <c r="H99" s="1"/>
  <c r="P99" s="1"/>
  <c r="S99" s="1"/>
  <c r="O98"/>
  <c r="J98"/>
  <c r="I98"/>
  <c r="F98"/>
  <c r="H98" s="1"/>
  <c r="P98" s="1"/>
  <c r="S98" s="1"/>
  <c r="O97"/>
  <c r="J97"/>
  <c r="I97"/>
  <c r="F97"/>
  <c r="H97" s="1"/>
  <c r="P97" s="1"/>
  <c r="S97" s="1"/>
  <c r="O96"/>
  <c r="O133" s="1"/>
  <c r="J96"/>
  <c r="I96"/>
  <c r="F96"/>
  <c r="H96" s="1"/>
  <c r="P96" s="1"/>
  <c r="L95"/>
  <c r="G95"/>
  <c r="E95"/>
  <c r="O94"/>
  <c r="J94"/>
  <c r="I94"/>
  <c r="F94"/>
  <c r="H94" s="1"/>
  <c r="P94" s="1"/>
  <c r="S94" s="1"/>
  <c r="O93"/>
  <c r="J93"/>
  <c r="I93"/>
  <c r="F93"/>
  <c r="H93" s="1"/>
  <c r="P93" s="1"/>
  <c r="S93" s="1"/>
  <c r="O92"/>
  <c r="J92"/>
  <c r="I92"/>
  <c r="F92"/>
  <c r="H92" s="1"/>
  <c r="P92" s="1"/>
  <c r="S92" s="1"/>
  <c r="O91"/>
  <c r="J91"/>
  <c r="I91"/>
  <c r="F91"/>
  <c r="H91" s="1"/>
  <c r="P91" s="1"/>
  <c r="S91" s="1"/>
  <c r="O90"/>
  <c r="J90"/>
  <c r="I90"/>
  <c r="F90"/>
  <c r="H90" s="1"/>
  <c r="O89"/>
  <c r="J89"/>
  <c r="I89"/>
  <c r="F89"/>
  <c r="H89" s="1"/>
  <c r="O88"/>
  <c r="J88"/>
  <c r="I88"/>
  <c r="F88"/>
  <c r="H88" s="1"/>
  <c r="O87"/>
  <c r="J87"/>
  <c r="I87"/>
  <c r="F87"/>
  <c r="H87" s="1"/>
  <c r="P87" s="1"/>
  <c r="S87" s="1"/>
  <c r="O86"/>
  <c r="J86"/>
  <c r="I86"/>
  <c r="F86"/>
  <c r="H86" s="1"/>
  <c r="O85"/>
  <c r="J85"/>
  <c r="I85"/>
  <c r="F85"/>
  <c r="H85" s="1"/>
  <c r="O84"/>
  <c r="J84"/>
  <c r="I84"/>
  <c r="F84"/>
  <c r="H84" s="1"/>
  <c r="O83"/>
  <c r="J83"/>
  <c r="I83"/>
  <c r="F83"/>
  <c r="H83" s="1"/>
  <c r="O82"/>
  <c r="J82"/>
  <c r="I82"/>
  <c r="F82"/>
  <c r="H82" s="1"/>
  <c r="O81"/>
  <c r="J81"/>
  <c r="I81"/>
  <c r="F81"/>
  <c r="H81" s="1"/>
  <c r="O80"/>
  <c r="J80"/>
  <c r="I80"/>
  <c r="F80"/>
  <c r="H80" s="1"/>
  <c r="P80" s="1"/>
  <c r="S80" s="1"/>
  <c r="O79"/>
  <c r="J79"/>
  <c r="I79"/>
  <c r="F79"/>
  <c r="H79" s="1"/>
  <c r="O78"/>
  <c r="F78"/>
  <c r="H78" s="1"/>
  <c r="O77"/>
  <c r="J77"/>
  <c r="I77"/>
  <c r="F77"/>
  <c r="H77" s="1"/>
  <c r="O76"/>
  <c r="J76"/>
  <c r="I76"/>
  <c r="F76"/>
  <c r="H76" s="1"/>
  <c r="O75"/>
  <c r="J75"/>
  <c r="I75"/>
  <c r="F75"/>
  <c r="H75" s="1"/>
  <c r="O74"/>
  <c r="J74"/>
  <c r="I74"/>
  <c r="F74"/>
  <c r="H74" s="1"/>
  <c r="O73"/>
  <c r="J73"/>
  <c r="I73"/>
  <c r="F73"/>
  <c r="H73" s="1"/>
  <c r="O72"/>
  <c r="J72"/>
  <c r="I72"/>
  <c r="F72"/>
  <c r="H72" s="1"/>
  <c r="O71"/>
  <c r="J71"/>
  <c r="I71"/>
  <c r="F71"/>
  <c r="L70"/>
  <c r="G70"/>
  <c r="E70"/>
  <c r="O69"/>
  <c r="J69"/>
  <c r="I69"/>
  <c r="F69"/>
  <c r="H69" s="1"/>
  <c r="O68"/>
  <c r="J68"/>
  <c r="I68"/>
  <c r="F68"/>
  <c r="H68" s="1"/>
  <c r="O67"/>
  <c r="J67"/>
  <c r="I67"/>
  <c r="F67"/>
  <c r="H67" s="1"/>
  <c r="O66"/>
  <c r="J66"/>
  <c r="I66"/>
  <c r="F66"/>
  <c r="H66" s="1"/>
  <c r="O65"/>
  <c r="J65"/>
  <c r="I65"/>
  <c r="F65"/>
  <c r="H65" s="1"/>
  <c r="O64"/>
  <c r="J64"/>
  <c r="I64"/>
  <c r="F64"/>
  <c r="H64" s="1"/>
  <c r="O63"/>
  <c r="J63"/>
  <c r="I63"/>
  <c r="F63"/>
  <c r="H63" s="1"/>
  <c r="O62"/>
  <c r="J62"/>
  <c r="I62"/>
  <c r="F62"/>
  <c r="H62" s="1"/>
  <c r="O61"/>
  <c r="J61"/>
  <c r="I61"/>
  <c r="F61"/>
  <c r="H61" s="1"/>
  <c r="O60"/>
  <c r="J60"/>
  <c r="I60"/>
  <c r="F60"/>
  <c r="H60" s="1"/>
  <c r="O59"/>
  <c r="J59"/>
  <c r="I59"/>
  <c r="F59"/>
  <c r="H59" s="1"/>
  <c r="O58"/>
  <c r="J58"/>
  <c r="I58"/>
  <c r="F58"/>
  <c r="H58" s="1"/>
  <c r="O57"/>
  <c r="J57"/>
  <c r="I57"/>
  <c r="F57"/>
  <c r="H57" s="1"/>
  <c r="O56"/>
  <c r="J56"/>
  <c r="I56"/>
  <c r="F56"/>
  <c r="H56" s="1"/>
  <c r="O55"/>
  <c r="J55"/>
  <c r="I55"/>
  <c r="F55"/>
  <c r="H55" s="1"/>
  <c r="O54"/>
  <c r="J54"/>
  <c r="I54"/>
  <c r="F54"/>
  <c r="H54" s="1"/>
  <c r="O53"/>
  <c r="J53"/>
  <c r="I53"/>
  <c r="F53"/>
  <c r="H53" s="1"/>
  <c r="O52"/>
  <c r="J52"/>
  <c r="I52"/>
  <c r="F52"/>
  <c r="H52" s="1"/>
  <c r="O51"/>
  <c r="J51"/>
  <c r="I51"/>
  <c r="F51"/>
  <c r="H51" s="1"/>
  <c r="O50"/>
  <c r="J50"/>
  <c r="I50"/>
  <c r="F50"/>
  <c r="H50" s="1"/>
  <c r="O49"/>
  <c r="J49"/>
  <c r="I49"/>
  <c r="F49"/>
  <c r="H49" s="1"/>
  <c r="O48"/>
  <c r="J48"/>
  <c r="I48"/>
  <c r="F48"/>
  <c r="H48" s="1"/>
  <c r="O47"/>
  <c r="J47"/>
  <c r="I47"/>
  <c r="F47"/>
  <c r="H47" s="1"/>
  <c r="O46"/>
  <c r="O70" s="1"/>
  <c r="J46"/>
  <c r="I46"/>
  <c r="F46"/>
  <c r="H46" s="1"/>
  <c r="L45"/>
  <c r="C9" i="6" s="1"/>
  <c r="G45" i="13"/>
  <c r="E45"/>
  <c r="O44"/>
  <c r="J44"/>
  <c r="I44"/>
  <c r="F44"/>
  <c r="H44" s="1"/>
  <c r="O43"/>
  <c r="O45" s="1"/>
  <c r="J43"/>
  <c r="J45" s="1"/>
  <c r="I43"/>
  <c r="I45" s="1"/>
  <c r="F43"/>
  <c r="H43" s="1"/>
  <c r="W42"/>
  <c r="W347" s="1"/>
  <c r="L42"/>
  <c r="G42"/>
  <c r="E42"/>
  <c r="O41"/>
  <c r="J41"/>
  <c r="I41"/>
  <c r="F41"/>
  <c r="H41" s="1"/>
  <c r="O40"/>
  <c r="J40"/>
  <c r="I40"/>
  <c r="F40"/>
  <c r="H40" s="1"/>
  <c r="P40" s="1"/>
  <c r="S40" s="1"/>
  <c r="O39"/>
  <c r="J39"/>
  <c r="I39"/>
  <c r="F39"/>
  <c r="H39" s="1"/>
  <c r="O38"/>
  <c r="J38"/>
  <c r="I38"/>
  <c r="F38"/>
  <c r="H38" s="1"/>
  <c r="O37"/>
  <c r="J37"/>
  <c r="I37"/>
  <c r="F37"/>
  <c r="H37" s="1"/>
  <c r="O36"/>
  <c r="J36"/>
  <c r="I36"/>
  <c r="F36"/>
  <c r="H36" s="1"/>
  <c r="O35"/>
  <c r="J35"/>
  <c r="I35"/>
  <c r="F35"/>
  <c r="H35" s="1"/>
  <c r="O34"/>
  <c r="J34"/>
  <c r="I34"/>
  <c r="F34"/>
  <c r="H34" s="1"/>
  <c r="P34" s="1"/>
  <c r="S34" s="1"/>
  <c r="O33"/>
  <c r="J33"/>
  <c r="I33"/>
  <c r="F33"/>
  <c r="H33" s="1"/>
  <c r="O32"/>
  <c r="J32"/>
  <c r="I32"/>
  <c r="F32"/>
  <c r="H32" s="1"/>
  <c r="O31"/>
  <c r="J31"/>
  <c r="I31"/>
  <c r="F31"/>
  <c r="H31" s="1"/>
  <c r="O30"/>
  <c r="J30"/>
  <c r="I30"/>
  <c r="F30"/>
  <c r="H30" s="1"/>
  <c r="O29"/>
  <c r="J29"/>
  <c r="I29"/>
  <c r="F29"/>
  <c r="H29" s="1"/>
  <c r="O28"/>
  <c r="J28"/>
  <c r="I28"/>
  <c r="F28"/>
  <c r="H28" s="1"/>
  <c r="P28" s="1"/>
  <c r="S28" s="1"/>
  <c r="O27"/>
  <c r="J27"/>
  <c r="I27"/>
  <c r="F27"/>
  <c r="H27" s="1"/>
  <c r="O26"/>
  <c r="J26"/>
  <c r="I26"/>
  <c r="F26"/>
  <c r="H26" s="1"/>
  <c r="O25"/>
  <c r="J25"/>
  <c r="I25"/>
  <c r="F25"/>
  <c r="H25" s="1"/>
  <c r="O24"/>
  <c r="J24"/>
  <c r="I24"/>
  <c r="F24"/>
  <c r="H24" s="1"/>
  <c r="P24" s="1"/>
  <c r="S24" s="1"/>
  <c r="O23"/>
  <c r="J23"/>
  <c r="I23"/>
  <c r="F23"/>
  <c r="H23" s="1"/>
  <c r="O22"/>
  <c r="J22"/>
  <c r="I22"/>
  <c r="F22"/>
  <c r="H22" s="1"/>
  <c r="O21"/>
  <c r="J21"/>
  <c r="I21"/>
  <c r="F21"/>
  <c r="H21" s="1"/>
  <c r="P21" s="1"/>
  <c r="S21" s="1"/>
  <c r="O20"/>
  <c r="J20"/>
  <c r="I20"/>
  <c r="F20"/>
  <c r="H20" s="1"/>
  <c r="O19"/>
  <c r="J19"/>
  <c r="I19"/>
  <c r="F19"/>
  <c r="H19" s="1"/>
  <c r="O18"/>
  <c r="J18"/>
  <c r="I18"/>
  <c r="F18"/>
  <c r="H18" s="1"/>
  <c r="O17"/>
  <c r="J17"/>
  <c r="I17"/>
  <c r="F17"/>
  <c r="H17" s="1"/>
  <c r="O16"/>
  <c r="J16"/>
  <c r="I16"/>
  <c r="F16"/>
  <c r="H16" s="1"/>
  <c r="O15"/>
  <c r="J15"/>
  <c r="I15"/>
  <c r="F15"/>
  <c r="H15" s="1"/>
  <c r="O14"/>
  <c r="J14"/>
  <c r="I14"/>
  <c r="F14"/>
  <c r="H14" s="1"/>
  <c r="O13"/>
  <c r="J13"/>
  <c r="I13"/>
  <c r="F13"/>
  <c r="H13" s="1"/>
  <c r="O12"/>
  <c r="J12"/>
  <c r="I12"/>
  <c r="F12"/>
  <c r="H12" s="1"/>
  <c r="O11"/>
  <c r="J11"/>
  <c r="I11"/>
  <c r="F11"/>
  <c r="H11" s="1"/>
  <c r="O10"/>
  <c r="J10"/>
  <c r="I10"/>
  <c r="F10"/>
  <c r="H10" s="1"/>
  <c r="O9"/>
  <c r="J9"/>
  <c r="I9"/>
  <c r="F9"/>
  <c r="H9" s="1"/>
  <c r="O8"/>
  <c r="O42" s="1"/>
  <c r="J8"/>
  <c r="I8"/>
  <c r="F8"/>
  <c r="H8" s="1"/>
  <c r="G7"/>
  <c r="G347" s="1"/>
  <c r="E7"/>
  <c r="O6"/>
  <c r="O7" s="1"/>
  <c r="J6"/>
  <c r="J7" s="1"/>
  <c r="I6"/>
  <c r="F6"/>
  <c r="F7" s="1"/>
  <c r="L688" i="12"/>
  <c r="E688"/>
  <c r="O687"/>
  <c r="J687"/>
  <c r="I687"/>
  <c r="H687"/>
  <c r="F687"/>
  <c r="U687" s="1"/>
  <c r="O686"/>
  <c r="J686"/>
  <c r="I686"/>
  <c r="H686"/>
  <c r="P686" s="1"/>
  <c r="S686" s="1"/>
  <c r="F686"/>
  <c r="U686" s="1"/>
  <c r="O685"/>
  <c r="J685"/>
  <c r="I685"/>
  <c r="H685"/>
  <c r="P685" s="1"/>
  <c r="S685" s="1"/>
  <c r="F685"/>
  <c r="U685" s="1"/>
  <c r="O684"/>
  <c r="J684"/>
  <c r="I684"/>
  <c r="H684"/>
  <c r="P684" s="1"/>
  <c r="S684" s="1"/>
  <c r="F684"/>
  <c r="U684" s="1"/>
  <c r="O683"/>
  <c r="J683"/>
  <c r="I683"/>
  <c r="H683"/>
  <c r="F683"/>
  <c r="U683" s="1"/>
  <c r="O682"/>
  <c r="J682"/>
  <c r="I682"/>
  <c r="H682"/>
  <c r="P682" s="1"/>
  <c r="S682" s="1"/>
  <c r="F682"/>
  <c r="U682" s="1"/>
  <c r="O681"/>
  <c r="J681"/>
  <c r="I681"/>
  <c r="H681"/>
  <c r="P681" s="1"/>
  <c r="S681" s="1"/>
  <c r="F681"/>
  <c r="U681" s="1"/>
  <c r="O680"/>
  <c r="J680"/>
  <c r="I680"/>
  <c r="H680"/>
  <c r="F680"/>
  <c r="U680" s="1"/>
  <c r="O679"/>
  <c r="J679"/>
  <c r="I679"/>
  <c r="H679"/>
  <c r="P679" s="1"/>
  <c r="S679" s="1"/>
  <c r="F679"/>
  <c r="U679" s="1"/>
  <c r="O678"/>
  <c r="J678"/>
  <c r="I678"/>
  <c r="H678"/>
  <c r="F678"/>
  <c r="U678" s="1"/>
  <c r="O677"/>
  <c r="J677"/>
  <c r="I677"/>
  <c r="H677"/>
  <c r="F677"/>
  <c r="U677" s="1"/>
  <c r="O676"/>
  <c r="J676"/>
  <c r="I676"/>
  <c r="H676"/>
  <c r="F676"/>
  <c r="U676" s="1"/>
  <c r="O675"/>
  <c r="J675"/>
  <c r="I675"/>
  <c r="H675"/>
  <c r="F675"/>
  <c r="U675" s="1"/>
  <c r="O674"/>
  <c r="J674"/>
  <c r="I674"/>
  <c r="H674"/>
  <c r="P674" s="1"/>
  <c r="S674" s="1"/>
  <c r="F674"/>
  <c r="U674" s="1"/>
  <c r="O673"/>
  <c r="J673"/>
  <c r="I673"/>
  <c r="H673"/>
  <c r="F673"/>
  <c r="U673" s="1"/>
  <c r="O672"/>
  <c r="J672"/>
  <c r="I672"/>
  <c r="H672"/>
  <c r="P672" s="1"/>
  <c r="S672" s="1"/>
  <c r="F672"/>
  <c r="U672" s="1"/>
  <c r="O671"/>
  <c r="J671"/>
  <c r="I671"/>
  <c r="H671"/>
  <c r="F671"/>
  <c r="U671" s="1"/>
  <c r="O670"/>
  <c r="J670"/>
  <c r="I670"/>
  <c r="H670"/>
  <c r="P670" s="1"/>
  <c r="S670" s="1"/>
  <c r="F670"/>
  <c r="U670" s="1"/>
  <c r="O669"/>
  <c r="J669"/>
  <c r="I669"/>
  <c r="H669"/>
  <c r="F669"/>
  <c r="U669" s="1"/>
  <c r="O668"/>
  <c r="J668"/>
  <c r="I668"/>
  <c r="H668"/>
  <c r="P668" s="1"/>
  <c r="S668" s="1"/>
  <c r="F668"/>
  <c r="U668" s="1"/>
  <c r="O667"/>
  <c r="J667"/>
  <c r="I667"/>
  <c r="H667"/>
  <c r="P667" s="1"/>
  <c r="S667" s="1"/>
  <c r="F667"/>
  <c r="U667" s="1"/>
  <c r="O666"/>
  <c r="J666"/>
  <c r="I666"/>
  <c r="H666"/>
  <c r="P666" s="1"/>
  <c r="S666" s="1"/>
  <c r="F666"/>
  <c r="U666" s="1"/>
  <c r="O665"/>
  <c r="J665"/>
  <c r="I665"/>
  <c r="H665"/>
  <c r="F665"/>
  <c r="U665" s="1"/>
  <c r="O664"/>
  <c r="J664"/>
  <c r="I664"/>
  <c r="H664"/>
  <c r="F664"/>
  <c r="U664" s="1"/>
  <c r="O663"/>
  <c r="J663"/>
  <c r="I663"/>
  <c r="H663"/>
  <c r="F663"/>
  <c r="U663" s="1"/>
  <c r="O662"/>
  <c r="J662"/>
  <c r="I662"/>
  <c r="H662"/>
  <c r="P662" s="1"/>
  <c r="S662" s="1"/>
  <c r="F662"/>
  <c r="U662" s="1"/>
  <c r="O661"/>
  <c r="J661"/>
  <c r="I661"/>
  <c r="H661"/>
  <c r="F661"/>
  <c r="U661" s="1"/>
  <c r="U688" s="1"/>
  <c r="L660"/>
  <c r="E660"/>
  <c r="O659"/>
  <c r="J659"/>
  <c r="I659"/>
  <c r="H659"/>
  <c r="P659" s="1"/>
  <c r="S659" s="1"/>
  <c r="F659"/>
  <c r="U659" s="1"/>
  <c r="O658"/>
  <c r="J658"/>
  <c r="I658"/>
  <c r="H658"/>
  <c r="F658"/>
  <c r="U658" s="1"/>
  <c r="O657"/>
  <c r="J657"/>
  <c r="I657"/>
  <c r="H657"/>
  <c r="F657"/>
  <c r="U657" s="1"/>
  <c r="O656"/>
  <c r="J656"/>
  <c r="I656"/>
  <c r="H656"/>
  <c r="P656" s="1"/>
  <c r="S656" s="1"/>
  <c r="F656"/>
  <c r="U656" s="1"/>
  <c r="O655"/>
  <c r="J655"/>
  <c r="I655"/>
  <c r="H655"/>
  <c r="F655"/>
  <c r="U655" s="1"/>
  <c r="O654"/>
  <c r="J654"/>
  <c r="I654"/>
  <c r="H654"/>
  <c r="P654" s="1"/>
  <c r="S654" s="1"/>
  <c r="F654"/>
  <c r="U654" s="1"/>
  <c r="O653"/>
  <c r="J653"/>
  <c r="I653"/>
  <c r="H653"/>
  <c r="P653" s="1"/>
  <c r="S653" s="1"/>
  <c r="F653"/>
  <c r="U653" s="1"/>
  <c r="O652"/>
  <c r="J652"/>
  <c r="I652"/>
  <c r="H652"/>
  <c r="P652" s="1"/>
  <c r="S652" s="1"/>
  <c r="F652"/>
  <c r="U652" s="1"/>
  <c r="O651"/>
  <c r="J651"/>
  <c r="I651"/>
  <c r="H651"/>
  <c r="F651"/>
  <c r="U651" s="1"/>
  <c r="O650"/>
  <c r="J650"/>
  <c r="I650"/>
  <c r="H650"/>
  <c r="P650" s="1"/>
  <c r="S650" s="1"/>
  <c r="F650"/>
  <c r="U650" s="1"/>
  <c r="O649"/>
  <c r="J649"/>
  <c r="I649"/>
  <c r="H649"/>
  <c r="F649"/>
  <c r="U649" s="1"/>
  <c r="O648"/>
  <c r="J648"/>
  <c r="I648"/>
  <c r="H648"/>
  <c r="F648"/>
  <c r="U648" s="1"/>
  <c r="O647"/>
  <c r="J647"/>
  <c r="I647"/>
  <c r="H647"/>
  <c r="P647" s="1"/>
  <c r="S647" s="1"/>
  <c r="F647"/>
  <c r="U647" s="1"/>
  <c r="O646"/>
  <c r="J646"/>
  <c r="I646"/>
  <c r="H646"/>
  <c r="P646" s="1"/>
  <c r="F646"/>
  <c r="U646" s="1"/>
  <c r="O645"/>
  <c r="J645"/>
  <c r="I645"/>
  <c r="P645"/>
  <c r="S645" s="1"/>
  <c r="F645"/>
  <c r="U645" s="1"/>
  <c r="O644"/>
  <c r="J644"/>
  <c r="I644"/>
  <c r="F644"/>
  <c r="U644" s="1"/>
  <c r="O643"/>
  <c r="J643"/>
  <c r="I643"/>
  <c r="P643"/>
  <c r="S643" s="1"/>
  <c r="F643"/>
  <c r="U643" s="1"/>
  <c r="O642"/>
  <c r="J642"/>
  <c r="I642"/>
  <c r="F642"/>
  <c r="U642" s="1"/>
  <c r="O641"/>
  <c r="J641"/>
  <c r="I641"/>
  <c r="P641"/>
  <c r="S641" s="1"/>
  <c r="F641"/>
  <c r="U641" s="1"/>
  <c r="O640"/>
  <c r="J640"/>
  <c r="I640"/>
  <c r="F640"/>
  <c r="U640" s="1"/>
  <c r="O639"/>
  <c r="J639"/>
  <c r="I639"/>
  <c r="F639"/>
  <c r="U639" s="1"/>
  <c r="U660" s="1"/>
  <c r="E638"/>
  <c r="P637"/>
  <c r="S637" s="1"/>
  <c r="O637"/>
  <c r="K637"/>
  <c r="F637"/>
  <c r="U637" s="1"/>
  <c r="P636"/>
  <c r="S636" s="1"/>
  <c r="O636"/>
  <c r="J636"/>
  <c r="I636"/>
  <c r="F636"/>
  <c r="U636" s="1"/>
  <c r="P635"/>
  <c r="S635" s="1"/>
  <c r="O635"/>
  <c r="J635"/>
  <c r="I635"/>
  <c r="F635"/>
  <c r="U635" s="1"/>
  <c r="P634"/>
  <c r="S634" s="1"/>
  <c r="O634"/>
  <c r="J634"/>
  <c r="I634"/>
  <c r="F634"/>
  <c r="U634" s="1"/>
  <c r="P633"/>
  <c r="S633" s="1"/>
  <c r="O633"/>
  <c r="J633"/>
  <c r="I633"/>
  <c r="F633"/>
  <c r="U633" s="1"/>
  <c r="P632"/>
  <c r="S632" s="1"/>
  <c r="O632"/>
  <c r="J632"/>
  <c r="I632"/>
  <c r="F632"/>
  <c r="U632" s="1"/>
  <c r="P631"/>
  <c r="S631" s="1"/>
  <c r="O631"/>
  <c r="J631"/>
  <c r="I631"/>
  <c r="F631"/>
  <c r="U631" s="1"/>
  <c r="P630"/>
  <c r="S630" s="1"/>
  <c r="O630"/>
  <c r="J630"/>
  <c r="I630"/>
  <c r="F630"/>
  <c r="U630" s="1"/>
  <c r="P629"/>
  <c r="O629"/>
  <c r="J629"/>
  <c r="I629"/>
  <c r="F629"/>
  <c r="U629" s="1"/>
  <c r="L628"/>
  <c r="H628"/>
  <c r="E628"/>
  <c r="P627"/>
  <c r="S627" s="1"/>
  <c r="O627"/>
  <c r="J627"/>
  <c r="I627"/>
  <c r="F627"/>
  <c r="U627" s="1"/>
  <c r="P626"/>
  <c r="S626" s="1"/>
  <c r="O626"/>
  <c r="J626"/>
  <c r="I626"/>
  <c r="F626"/>
  <c r="U626" s="1"/>
  <c r="P625"/>
  <c r="S625" s="1"/>
  <c r="O625"/>
  <c r="J625"/>
  <c r="I625"/>
  <c r="F625"/>
  <c r="U625" s="1"/>
  <c r="P624"/>
  <c r="S624" s="1"/>
  <c r="O624"/>
  <c r="J624"/>
  <c r="I624"/>
  <c r="F624"/>
  <c r="U624" s="1"/>
  <c r="P623"/>
  <c r="S623" s="1"/>
  <c r="O623"/>
  <c r="J623"/>
  <c r="I623"/>
  <c r="F623"/>
  <c r="U623" s="1"/>
  <c r="P622"/>
  <c r="S622" s="1"/>
  <c r="O622"/>
  <c r="J622"/>
  <c r="I622"/>
  <c r="F622"/>
  <c r="U622" s="1"/>
  <c r="P621"/>
  <c r="S621" s="1"/>
  <c r="O621"/>
  <c r="J621"/>
  <c r="I621"/>
  <c r="F621"/>
  <c r="U621" s="1"/>
  <c r="P620"/>
  <c r="S620" s="1"/>
  <c r="O620"/>
  <c r="J620"/>
  <c r="I620"/>
  <c r="F620"/>
  <c r="U620" s="1"/>
  <c r="P619"/>
  <c r="S619" s="1"/>
  <c r="O619"/>
  <c r="J619"/>
  <c r="I619"/>
  <c r="F619"/>
  <c r="U619" s="1"/>
  <c r="P618"/>
  <c r="S618" s="1"/>
  <c r="O618"/>
  <c r="J618"/>
  <c r="I618"/>
  <c r="F618"/>
  <c r="U618" s="1"/>
  <c r="P617"/>
  <c r="S617" s="1"/>
  <c r="O617"/>
  <c r="J617"/>
  <c r="I617"/>
  <c r="F617"/>
  <c r="U617" s="1"/>
  <c r="P616"/>
  <c r="S616" s="1"/>
  <c r="O616"/>
  <c r="J616"/>
  <c r="I616"/>
  <c r="F616"/>
  <c r="U616" s="1"/>
  <c r="P615"/>
  <c r="S615" s="1"/>
  <c r="O615"/>
  <c r="J615"/>
  <c r="I615"/>
  <c r="F615"/>
  <c r="U615" s="1"/>
  <c r="P614"/>
  <c r="S614" s="1"/>
  <c r="O614"/>
  <c r="J614"/>
  <c r="I614"/>
  <c r="F614"/>
  <c r="U614" s="1"/>
  <c r="P613"/>
  <c r="S613" s="1"/>
  <c r="O613"/>
  <c r="J613"/>
  <c r="I613"/>
  <c r="F613"/>
  <c r="U613" s="1"/>
  <c r="P612"/>
  <c r="S612" s="1"/>
  <c r="O612"/>
  <c r="J612"/>
  <c r="I612"/>
  <c r="F612"/>
  <c r="U612" s="1"/>
  <c r="P611"/>
  <c r="S611" s="1"/>
  <c r="O611"/>
  <c r="J611"/>
  <c r="I611"/>
  <c r="F611"/>
  <c r="U611" s="1"/>
  <c r="P610"/>
  <c r="S610" s="1"/>
  <c r="O610"/>
  <c r="J610"/>
  <c r="I610"/>
  <c r="F610"/>
  <c r="U610" s="1"/>
  <c r="P609"/>
  <c r="S609" s="1"/>
  <c r="O609"/>
  <c r="J609"/>
  <c r="I609"/>
  <c r="F609"/>
  <c r="U609" s="1"/>
  <c r="P608"/>
  <c r="S608" s="1"/>
  <c r="O608"/>
  <c r="J608"/>
  <c r="I608"/>
  <c r="F608"/>
  <c r="U608" s="1"/>
  <c r="P607"/>
  <c r="S607" s="1"/>
  <c r="O607"/>
  <c r="J607"/>
  <c r="I607"/>
  <c r="F607"/>
  <c r="U607" s="1"/>
  <c r="P606"/>
  <c r="S606" s="1"/>
  <c r="O606"/>
  <c r="J606"/>
  <c r="I606"/>
  <c r="F606"/>
  <c r="U606" s="1"/>
  <c r="P605"/>
  <c r="S605" s="1"/>
  <c r="O605"/>
  <c r="J605"/>
  <c r="I605"/>
  <c r="F605"/>
  <c r="U605" s="1"/>
  <c r="P604"/>
  <c r="S604" s="1"/>
  <c r="O604"/>
  <c r="J604"/>
  <c r="I604"/>
  <c r="F604"/>
  <c r="U604" s="1"/>
  <c r="P603"/>
  <c r="S603" s="1"/>
  <c r="O603"/>
  <c r="J603"/>
  <c r="I603"/>
  <c r="F603"/>
  <c r="U603" s="1"/>
  <c r="P602"/>
  <c r="S602" s="1"/>
  <c r="O602"/>
  <c r="J602"/>
  <c r="I602"/>
  <c r="F602"/>
  <c r="U602" s="1"/>
  <c r="P601"/>
  <c r="S601" s="1"/>
  <c r="O601"/>
  <c r="J601"/>
  <c r="I601"/>
  <c r="F601"/>
  <c r="U601" s="1"/>
  <c r="P600"/>
  <c r="S600" s="1"/>
  <c r="O600"/>
  <c r="J600"/>
  <c r="I600"/>
  <c r="F600"/>
  <c r="U600" s="1"/>
  <c r="P599"/>
  <c r="S599" s="1"/>
  <c r="O599"/>
  <c r="J599"/>
  <c r="I599"/>
  <c r="F599"/>
  <c r="U599" s="1"/>
  <c r="P598"/>
  <c r="O598"/>
  <c r="J598"/>
  <c r="I598"/>
  <c r="F598"/>
  <c r="U598" s="1"/>
  <c r="U628" s="1"/>
  <c r="W597"/>
  <c r="L597"/>
  <c r="J597"/>
  <c r="I597"/>
  <c r="H597"/>
  <c r="E597"/>
  <c r="P596"/>
  <c r="S596" s="1"/>
  <c r="O596"/>
  <c r="K596"/>
  <c r="F596"/>
  <c r="U596" s="1"/>
  <c r="P595"/>
  <c r="S595" s="1"/>
  <c r="O595"/>
  <c r="K595"/>
  <c r="F595"/>
  <c r="U595" s="1"/>
  <c r="P594"/>
  <c r="S594" s="1"/>
  <c r="O594"/>
  <c r="K594"/>
  <c r="F594"/>
  <c r="U594" s="1"/>
  <c r="P593"/>
  <c r="S593" s="1"/>
  <c r="O593"/>
  <c r="K593"/>
  <c r="F593"/>
  <c r="U593" s="1"/>
  <c r="P592"/>
  <c r="S592" s="1"/>
  <c r="O592"/>
  <c r="K592"/>
  <c r="F592"/>
  <c r="U592" s="1"/>
  <c r="P591"/>
  <c r="S591" s="1"/>
  <c r="O591"/>
  <c r="K591"/>
  <c r="F591"/>
  <c r="U591" s="1"/>
  <c r="P590"/>
  <c r="S590" s="1"/>
  <c r="O590"/>
  <c r="K590"/>
  <c r="F590"/>
  <c r="U590" s="1"/>
  <c r="P589"/>
  <c r="S589" s="1"/>
  <c r="O589"/>
  <c r="K589"/>
  <c r="F589"/>
  <c r="U589" s="1"/>
  <c r="P588"/>
  <c r="S588" s="1"/>
  <c r="O588"/>
  <c r="K588"/>
  <c r="F588"/>
  <c r="U588" s="1"/>
  <c r="P587"/>
  <c r="S587" s="1"/>
  <c r="O587"/>
  <c r="K587"/>
  <c r="F587"/>
  <c r="U587" s="1"/>
  <c r="P586"/>
  <c r="S586" s="1"/>
  <c r="O586"/>
  <c r="K586"/>
  <c r="F586"/>
  <c r="U586" s="1"/>
  <c r="P585"/>
  <c r="S585" s="1"/>
  <c r="O585"/>
  <c r="K585"/>
  <c r="F585"/>
  <c r="U585" s="1"/>
  <c r="P584"/>
  <c r="S584" s="1"/>
  <c r="O584"/>
  <c r="K584"/>
  <c r="F584"/>
  <c r="U584" s="1"/>
  <c r="P583"/>
  <c r="S583" s="1"/>
  <c r="O583"/>
  <c r="K583"/>
  <c r="F583"/>
  <c r="U583" s="1"/>
  <c r="P582"/>
  <c r="S582" s="1"/>
  <c r="O582"/>
  <c r="K582"/>
  <c r="F582"/>
  <c r="U582" s="1"/>
  <c r="P581"/>
  <c r="S581" s="1"/>
  <c r="O581"/>
  <c r="K581"/>
  <c r="F581"/>
  <c r="U581" s="1"/>
  <c r="P580"/>
  <c r="S580" s="1"/>
  <c r="O580"/>
  <c r="K580"/>
  <c r="F580"/>
  <c r="U580" s="1"/>
  <c r="P579"/>
  <c r="S579" s="1"/>
  <c r="O579"/>
  <c r="K579"/>
  <c r="F579"/>
  <c r="U579" s="1"/>
  <c r="P578"/>
  <c r="S578" s="1"/>
  <c r="O578"/>
  <c r="K578"/>
  <c r="F578"/>
  <c r="U578" s="1"/>
  <c r="P577"/>
  <c r="S577" s="1"/>
  <c r="O577"/>
  <c r="K577"/>
  <c r="F577"/>
  <c r="U577" s="1"/>
  <c r="P576"/>
  <c r="S576" s="1"/>
  <c r="O576"/>
  <c r="K576"/>
  <c r="F576"/>
  <c r="U576" s="1"/>
  <c r="P575"/>
  <c r="S575" s="1"/>
  <c r="O575"/>
  <c r="K575"/>
  <c r="F575"/>
  <c r="U575" s="1"/>
  <c r="P574"/>
  <c r="S574" s="1"/>
  <c r="O574"/>
  <c r="K574"/>
  <c r="F574"/>
  <c r="U574" s="1"/>
  <c r="P573"/>
  <c r="S573" s="1"/>
  <c r="O573"/>
  <c r="K573"/>
  <c r="F573"/>
  <c r="U573" s="1"/>
  <c r="P572"/>
  <c r="S572" s="1"/>
  <c r="O572"/>
  <c r="K572"/>
  <c r="F572"/>
  <c r="U572" s="1"/>
  <c r="P571"/>
  <c r="S571" s="1"/>
  <c r="O571"/>
  <c r="K571"/>
  <c r="F571"/>
  <c r="U571" s="1"/>
  <c r="P570"/>
  <c r="S570" s="1"/>
  <c r="O570"/>
  <c r="K570"/>
  <c r="F570"/>
  <c r="U570" s="1"/>
  <c r="P569"/>
  <c r="S569" s="1"/>
  <c r="O569"/>
  <c r="K569"/>
  <c r="F569"/>
  <c r="U569" s="1"/>
  <c r="P568"/>
  <c r="S568" s="1"/>
  <c r="O568"/>
  <c r="K568"/>
  <c r="F568"/>
  <c r="U568" s="1"/>
  <c r="P567"/>
  <c r="O567"/>
  <c r="O597" s="1"/>
  <c r="K567"/>
  <c r="F567"/>
  <c r="U567" s="1"/>
  <c r="U597" s="1"/>
  <c r="L566"/>
  <c r="J566"/>
  <c r="I566"/>
  <c r="E566"/>
  <c r="P565"/>
  <c r="S565" s="1"/>
  <c r="O565"/>
  <c r="K565"/>
  <c r="F565"/>
  <c r="U565" s="1"/>
  <c r="P564"/>
  <c r="S564" s="1"/>
  <c r="O564"/>
  <c r="K564"/>
  <c r="F564"/>
  <c r="U564" s="1"/>
  <c r="P563"/>
  <c r="S563" s="1"/>
  <c r="O563"/>
  <c r="K563"/>
  <c r="F563"/>
  <c r="U563" s="1"/>
  <c r="P562"/>
  <c r="S562" s="1"/>
  <c r="O562"/>
  <c r="K562"/>
  <c r="F562"/>
  <c r="U562" s="1"/>
  <c r="P561"/>
  <c r="S561" s="1"/>
  <c r="O561"/>
  <c r="K561"/>
  <c r="F561"/>
  <c r="U561" s="1"/>
  <c r="P560"/>
  <c r="S560" s="1"/>
  <c r="O560"/>
  <c r="K560"/>
  <c r="F560"/>
  <c r="U560" s="1"/>
  <c r="P559"/>
  <c r="S559" s="1"/>
  <c r="O559"/>
  <c r="K559"/>
  <c r="F559"/>
  <c r="U559" s="1"/>
  <c r="P558"/>
  <c r="S558" s="1"/>
  <c r="O558"/>
  <c r="K558"/>
  <c r="F558"/>
  <c r="U558" s="1"/>
  <c r="P557"/>
  <c r="S557" s="1"/>
  <c r="O557"/>
  <c r="K557"/>
  <c r="F557"/>
  <c r="U557" s="1"/>
  <c r="P556"/>
  <c r="S556" s="1"/>
  <c r="O556"/>
  <c r="K556"/>
  <c r="F556"/>
  <c r="U556" s="1"/>
  <c r="P555"/>
  <c r="S555" s="1"/>
  <c r="O555"/>
  <c r="K555"/>
  <c r="F555"/>
  <c r="U555" s="1"/>
  <c r="P554"/>
  <c r="S554" s="1"/>
  <c r="O554"/>
  <c r="K554"/>
  <c r="F554"/>
  <c r="U554" s="1"/>
  <c r="P553"/>
  <c r="S553" s="1"/>
  <c r="O553"/>
  <c r="K553"/>
  <c r="F553"/>
  <c r="U553" s="1"/>
  <c r="O552"/>
  <c r="F552"/>
  <c r="U552" s="1"/>
  <c r="O551"/>
  <c r="F551"/>
  <c r="O550"/>
  <c r="F550"/>
  <c r="H550" s="1"/>
  <c r="P550" s="1"/>
  <c r="S550" s="1"/>
  <c r="O549"/>
  <c r="F549"/>
  <c r="U549" s="1"/>
  <c r="O548"/>
  <c r="F548"/>
  <c r="O547"/>
  <c r="F547"/>
  <c r="H547" s="1"/>
  <c r="K547" s="1"/>
  <c r="O546"/>
  <c r="F546"/>
  <c r="H546" s="1"/>
  <c r="O545"/>
  <c r="O566" s="1"/>
  <c r="F545"/>
  <c r="H545" s="1"/>
  <c r="P545" s="1"/>
  <c r="L544"/>
  <c r="J544"/>
  <c r="I544"/>
  <c r="E544"/>
  <c r="O543"/>
  <c r="F543"/>
  <c r="U543" s="1"/>
  <c r="O542"/>
  <c r="F542"/>
  <c r="O541"/>
  <c r="F541"/>
  <c r="U541" s="1"/>
  <c r="O540"/>
  <c r="F540"/>
  <c r="H540" s="1"/>
  <c r="P540" s="1"/>
  <c r="S540" s="1"/>
  <c r="O539"/>
  <c r="F539"/>
  <c r="O538"/>
  <c r="F538"/>
  <c r="H538" s="1"/>
  <c r="K538" s="1"/>
  <c r="O537"/>
  <c r="F537"/>
  <c r="H537" s="1"/>
  <c r="P537" s="1"/>
  <c r="S537" s="1"/>
  <c r="O536"/>
  <c r="F536"/>
  <c r="U536" s="1"/>
  <c r="O535"/>
  <c r="F535"/>
  <c r="O534"/>
  <c r="F534"/>
  <c r="H534" s="1"/>
  <c r="K534" s="1"/>
  <c r="O533"/>
  <c r="F533"/>
  <c r="U533" s="1"/>
  <c r="O532"/>
  <c r="F532"/>
  <c r="O531"/>
  <c r="F531"/>
  <c r="H531" s="1"/>
  <c r="K531" s="1"/>
  <c r="O530"/>
  <c r="F530"/>
  <c r="H530" s="1"/>
  <c r="P530" s="1"/>
  <c r="S530" s="1"/>
  <c r="O529"/>
  <c r="F529"/>
  <c r="U529" s="1"/>
  <c r="O528"/>
  <c r="F528"/>
  <c r="O527"/>
  <c r="F527"/>
  <c r="U527" s="1"/>
  <c r="O526"/>
  <c r="F526"/>
  <c r="H526" s="1"/>
  <c r="O525"/>
  <c r="F525"/>
  <c r="U525" s="1"/>
  <c r="O524"/>
  <c r="F524"/>
  <c r="O523"/>
  <c r="F523"/>
  <c r="U523" s="1"/>
  <c r="L522"/>
  <c r="E522"/>
  <c r="O521"/>
  <c r="J521"/>
  <c r="I521"/>
  <c r="F521"/>
  <c r="U521" s="1"/>
  <c r="O520"/>
  <c r="J520"/>
  <c r="I520"/>
  <c r="F520"/>
  <c r="H520" s="1"/>
  <c r="P520" s="1"/>
  <c r="S520" s="1"/>
  <c r="O519"/>
  <c r="J519"/>
  <c r="I519"/>
  <c r="F519"/>
  <c r="O518"/>
  <c r="J518"/>
  <c r="I518"/>
  <c r="F518"/>
  <c r="U518" s="1"/>
  <c r="O517"/>
  <c r="J517"/>
  <c r="I517"/>
  <c r="F517"/>
  <c r="H517" s="1"/>
  <c r="P517" s="1"/>
  <c r="S517" s="1"/>
  <c r="O516"/>
  <c r="J516"/>
  <c r="I516"/>
  <c r="F516"/>
  <c r="U516" s="1"/>
  <c r="O515"/>
  <c r="J515"/>
  <c r="I515"/>
  <c r="F515"/>
  <c r="H515" s="1"/>
  <c r="P515" s="1"/>
  <c r="O514"/>
  <c r="J514"/>
  <c r="I514"/>
  <c r="F514"/>
  <c r="U514" s="1"/>
  <c r="O513"/>
  <c r="J513"/>
  <c r="I513"/>
  <c r="F513"/>
  <c r="O512"/>
  <c r="J512"/>
  <c r="I512"/>
  <c r="F512"/>
  <c r="U512" s="1"/>
  <c r="O511"/>
  <c r="J511"/>
  <c r="I511"/>
  <c r="F511"/>
  <c r="H511" s="1"/>
  <c r="P511" s="1"/>
  <c r="S511" s="1"/>
  <c r="O510"/>
  <c r="J510"/>
  <c r="I510"/>
  <c r="F510"/>
  <c r="U510" s="1"/>
  <c r="O509"/>
  <c r="J509"/>
  <c r="I509"/>
  <c r="F509"/>
  <c r="U509" s="1"/>
  <c r="O508"/>
  <c r="J508"/>
  <c r="I508"/>
  <c r="F508"/>
  <c r="U508" s="1"/>
  <c r="O507"/>
  <c r="J507"/>
  <c r="I507"/>
  <c r="F507"/>
  <c r="U507" s="1"/>
  <c r="O506"/>
  <c r="J506"/>
  <c r="I506"/>
  <c r="F506"/>
  <c r="U506" s="1"/>
  <c r="O505"/>
  <c r="J505"/>
  <c r="I505"/>
  <c r="F505"/>
  <c r="O504"/>
  <c r="J504"/>
  <c r="I504"/>
  <c r="F504"/>
  <c r="H504" s="1"/>
  <c r="P504" s="1"/>
  <c r="S504" s="1"/>
  <c r="O503"/>
  <c r="J503"/>
  <c r="I503"/>
  <c r="F503"/>
  <c r="U503" s="1"/>
  <c r="O502"/>
  <c r="J502"/>
  <c r="I502"/>
  <c r="F502"/>
  <c r="H502" s="1"/>
  <c r="P502" s="1"/>
  <c r="S502" s="1"/>
  <c r="O501"/>
  <c r="J501"/>
  <c r="I501"/>
  <c r="F501"/>
  <c r="U501" s="1"/>
  <c r="O500"/>
  <c r="J500"/>
  <c r="I500"/>
  <c r="F500"/>
  <c r="U500" s="1"/>
  <c r="O499"/>
  <c r="J499"/>
  <c r="I499"/>
  <c r="F499"/>
  <c r="H499" s="1"/>
  <c r="P499" s="1"/>
  <c r="S499" s="1"/>
  <c r="O498"/>
  <c r="J498"/>
  <c r="I498"/>
  <c r="F498"/>
  <c r="U498" s="1"/>
  <c r="O497"/>
  <c r="J497"/>
  <c r="I497"/>
  <c r="F497"/>
  <c r="H497" s="1"/>
  <c r="O496"/>
  <c r="J496"/>
  <c r="I496"/>
  <c r="F496"/>
  <c r="U496" s="1"/>
  <c r="O495"/>
  <c r="J495"/>
  <c r="I495"/>
  <c r="F495"/>
  <c r="H495" s="1"/>
  <c r="P495" s="1"/>
  <c r="S495" s="1"/>
  <c r="O494"/>
  <c r="J494"/>
  <c r="I494"/>
  <c r="F494"/>
  <c r="U494" s="1"/>
  <c r="O493"/>
  <c r="J493"/>
  <c r="I493"/>
  <c r="F493"/>
  <c r="H493" s="1"/>
  <c r="P493" s="1"/>
  <c r="S493" s="1"/>
  <c r="O492"/>
  <c r="J492"/>
  <c r="I492"/>
  <c r="F492"/>
  <c r="U492" s="1"/>
  <c r="O491"/>
  <c r="O522" s="1"/>
  <c r="J491"/>
  <c r="I491"/>
  <c r="F491"/>
  <c r="U491" s="1"/>
  <c r="L490"/>
  <c r="J490"/>
  <c r="I490"/>
  <c r="E490"/>
  <c r="O489"/>
  <c r="F489"/>
  <c r="O488"/>
  <c r="F488"/>
  <c r="H488" s="1"/>
  <c r="K488" s="1"/>
  <c r="O487"/>
  <c r="F487"/>
  <c r="O486"/>
  <c r="F486"/>
  <c r="O485"/>
  <c r="F485"/>
  <c r="H485" s="1"/>
  <c r="P485" s="1"/>
  <c r="S485" s="1"/>
  <c r="O484"/>
  <c r="F484"/>
  <c r="U484" s="1"/>
  <c r="O483"/>
  <c r="F483"/>
  <c r="U483" s="1"/>
  <c r="O482"/>
  <c r="F482"/>
  <c r="H482" s="1"/>
  <c r="O481"/>
  <c r="F481"/>
  <c r="U481" s="1"/>
  <c r="L480"/>
  <c r="J480"/>
  <c r="I480"/>
  <c r="E480"/>
  <c r="O479"/>
  <c r="F479"/>
  <c r="U479" s="1"/>
  <c r="O478"/>
  <c r="F478"/>
  <c r="O477"/>
  <c r="F477"/>
  <c r="H477" s="1"/>
  <c r="O476"/>
  <c r="F476"/>
  <c r="O475"/>
  <c r="F475"/>
  <c r="U475" s="1"/>
  <c r="O474"/>
  <c r="F474"/>
  <c r="O473"/>
  <c r="F473"/>
  <c r="O472"/>
  <c r="F472"/>
  <c r="U472" s="1"/>
  <c r="O471"/>
  <c r="F471"/>
  <c r="O470"/>
  <c r="F470"/>
  <c r="H470" s="1"/>
  <c r="O469"/>
  <c r="F469"/>
  <c r="U469" s="1"/>
  <c r="O468"/>
  <c r="F468"/>
  <c r="H468" s="1"/>
  <c r="P468" s="1"/>
  <c r="S468" s="1"/>
  <c r="O467"/>
  <c r="F467"/>
  <c r="O466"/>
  <c r="F466"/>
  <c r="U466" s="1"/>
  <c r="O465"/>
  <c r="F465"/>
  <c r="U465" s="1"/>
  <c r="O464"/>
  <c r="F464"/>
  <c r="U464" s="1"/>
  <c r="O463"/>
  <c r="F463"/>
  <c r="H463" s="1"/>
  <c r="O462"/>
  <c r="F462"/>
  <c r="U462" s="1"/>
  <c r="O461"/>
  <c r="F461"/>
  <c r="U461" s="1"/>
  <c r="O460"/>
  <c r="F460"/>
  <c r="H460" s="1"/>
  <c r="K460" s="1"/>
  <c r="O459"/>
  <c r="F459"/>
  <c r="H459" s="1"/>
  <c r="O458"/>
  <c r="F458"/>
  <c r="U458" s="1"/>
  <c r="O457"/>
  <c r="F457"/>
  <c r="H457" s="1"/>
  <c r="P457" s="1"/>
  <c r="S457" s="1"/>
  <c r="O456"/>
  <c r="F456"/>
  <c r="U456" s="1"/>
  <c r="O455"/>
  <c r="F455"/>
  <c r="H455" s="1"/>
  <c r="P455" s="1"/>
  <c r="S455" s="1"/>
  <c r="O454"/>
  <c r="F454"/>
  <c r="H454" s="1"/>
  <c r="P454" s="1"/>
  <c r="L453"/>
  <c r="J453"/>
  <c r="I453"/>
  <c r="E453"/>
  <c r="O452"/>
  <c r="F452"/>
  <c r="O451"/>
  <c r="F451"/>
  <c r="H451" s="1"/>
  <c r="O450"/>
  <c r="F450"/>
  <c r="U450" s="1"/>
  <c r="O449"/>
  <c r="F449"/>
  <c r="H449" s="1"/>
  <c r="P449" s="1"/>
  <c r="S449" s="1"/>
  <c r="O448"/>
  <c r="F448"/>
  <c r="U448" s="1"/>
  <c r="O447"/>
  <c r="F447"/>
  <c r="O446"/>
  <c r="F446"/>
  <c r="U446" s="1"/>
  <c r="O445"/>
  <c r="F445"/>
  <c r="U445" s="1"/>
  <c r="O444"/>
  <c r="F444"/>
  <c r="H444" s="1"/>
  <c r="P444" s="1"/>
  <c r="S444" s="1"/>
  <c r="O443"/>
  <c r="F443"/>
  <c r="U443" s="1"/>
  <c r="O442"/>
  <c r="F442"/>
  <c r="U442" s="1"/>
  <c r="L441"/>
  <c r="J441"/>
  <c r="I441"/>
  <c r="E441"/>
  <c r="O440"/>
  <c r="F440"/>
  <c r="O439"/>
  <c r="F439"/>
  <c r="U439" s="1"/>
  <c r="O438"/>
  <c r="F438"/>
  <c r="U438" s="1"/>
  <c r="O437"/>
  <c r="F437"/>
  <c r="O436"/>
  <c r="F436"/>
  <c r="U436" s="1"/>
  <c r="O435"/>
  <c r="F435"/>
  <c r="U435" s="1"/>
  <c r="O434"/>
  <c r="F434"/>
  <c r="O433"/>
  <c r="F433"/>
  <c r="U433" s="1"/>
  <c r="O432"/>
  <c r="F432"/>
  <c r="U432" s="1"/>
  <c r="O431"/>
  <c r="F431"/>
  <c r="O430"/>
  <c r="F430"/>
  <c r="U430" s="1"/>
  <c r="O429"/>
  <c r="F429"/>
  <c r="U429" s="1"/>
  <c r="O428"/>
  <c r="F428"/>
  <c r="O427"/>
  <c r="F427"/>
  <c r="U427" s="1"/>
  <c r="O426"/>
  <c r="F426"/>
  <c r="U426" s="1"/>
  <c r="O425"/>
  <c r="F425"/>
  <c r="O424"/>
  <c r="F424"/>
  <c r="U424" s="1"/>
  <c r="O423"/>
  <c r="F423"/>
  <c r="U423" s="1"/>
  <c r="O422"/>
  <c r="F422"/>
  <c r="U422" s="1"/>
  <c r="O421"/>
  <c r="F421"/>
  <c r="U421" s="1"/>
  <c r="O420"/>
  <c r="F420"/>
  <c r="O419"/>
  <c r="F419"/>
  <c r="U419" s="1"/>
  <c r="O418"/>
  <c r="F418"/>
  <c r="O417"/>
  <c r="F417"/>
  <c r="U417" s="1"/>
  <c r="O416"/>
  <c r="F416"/>
  <c r="U416" s="1"/>
  <c r="O415"/>
  <c r="F415"/>
  <c r="U415" s="1"/>
  <c r="O414"/>
  <c r="F414"/>
  <c r="U414" s="1"/>
  <c r="O413"/>
  <c r="F413"/>
  <c r="U413" s="1"/>
  <c r="O412"/>
  <c r="F412"/>
  <c r="U412" s="1"/>
  <c r="O411"/>
  <c r="F411"/>
  <c r="U411" s="1"/>
  <c r="O410"/>
  <c r="F410"/>
  <c r="U410" s="1"/>
  <c r="O409"/>
  <c r="F409"/>
  <c r="U409" s="1"/>
  <c r="O408"/>
  <c r="F408"/>
  <c r="O407"/>
  <c r="F407"/>
  <c r="U407" s="1"/>
  <c r="O406"/>
  <c r="F406"/>
  <c r="U406" s="1"/>
  <c r="O405"/>
  <c r="F405"/>
  <c r="O404"/>
  <c r="F404"/>
  <c r="U404" s="1"/>
  <c r="O403"/>
  <c r="F403"/>
  <c r="U403" s="1"/>
  <c r="O402"/>
  <c r="O441" s="1"/>
  <c r="F402"/>
  <c r="L401"/>
  <c r="J401"/>
  <c r="I401"/>
  <c r="E401"/>
  <c r="O400"/>
  <c r="F400"/>
  <c r="U400" s="1"/>
  <c r="O399"/>
  <c r="F399"/>
  <c r="O398"/>
  <c r="F398"/>
  <c r="U398" s="1"/>
  <c r="O397"/>
  <c r="F397"/>
  <c r="U397" s="1"/>
  <c r="O396"/>
  <c r="F396"/>
  <c r="O395"/>
  <c r="F395"/>
  <c r="U395" s="1"/>
  <c r="O394"/>
  <c r="F394"/>
  <c r="O393"/>
  <c r="F393"/>
  <c r="U393" s="1"/>
  <c r="O392"/>
  <c r="F392"/>
  <c r="U392" s="1"/>
  <c r="O391"/>
  <c r="F391"/>
  <c r="U391" s="1"/>
  <c r="O390"/>
  <c r="F390"/>
  <c r="U390" s="1"/>
  <c r="O389"/>
  <c r="F389"/>
  <c r="O388"/>
  <c r="F388"/>
  <c r="U388" s="1"/>
  <c r="O387"/>
  <c r="F387"/>
  <c r="U387" s="1"/>
  <c r="O386"/>
  <c r="F386"/>
  <c r="U386" s="1"/>
  <c r="O385"/>
  <c r="F385"/>
  <c r="U385" s="1"/>
  <c r="O384"/>
  <c r="F384"/>
  <c r="U384" s="1"/>
  <c r="O383"/>
  <c r="F383"/>
  <c r="U383" s="1"/>
  <c r="O382"/>
  <c r="F382"/>
  <c r="U382" s="1"/>
  <c r="O381"/>
  <c r="F381"/>
  <c r="U381" s="1"/>
  <c r="O380"/>
  <c r="F380"/>
  <c r="U380" s="1"/>
  <c r="O379"/>
  <c r="O401" s="1"/>
  <c r="F379"/>
  <c r="U379" s="1"/>
  <c r="L378"/>
  <c r="E378"/>
  <c r="O377"/>
  <c r="J377"/>
  <c r="I377"/>
  <c r="F377"/>
  <c r="H377" s="1"/>
  <c r="O376"/>
  <c r="J376"/>
  <c r="I376"/>
  <c r="F376"/>
  <c r="H376" s="1"/>
  <c r="O375"/>
  <c r="J375"/>
  <c r="I375"/>
  <c r="F375"/>
  <c r="H375" s="1"/>
  <c r="O374"/>
  <c r="J374"/>
  <c r="I374"/>
  <c r="F374"/>
  <c r="H374" s="1"/>
  <c r="O373"/>
  <c r="O378" s="1"/>
  <c r="J373"/>
  <c r="I373"/>
  <c r="F373"/>
  <c r="H373" s="1"/>
  <c r="W372"/>
  <c r="L372"/>
  <c r="E372"/>
  <c r="O371"/>
  <c r="J371"/>
  <c r="I371"/>
  <c r="F371"/>
  <c r="H371" s="1"/>
  <c r="O370"/>
  <c r="J370"/>
  <c r="I370"/>
  <c r="F370"/>
  <c r="H370" s="1"/>
  <c r="P370" s="1"/>
  <c r="S370" s="1"/>
  <c r="O369"/>
  <c r="J369"/>
  <c r="I369"/>
  <c r="F369"/>
  <c r="H369" s="1"/>
  <c r="P369" s="1"/>
  <c r="S369" s="1"/>
  <c r="O368"/>
  <c r="J368"/>
  <c r="I368"/>
  <c r="F368"/>
  <c r="H368" s="1"/>
  <c r="P368" s="1"/>
  <c r="S368" s="1"/>
  <c r="O367"/>
  <c r="J367"/>
  <c r="I367"/>
  <c r="F367"/>
  <c r="H367" s="1"/>
  <c r="P367" s="1"/>
  <c r="S367" s="1"/>
  <c r="O366"/>
  <c r="J366"/>
  <c r="I366"/>
  <c r="F366"/>
  <c r="H366" s="1"/>
  <c r="P366" s="1"/>
  <c r="S366" s="1"/>
  <c r="O365"/>
  <c r="J365"/>
  <c r="I365"/>
  <c r="F365"/>
  <c r="H365" s="1"/>
  <c r="P365" s="1"/>
  <c r="S365" s="1"/>
  <c r="O364"/>
  <c r="J364"/>
  <c r="I364"/>
  <c r="F364"/>
  <c r="H364" s="1"/>
  <c r="P364" s="1"/>
  <c r="S364" s="1"/>
  <c r="O363"/>
  <c r="J363"/>
  <c r="I363"/>
  <c r="F363"/>
  <c r="H363" s="1"/>
  <c r="P363" s="1"/>
  <c r="S363" s="1"/>
  <c r="O362"/>
  <c r="J362"/>
  <c r="I362"/>
  <c r="F362"/>
  <c r="H362" s="1"/>
  <c r="P362" s="1"/>
  <c r="S362" s="1"/>
  <c r="O361"/>
  <c r="J361"/>
  <c r="I361"/>
  <c r="F361"/>
  <c r="H361" s="1"/>
  <c r="P361" s="1"/>
  <c r="S361" s="1"/>
  <c r="O360"/>
  <c r="O372" s="1"/>
  <c r="J360"/>
  <c r="I360"/>
  <c r="F360"/>
  <c r="H360" s="1"/>
  <c r="P360" s="1"/>
  <c r="L359"/>
  <c r="E359"/>
  <c r="O358"/>
  <c r="J358"/>
  <c r="I358"/>
  <c r="F358"/>
  <c r="H358" s="1"/>
  <c r="O357"/>
  <c r="J357"/>
  <c r="I357"/>
  <c r="F357"/>
  <c r="H357" s="1"/>
  <c r="O356"/>
  <c r="J356"/>
  <c r="I356"/>
  <c r="F356"/>
  <c r="H356" s="1"/>
  <c r="O355"/>
  <c r="J355"/>
  <c r="I355"/>
  <c r="F355"/>
  <c r="H355" s="1"/>
  <c r="O354"/>
  <c r="J354"/>
  <c r="I354"/>
  <c r="F354"/>
  <c r="H354" s="1"/>
  <c r="O353"/>
  <c r="J353"/>
  <c r="I353"/>
  <c r="F353"/>
  <c r="H353" s="1"/>
  <c r="O352"/>
  <c r="J352"/>
  <c r="I352"/>
  <c r="F352"/>
  <c r="H352" s="1"/>
  <c r="O351"/>
  <c r="J351"/>
  <c r="I351"/>
  <c r="F351"/>
  <c r="H351" s="1"/>
  <c r="O350"/>
  <c r="J350"/>
  <c r="I350"/>
  <c r="F350"/>
  <c r="H350" s="1"/>
  <c r="O349"/>
  <c r="J349"/>
  <c r="I349"/>
  <c r="F349"/>
  <c r="H349" s="1"/>
  <c r="O348"/>
  <c r="J348"/>
  <c r="I348"/>
  <c r="F348"/>
  <c r="H348" s="1"/>
  <c r="O347"/>
  <c r="J347"/>
  <c r="I347"/>
  <c r="F347"/>
  <c r="H347" s="1"/>
  <c r="O346"/>
  <c r="J346"/>
  <c r="I346"/>
  <c r="F346"/>
  <c r="H346" s="1"/>
  <c r="O345"/>
  <c r="J345"/>
  <c r="I345"/>
  <c r="F345"/>
  <c r="H345" s="1"/>
  <c r="O344"/>
  <c r="J344"/>
  <c r="I344"/>
  <c r="F344"/>
  <c r="H344" s="1"/>
  <c r="O343"/>
  <c r="J343"/>
  <c r="I343"/>
  <c r="F343"/>
  <c r="H343" s="1"/>
  <c r="O342"/>
  <c r="J342"/>
  <c r="I342"/>
  <c r="F342"/>
  <c r="H342" s="1"/>
  <c r="O341"/>
  <c r="J341"/>
  <c r="I341"/>
  <c r="F341"/>
  <c r="H341" s="1"/>
  <c r="O340"/>
  <c r="J340"/>
  <c r="I340"/>
  <c r="F340"/>
  <c r="H340" s="1"/>
  <c r="O339"/>
  <c r="J339"/>
  <c r="I339"/>
  <c r="F339"/>
  <c r="H339" s="1"/>
  <c r="O338"/>
  <c r="J338"/>
  <c r="I338"/>
  <c r="F338"/>
  <c r="H338" s="1"/>
  <c r="O337"/>
  <c r="J337"/>
  <c r="I337"/>
  <c r="F337"/>
  <c r="H337" s="1"/>
  <c r="O336"/>
  <c r="J336"/>
  <c r="I336"/>
  <c r="F336"/>
  <c r="H336" s="1"/>
  <c r="O335"/>
  <c r="J335"/>
  <c r="I335"/>
  <c r="F335"/>
  <c r="H335" s="1"/>
  <c r="O334"/>
  <c r="J334"/>
  <c r="I334"/>
  <c r="F334"/>
  <c r="H334" s="1"/>
  <c r="O333"/>
  <c r="J333"/>
  <c r="I333"/>
  <c r="F333"/>
  <c r="H333" s="1"/>
  <c r="O332"/>
  <c r="J332"/>
  <c r="I332"/>
  <c r="F332"/>
  <c r="H332" s="1"/>
  <c r="O331"/>
  <c r="J331"/>
  <c r="I331"/>
  <c r="F331"/>
  <c r="H331" s="1"/>
  <c r="O330"/>
  <c r="J330"/>
  <c r="I330"/>
  <c r="F330"/>
  <c r="H330" s="1"/>
  <c r="O329"/>
  <c r="J329"/>
  <c r="I329"/>
  <c r="F329"/>
  <c r="H329" s="1"/>
  <c r="P329" s="1"/>
  <c r="S329" s="1"/>
  <c r="O328"/>
  <c r="J328"/>
  <c r="I328"/>
  <c r="F328"/>
  <c r="H328" s="1"/>
  <c r="O327"/>
  <c r="J327"/>
  <c r="I327"/>
  <c r="F327"/>
  <c r="H327" s="1"/>
  <c r="O326"/>
  <c r="J326"/>
  <c r="I326"/>
  <c r="F326"/>
  <c r="H326" s="1"/>
  <c r="O325"/>
  <c r="J325"/>
  <c r="I325"/>
  <c r="F325"/>
  <c r="H325" s="1"/>
  <c r="O324"/>
  <c r="J324"/>
  <c r="I324"/>
  <c r="F324"/>
  <c r="H324" s="1"/>
  <c r="O323"/>
  <c r="J323"/>
  <c r="I323"/>
  <c r="F323"/>
  <c r="H323" s="1"/>
  <c r="O322"/>
  <c r="J322"/>
  <c r="I322"/>
  <c r="F322"/>
  <c r="H322" s="1"/>
  <c r="O321"/>
  <c r="O359" s="1"/>
  <c r="J321"/>
  <c r="I321"/>
  <c r="F321"/>
  <c r="H321" s="1"/>
  <c r="L320"/>
  <c r="E320"/>
  <c r="O319"/>
  <c r="J319"/>
  <c r="I319"/>
  <c r="F319"/>
  <c r="H319" s="1"/>
  <c r="O318"/>
  <c r="J318"/>
  <c r="I318"/>
  <c r="F318"/>
  <c r="H318" s="1"/>
  <c r="O317"/>
  <c r="J317"/>
  <c r="I317"/>
  <c r="F317"/>
  <c r="H317" s="1"/>
  <c r="O316"/>
  <c r="J316"/>
  <c r="I316"/>
  <c r="F316"/>
  <c r="H316" s="1"/>
  <c r="O315"/>
  <c r="J315"/>
  <c r="I315"/>
  <c r="F315"/>
  <c r="H315" s="1"/>
  <c r="O314"/>
  <c r="J314"/>
  <c r="I314"/>
  <c r="F314"/>
  <c r="H314" s="1"/>
  <c r="O313"/>
  <c r="J313"/>
  <c r="I313"/>
  <c r="F313"/>
  <c r="H313" s="1"/>
  <c r="O312"/>
  <c r="J312"/>
  <c r="I312"/>
  <c r="F312"/>
  <c r="H312" s="1"/>
  <c r="O311"/>
  <c r="J311"/>
  <c r="I311"/>
  <c r="F311"/>
  <c r="H311" s="1"/>
  <c r="O310"/>
  <c r="J310"/>
  <c r="I310"/>
  <c r="F310"/>
  <c r="H310" s="1"/>
  <c r="O309"/>
  <c r="J309"/>
  <c r="I309"/>
  <c r="F309"/>
  <c r="H309" s="1"/>
  <c r="O308"/>
  <c r="J308"/>
  <c r="I308"/>
  <c r="F308"/>
  <c r="H308" s="1"/>
  <c r="O307"/>
  <c r="J307"/>
  <c r="I307"/>
  <c r="F307"/>
  <c r="H307" s="1"/>
  <c r="O306"/>
  <c r="J306"/>
  <c r="I306"/>
  <c r="F306"/>
  <c r="H306" s="1"/>
  <c r="O305"/>
  <c r="J305"/>
  <c r="I305"/>
  <c r="F305"/>
  <c r="H305" s="1"/>
  <c r="O304"/>
  <c r="J304"/>
  <c r="I304"/>
  <c r="F304"/>
  <c r="H304" s="1"/>
  <c r="O303"/>
  <c r="J303"/>
  <c r="I303"/>
  <c r="F303"/>
  <c r="H303" s="1"/>
  <c r="O302"/>
  <c r="J302"/>
  <c r="I302"/>
  <c r="F302"/>
  <c r="H302" s="1"/>
  <c r="O301"/>
  <c r="J301"/>
  <c r="I301"/>
  <c r="F301"/>
  <c r="H301" s="1"/>
  <c r="O300"/>
  <c r="J300"/>
  <c r="I300"/>
  <c r="F300"/>
  <c r="H300" s="1"/>
  <c r="O299"/>
  <c r="J299"/>
  <c r="I299"/>
  <c r="F299"/>
  <c r="H299" s="1"/>
  <c r="O298"/>
  <c r="J298"/>
  <c r="I298"/>
  <c r="F298"/>
  <c r="H298" s="1"/>
  <c r="O297"/>
  <c r="J297"/>
  <c r="I297"/>
  <c r="F297"/>
  <c r="H297" s="1"/>
  <c r="O296"/>
  <c r="J296"/>
  <c r="I296"/>
  <c r="F296"/>
  <c r="H296" s="1"/>
  <c r="O295"/>
  <c r="J295"/>
  <c r="I295"/>
  <c r="F295"/>
  <c r="H295" s="1"/>
  <c r="O294"/>
  <c r="J294"/>
  <c r="I294"/>
  <c r="F294"/>
  <c r="H294" s="1"/>
  <c r="O293"/>
  <c r="J293"/>
  <c r="I293"/>
  <c r="F293"/>
  <c r="H293" s="1"/>
  <c r="O292"/>
  <c r="J292"/>
  <c r="I292"/>
  <c r="F292"/>
  <c r="H292" s="1"/>
  <c r="O291"/>
  <c r="J291"/>
  <c r="I291"/>
  <c r="F291"/>
  <c r="H291" s="1"/>
  <c r="O290"/>
  <c r="J290"/>
  <c r="I290"/>
  <c r="F290"/>
  <c r="H290" s="1"/>
  <c r="O289"/>
  <c r="J289"/>
  <c r="I289"/>
  <c r="F289"/>
  <c r="H289" s="1"/>
  <c r="O288"/>
  <c r="J288"/>
  <c r="I288"/>
  <c r="F288"/>
  <c r="H288" s="1"/>
  <c r="O287"/>
  <c r="J287"/>
  <c r="I287"/>
  <c r="F287"/>
  <c r="H287" s="1"/>
  <c r="O286"/>
  <c r="J286"/>
  <c r="I286"/>
  <c r="F286"/>
  <c r="H286" s="1"/>
  <c r="O285"/>
  <c r="J285"/>
  <c r="I285"/>
  <c r="F285"/>
  <c r="H285" s="1"/>
  <c r="O284"/>
  <c r="J284"/>
  <c r="I284"/>
  <c r="F284"/>
  <c r="H284" s="1"/>
  <c r="O283"/>
  <c r="J283"/>
  <c r="I283"/>
  <c r="F283"/>
  <c r="H283" s="1"/>
  <c r="O282"/>
  <c r="J282"/>
  <c r="I282"/>
  <c r="F282"/>
  <c r="H282" s="1"/>
  <c r="O281"/>
  <c r="J281"/>
  <c r="I281"/>
  <c r="F281"/>
  <c r="H281" s="1"/>
  <c r="O280"/>
  <c r="J280"/>
  <c r="I280"/>
  <c r="F280"/>
  <c r="H280" s="1"/>
  <c r="O279"/>
  <c r="J279"/>
  <c r="I279"/>
  <c r="F279"/>
  <c r="H279" s="1"/>
  <c r="O278"/>
  <c r="J278"/>
  <c r="I278"/>
  <c r="F278"/>
  <c r="H278" s="1"/>
  <c r="O277"/>
  <c r="J277"/>
  <c r="I277"/>
  <c r="F277"/>
  <c r="H277" s="1"/>
  <c r="O276"/>
  <c r="J276"/>
  <c r="I276"/>
  <c r="F276"/>
  <c r="H276" s="1"/>
  <c r="O275"/>
  <c r="J275"/>
  <c r="I275"/>
  <c r="F275"/>
  <c r="H275" s="1"/>
  <c r="O274"/>
  <c r="J274"/>
  <c r="I274"/>
  <c r="F274"/>
  <c r="H274" s="1"/>
  <c r="O273"/>
  <c r="J273"/>
  <c r="I273"/>
  <c r="F273"/>
  <c r="H273" s="1"/>
  <c r="O272"/>
  <c r="J272"/>
  <c r="I272"/>
  <c r="F272"/>
  <c r="H272" s="1"/>
  <c r="O271"/>
  <c r="J271"/>
  <c r="I271"/>
  <c r="F271"/>
  <c r="H271" s="1"/>
  <c r="O270"/>
  <c r="J270"/>
  <c r="I270"/>
  <c r="F270"/>
  <c r="H270" s="1"/>
  <c r="O269"/>
  <c r="J269"/>
  <c r="I269"/>
  <c r="F269"/>
  <c r="H269" s="1"/>
  <c r="O268"/>
  <c r="J268"/>
  <c r="I268"/>
  <c r="F268"/>
  <c r="H268" s="1"/>
  <c r="O267"/>
  <c r="J267"/>
  <c r="I267"/>
  <c r="F267"/>
  <c r="H267" s="1"/>
  <c r="O266"/>
  <c r="J266"/>
  <c r="I266"/>
  <c r="F266"/>
  <c r="H266" s="1"/>
  <c r="O265"/>
  <c r="J265"/>
  <c r="I265"/>
  <c r="F265"/>
  <c r="H265" s="1"/>
  <c r="O264"/>
  <c r="J264"/>
  <c r="I264"/>
  <c r="F264"/>
  <c r="H264" s="1"/>
  <c r="O263"/>
  <c r="J263"/>
  <c r="I263"/>
  <c r="F263"/>
  <c r="H263" s="1"/>
  <c r="O262"/>
  <c r="J262"/>
  <c r="I262"/>
  <c r="F262"/>
  <c r="H262" s="1"/>
  <c r="O261"/>
  <c r="J261"/>
  <c r="I261"/>
  <c r="F261"/>
  <c r="H261" s="1"/>
  <c r="O260"/>
  <c r="J260"/>
  <c r="I260"/>
  <c r="F260"/>
  <c r="H260" s="1"/>
  <c r="O259"/>
  <c r="J259"/>
  <c r="I259"/>
  <c r="F259"/>
  <c r="H259" s="1"/>
  <c r="O258"/>
  <c r="J258"/>
  <c r="I258"/>
  <c r="F258"/>
  <c r="H258" s="1"/>
  <c r="O257"/>
  <c r="J257"/>
  <c r="I257"/>
  <c r="F257"/>
  <c r="H257" s="1"/>
  <c r="O256"/>
  <c r="J256"/>
  <c r="I256"/>
  <c r="F256"/>
  <c r="H256" s="1"/>
  <c r="O255"/>
  <c r="J255"/>
  <c r="I255"/>
  <c r="F255"/>
  <c r="H255" s="1"/>
  <c r="O254"/>
  <c r="J254"/>
  <c r="I254"/>
  <c r="F254"/>
  <c r="H254" s="1"/>
  <c r="O253"/>
  <c r="J253"/>
  <c r="I253"/>
  <c r="F253"/>
  <c r="H253" s="1"/>
  <c r="O252"/>
  <c r="J252"/>
  <c r="I252"/>
  <c r="F252"/>
  <c r="H252" s="1"/>
  <c r="O251"/>
  <c r="J251"/>
  <c r="I251"/>
  <c r="F251"/>
  <c r="H251" s="1"/>
  <c r="O250"/>
  <c r="J250"/>
  <c r="I250"/>
  <c r="F250"/>
  <c r="H250" s="1"/>
  <c r="O249"/>
  <c r="J249"/>
  <c r="I249"/>
  <c r="F249"/>
  <c r="H249" s="1"/>
  <c r="O248"/>
  <c r="J248"/>
  <c r="I248"/>
  <c r="F248"/>
  <c r="H248" s="1"/>
  <c r="O247"/>
  <c r="J247"/>
  <c r="I247"/>
  <c r="F247"/>
  <c r="H247" s="1"/>
  <c r="O246"/>
  <c r="J246"/>
  <c r="I246"/>
  <c r="F246"/>
  <c r="H246" s="1"/>
  <c r="O245"/>
  <c r="J245"/>
  <c r="I245"/>
  <c r="F245"/>
  <c r="H245" s="1"/>
  <c r="O244"/>
  <c r="J244"/>
  <c r="I244"/>
  <c r="F244"/>
  <c r="H244" s="1"/>
  <c r="O243"/>
  <c r="J243"/>
  <c r="I243"/>
  <c r="F243"/>
  <c r="H243" s="1"/>
  <c r="O242"/>
  <c r="J242"/>
  <c r="I242"/>
  <c r="F242"/>
  <c r="H242" s="1"/>
  <c r="O241"/>
  <c r="O320" s="1"/>
  <c r="J241"/>
  <c r="I241"/>
  <c r="F241"/>
  <c r="H241" s="1"/>
  <c r="L240"/>
  <c r="E240"/>
  <c r="O239"/>
  <c r="J239"/>
  <c r="I239"/>
  <c r="F239"/>
  <c r="H239" s="1"/>
  <c r="P239" s="1"/>
  <c r="S239" s="1"/>
  <c r="O238"/>
  <c r="J238"/>
  <c r="I238"/>
  <c r="F238"/>
  <c r="H238" s="1"/>
  <c r="P238" s="1"/>
  <c r="S238" s="1"/>
  <c r="O237"/>
  <c r="J237"/>
  <c r="I237"/>
  <c r="F237"/>
  <c r="H237" s="1"/>
  <c r="P237" s="1"/>
  <c r="S237" s="1"/>
  <c r="O236"/>
  <c r="J236"/>
  <c r="I236"/>
  <c r="F236"/>
  <c r="H236" s="1"/>
  <c r="O235"/>
  <c r="J235"/>
  <c r="I235"/>
  <c r="F235"/>
  <c r="H235" s="1"/>
  <c r="O234"/>
  <c r="J234"/>
  <c r="I234"/>
  <c r="F234"/>
  <c r="H234" s="1"/>
  <c r="O233"/>
  <c r="J233"/>
  <c r="I233"/>
  <c r="F233"/>
  <c r="H233" s="1"/>
  <c r="O232"/>
  <c r="J232"/>
  <c r="I232"/>
  <c r="F232"/>
  <c r="H232" s="1"/>
  <c r="O231"/>
  <c r="J231"/>
  <c r="I231"/>
  <c r="F231"/>
  <c r="H231" s="1"/>
  <c r="O230"/>
  <c r="J230"/>
  <c r="I230"/>
  <c r="F230"/>
  <c r="H230" s="1"/>
  <c r="O229"/>
  <c r="J229"/>
  <c r="I229"/>
  <c r="F229"/>
  <c r="H229" s="1"/>
  <c r="O228"/>
  <c r="J228"/>
  <c r="I228"/>
  <c r="F228"/>
  <c r="H228" s="1"/>
  <c r="O227"/>
  <c r="J227"/>
  <c r="I227"/>
  <c r="F227"/>
  <c r="H227" s="1"/>
  <c r="P227" s="1"/>
  <c r="S227" s="1"/>
  <c r="O226"/>
  <c r="J226"/>
  <c r="I226"/>
  <c r="F226"/>
  <c r="H226" s="1"/>
  <c r="O225"/>
  <c r="J225"/>
  <c r="I225"/>
  <c r="F225"/>
  <c r="H225" s="1"/>
  <c r="O224"/>
  <c r="J224"/>
  <c r="I224"/>
  <c r="F224"/>
  <c r="H224" s="1"/>
  <c r="O223"/>
  <c r="J223"/>
  <c r="I223"/>
  <c r="F223"/>
  <c r="H223" s="1"/>
  <c r="O222"/>
  <c r="J222"/>
  <c r="I222"/>
  <c r="F222"/>
  <c r="H222" s="1"/>
  <c r="O221"/>
  <c r="J221"/>
  <c r="I221"/>
  <c r="F221"/>
  <c r="H221" s="1"/>
  <c r="O220"/>
  <c r="J220"/>
  <c r="I220"/>
  <c r="F220"/>
  <c r="H220" s="1"/>
  <c r="O219"/>
  <c r="J219"/>
  <c r="I219"/>
  <c r="F219"/>
  <c r="H219" s="1"/>
  <c r="O218"/>
  <c r="J218"/>
  <c r="I218"/>
  <c r="F218"/>
  <c r="H218" s="1"/>
  <c r="O217"/>
  <c r="J217"/>
  <c r="I217"/>
  <c r="F217"/>
  <c r="H217" s="1"/>
  <c r="O216"/>
  <c r="F216"/>
  <c r="H216" s="1"/>
  <c r="P216" s="1"/>
  <c r="S216" s="1"/>
  <c r="O215"/>
  <c r="J215"/>
  <c r="I215"/>
  <c r="F215"/>
  <c r="H215" s="1"/>
  <c r="O214"/>
  <c r="J214"/>
  <c r="I214"/>
  <c r="F214"/>
  <c r="H214" s="1"/>
  <c r="O213"/>
  <c r="J213"/>
  <c r="I213"/>
  <c r="F213"/>
  <c r="H213" s="1"/>
  <c r="O212"/>
  <c r="J212"/>
  <c r="I212"/>
  <c r="F212"/>
  <c r="H212" s="1"/>
  <c r="O211"/>
  <c r="J211"/>
  <c r="I211"/>
  <c r="F211"/>
  <c r="H211" s="1"/>
  <c r="O210"/>
  <c r="J210"/>
  <c r="I210"/>
  <c r="F210"/>
  <c r="H210" s="1"/>
  <c r="O209"/>
  <c r="J209"/>
  <c r="I209"/>
  <c r="F209"/>
  <c r="H209" s="1"/>
  <c r="O208"/>
  <c r="J208"/>
  <c r="I208"/>
  <c r="F208"/>
  <c r="H208" s="1"/>
  <c r="O207"/>
  <c r="J207"/>
  <c r="I207"/>
  <c r="F207"/>
  <c r="H207" s="1"/>
  <c r="O206"/>
  <c r="J206"/>
  <c r="I206"/>
  <c r="F206"/>
  <c r="H206" s="1"/>
  <c r="O205"/>
  <c r="J205"/>
  <c r="I205"/>
  <c r="F205"/>
  <c r="H205" s="1"/>
  <c r="O204"/>
  <c r="J204"/>
  <c r="I204"/>
  <c r="F204"/>
  <c r="H204" s="1"/>
  <c r="O203"/>
  <c r="J203"/>
  <c r="I203"/>
  <c r="F203"/>
  <c r="H203" s="1"/>
  <c r="O202"/>
  <c r="J202"/>
  <c r="I202"/>
  <c r="F202"/>
  <c r="H202" s="1"/>
  <c r="O201"/>
  <c r="J201"/>
  <c r="I201"/>
  <c r="F201"/>
  <c r="H201" s="1"/>
  <c r="O200"/>
  <c r="J200"/>
  <c r="I200"/>
  <c r="F200"/>
  <c r="H200" s="1"/>
  <c r="O199"/>
  <c r="J199"/>
  <c r="I199"/>
  <c r="F199"/>
  <c r="H199" s="1"/>
  <c r="O198"/>
  <c r="J198"/>
  <c r="I198"/>
  <c r="F198"/>
  <c r="H198" s="1"/>
  <c r="O197"/>
  <c r="J197"/>
  <c r="I197"/>
  <c r="F197"/>
  <c r="H197" s="1"/>
  <c r="O196"/>
  <c r="J196"/>
  <c r="I196"/>
  <c r="F196"/>
  <c r="H196" s="1"/>
  <c r="O195"/>
  <c r="J195"/>
  <c r="I195"/>
  <c r="F195"/>
  <c r="H195" s="1"/>
  <c r="O194"/>
  <c r="J194"/>
  <c r="I194"/>
  <c r="F194"/>
  <c r="H194" s="1"/>
  <c r="O193"/>
  <c r="J193"/>
  <c r="I193"/>
  <c r="F193"/>
  <c r="H193" s="1"/>
  <c r="O192"/>
  <c r="J192"/>
  <c r="I192"/>
  <c r="F192"/>
  <c r="H192" s="1"/>
  <c r="O191"/>
  <c r="J191"/>
  <c r="I191"/>
  <c r="F191"/>
  <c r="H191" s="1"/>
  <c r="O190"/>
  <c r="J190"/>
  <c r="I190"/>
  <c r="F190"/>
  <c r="H190" s="1"/>
  <c r="O189"/>
  <c r="J189"/>
  <c r="I189"/>
  <c r="F189"/>
  <c r="H189" s="1"/>
  <c r="O188"/>
  <c r="J188"/>
  <c r="I188"/>
  <c r="F188"/>
  <c r="H188" s="1"/>
  <c r="O187"/>
  <c r="J187"/>
  <c r="I187"/>
  <c r="F187"/>
  <c r="H187" s="1"/>
  <c r="O186"/>
  <c r="J186"/>
  <c r="I186"/>
  <c r="F186"/>
  <c r="H186" s="1"/>
  <c r="O185"/>
  <c r="J185"/>
  <c r="I185"/>
  <c r="F185"/>
  <c r="H185" s="1"/>
  <c r="O184"/>
  <c r="J184"/>
  <c r="I184"/>
  <c r="F184"/>
  <c r="H184" s="1"/>
  <c r="O183"/>
  <c r="J183"/>
  <c r="I183"/>
  <c r="F183"/>
  <c r="H183" s="1"/>
  <c r="O182"/>
  <c r="J182"/>
  <c r="I182"/>
  <c r="F182"/>
  <c r="H182" s="1"/>
  <c r="O181"/>
  <c r="J181"/>
  <c r="I181"/>
  <c r="F181"/>
  <c r="H181" s="1"/>
  <c r="O180"/>
  <c r="J180"/>
  <c r="I180"/>
  <c r="F180"/>
  <c r="H180" s="1"/>
  <c r="O179"/>
  <c r="J179"/>
  <c r="I179"/>
  <c r="F179"/>
  <c r="H179" s="1"/>
  <c r="O178"/>
  <c r="J178"/>
  <c r="I178"/>
  <c r="F178"/>
  <c r="H178" s="1"/>
  <c r="O177"/>
  <c r="J177"/>
  <c r="I177"/>
  <c r="F177"/>
  <c r="H177" s="1"/>
  <c r="O176"/>
  <c r="J176"/>
  <c r="I176"/>
  <c r="F176"/>
  <c r="H176" s="1"/>
  <c r="O175"/>
  <c r="J175"/>
  <c r="I175"/>
  <c r="F175"/>
  <c r="H175" s="1"/>
  <c r="O174"/>
  <c r="J174"/>
  <c r="I174"/>
  <c r="F174"/>
  <c r="H174" s="1"/>
  <c r="O173"/>
  <c r="J173"/>
  <c r="I173"/>
  <c r="F173"/>
  <c r="H173" s="1"/>
  <c r="O172"/>
  <c r="J172"/>
  <c r="I172"/>
  <c r="F172"/>
  <c r="H172" s="1"/>
  <c r="O171"/>
  <c r="J171"/>
  <c r="I171"/>
  <c r="F171"/>
  <c r="H171" s="1"/>
  <c r="O170"/>
  <c r="J170"/>
  <c r="I170"/>
  <c r="F170"/>
  <c r="H170" s="1"/>
  <c r="O169"/>
  <c r="J169"/>
  <c r="I169"/>
  <c r="F169"/>
  <c r="H169" s="1"/>
  <c r="O168"/>
  <c r="J168"/>
  <c r="I168"/>
  <c r="F168"/>
  <c r="H168" s="1"/>
  <c r="O167"/>
  <c r="J167"/>
  <c r="I167"/>
  <c r="F167"/>
  <c r="H167" s="1"/>
  <c r="O166"/>
  <c r="J166"/>
  <c r="I166"/>
  <c r="F166"/>
  <c r="H166" s="1"/>
  <c r="O165"/>
  <c r="J165"/>
  <c r="I165"/>
  <c r="F165"/>
  <c r="H165" s="1"/>
  <c r="O164"/>
  <c r="J164"/>
  <c r="I164"/>
  <c r="F164"/>
  <c r="H164" s="1"/>
  <c r="O163"/>
  <c r="J163"/>
  <c r="I163"/>
  <c r="F163"/>
  <c r="H163" s="1"/>
  <c r="O162"/>
  <c r="J162"/>
  <c r="I162"/>
  <c r="F162"/>
  <c r="H162" s="1"/>
  <c r="O161"/>
  <c r="J161"/>
  <c r="I161"/>
  <c r="F161"/>
  <c r="H161" s="1"/>
  <c r="O160"/>
  <c r="J160"/>
  <c r="I160"/>
  <c r="F160"/>
  <c r="H160" s="1"/>
  <c r="O159"/>
  <c r="J159"/>
  <c r="I159"/>
  <c r="F159"/>
  <c r="H159" s="1"/>
  <c r="O158"/>
  <c r="J158"/>
  <c r="I158"/>
  <c r="F158"/>
  <c r="H158" s="1"/>
  <c r="O157"/>
  <c r="J157"/>
  <c r="I157"/>
  <c r="F157"/>
  <c r="H157" s="1"/>
  <c r="O156"/>
  <c r="J156"/>
  <c r="I156"/>
  <c r="F156"/>
  <c r="H156" s="1"/>
  <c r="O155"/>
  <c r="J155"/>
  <c r="I155"/>
  <c r="F155"/>
  <c r="H155" s="1"/>
  <c r="O154"/>
  <c r="J154"/>
  <c r="I154"/>
  <c r="F154"/>
  <c r="H154" s="1"/>
  <c r="O153"/>
  <c r="J153"/>
  <c r="I153"/>
  <c r="F153"/>
  <c r="H153" s="1"/>
  <c r="O152"/>
  <c r="O240" s="1"/>
  <c r="J152"/>
  <c r="I152"/>
  <c r="F152"/>
  <c r="E151"/>
  <c r="O150"/>
  <c r="J150"/>
  <c r="I150"/>
  <c r="F150"/>
  <c r="H150" s="1"/>
  <c r="O149"/>
  <c r="J149"/>
  <c r="I149"/>
  <c r="F149"/>
  <c r="H149" s="1"/>
  <c r="O148"/>
  <c r="J148"/>
  <c r="I148"/>
  <c r="F148"/>
  <c r="H148" s="1"/>
  <c r="O147"/>
  <c r="J147"/>
  <c r="I147"/>
  <c r="F147"/>
  <c r="H147" s="1"/>
  <c r="O146"/>
  <c r="J146"/>
  <c r="I146"/>
  <c r="F146"/>
  <c r="H146" s="1"/>
  <c r="O145"/>
  <c r="J145"/>
  <c r="I145"/>
  <c r="F145"/>
  <c r="H145" s="1"/>
  <c r="O144"/>
  <c r="J144"/>
  <c r="I144"/>
  <c r="F144"/>
  <c r="H144" s="1"/>
  <c r="O143"/>
  <c r="J143"/>
  <c r="I143"/>
  <c r="F143"/>
  <c r="H143" s="1"/>
  <c r="O142"/>
  <c r="J142"/>
  <c r="I142"/>
  <c r="F142"/>
  <c r="H142" s="1"/>
  <c r="O141"/>
  <c r="J141"/>
  <c r="I141"/>
  <c r="F141"/>
  <c r="H141" s="1"/>
  <c r="O140"/>
  <c r="J140"/>
  <c r="I140"/>
  <c r="F140"/>
  <c r="H140" s="1"/>
  <c r="O139"/>
  <c r="J139"/>
  <c r="I139"/>
  <c r="F139"/>
  <c r="H139" s="1"/>
  <c r="O138"/>
  <c r="J138"/>
  <c r="I138"/>
  <c r="F138"/>
  <c r="H138" s="1"/>
  <c r="O137"/>
  <c r="J137"/>
  <c r="I137"/>
  <c r="F137"/>
  <c r="H137" s="1"/>
  <c r="O136"/>
  <c r="J136"/>
  <c r="I136"/>
  <c r="F136"/>
  <c r="H136" s="1"/>
  <c r="O135"/>
  <c r="J135"/>
  <c r="I135"/>
  <c r="F135"/>
  <c r="H135" s="1"/>
  <c r="O134"/>
  <c r="J134"/>
  <c r="I134"/>
  <c r="F134"/>
  <c r="H134" s="1"/>
  <c r="O133"/>
  <c r="J133"/>
  <c r="I133"/>
  <c r="F133"/>
  <c r="H133" s="1"/>
  <c r="O132"/>
  <c r="J132"/>
  <c r="I132"/>
  <c r="F132"/>
  <c r="H132" s="1"/>
  <c r="O131"/>
  <c r="J131"/>
  <c r="I131"/>
  <c r="F131"/>
  <c r="H131" s="1"/>
  <c r="O130"/>
  <c r="J130"/>
  <c r="I130"/>
  <c r="F130"/>
  <c r="H130" s="1"/>
  <c r="O129"/>
  <c r="J129"/>
  <c r="I129"/>
  <c r="F129"/>
  <c r="H129" s="1"/>
  <c r="O128"/>
  <c r="J128"/>
  <c r="I128"/>
  <c r="F128"/>
  <c r="H128" s="1"/>
  <c r="O127"/>
  <c r="J127"/>
  <c r="I127"/>
  <c r="F127"/>
  <c r="H127" s="1"/>
  <c r="O126"/>
  <c r="J126"/>
  <c r="I126"/>
  <c r="F126"/>
  <c r="H126" s="1"/>
  <c r="O125"/>
  <c r="J125"/>
  <c r="I125"/>
  <c r="F125"/>
  <c r="H125" s="1"/>
  <c r="O124"/>
  <c r="J124"/>
  <c r="I124"/>
  <c r="F124"/>
  <c r="H124" s="1"/>
  <c r="O123"/>
  <c r="J123"/>
  <c r="I123"/>
  <c r="F123"/>
  <c r="H123" s="1"/>
  <c r="O122"/>
  <c r="J122"/>
  <c r="I122"/>
  <c r="F122"/>
  <c r="H122" s="1"/>
  <c r="O121"/>
  <c r="J121"/>
  <c r="I121"/>
  <c r="F121"/>
  <c r="H121" s="1"/>
  <c r="O120"/>
  <c r="J120"/>
  <c r="I120"/>
  <c r="F120"/>
  <c r="H120" s="1"/>
  <c r="O119"/>
  <c r="J119"/>
  <c r="I119"/>
  <c r="F119"/>
  <c r="H119" s="1"/>
  <c r="O118"/>
  <c r="J118"/>
  <c r="I118"/>
  <c r="F118"/>
  <c r="H118" s="1"/>
  <c r="O117"/>
  <c r="J117"/>
  <c r="I117"/>
  <c r="F117"/>
  <c r="H117" s="1"/>
  <c r="O116"/>
  <c r="J116"/>
  <c r="I116"/>
  <c r="F116"/>
  <c r="H116" s="1"/>
  <c r="O115"/>
  <c r="J115"/>
  <c r="I115"/>
  <c r="F115"/>
  <c r="H115" s="1"/>
  <c r="O114"/>
  <c r="J114"/>
  <c r="I114"/>
  <c r="F114"/>
  <c r="H114" s="1"/>
  <c r="O113"/>
  <c r="J113"/>
  <c r="I113"/>
  <c r="F113"/>
  <c r="H113" s="1"/>
  <c r="O112"/>
  <c r="J112"/>
  <c r="I112"/>
  <c r="F112"/>
  <c r="H112" s="1"/>
  <c r="O111"/>
  <c r="J111"/>
  <c r="I111"/>
  <c r="F111"/>
  <c r="H111" s="1"/>
  <c r="O110"/>
  <c r="J110"/>
  <c r="I110"/>
  <c r="F110"/>
  <c r="H110" s="1"/>
  <c r="O109"/>
  <c r="J109"/>
  <c r="I109"/>
  <c r="F109"/>
  <c r="H109" s="1"/>
  <c r="O108"/>
  <c r="J108"/>
  <c r="I108"/>
  <c r="F108"/>
  <c r="H108" s="1"/>
  <c r="O107"/>
  <c r="J107"/>
  <c r="I107"/>
  <c r="F107"/>
  <c r="H107" s="1"/>
  <c r="O106"/>
  <c r="J106"/>
  <c r="I106"/>
  <c r="F106"/>
  <c r="H106" s="1"/>
  <c r="O105"/>
  <c r="J105"/>
  <c r="I105"/>
  <c r="F105"/>
  <c r="H105" s="1"/>
  <c r="O104"/>
  <c r="J104"/>
  <c r="I104"/>
  <c r="F104"/>
  <c r="H104" s="1"/>
  <c r="O103"/>
  <c r="J103"/>
  <c r="I103"/>
  <c r="F103"/>
  <c r="H103" s="1"/>
  <c r="O102"/>
  <c r="J102"/>
  <c r="I102"/>
  <c r="F102"/>
  <c r="H102" s="1"/>
  <c r="O101"/>
  <c r="J101"/>
  <c r="I101"/>
  <c r="F101"/>
  <c r="H101" s="1"/>
  <c r="O100"/>
  <c r="J100"/>
  <c r="I100"/>
  <c r="F100"/>
  <c r="H100" s="1"/>
  <c r="O99"/>
  <c r="J99"/>
  <c r="I99"/>
  <c r="F99"/>
  <c r="H99" s="1"/>
  <c r="O98"/>
  <c r="J98"/>
  <c r="I98"/>
  <c r="F98"/>
  <c r="H98" s="1"/>
  <c r="O97"/>
  <c r="J97"/>
  <c r="I97"/>
  <c r="F97"/>
  <c r="H97" s="1"/>
  <c r="O96"/>
  <c r="J96"/>
  <c r="I96"/>
  <c r="F96"/>
  <c r="H96" s="1"/>
  <c r="O95"/>
  <c r="J95"/>
  <c r="I95"/>
  <c r="F95"/>
  <c r="H95" s="1"/>
  <c r="O94"/>
  <c r="J94"/>
  <c r="I94"/>
  <c r="F94"/>
  <c r="H94" s="1"/>
  <c r="O93"/>
  <c r="J93"/>
  <c r="I93"/>
  <c r="F93"/>
  <c r="H93" s="1"/>
  <c r="O92"/>
  <c r="J92"/>
  <c r="I92"/>
  <c r="F92"/>
  <c r="H92" s="1"/>
  <c r="O91"/>
  <c r="J91"/>
  <c r="I91"/>
  <c r="F91"/>
  <c r="H91" s="1"/>
  <c r="O90"/>
  <c r="J90"/>
  <c r="I90"/>
  <c r="F90"/>
  <c r="H90" s="1"/>
  <c r="O89"/>
  <c r="J89"/>
  <c r="I89"/>
  <c r="F89"/>
  <c r="H89" s="1"/>
  <c r="O88"/>
  <c r="J88"/>
  <c r="I88"/>
  <c r="F88"/>
  <c r="H88" s="1"/>
  <c r="O87"/>
  <c r="J87"/>
  <c r="I87"/>
  <c r="F87"/>
  <c r="H87" s="1"/>
  <c r="O86"/>
  <c r="J86"/>
  <c r="I86"/>
  <c r="F86"/>
  <c r="H86" s="1"/>
  <c r="O85"/>
  <c r="O151" s="1"/>
  <c r="J85"/>
  <c r="I85"/>
  <c r="F85"/>
  <c r="H85" s="1"/>
  <c r="E84"/>
  <c r="O83"/>
  <c r="J83"/>
  <c r="I83"/>
  <c r="F83"/>
  <c r="H83" s="1"/>
  <c r="P83" s="1"/>
  <c r="S83" s="1"/>
  <c r="O82"/>
  <c r="J82"/>
  <c r="I82"/>
  <c r="F82"/>
  <c r="H82" s="1"/>
  <c r="P82" s="1"/>
  <c r="S82" s="1"/>
  <c r="O81"/>
  <c r="J81"/>
  <c r="F81"/>
  <c r="H81" s="1"/>
  <c r="P81" s="1"/>
  <c r="S81" s="1"/>
  <c r="O80"/>
  <c r="J80"/>
  <c r="F80"/>
  <c r="H80" s="1"/>
  <c r="O79"/>
  <c r="J79"/>
  <c r="I79"/>
  <c r="F79"/>
  <c r="H79" s="1"/>
  <c r="O78"/>
  <c r="J78"/>
  <c r="I78"/>
  <c r="F78"/>
  <c r="H78" s="1"/>
  <c r="O77"/>
  <c r="J77"/>
  <c r="I77"/>
  <c r="F77"/>
  <c r="H77" s="1"/>
  <c r="O76"/>
  <c r="J76"/>
  <c r="I76"/>
  <c r="F76"/>
  <c r="H76" s="1"/>
  <c r="O75"/>
  <c r="J75"/>
  <c r="I75"/>
  <c r="F75"/>
  <c r="H75" s="1"/>
  <c r="O74"/>
  <c r="J74"/>
  <c r="I74"/>
  <c r="F74"/>
  <c r="H74" s="1"/>
  <c r="O73"/>
  <c r="J73"/>
  <c r="I73"/>
  <c r="F73"/>
  <c r="H73" s="1"/>
  <c r="O72"/>
  <c r="J72"/>
  <c r="I72"/>
  <c r="F72"/>
  <c r="H72" s="1"/>
  <c r="O71"/>
  <c r="J71"/>
  <c r="I71"/>
  <c r="F71"/>
  <c r="H71" s="1"/>
  <c r="O70"/>
  <c r="J70"/>
  <c r="I70"/>
  <c r="F70"/>
  <c r="H70" s="1"/>
  <c r="O69"/>
  <c r="J69"/>
  <c r="I69"/>
  <c r="F69"/>
  <c r="H69" s="1"/>
  <c r="O68"/>
  <c r="J68"/>
  <c r="I68"/>
  <c r="F68"/>
  <c r="H68" s="1"/>
  <c r="O67"/>
  <c r="J67"/>
  <c r="I67"/>
  <c r="F67"/>
  <c r="H67" s="1"/>
  <c r="O66"/>
  <c r="J66"/>
  <c r="I66"/>
  <c r="F66"/>
  <c r="H66" s="1"/>
  <c r="O65"/>
  <c r="J65"/>
  <c r="I65"/>
  <c r="F65"/>
  <c r="H65" s="1"/>
  <c r="O64"/>
  <c r="J64"/>
  <c r="I64"/>
  <c r="F64"/>
  <c r="H64" s="1"/>
  <c r="O63"/>
  <c r="J63"/>
  <c r="I63"/>
  <c r="F63"/>
  <c r="H63" s="1"/>
  <c r="O62"/>
  <c r="J62"/>
  <c r="I62"/>
  <c r="F62"/>
  <c r="H62" s="1"/>
  <c r="P62" s="1"/>
  <c r="S62" s="1"/>
  <c r="O61"/>
  <c r="J61"/>
  <c r="I61"/>
  <c r="F61"/>
  <c r="H61" s="1"/>
  <c r="O60"/>
  <c r="J60"/>
  <c r="I60"/>
  <c r="F60"/>
  <c r="H60" s="1"/>
  <c r="O59"/>
  <c r="J59"/>
  <c r="I59"/>
  <c r="F59"/>
  <c r="H59" s="1"/>
  <c r="O58"/>
  <c r="J58"/>
  <c r="I58"/>
  <c r="F58"/>
  <c r="H58" s="1"/>
  <c r="O57"/>
  <c r="J57"/>
  <c r="I57"/>
  <c r="F57"/>
  <c r="H57" s="1"/>
  <c r="O56"/>
  <c r="J56"/>
  <c r="I56"/>
  <c r="F56"/>
  <c r="H56" s="1"/>
  <c r="O55"/>
  <c r="J55"/>
  <c r="I55"/>
  <c r="F55"/>
  <c r="H55" s="1"/>
  <c r="O54"/>
  <c r="J54"/>
  <c r="I54"/>
  <c r="F54"/>
  <c r="H54" s="1"/>
  <c r="O53"/>
  <c r="J53"/>
  <c r="I53"/>
  <c r="F53"/>
  <c r="H53" s="1"/>
  <c r="E52"/>
  <c r="O51"/>
  <c r="O52" s="1"/>
  <c r="J51"/>
  <c r="I51"/>
  <c r="F51"/>
  <c r="H51" s="1"/>
  <c r="E50"/>
  <c r="O49"/>
  <c r="J49"/>
  <c r="I49"/>
  <c r="F49"/>
  <c r="H49" s="1"/>
  <c r="O48"/>
  <c r="J48"/>
  <c r="I48"/>
  <c r="F48"/>
  <c r="U48" s="1"/>
  <c r="O47"/>
  <c r="J47"/>
  <c r="I47"/>
  <c r="F47"/>
  <c r="U47" s="1"/>
  <c r="O46"/>
  <c r="J46"/>
  <c r="I46"/>
  <c r="F46"/>
  <c r="U46" s="1"/>
  <c r="O45"/>
  <c r="J45"/>
  <c r="I45"/>
  <c r="F45"/>
  <c r="U45" s="1"/>
  <c r="O44"/>
  <c r="J44"/>
  <c r="I44"/>
  <c r="F44"/>
  <c r="U44" s="1"/>
  <c r="O43"/>
  <c r="J43"/>
  <c r="I43"/>
  <c r="F43"/>
  <c r="U43" s="1"/>
  <c r="O42"/>
  <c r="J42"/>
  <c r="I42"/>
  <c r="F42"/>
  <c r="U42" s="1"/>
  <c r="O41"/>
  <c r="J41"/>
  <c r="I41"/>
  <c r="F41"/>
  <c r="U41" s="1"/>
  <c r="O40"/>
  <c r="J40"/>
  <c r="I40"/>
  <c r="F40"/>
  <c r="U40" s="1"/>
  <c r="O39"/>
  <c r="J39"/>
  <c r="I39"/>
  <c r="F39"/>
  <c r="U39" s="1"/>
  <c r="O38"/>
  <c r="J38"/>
  <c r="I38"/>
  <c r="F38"/>
  <c r="U38" s="1"/>
  <c r="O37"/>
  <c r="J37"/>
  <c r="I37"/>
  <c r="F37"/>
  <c r="U37" s="1"/>
  <c r="O36"/>
  <c r="J36"/>
  <c r="I36"/>
  <c r="F36"/>
  <c r="U36" s="1"/>
  <c r="O35"/>
  <c r="J35"/>
  <c r="I35"/>
  <c r="F35"/>
  <c r="U35" s="1"/>
  <c r="O34"/>
  <c r="J34"/>
  <c r="I34"/>
  <c r="F34"/>
  <c r="U34" s="1"/>
  <c r="O33"/>
  <c r="J33"/>
  <c r="I33"/>
  <c r="F33"/>
  <c r="U33" s="1"/>
  <c r="O32"/>
  <c r="J32"/>
  <c r="I32"/>
  <c r="F32"/>
  <c r="U32" s="1"/>
  <c r="O31"/>
  <c r="J31"/>
  <c r="I31"/>
  <c r="F31"/>
  <c r="U31" s="1"/>
  <c r="O30"/>
  <c r="J30"/>
  <c r="I30"/>
  <c r="F30"/>
  <c r="U30" s="1"/>
  <c r="O29"/>
  <c r="J29"/>
  <c r="I29"/>
  <c r="F29"/>
  <c r="U29" s="1"/>
  <c r="O28"/>
  <c r="J28"/>
  <c r="I28"/>
  <c r="F28"/>
  <c r="U28" s="1"/>
  <c r="O27"/>
  <c r="J27"/>
  <c r="I27"/>
  <c r="F27"/>
  <c r="U27" s="1"/>
  <c r="O26"/>
  <c r="J26"/>
  <c r="I26"/>
  <c r="F26"/>
  <c r="U26" s="1"/>
  <c r="O25"/>
  <c r="J25"/>
  <c r="I25"/>
  <c r="F25"/>
  <c r="U25" s="1"/>
  <c r="O24"/>
  <c r="J24"/>
  <c r="I24"/>
  <c r="F24"/>
  <c r="U24" s="1"/>
  <c r="O23"/>
  <c r="J23"/>
  <c r="I23"/>
  <c r="F23"/>
  <c r="U23" s="1"/>
  <c r="O22"/>
  <c r="J22"/>
  <c r="I22"/>
  <c r="F22"/>
  <c r="H22" s="1"/>
  <c r="O21"/>
  <c r="J21"/>
  <c r="I21"/>
  <c r="F21"/>
  <c r="U21" s="1"/>
  <c r="O20"/>
  <c r="J20"/>
  <c r="I20"/>
  <c r="F20"/>
  <c r="U20" s="1"/>
  <c r="O19"/>
  <c r="J19"/>
  <c r="I19"/>
  <c r="F19"/>
  <c r="U19" s="1"/>
  <c r="O18"/>
  <c r="J18"/>
  <c r="I18"/>
  <c r="F18"/>
  <c r="U18" s="1"/>
  <c r="O17"/>
  <c r="J17"/>
  <c r="I17"/>
  <c r="F17"/>
  <c r="U17" s="1"/>
  <c r="O16"/>
  <c r="J16"/>
  <c r="I16"/>
  <c r="F16"/>
  <c r="U16" s="1"/>
  <c r="O15"/>
  <c r="J15"/>
  <c r="I15"/>
  <c r="F15"/>
  <c r="U15" s="1"/>
  <c r="O14"/>
  <c r="J14"/>
  <c r="I14"/>
  <c r="F14"/>
  <c r="H14" s="1"/>
  <c r="O13"/>
  <c r="J13"/>
  <c r="I13"/>
  <c r="F13"/>
  <c r="U13" s="1"/>
  <c r="O12"/>
  <c r="J12"/>
  <c r="I12"/>
  <c r="F12"/>
  <c r="U12" s="1"/>
  <c r="O11"/>
  <c r="J11"/>
  <c r="I11"/>
  <c r="F11"/>
  <c r="U11" s="1"/>
  <c r="O10"/>
  <c r="J10"/>
  <c r="I10"/>
  <c r="F10"/>
  <c r="U10" s="1"/>
  <c r="O9"/>
  <c r="J9"/>
  <c r="I9"/>
  <c r="F9"/>
  <c r="U9" s="1"/>
  <c r="O8"/>
  <c r="J8"/>
  <c r="I8"/>
  <c r="F8"/>
  <c r="U8" s="1"/>
  <c r="O7"/>
  <c r="J7"/>
  <c r="I7"/>
  <c r="F7"/>
  <c r="U7" s="1"/>
  <c r="O6"/>
  <c r="J6"/>
  <c r="I6"/>
  <c r="F6"/>
  <c r="U6" s="1"/>
  <c r="E105" i="11"/>
  <c r="O104"/>
  <c r="J104"/>
  <c r="I104"/>
  <c r="H104"/>
  <c r="P104" s="1"/>
  <c r="S104" s="1"/>
  <c r="F104"/>
  <c r="U104" s="1"/>
  <c r="O103"/>
  <c r="J103"/>
  <c r="I103"/>
  <c r="H103"/>
  <c r="F103"/>
  <c r="U103" s="1"/>
  <c r="U105" s="1"/>
  <c r="G102"/>
  <c r="E102"/>
  <c r="O101"/>
  <c r="J101"/>
  <c r="I101"/>
  <c r="H101"/>
  <c r="P101" s="1"/>
  <c r="S101" s="1"/>
  <c r="F101"/>
  <c r="U101" s="1"/>
  <c r="P100"/>
  <c r="O100"/>
  <c r="J100"/>
  <c r="I100"/>
  <c r="F100"/>
  <c r="U100" s="1"/>
  <c r="U102" s="1"/>
  <c r="E99"/>
  <c r="P98"/>
  <c r="S98" s="1"/>
  <c r="O98"/>
  <c r="J98"/>
  <c r="I98"/>
  <c r="F98"/>
  <c r="U98" s="1"/>
  <c r="O97"/>
  <c r="J97"/>
  <c r="I97"/>
  <c r="H97"/>
  <c r="F97"/>
  <c r="U97" s="1"/>
  <c r="O96"/>
  <c r="J96"/>
  <c r="I96"/>
  <c r="H96"/>
  <c r="P96" s="1"/>
  <c r="S96" s="1"/>
  <c r="F96"/>
  <c r="U96" s="1"/>
  <c r="O95"/>
  <c r="J95"/>
  <c r="I95"/>
  <c r="F95"/>
  <c r="U95" s="1"/>
  <c r="P94"/>
  <c r="O94"/>
  <c r="J94"/>
  <c r="I94"/>
  <c r="F94"/>
  <c r="U94" s="1"/>
  <c r="H93"/>
  <c r="E93"/>
  <c r="P92"/>
  <c r="O92"/>
  <c r="O93" s="1"/>
  <c r="J92"/>
  <c r="I92"/>
  <c r="F92"/>
  <c r="U92" s="1"/>
  <c r="U93" s="1"/>
  <c r="J91"/>
  <c r="I91"/>
  <c r="H91"/>
  <c r="E91"/>
  <c r="P90"/>
  <c r="S90" s="1"/>
  <c r="O90"/>
  <c r="K90"/>
  <c r="F90"/>
  <c r="U90" s="1"/>
  <c r="P89"/>
  <c r="S89" s="1"/>
  <c r="O89"/>
  <c r="K89"/>
  <c r="F89"/>
  <c r="U89" s="1"/>
  <c r="P88"/>
  <c r="S88" s="1"/>
  <c r="O88"/>
  <c r="K88"/>
  <c r="F88"/>
  <c r="U88" s="1"/>
  <c r="P87"/>
  <c r="O87"/>
  <c r="O91" s="1"/>
  <c r="K87"/>
  <c r="F87"/>
  <c r="U87" s="1"/>
  <c r="U91" s="1"/>
  <c r="J86"/>
  <c r="I86"/>
  <c r="E86"/>
  <c r="P85"/>
  <c r="S85" s="1"/>
  <c r="O85"/>
  <c r="K85"/>
  <c r="F85"/>
  <c r="U85" s="1"/>
  <c r="O84"/>
  <c r="F84"/>
  <c r="U84" s="1"/>
  <c r="O83"/>
  <c r="F83"/>
  <c r="H83" s="1"/>
  <c r="P83" s="1"/>
  <c r="S83" s="1"/>
  <c r="O82"/>
  <c r="F82"/>
  <c r="H82" s="1"/>
  <c r="P82" s="1"/>
  <c r="S82" s="1"/>
  <c r="O81"/>
  <c r="F81"/>
  <c r="H81" s="1"/>
  <c r="J80"/>
  <c r="I80"/>
  <c r="E80"/>
  <c r="O79"/>
  <c r="F79"/>
  <c r="U79" s="1"/>
  <c r="O78"/>
  <c r="F78"/>
  <c r="H78" s="1"/>
  <c r="O77"/>
  <c r="F77"/>
  <c r="U77" s="1"/>
  <c r="O76"/>
  <c r="F76"/>
  <c r="U76" s="1"/>
  <c r="O75"/>
  <c r="F75"/>
  <c r="H75" s="1"/>
  <c r="O74"/>
  <c r="F74"/>
  <c r="U74" s="1"/>
  <c r="O73"/>
  <c r="F73"/>
  <c r="U73" s="1"/>
  <c r="O72"/>
  <c r="F72"/>
  <c r="U72" s="1"/>
  <c r="E71"/>
  <c r="O70"/>
  <c r="J70"/>
  <c r="I70"/>
  <c r="F70"/>
  <c r="H70" s="1"/>
  <c r="P70" s="1"/>
  <c r="S70" s="1"/>
  <c r="O69"/>
  <c r="J69"/>
  <c r="I69"/>
  <c r="F69"/>
  <c r="U69" s="1"/>
  <c r="O68"/>
  <c r="J68"/>
  <c r="I68"/>
  <c r="F68"/>
  <c r="U68" s="1"/>
  <c r="O67"/>
  <c r="J67"/>
  <c r="I67"/>
  <c r="F67"/>
  <c r="U67" s="1"/>
  <c r="O66"/>
  <c r="J66"/>
  <c r="I66"/>
  <c r="F66"/>
  <c r="H66" s="1"/>
  <c r="O65"/>
  <c r="J65"/>
  <c r="I65"/>
  <c r="F65"/>
  <c r="U65" s="1"/>
  <c r="O64"/>
  <c r="J64"/>
  <c r="I64"/>
  <c r="F64"/>
  <c r="H64" s="1"/>
  <c r="P64" s="1"/>
  <c r="S64" s="1"/>
  <c r="O63"/>
  <c r="J63"/>
  <c r="I63"/>
  <c r="F63"/>
  <c r="H63" s="1"/>
  <c r="P63" s="1"/>
  <c r="S63" s="1"/>
  <c r="O62"/>
  <c r="J62"/>
  <c r="I62"/>
  <c r="F62"/>
  <c r="U62" s="1"/>
  <c r="O61"/>
  <c r="O71" s="1"/>
  <c r="J61"/>
  <c r="I61"/>
  <c r="F61"/>
  <c r="U61" s="1"/>
  <c r="W60"/>
  <c r="J60"/>
  <c r="I60"/>
  <c r="E60"/>
  <c r="O59"/>
  <c r="F59"/>
  <c r="H59" s="1"/>
  <c r="O58"/>
  <c r="F58"/>
  <c r="H58" s="1"/>
  <c r="O57"/>
  <c r="F57"/>
  <c r="U57" s="1"/>
  <c r="O56"/>
  <c r="F56"/>
  <c r="U56" s="1"/>
  <c r="O55"/>
  <c r="F55"/>
  <c r="H55" s="1"/>
  <c r="O54"/>
  <c r="O60" s="1"/>
  <c r="F54"/>
  <c r="U54" s="1"/>
  <c r="J53"/>
  <c r="I53"/>
  <c r="E53"/>
  <c r="O52"/>
  <c r="F52"/>
  <c r="U52" s="1"/>
  <c r="O51"/>
  <c r="F51"/>
  <c r="U51" s="1"/>
  <c r="O50"/>
  <c r="F50"/>
  <c r="H50" s="1"/>
  <c r="O49"/>
  <c r="F49"/>
  <c r="H49" s="1"/>
  <c r="K49" s="1"/>
  <c r="O48"/>
  <c r="F48"/>
  <c r="H48" s="1"/>
  <c r="O47"/>
  <c r="F47"/>
  <c r="U47" s="1"/>
  <c r="O46"/>
  <c r="F46"/>
  <c r="H46" s="1"/>
  <c r="O45"/>
  <c r="F45"/>
  <c r="H45" s="1"/>
  <c r="K45" s="1"/>
  <c r="O44"/>
  <c r="F44"/>
  <c r="J43"/>
  <c r="I43"/>
  <c r="E43"/>
  <c r="O42"/>
  <c r="F42"/>
  <c r="H42" s="1"/>
  <c r="O41"/>
  <c r="F41"/>
  <c r="H41" s="1"/>
  <c r="O40"/>
  <c r="F40"/>
  <c r="U40" s="1"/>
  <c r="O39"/>
  <c r="F39"/>
  <c r="U39" s="1"/>
  <c r="O38"/>
  <c r="F38"/>
  <c r="H38" s="1"/>
  <c r="O37"/>
  <c r="F37"/>
  <c r="U37" s="1"/>
  <c r="J36"/>
  <c r="I36"/>
  <c r="E36"/>
  <c r="O35"/>
  <c r="F35"/>
  <c r="U35" s="1"/>
  <c r="O34"/>
  <c r="F34"/>
  <c r="U34" s="1"/>
  <c r="O33"/>
  <c r="F33"/>
  <c r="H33" s="1"/>
  <c r="O32"/>
  <c r="F32"/>
  <c r="O31"/>
  <c r="F31"/>
  <c r="H31" s="1"/>
  <c r="O30"/>
  <c r="F30"/>
  <c r="O29"/>
  <c r="F29"/>
  <c r="H29" s="1"/>
  <c r="O28"/>
  <c r="F28"/>
  <c r="H28" s="1"/>
  <c r="P28" s="1"/>
  <c r="J27"/>
  <c r="I27"/>
  <c r="E27"/>
  <c r="O26"/>
  <c r="F26"/>
  <c r="H26" s="1"/>
  <c r="O25"/>
  <c r="F25"/>
  <c r="U25" s="1"/>
  <c r="O24"/>
  <c r="F24"/>
  <c r="U24" s="1"/>
  <c r="O23"/>
  <c r="F23"/>
  <c r="U23" s="1"/>
  <c r="O22"/>
  <c r="O27" s="1"/>
  <c r="F22"/>
  <c r="U22" s="1"/>
  <c r="E21"/>
  <c r="O20"/>
  <c r="J20"/>
  <c r="I20"/>
  <c r="F20"/>
  <c r="H20" s="1"/>
  <c r="P20" s="1"/>
  <c r="S20" s="1"/>
  <c r="O19"/>
  <c r="J19"/>
  <c r="I19"/>
  <c r="F19"/>
  <c r="H19" s="1"/>
  <c r="P19" s="1"/>
  <c r="S19" s="1"/>
  <c r="O18"/>
  <c r="J18"/>
  <c r="I18"/>
  <c r="F18"/>
  <c r="H18" s="1"/>
  <c r="P18" s="1"/>
  <c r="S18" s="1"/>
  <c r="O17"/>
  <c r="J17"/>
  <c r="I17"/>
  <c r="F17"/>
  <c r="H17" s="1"/>
  <c r="P17" s="1"/>
  <c r="S17" s="1"/>
  <c r="O16"/>
  <c r="J16"/>
  <c r="I16"/>
  <c r="F16"/>
  <c r="H16" s="1"/>
  <c r="P16" s="1"/>
  <c r="S16" s="1"/>
  <c r="O15"/>
  <c r="J15"/>
  <c r="I15"/>
  <c r="F15"/>
  <c r="H15" s="1"/>
  <c r="P15" s="1"/>
  <c r="S15" s="1"/>
  <c r="O14"/>
  <c r="O21" s="1"/>
  <c r="J14"/>
  <c r="I14"/>
  <c r="F14"/>
  <c r="H14" s="1"/>
  <c r="P14" s="1"/>
  <c r="E13"/>
  <c r="O12"/>
  <c r="J12"/>
  <c r="I12"/>
  <c r="F12"/>
  <c r="H12" s="1"/>
  <c r="P12" s="1"/>
  <c r="S12" s="1"/>
  <c r="O11"/>
  <c r="J11"/>
  <c r="I11"/>
  <c r="F11"/>
  <c r="H11" s="1"/>
  <c r="O10"/>
  <c r="O13" s="1"/>
  <c r="J10"/>
  <c r="I10"/>
  <c r="F10"/>
  <c r="H10" s="1"/>
  <c r="P10" s="1"/>
  <c r="E9"/>
  <c r="O8"/>
  <c r="O9" s="1"/>
  <c r="J8"/>
  <c r="J9" s="1"/>
  <c r="I8"/>
  <c r="I9" s="1"/>
  <c r="F8"/>
  <c r="H8" s="1"/>
  <c r="E7"/>
  <c r="O6"/>
  <c r="O7" s="1"/>
  <c r="J6"/>
  <c r="I6"/>
  <c r="F6"/>
  <c r="H6" s="1"/>
  <c r="E174" i="10"/>
  <c r="O173"/>
  <c r="J173"/>
  <c r="I173"/>
  <c r="H173"/>
  <c r="F173"/>
  <c r="U173" s="1"/>
  <c r="O172"/>
  <c r="J172"/>
  <c r="I172"/>
  <c r="H172"/>
  <c r="F172"/>
  <c r="U172" s="1"/>
  <c r="O171"/>
  <c r="J171"/>
  <c r="I171"/>
  <c r="H171"/>
  <c r="P171" s="1"/>
  <c r="S171" s="1"/>
  <c r="F171"/>
  <c r="U171" s="1"/>
  <c r="O170"/>
  <c r="J170"/>
  <c r="I170"/>
  <c r="H170"/>
  <c r="F170"/>
  <c r="U170" s="1"/>
  <c r="O169"/>
  <c r="J169"/>
  <c r="I169"/>
  <c r="H169"/>
  <c r="P169" s="1"/>
  <c r="F169"/>
  <c r="U169" s="1"/>
  <c r="U174" s="1"/>
  <c r="G168"/>
  <c r="E168"/>
  <c r="O167"/>
  <c r="J167"/>
  <c r="I167"/>
  <c r="H167"/>
  <c r="F167"/>
  <c r="U167" s="1"/>
  <c r="O166"/>
  <c r="J166"/>
  <c r="I166"/>
  <c r="F166"/>
  <c r="U166" s="1"/>
  <c r="O165"/>
  <c r="J165"/>
  <c r="I165"/>
  <c r="P165"/>
  <c r="S165" s="1"/>
  <c r="F165"/>
  <c r="U165" s="1"/>
  <c r="O164"/>
  <c r="J164"/>
  <c r="I164"/>
  <c r="F164"/>
  <c r="U164" s="1"/>
  <c r="O163"/>
  <c r="J163"/>
  <c r="I163"/>
  <c r="P163"/>
  <c r="S163" s="1"/>
  <c r="F163"/>
  <c r="U163" s="1"/>
  <c r="O162"/>
  <c r="J162"/>
  <c r="I162"/>
  <c r="F162"/>
  <c r="U162" s="1"/>
  <c r="P161"/>
  <c r="O161"/>
  <c r="J161"/>
  <c r="I161"/>
  <c r="F161"/>
  <c r="U161" s="1"/>
  <c r="G160"/>
  <c r="E160"/>
  <c r="P159"/>
  <c r="O159"/>
  <c r="O160" s="1"/>
  <c r="J159"/>
  <c r="I159"/>
  <c r="F159"/>
  <c r="U159" s="1"/>
  <c r="U160" s="1"/>
  <c r="H158"/>
  <c r="G158"/>
  <c r="E158"/>
  <c r="P157"/>
  <c r="S157" s="1"/>
  <c r="O157"/>
  <c r="J157"/>
  <c r="I157"/>
  <c r="F157"/>
  <c r="U157" s="1"/>
  <c r="P156"/>
  <c r="S156" s="1"/>
  <c r="O156"/>
  <c r="J156"/>
  <c r="I156"/>
  <c r="F156"/>
  <c r="U156" s="1"/>
  <c r="P155"/>
  <c r="S155" s="1"/>
  <c r="O155"/>
  <c r="J155"/>
  <c r="I155"/>
  <c r="F155"/>
  <c r="U155" s="1"/>
  <c r="P154"/>
  <c r="S154" s="1"/>
  <c r="O154"/>
  <c r="J154"/>
  <c r="I154"/>
  <c r="F154"/>
  <c r="U154" s="1"/>
  <c r="P153"/>
  <c r="S153" s="1"/>
  <c r="O153"/>
  <c r="J153"/>
  <c r="I153"/>
  <c r="F153"/>
  <c r="U153" s="1"/>
  <c r="P152"/>
  <c r="O152"/>
  <c r="J152"/>
  <c r="I152"/>
  <c r="F152"/>
  <c r="J151"/>
  <c r="I151"/>
  <c r="H151"/>
  <c r="G151"/>
  <c r="E151"/>
  <c r="P150"/>
  <c r="S150" s="1"/>
  <c r="O150"/>
  <c r="K150"/>
  <c r="F150"/>
  <c r="U150" s="1"/>
  <c r="P149"/>
  <c r="S149" s="1"/>
  <c r="O149"/>
  <c r="K149"/>
  <c r="F149"/>
  <c r="U149" s="1"/>
  <c r="P148"/>
  <c r="S148" s="1"/>
  <c r="O148"/>
  <c r="K148"/>
  <c r="F148"/>
  <c r="U148" s="1"/>
  <c r="P147"/>
  <c r="S147" s="1"/>
  <c r="O147"/>
  <c r="K147"/>
  <c r="F147"/>
  <c r="U147" s="1"/>
  <c r="P146"/>
  <c r="S146" s="1"/>
  <c r="O146"/>
  <c r="K146"/>
  <c r="F146"/>
  <c r="U146" s="1"/>
  <c r="P145"/>
  <c r="S145" s="1"/>
  <c r="O145"/>
  <c r="K145"/>
  <c r="F145"/>
  <c r="U145" s="1"/>
  <c r="P144"/>
  <c r="O144"/>
  <c r="O151" s="1"/>
  <c r="K144"/>
  <c r="F144"/>
  <c r="U144" s="1"/>
  <c r="U151" s="1"/>
  <c r="J143"/>
  <c r="I143"/>
  <c r="E143"/>
  <c r="P142"/>
  <c r="S142" s="1"/>
  <c r="O142"/>
  <c r="K142"/>
  <c r="F142"/>
  <c r="U142" s="1"/>
  <c r="P141"/>
  <c r="S141" s="1"/>
  <c r="O141"/>
  <c r="K141"/>
  <c r="F141"/>
  <c r="U141" s="1"/>
  <c r="O140"/>
  <c r="O143" s="1"/>
  <c r="F140"/>
  <c r="H140" s="1"/>
  <c r="J139"/>
  <c r="I139"/>
  <c r="E139"/>
  <c r="O138"/>
  <c r="F138"/>
  <c r="U138" s="1"/>
  <c r="O137"/>
  <c r="F137"/>
  <c r="U137" s="1"/>
  <c r="O136"/>
  <c r="F136"/>
  <c r="U136" s="1"/>
  <c r="O135"/>
  <c r="F135"/>
  <c r="H135" s="1"/>
  <c r="O134"/>
  <c r="F134"/>
  <c r="H134" s="1"/>
  <c r="O133"/>
  <c r="O139" s="1"/>
  <c r="F133"/>
  <c r="E132"/>
  <c r="O131"/>
  <c r="J131"/>
  <c r="I131"/>
  <c r="F131"/>
  <c r="U131" s="1"/>
  <c r="O130"/>
  <c r="J130"/>
  <c r="I130"/>
  <c r="F130"/>
  <c r="H130" s="1"/>
  <c r="O128"/>
  <c r="J128"/>
  <c r="I128"/>
  <c r="F128"/>
  <c r="U128" s="1"/>
  <c r="O127"/>
  <c r="J127"/>
  <c r="I127"/>
  <c r="F127"/>
  <c r="U127" s="1"/>
  <c r="O126"/>
  <c r="J126"/>
  <c r="I126"/>
  <c r="F126"/>
  <c r="U126" s="1"/>
  <c r="O125"/>
  <c r="J125"/>
  <c r="I125"/>
  <c r="F125"/>
  <c r="U125" s="1"/>
  <c r="O124"/>
  <c r="J124"/>
  <c r="I124"/>
  <c r="F124"/>
  <c r="O123"/>
  <c r="J123"/>
  <c r="I123"/>
  <c r="F123"/>
  <c r="U123" s="1"/>
  <c r="O122"/>
  <c r="J122"/>
  <c r="I122"/>
  <c r="F122"/>
  <c r="U122" s="1"/>
  <c r="O121"/>
  <c r="J121"/>
  <c r="I121"/>
  <c r="F121"/>
  <c r="O120"/>
  <c r="J120"/>
  <c r="I120"/>
  <c r="F120"/>
  <c r="O119"/>
  <c r="J119"/>
  <c r="I119"/>
  <c r="F119"/>
  <c r="U119" s="1"/>
  <c r="O118"/>
  <c r="J118"/>
  <c r="I118"/>
  <c r="F118"/>
  <c r="U118" s="1"/>
  <c r="O117"/>
  <c r="J117"/>
  <c r="I117"/>
  <c r="F117"/>
  <c r="U117" s="1"/>
  <c r="O116"/>
  <c r="J116"/>
  <c r="I116"/>
  <c r="F116"/>
  <c r="U116" s="1"/>
  <c r="O115"/>
  <c r="J115"/>
  <c r="I115"/>
  <c r="F115"/>
  <c r="H115" s="1"/>
  <c r="O114"/>
  <c r="J114"/>
  <c r="I114"/>
  <c r="F114"/>
  <c r="U114" s="1"/>
  <c r="O113"/>
  <c r="J113"/>
  <c r="I113"/>
  <c r="F113"/>
  <c r="H113" s="1"/>
  <c r="O112"/>
  <c r="J112"/>
  <c r="I112"/>
  <c r="F112"/>
  <c r="H112" s="1"/>
  <c r="O111"/>
  <c r="J111"/>
  <c r="I111"/>
  <c r="F111"/>
  <c r="H111" s="1"/>
  <c r="O110"/>
  <c r="O132" s="1"/>
  <c r="J110"/>
  <c r="I110"/>
  <c r="F110"/>
  <c r="H110" s="1"/>
  <c r="J109"/>
  <c r="I109"/>
  <c r="G109"/>
  <c r="E109"/>
  <c r="O108"/>
  <c r="O109" s="1"/>
  <c r="F108"/>
  <c r="U108" s="1"/>
  <c r="U109" s="1"/>
  <c r="J107"/>
  <c r="I107"/>
  <c r="G107"/>
  <c r="E107"/>
  <c r="O106"/>
  <c r="F106"/>
  <c r="U106" s="1"/>
  <c r="O105"/>
  <c r="F105"/>
  <c r="O104"/>
  <c r="F104"/>
  <c r="U104" s="1"/>
  <c r="O103"/>
  <c r="F103"/>
  <c r="U103" s="1"/>
  <c r="O102"/>
  <c r="F102"/>
  <c r="U102" s="1"/>
  <c r="O101"/>
  <c r="F101"/>
  <c r="O100"/>
  <c r="F100"/>
  <c r="U100" s="1"/>
  <c r="O99"/>
  <c r="F99"/>
  <c r="H99" s="1"/>
  <c r="O98"/>
  <c r="F98"/>
  <c r="U98" s="1"/>
  <c r="O97"/>
  <c r="F97"/>
  <c r="U97" s="1"/>
  <c r="O96"/>
  <c r="F96"/>
  <c r="H96" s="1"/>
  <c r="J95"/>
  <c r="I95"/>
  <c r="G95"/>
  <c r="E95"/>
  <c r="O94"/>
  <c r="F94"/>
  <c r="U94" s="1"/>
  <c r="O93"/>
  <c r="F93"/>
  <c r="U93" s="1"/>
  <c r="O92"/>
  <c r="F92"/>
  <c r="U92" s="1"/>
  <c r="O91"/>
  <c r="F91"/>
  <c r="U91" s="1"/>
  <c r="O90"/>
  <c r="F90"/>
  <c r="U90" s="1"/>
  <c r="O89"/>
  <c r="F89"/>
  <c r="U89" s="1"/>
  <c r="O88"/>
  <c r="O95" s="1"/>
  <c r="F88"/>
  <c r="U88" s="1"/>
  <c r="U95" s="1"/>
  <c r="J87"/>
  <c r="I87"/>
  <c r="G87"/>
  <c r="E87"/>
  <c r="O86"/>
  <c r="F86"/>
  <c r="U86" s="1"/>
  <c r="O85"/>
  <c r="O87" s="1"/>
  <c r="F85"/>
  <c r="H85" s="1"/>
  <c r="J84"/>
  <c r="I84"/>
  <c r="G84"/>
  <c r="E84"/>
  <c r="O83"/>
  <c r="F83"/>
  <c r="O82"/>
  <c r="F82"/>
  <c r="U82" s="1"/>
  <c r="O81"/>
  <c r="F81"/>
  <c r="U81" s="1"/>
  <c r="O80"/>
  <c r="F80"/>
  <c r="O79"/>
  <c r="F79"/>
  <c r="U79" s="1"/>
  <c r="O78"/>
  <c r="F78"/>
  <c r="U78" s="1"/>
  <c r="O77"/>
  <c r="F77"/>
  <c r="U77" s="1"/>
  <c r="O76"/>
  <c r="F76"/>
  <c r="U76" s="1"/>
  <c r="O75"/>
  <c r="F75"/>
  <c r="H75" s="1"/>
  <c r="P75" s="1"/>
  <c r="S75" s="1"/>
  <c r="O74"/>
  <c r="F74"/>
  <c r="H74" s="1"/>
  <c r="O73"/>
  <c r="F73"/>
  <c r="H73" s="1"/>
  <c r="G72"/>
  <c r="E72"/>
  <c r="O71"/>
  <c r="J71"/>
  <c r="I71"/>
  <c r="F71"/>
  <c r="H71" s="1"/>
  <c r="O70"/>
  <c r="J70"/>
  <c r="I70"/>
  <c r="F70"/>
  <c r="H70" s="1"/>
  <c r="O69"/>
  <c r="J69"/>
  <c r="I69"/>
  <c r="F69"/>
  <c r="H69" s="1"/>
  <c r="O68"/>
  <c r="J68"/>
  <c r="I68"/>
  <c r="F68"/>
  <c r="H68" s="1"/>
  <c r="O67"/>
  <c r="J67"/>
  <c r="I67"/>
  <c r="F67"/>
  <c r="H67" s="1"/>
  <c r="O66"/>
  <c r="O72" s="1"/>
  <c r="J66"/>
  <c r="I66"/>
  <c r="F66"/>
  <c r="H66" s="1"/>
  <c r="E65"/>
  <c r="O64"/>
  <c r="J64"/>
  <c r="I64"/>
  <c r="F64"/>
  <c r="H64" s="1"/>
  <c r="O63"/>
  <c r="O65" s="1"/>
  <c r="J63"/>
  <c r="I63"/>
  <c r="F63"/>
  <c r="H63" s="1"/>
  <c r="E62"/>
  <c r="O61"/>
  <c r="J61"/>
  <c r="I61"/>
  <c r="F61"/>
  <c r="H61" s="1"/>
  <c r="O60"/>
  <c r="J60"/>
  <c r="I60"/>
  <c r="F60"/>
  <c r="H60" s="1"/>
  <c r="O59"/>
  <c r="J59"/>
  <c r="I59"/>
  <c r="F59"/>
  <c r="H59" s="1"/>
  <c r="O58"/>
  <c r="J58"/>
  <c r="I58"/>
  <c r="F58"/>
  <c r="H58" s="1"/>
  <c r="O57"/>
  <c r="J57"/>
  <c r="I57"/>
  <c r="F57"/>
  <c r="H57" s="1"/>
  <c r="O56"/>
  <c r="J56"/>
  <c r="I56"/>
  <c r="F56"/>
  <c r="H56" s="1"/>
  <c r="O55"/>
  <c r="J55"/>
  <c r="I55"/>
  <c r="F55"/>
  <c r="H55" s="1"/>
  <c r="O54"/>
  <c r="J54"/>
  <c r="I54"/>
  <c r="F54"/>
  <c r="H54" s="1"/>
  <c r="O53"/>
  <c r="J53"/>
  <c r="I53"/>
  <c r="F53"/>
  <c r="H53" s="1"/>
  <c r="O52"/>
  <c r="O62" s="1"/>
  <c r="J52"/>
  <c r="I52"/>
  <c r="F52"/>
  <c r="H52" s="1"/>
  <c r="E51"/>
  <c r="O50"/>
  <c r="J50"/>
  <c r="I50"/>
  <c r="F50"/>
  <c r="H50" s="1"/>
  <c r="P50" s="1"/>
  <c r="S50" s="1"/>
  <c r="O49"/>
  <c r="J49"/>
  <c r="I49"/>
  <c r="F49"/>
  <c r="H49" s="1"/>
  <c r="P49" s="1"/>
  <c r="S49" s="1"/>
  <c r="O48"/>
  <c r="J48"/>
  <c r="I48"/>
  <c r="F48"/>
  <c r="H48" s="1"/>
  <c r="P48" s="1"/>
  <c r="S48" s="1"/>
  <c r="O47"/>
  <c r="J47"/>
  <c r="I47"/>
  <c r="F47"/>
  <c r="H47" s="1"/>
  <c r="P47" s="1"/>
  <c r="S47" s="1"/>
  <c r="O46"/>
  <c r="J46"/>
  <c r="I46"/>
  <c r="F46"/>
  <c r="H46" s="1"/>
  <c r="P46" s="1"/>
  <c r="S46" s="1"/>
  <c r="O45"/>
  <c r="J45"/>
  <c r="I45"/>
  <c r="F45"/>
  <c r="H45" s="1"/>
  <c r="O44"/>
  <c r="J44"/>
  <c r="I44"/>
  <c r="F44"/>
  <c r="H44" s="1"/>
  <c r="P44" s="1"/>
  <c r="S44" s="1"/>
  <c r="O43"/>
  <c r="J43"/>
  <c r="I43"/>
  <c r="F43"/>
  <c r="H43" s="1"/>
  <c r="P43" s="1"/>
  <c r="S43" s="1"/>
  <c r="O42"/>
  <c r="O51" s="1"/>
  <c r="J42"/>
  <c r="I42"/>
  <c r="F42"/>
  <c r="H42" s="1"/>
  <c r="P42" s="1"/>
  <c r="E41"/>
  <c r="O40"/>
  <c r="J40"/>
  <c r="I40"/>
  <c r="F40"/>
  <c r="H40" s="1"/>
  <c r="O39"/>
  <c r="J39"/>
  <c r="I39"/>
  <c r="F39"/>
  <c r="H39" s="1"/>
  <c r="O38"/>
  <c r="J38"/>
  <c r="I38"/>
  <c r="F38"/>
  <c r="H38" s="1"/>
  <c r="O37"/>
  <c r="J37"/>
  <c r="I37"/>
  <c r="F37"/>
  <c r="H37" s="1"/>
  <c r="O36"/>
  <c r="O41" s="1"/>
  <c r="J36"/>
  <c r="I36"/>
  <c r="F36"/>
  <c r="H36" s="1"/>
  <c r="W35"/>
  <c r="E35"/>
  <c r="O34"/>
  <c r="J34"/>
  <c r="I34"/>
  <c r="F34"/>
  <c r="H34" s="1"/>
  <c r="O33"/>
  <c r="J33"/>
  <c r="I33"/>
  <c r="F33"/>
  <c r="H33" s="1"/>
  <c r="O32"/>
  <c r="J32"/>
  <c r="I32"/>
  <c r="F32"/>
  <c r="H32" s="1"/>
  <c r="O31"/>
  <c r="J31"/>
  <c r="I31"/>
  <c r="F31"/>
  <c r="H31" s="1"/>
  <c r="O30"/>
  <c r="J30"/>
  <c r="I30"/>
  <c r="F30"/>
  <c r="H30" s="1"/>
  <c r="O29"/>
  <c r="J29"/>
  <c r="I29"/>
  <c r="F29"/>
  <c r="H29" s="1"/>
  <c r="O28"/>
  <c r="J28"/>
  <c r="I28"/>
  <c r="F28"/>
  <c r="H28" s="1"/>
  <c r="O27"/>
  <c r="J27"/>
  <c r="I27"/>
  <c r="F27"/>
  <c r="H27" s="1"/>
  <c r="O26"/>
  <c r="J26"/>
  <c r="I26"/>
  <c r="F26"/>
  <c r="H26" s="1"/>
  <c r="O25"/>
  <c r="O35" s="1"/>
  <c r="J25"/>
  <c r="I25"/>
  <c r="F25"/>
  <c r="E24"/>
  <c r="O23"/>
  <c r="J23"/>
  <c r="I23"/>
  <c r="F23"/>
  <c r="H23" s="1"/>
  <c r="O22"/>
  <c r="J22"/>
  <c r="I22"/>
  <c r="F22"/>
  <c r="H22" s="1"/>
  <c r="O21"/>
  <c r="J21"/>
  <c r="I21"/>
  <c r="F21"/>
  <c r="H21" s="1"/>
  <c r="O20"/>
  <c r="J20"/>
  <c r="I20"/>
  <c r="F20"/>
  <c r="H20" s="1"/>
  <c r="O19"/>
  <c r="J19"/>
  <c r="I19"/>
  <c r="F19"/>
  <c r="H19" s="1"/>
  <c r="O18"/>
  <c r="J18"/>
  <c r="I18"/>
  <c r="F18"/>
  <c r="H18" s="1"/>
  <c r="O17"/>
  <c r="J17"/>
  <c r="I17"/>
  <c r="F17"/>
  <c r="H17" s="1"/>
  <c r="O16"/>
  <c r="J16"/>
  <c r="I16"/>
  <c r="F16"/>
  <c r="H16" s="1"/>
  <c r="O15"/>
  <c r="J15"/>
  <c r="I15"/>
  <c r="F15"/>
  <c r="H15" s="1"/>
  <c r="O14"/>
  <c r="J14"/>
  <c r="I14"/>
  <c r="F14"/>
  <c r="H14" s="1"/>
  <c r="O13"/>
  <c r="J13"/>
  <c r="I13"/>
  <c r="F13"/>
  <c r="H13" s="1"/>
  <c r="O12"/>
  <c r="J12"/>
  <c r="I12"/>
  <c r="F12"/>
  <c r="H12" s="1"/>
  <c r="O11"/>
  <c r="J11"/>
  <c r="I11"/>
  <c r="F11"/>
  <c r="H11" s="1"/>
  <c r="O10"/>
  <c r="O24" s="1"/>
  <c r="J10"/>
  <c r="I10"/>
  <c r="F10"/>
  <c r="H10" s="1"/>
  <c r="G9"/>
  <c r="E9"/>
  <c r="O8"/>
  <c r="J8"/>
  <c r="I8"/>
  <c r="F8"/>
  <c r="H8" s="1"/>
  <c r="O7"/>
  <c r="J7"/>
  <c r="I7"/>
  <c r="F7"/>
  <c r="H7" s="1"/>
  <c r="O6"/>
  <c r="O9" s="1"/>
  <c r="J6"/>
  <c r="I6"/>
  <c r="F6"/>
  <c r="H6" s="1"/>
  <c r="P6" s="1"/>
  <c r="I309" i="1"/>
  <c r="J309"/>
  <c r="I310"/>
  <c r="J310"/>
  <c r="I311"/>
  <c r="J311"/>
  <c r="I312"/>
  <c r="J312"/>
  <c r="I313"/>
  <c r="J313"/>
  <c r="I314"/>
  <c r="J314"/>
  <c r="I315"/>
  <c r="J315"/>
  <c r="I316"/>
  <c r="J316"/>
  <c r="I317"/>
  <c r="J317"/>
  <c r="I318"/>
  <c r="J318"/>
  <c r="I319"/>
  <c r="J319"/>
  <c r="I320"/>
  <c r="J320"/>
  <c r="I321"/>
  <c r="J321"/>
  <c r="I322"/>
  <c r="J322"/>
  <c r="I323"/>
  <c r="J323"/>
  <c r="I324"/>
  <c r="J324"/>
  <c r="I325"/>
  <c r="J325"/>
  <c r="I326"/>
  <c r="J326"/>
  <c r="I327"/>
  <c r="J327"/>
  <c r="I328"/>
  <c r="J328"/>
  <c r="H309"/>
  <c r="P309" s="1"/>
  <c r="S309" s="1"/>
  <c r="P310"/>
  <c r="S310" s="1"/>
  <c r="P311"/>
  <c r="S311" s="1"/>
  <c r="H312"/>
  <c r="H313"/>
  <c r="P313" s="1"/>
  <c r="S313" s="1"/>
  <c r="H314"/>
  <c r="P314" s="1"/>
  <c r="S314" s="1"/>
  <c r="H315"/>
  <c r="H316"/>
  <c r="P316" s="1"/>
  <c r="S316" s="1"/>
  <c r="H317"/>
  <c r="P317" s="1"/>
  <c r="S317" s="1"/>
  <c r="H318"/>
  <c r="P318" s="1"/>
  <c r="S318" s="1"/>
  <c r="H319"/>
  <c r="P319" s="1"/>
  <c r="S319" s="1"/>
  <c r="H320"/>
  <c r="P320" s="1"/>
  <c r="S320" s="1"/>
  <c r="H321"/>
  <c r="P321" s="1"/>
  <c r="S321" s="1"/>
  <c r="H322"/>
  <c r="P322" s="1"/>
  <c r="S322" s="1"/>
  <c r="H323"/>
  <c r="P323" s="1"/>
  <c r="S323" s="1"/>
  <c r="H324"/>
  <c r="P324" s="1"/>
  <c r="S324" s="1"/>
  <c r="H325"/>
  <c r="P325" s="1"/>
  <c r="S325" s="1"/>
  <c r="H326"/>
  <c r="P326" s="1"/>
  <c r="S326" s="1"/>
  <c r="H327"/>
  <c r="P327" s="1"/>
  <c r="S327" s="1"/>
  <c r="H328"/>
  <c r="P328" s="1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F309"/>
  <c r="U309" s="1"/>
  <c r="F310"/>
  <c r="U310" s="1"/>
  <c r="F311"/>
  <c r="U311" s="1"/>
  <c r="F312"/>
  <c r="U312" s="1"/>
  <c r="F313"/>
  <c r="U313" s="1"/>
  <c r="F314"/>
  <c r="U314" s="1"/>
  <c r="F315"/>
  <c r="U315" s="1"/>
  <c r="F316"/>
  <c r="U316" s="1"/>
  <c r="F317"/>
  <c r="U317" s="1"/>
  <c r="F318"/>
  <c r="U318" s="1"/>
  <c r="F319"/>
  <c r="U319" s="1"/>
  <c r="F320"/>
  <c r="U320" s="1"/>
  <c r="F321"/>
  <c r="U321" s="1"/>
  <c r="F322"/>
  <c r="U322" s="1"/>
  <c r="F323"/>
  <c r="U323" s="1"/>
  <c r="F324"/>
  <c r="U324" s="1"/>
  <c r="F325"/>
  <c r="U325" s="1"/>
  <c r="F326"/>
  <c r="U326" s="1"/>
  <c r="F327"/>
  <c r="U327" s="1"/>
  <c r="F328"/>
  <c r="U328" s="1"/>
  <c r="J308"/>
  <c r="I308"/>
  <c r="H308"/>
  <c r="P308" s="1"/>
  <c r="S308" s="1"/>
  <c r="F308"/>
  <c r="U308" s="1"/>
  <c r="M101" i="2"/>
  <c r="E98"/>
  <c r="O160" i="14" l="1"/>
  <c r="S646" i="12"/>
  <c r="U318" i="13"/>
  <c r="H318"/>
  <c r="P318" s="1"/>
  <c r="S318" s="1"/>
  <c r="O295"/>
  <c r="U320"/>
  <c r="H320"/>
  <c r="P320" s="1"/>
  <c r="S320" s="1"/>
  <c r="U321"/>
  <c r="H321"/>
  <c r="U322"/>
  <c r="H322"/>
  <c r="K322" s="1"/>
  <c r="U323"/>
  <c r="H323"/>
  <c r="U324"/>
  <c r="H324"/>
  <c r="P324" s="1"/>
  <c r="S324" s="1"/>
  <c r="U325"/>
  <c r="H325"/>
  <c r="U326"/>
  <c r="H326"/>
  <c r="K326" s="1"/>
  <c r="U319"/>
  <c r="H319"/>
  <c r="P319" s="1"/>
  <c r="S319" s="1"/>
  <c r="E347"/>
  <c r="O189"/>
  <c r="O241"/>
  <c r="O184" i="14"/>
  <c r="O179"/>
  <c r="S158"/>
  <c r="S160" s="1"/>
  <c r="P160"/>
  <c r="L192"/>
  <c r="S328" i="1"/>
  <c r="O688" i="12"/>
  <c r="O660"/>
  <c r="O490"/>
  <c r="L729"/>
  <c r="O453"/>
  <c r="O105" i="11"/>
  <c r="O102"/>
  <c r="O99"/>
  <c r="O174" i="10"/>
  <c r="F157" i="13"/>
  <c r="O315"/>
  <c r="U339"/>
  <c r="C8" i="6"/>
  <c r="U333" i="13"/>
  <c r="S42" i="10"/>
  <c r="O158"/>
  <c r="O168"/>
  <c r="O181" s="1"/>
  <c r="S144"/>
  <c r="S151" s="1"/>
  <c r="P151"/>
  <c r="S169"/>
  <c r="S159"/>
  <c r="S160" s="1"/>
  <c r="P160"/>
  <c r="S161"/>
  <c r="O84"/>
  <c r="O107"/>
  <c r="P158"/>
  <c r="U168"/>
  <c r="S10" i="11"/>
  <c r="S92"/>
  <c r="S93" s="1"/>
  <c r="P93"/>
  <c r="S94"/>
  <c r="O80"/>
  <c r="O86"/>
  <c r="U99"/>
  <c r="S100"/>
  <c r="S102" s="1"/>
  <c r="P102"/>
  <c r="O36"/>
  <c r="O43"/>
  <c r="O53"/>
  <c r="S14"/>
  <c r="S21" s="1"/>
  <c r="P21"/>
  <c r="S28"/>
  <c r="S87"/>
  <c r="S91" s="1"/>
  <c r="P91"/>
  <c r="S454" i="12"/>
  <c r="S629"/>
  <c r="S638" s="1"/>
  <c r="P638"/>
  <c r="O84"/>
  <c r="O544"/>
  <c r="U638"/>
  <c r="C10" i="6"/>
  <c r="C12"/>
  <c r="C14"/>
  <c r="C18"/>
  <c r="C22"/>
  <c r="C27"/>
  <c r="G27" s="1"/>
  <c r="O638" i="12"/>
  <c r="C13" i="6"/>
  <c r="C15"/>
  <c r="C17"/>
  <c r="C19"/>
  <c r="C21"/>
  <c r="S360" i="12"/>
  <c r="S545"/>
  <c r="S567"/>
  <c r="S597" s="1"/>
  <c r="P597"/>
  <c r="S598"/>
  <c r="S628" s="1"/>
  <c r="P628"/>
  <c r="C16" i="6"/>
  <c r="C20"/>
  <c r="C23"/>
  <c r="O50" i="12"/>
  <c r="O480"/>
  <c r="O628"/>
  <c r="C11" i="6"/>
  <c r="C24"/>
  <c r="G24" s="1"/>
  <c r="C26"/>
  <c r="G26" s="1"/>
  <c r="S190" i="13"/>
  <c r="S296"/>
  <c r="S311" s="1"/>
  <c r="P311"/>
  <c r="O222"/>
  <c r="O287"/>
  <c r="U295"/>
  <c r="S312"/>
  <c r="S315" s="1"/>
  <c r="P315"/>
  <c r="S334"/>
  <c r="O95"/>
  <c r="U315"/>
  <c r="S316"/>
  <c r="S317" s="1"/>
  <c r="P317"/>
  <c r="O339"/>
  <c r="S96"/>
  <c r="S232"/>
  <c r="O203"/>
  <c r="O231"/>
  <c r="O333"/>
  <c r="J184" i="14"/>
  <c r="U180"/>
  <c r="F184"/>
  <c r="I184"/>
  <c r="P180"/>
  <c r="H184"/>
  <c r="S6" i="10"/>
  <c r="S515" i="12"/>
  <c r="I65" i="10"/>
  <c r="E188"/>
  <c r="I118" i="11"/>
  <c r="Q27" i="15" s="1"/>
  <c r="F188" i="10"/>
  <c r="I26" i="15" s="1"/>
  <c r="F200" i="14"/>
  <c r="I30" i="15" s="1"/>
  <c r="E200" i="14"/>
  <c r="I199"/>
  <c r="Q30" i="15" s="1"/>
  <c r="F354" i="13"/>
  <c r="I29" i="15" s="1"/>
  <c r="E354" i="13"/>
  <c r="I353"/>
  <c r="Q29" i="15" s="1"/>
  <c r="F119" i="11"/>
  <c r="I27" i="15" s="1"/>
  <c r="E119" i="11"/>
  <c r="I187" i="10"/>
  <c r="Q26" i="15" s="1"/>
  <c r="I47" i="14"/>
  <c r="F47"/>
  <c r="F40"/>
  <c r="I40"/>
  <c r="I33"/>
  <c r="J47"/>
  <c r="H130"/>
  <c r="K130" s="1"/>
  <c r="U143"/>
  <c r="U120"/>
  <c r="U127"/>
  <c r="H144"/>
  <c r="K144" s="1"/>
  <c r="I175"/>
  <c r="F33"/>
  <c r="U61"/>
  <c r="U85"/>
  <c r="H107"/>
  <c r="P107" s="1"/>
  <c r="S107" s="1"/>
  <c r="U91"/>
  <c r="U55"/>
  <c r="U64"/>
  <c r="U89"/>
  <c r="U146"/>
  <c r="H152"/>
  <c r="P152" s="1"/>
  <c r="S152" s="1"/>
  <c r="H48"/>
  <c r="P48" s="1"/>
  <c r="S48" s="1"/>
  <c r="H108"/>
  <c r="P108" s="1"/>
  <c r="S108" s="1"/>
  <c r="H122"/>
  <c r="P122" s="1"/>
  <c r="S122" s="1"/>
  <c r="H123"/>
  <c r="P123" s="1"/>
  <c r="S123" s="1"/>
  <c r="K173"/>
  <c r="F173"/>
  <c r="H179"/>
  <c r="H192" s="1"/>
  <c r="F87"/>
  <c r="U74"/>
  <c r="U80"/>
  <c r="P96"/>
  <c r="S96" s="1"/>
  <c r="U103"/>
  <c r="U145"/>
  <c r="U147"/>
  <c r="J179"/>
  <c r="U81"/>
  <c r="U90"/>
  <c r="J175"/>
  <c r="I179"/>
  <c r="F146" i="13"/>
  <c r="H271"/>
  <c r="P271" s="1"/>
  <c r="S271" s="1"/>
  <c r="U205"/>
  <c r="H6"/>
  <c r="P6" s="1"/>
  <c r="K313"/>
  <c r="K11"/>
  <c r="U277"/>
  <c r="K314"/>
  <c r="H264"/>
  <c r="K264" s="1"/>
  <c r="K15"/>
  <c r="H210"/>
  <c r="P210" s="1"/>
  <c r="S210" s="1"/>
  <c r="U212"/>
  <c r="U226"/>
  <c r="H235"/>
  <c r="P235" s="1"/>
  <c r="S235" s="1"/>
  <c r="K40"/>
  <c r="U177"/>
  <c r="H187"/>
  <c r="P187" s="1"/>
  <c r="S187" s="1"/>
  <c r="F203"/>
  <c r="U199"/>
  <c r="F287"/>
  <c r="K325"/>
  <c r="K24"/>
  <c r="K28"/>
  <c r="I42"/>
  <c r="K19"/>
  <c r="K20"/>
  <c r="K32"/>
  <c r="K33"/>
  <c r="F70"/>
  <c r="K72"/>
  <c r="K77"/>
  <c r="K93"/>
  <c r="U172"/>
  <c r="U213"/>
  <c r="F315"/>
  <c r="K328"/>
  <c r="K338"/>
  <c r="K80"/>
  <c r="K87"/>
  <c r="H174"/>
  <c r="P174" s="1"/>
  <c r="S174" s="1"/>
  <c r="U190"/>
  <c r="U202"/>
  <c r="U214"/>
  <c r="H237"/>
  <c r="K237" s="1"/>
  <c r="U238"/>
  <c r="K312"/>
  <c r="I333"/>
  <c r="I151" i="12"/>
  <c r="J151"/>
  <c r="H508"/>
  <c r="P508" s="1"/>
  <c r="S508" s="1"/>
  <c r="K257"/>
  <c r="K263"/>
  <c r="K184"/>
  <c r="K192"/>
  <c r="K193"/>
  <c r="K199"/>
  <c r="H380"/>
  <c r="P380" s="1"/>
  <c r="S380" s="1"/>
  <c r="K485"/>
  <c r="H491"/>
  <c r="K491" s="1"/>
  <c r="U545"/>
  <c r="K550"/>
  <c r="H41"/>
  <c r="K41" s="1"/>
  <c r="I735"/>
  <c r="Q28" i="15" s="1"/>
  <c r="K295" i="12"/>
  <c r="K296"/>
  <c r="K297"/>
  <c r="K303"/>
  <c r="K304"/>
  <c r="K305"/>
  <c r="K311"/>
  <c r="H484"/>
  <c r="P484" s="1"/>
  <c r="S484" s="1"/>
  <c r="H501"/>
  <c r="P501" s="1"/>
  <c r="S501" s="1"/>
  <c r="K600"/>
  <c r="K606"/>
  <c r="K625"/>
  <c r="K274"/>
  <c r="K281"/>
  <c r="P488"/>
  <c r="S488" s="1"/>
  <c r="K602"/>
  <c r="K617"/>
  <c r="K620"/>
  <c r="K624"/>
  <c r="K215"/>
  <c r="K221"/>
  <c r="H28"/>
  <c r="K28" s="1"/>
  <c r="E736"/>
  <c r="K204"/>
  <c r="K285"/>
  <c r="K315"/>
  <c r="H498"/>
  <c r="P498" s="1"/>
  <c r="S498" s="1"/>
  <c r="H541"/>
  <c r="K541" s="1"/>
  <c r="K607"/>
  <c r="K616"/>
  <c r="H15"/>
  <c r="K15" s="1"/>
  <c r="K599"/>
  <c r="K610"/>
  <c r="K218"/>
  <c r="K267"/>
  <c r="K289"/>
  <c r="K319"/>
  <c r="K321"/>
  <c r="K322"/>
  <c r="H17"/>
  <c r="K17" s="1"/>
  <c r="H31"/>
  <c r="K31" s="1"/>
  <c r="H47"/>
  <c r="P47" s="1"/>
  <c r="S47" s="1"/>
  <c r="J372"/>
  <c r="H393"/>
  <c r="K393" s="1"/>
  <c r="H456"/>
  <c r="P456" s="1"/>
  <c r="S456" s="1"/>
  <c r="H466"/>
  <c r="P466" s="1"/>
  <c r="S466" s="1"/>
  <c r="H472"/>
  <c r="H475"/>
  <c r="K475" s="1"/>
  <c r="K623"/>
  <c r="U537"/>
  <c r="U538"/>
  <c r="H9"/>
  <c r="K9" s="1"/>
  <c r="H25"/>
  <c r="P25" s="1"/>
  <c r="S25" s="1"/>
  <c r="H39"/>
  <c r="P39" s="1"/>
  <c r="S39" s="1"/>
  <c r="K81"/>
  <c r="K177"/>
  <c r="K205"/>
  <c r="K268"/>
  <c r="K269"/>
  <c r="K286"/>
  <c r="K312"/>
  <c r="K313"/>
  <c r="H387"/>
  <c r="P387" s="1"/>
  <c r="S387" s="1"/>
  <c r="H433"/>
  <c r="P433" s="1"/>
  <c r="S433" s="1"/>
  <c r="H450"/>
  <c r="P450" s="1"/>
  <c r="S450" s="1"/>
  <c r="U459"/>
  <c r="H462"/>
  <c r="P462" s="1"/>
  <c r="S462" s="1"/>
  <c r="H481"/>
  <c r="H496"/>
  <c r="K496" s="1"/>
  <c r="H518"/>
  <c r="P518" s="1"/>
  <c r="S518" s="1"/>
  <c r="H533"/>
  <c r="K533" s="1"/>
  <c r="U534"/>
  <c r="H536"/>
  <c r="P536" s="1"/>
  <c r="S536" s="1"/>
  <c r="U546"/>
  <c r="K603"/>
  <c r="K604"/>
  <c r="K611"/>
  <c r="K612"/>
  <c r="K626"/>
  <c r="K627"/>
  <c r="K633"/>
  <c r="K636"/>
  <c r="K645"/>
  <c r="K657"/>
  <c r="J688"/>
  <c r="H7"/>
  <c r="P7" s="1"/>
  <c r="S7" s="1"/>
  <c r="H20"/>
  <c r="K20" s="1"/>
  <c r="H36"/>
  <c r="K36" s="1"/>
  <c r="K185"/>
  <c r="K249"/>
  <c r="K275"/>
  <c r="K276"/>
  <c r="K290"/>
  <c r="K316"/>
  <c r="K325"/>
  <c r="K326"/>
  <c r="K327"/>
  <c r="J378"/>
  <c r="H388"/>
  <c r="H398"/>
  <c r="P398" s="1"/>
  <c r="S398" s="1"/>
  <c r="H439"/>
  <c r="H465"/>
  <c r="P465" s="1"/>
  <c r="S465" s="1"/>
  <c r="H469"/>
  <c r="K469" s="1"/>
  <c r="U470"/>
  <c r="K502"/>
  <c r="H506"/>
  <c r="P506" s="1"/>
  <c r="S506" s="1"/>
  <c r="K511"/>
  <c r="K537"/>
  <c r="U547"/>
  <c r="H549"/>
  <c r="K549" s="1"/>
  <c r="K619"/>
  <c r="K664"/>
  <c r="J21" i="11"/>
  <c r="I93"/>
  <c r="K100"/>
  <c r="K11"/>
  <c r="F53"/>
  <c r="F71"/>
  <c r="U59"/>
  <c r="K98"/>
  <c r="I102"/>
  <c r="U45"/>
  <c r="F7"/>
  <c r="H54"/>
  <c r="P54" s="1"/>
  <c r="U75"/>
  <c r="U80" s="1"/>
  <c r="I72" i="10"/>
  <c r="F72"/>
  <c r="F65"/>
  <c r="J72"/>
  <c r="I62"/>
  <c r="I35"/>
  <c r="F62"/>
  <c r="J65"/>
  <c r="F35"/>
  <c r="J62"/>
  <c r="J35"/>
  <c r="K161"/>
  <c r="K324" i="1"/>
  <c r="K316"/>
  <c r="K312"/>
  <c r="K320"/>
  <c r="P312"/>
  <c r="S312" s="1"/>
  <c r="K315"/>
  <c r="K309"/>
  <c r="K314"/>
  <c r="K317"/>
  <c r="K313"/>
  <c r="K310"/>
  <c r="K326"/>
  <c r="K318"/>
  <c r="K327"/>
  <c r="K328"/>
  <c r="K322"/>
  <c r="K311"/>
  <c r="K325"/>
  <c r="K321"/>
  <c r="P315"/>
  <c r="S315" s="1"/>
  <c r="P112" i="14"/>
  <c r="S112" s="1"/>
  <c r="K112"/>
  <c r="J33"/>
  <c r="I37"/>
  <c r="P111"/>
  <c r="S111" s="1"/>
  <c r="K111"/>
  <c r="U111"/>
  <c r="U112"/>
  <c r="H128"/>
  <c r="H138"/>
  <c r="K138" s="1"/>
  <c r="U140"/>
  <c r="K143"/>
  <c r="H153"/>
  <c r="K153" s="1"/>
  <c r="K174"/>
  <c r="F179"/>
  <c r="K176"/>
  <c r="P176"/>
  <c r="K181"/>
  <c r="P181"/>
  <c r="S181" s="1"/>
  <c r="H51"/>
  <c r="K51" s="1"/>
  <c r="H53"/>
  <c r="K53" s="1"/>
  <c r="H54"/>
  <c r="K54" s="1"/>
  <c r="H58"/>
  <c r="K58" s="1"/>
  <c r="H72"/>
  <c r="K72" s="1"/>
  <c r="H73"/>
  <c r="K73" s="1"/>
  <c r="H75"/>
  <c r="K75" s="1"/>
  <c r="H78"/>
  <c r="K78" s="1"/>
  <c r="H86"/>
  <c r="K86" s="1"/>
  <c r="H97"/>
  <c r="H104"/>
  <c r="U118"/>
  <c r="H126"/>
  <c r="H141"/>
  <c r="P141" s="1"/>
  <c r="S141" s="1"/>
  <c r="U150"/>
  <c r="F99"/>
  <c r="H100"/>
  <c r="I142"/>
  <c r="H137"/>
  <c r="K180"/>
  <c r="K182"/>
  <c r="J37"/>
  <c r="H50"/>
  <c r="P50" s="1"/>
  <c r="S50" s="1"/>
  <c r="H52"/>
  <c r="P52" s="1"/>
  <c r="S52" s="1"/>
  <c r="H57"/>
  <c r="P57" s="1"/>
  <c r="S57" s="1"/>
  <c r="H60"/>
  <c r="P60" s="1"/>
  <c r="S60" s="1"/>
  <c r="H63"/>
  <c r="P63" s="1"/>
  <c r="S63" s="1"/>
  <c r="H66"/>
  <c r="P66" s="1"/>
  <c r="S66" s="1"/>
  <c r="H68"/>
  <c r="P68" s="1"/>
  <c r="S68" s="1"/>
  <c r="H71"/>
  <c r="P71" s="1"/>
  <c r="S71" s="1"/>
  <c r="H76"/>
  <c r="P76" s="1"/>
  <c r="S76" s="1"/>
  <c r="H82"/>
  <c r="P82" s="1"/>
  <c r="S82" s="1"/>
  <c r="H84"/>
  <c r="P84" s="1"/>
  <c r="S84" s="1"/>
  <c r="H93"/>
  <c r="P93" s="1"/>
  <c r="H95"/>
  <c r="P95" s="1"/>
  <c r="S95" s="1"/>
  <c r="I7" i="13"/>
  <c r="K74"/>
  <c r="H158"/>
  <c r="H160"/>
  <c r="P160" s="1"/>
  <c r="S160" s="1"/>
  <c r="H180"/>
  <c r="P180" s="1"/>
  <c r="S180" s="1"/>
  <c r="F241"/>
  <c r="H243"/>
  <c r="K243" s="1"/>
  <c r="J95"/>
  <c r="K90"/>
  <c r="H168"/>
  <c r="P168" s="1"/>
  <c r="S168" s="1"/>
  <c r="H186"/>
  <c r="P186" s="1"/>
  <c r="S186" s="1"/>
  <c r="H196"/>
  <c r="P196" s="1"/>
  <c r="S196" s="1"/>
  <c r="H197"/>
  <c r="H230"/>
  <c r="P230" s="1"/>
  <c r="S230" s="1"/>
  <c r="H251"/>
  <c r="K251" s="1"/>
  <c r="I339"/>
  <c r="H278"/>
  <c r="K337"/>
  <c r="P337"/>
  <c r="S337" s="1"/>
  <c r="K27"/>
  <c r="K41"/>
  <c r="K76"/>
  <c r="K82"/>
  <c r="K86"/>
  <c r="U175"/>
  <c r="H179"/>
  <c r="P179" s="1"/>
  <c r="S179" s="1"/>
  <c r="H207"/>
  <c r="P207" s="1"/>
  <c r="S207" s="1"/>
  <c r="U221"/>
  <c r="H227"/>
  <c r="P227" s="1"/>
  <c r="S227" s="1"/>
  <c r="H236"/>
  <c r="P236" s="1"/>
  <c r="S236" s="1"/>
  <c r="H247"/>
  <c r="P247" s="1"/>
  <c r="S247" s="1"/>
  <c r="H250"/>
  <c r="K250" s="1"/>
  <c r="H256"/>
  <c r="K256" s="1"/>
  <c r="H280"/>
  <c r="P280" s="1"/>
  <c r="S280" s="1"/>
  <c r="K321"/>
  <c r="K73"/>
  <c r="P73"/>
  <c r="S73" s="1"/>
  <c r="K9"/>
  <c r="P9"/>
  <c r="S9" s="1"/>
  <c r="K13"/>
  <c r="P13"/>
  <c r="S13" s="1"/>
  <c r="K17"/>
  <c r="P17"/>
  <c r="S17" s="1"/>
  <c r="K25"/>
  <c r="K26"/>
  <c r="P26"/>
  <c r="S26" s="1"/>
  <c r="K8"/>
  <c r="P8"/>
  <c r="K12"/>
  <c r="P12"/>
  <c r="S12" s="1"/>
  <c r="K16"/>
  <c r="P16"/>
  <c r="S16" s="1"/>
  <c r="K75"/>
  <c r="P75"/>
  <c r="S75" s="1"/>
  <c r="P20"/>
  <c r="S20" s="1"/>
  <c r="P33"/>
  <c r="S33" s="1"/>
  <c r="P78"/>
  <c r="S78" s="1"/>
  <c r="K78"/>
  <c r="H42"/>
  <c r="P11"/>
  <c r="S11" s="1"/>
  <c r="P15"/>
  <c r="S15" s="1"/>
  <c r="P19"/>
  <c r="S19" s="1"/>
  <c r="P32"/>
  <c r="S32" s="1"/>
  <c r="K10"/>
  <c r="P10"/>
  <c r="S10" s="1"/>
  <c r="K14"/>
  <c r="P14"/>
  <c r="S14" s="1"/>
  <c r="K18"/>
  <c r="P18"/>
  <c r="S18" s="1"/>
  <c r="K55"/>
  <c r="P55"/>
  <c r="S55" s="1"/>
  <c r="K21"/>
  <c r="P27"/>
  <c r="S27" s="1"/>
  <c r="K34"/>
  <c r="P41"/>
  <c r="S41" s="1"/>
  <c r="H216"/>
  <c r="K216" s="1"/>
  <c r="U216"/>
  <c r="U218"/>
  <c r="H218"/>
  <c r="P218" s="1"/>
  <c r="S218" s="1"/>
  <c r="K23"/>
  <c r="P23"/>
  <c r="S23" s="1"/>
  <c r="K31"/>
  <c r="P31"/>
  <c r="S31" s="1"/>
  <c r="K37"/>
  <c r="P37"/>
  <c r="S37" s="1"/>
  <c r="K39"/>
  <c r="P39"/>
  <c r="S39" s="1"/>
  <c r="J70"/>
  <c r="F95"/>
  <c r="K81"/>
  <c r="P81"/>
  <c r="S81" s="1"/>
  <c r="J133"/>
  <c r="H166"/>
  <c r="H173"/>
  <c r="H176"/>
  <c r="H183"/>
  <c r="P183" s="1"/>
  <c r="S183" s="1"/>
  <c r="H185"/>
  <c r="H188"/>
  <c r="H201"/>
  <c r="H204"/>
  <c r="K204" s="1"/>
  <c r="H209"/>
  <c r="K209" s="1"/>
  <c r="H211"/>
  <c r="P211" s="1"/>
  <c r="S211" s="1"/>
  <c r="U211"/>
  <c r="P228"/>
  <c r="S228" s="1"/>
  <c r="K228"/>
  <c r="K22"/>
  <c r="P22"/>
  <c r="S22" s="1"/>
  <c r="K29"/>
  <c r="K30"/>
  <c r="P30"/>
  <c r="S30" s="1"/>
  <c r="K35"/>
  <c r="K36"/>
  <c r="P36"/>
  <c r="S36" s="1"/>
  <c r="K38"/>
  <c r="P38"/>
  <c r="S38" s="1"/>
  <c r="I70"/>
  <c r="K79"/>
  <c r="P79"/>
  <c r="S79" s="1"/>
  <c r="P82"/>
  <c r="S82" s="1"/>
  <c r="K84"/>
  <c r="K88"/>
  <c r="I133"/>
  <c r="H163"/>
  <c r="H169"/>
  <c r="P169" s="1"/>
  <c r="S169" s="1"/>
  <c r="H181"/>
  <c r="H184"/>
  <c r="H192"/>
  <c r="P192" s="1"/>
  <c r="S192" s="1"/>
  <c r="H193"/>
  <c r="K199"/>
  <c r="K202"/>
  <c r="H219"/>
  <c r="K219" s="1"/>
  <c r="U219"/>
  <c r="H225"/>
  <c r="P225" s="1"/>
  <c r="S225" s="1"/>
  <c r="U225"/>
  <c r="P72"/>
  <c r="S72" s="1"/>
  <c r="P77"/>
  <c r="S77" s="1"/>
  <c r="P86"/>
  <c r="S86" s="1"/>
  <c r="P90"/>
  <c r="S90" s="1"/>
  <c r="P213"/>
  <c r="S213" s="1"/>
  <c r="K213"/>
  <c r="P221"/>
  <c r="S221" s="1"/>
  <c r="K221"/>
  <c r="P226"/>
  <c r="S226" s="1"/>
  <c r="K226"/>
  <c r="K56"/>
  <c r="P56"/>
  <c r="S56" s="1"/>
  <c r="P76"/>
  <c r="S76" s="1"/>
  <c r="K83"/>
  <c r="K85"/>
  <c r="P85"/>
  <c r="S85" s="1"/>
  <c r="K89"/>
  <c r="P89"/>
  <c r="S89" s="1"/>
  <c r="U228"/>
  <c r="H240"/>
  <c r="H242"/>
  <c r="P242" s="1"/>
  <c r="H246"/>
  <c r="H259"/>
  <c r="H269"/>
  <c r="K269" s="1"/>
  <c r="H274"/>
  <c r="F311"/>
  <c r="J315"/>
  <c r="I317"/>
  <c r="K316"/>
  <c r="K327"/>
  <c r="K329"/>
  <c r="K332"/>
  <c r="H239"/>
  <c r="P239" s="1"/>
  <c r="S239" s="1"/>
  <c r="J272"/>
  <c r="H252"/>
  <c r="K252" s="1"/>
  <c r="H262"/>
  <c r="H283"/>
  <c r="P283" s="1"/>
  <c r="S283" s="1"/>
  <c r="H284"/>
  <c r="H286"/>
  <c r="P286" s="1"/>
  <c r="S286" s="1"/>
  <c r="H288"/>
  <c r="P288" s="1"/>
  <c r="K311"/>
  <c r="I315"/>
  <c r="F317"/>
  <c r="J333"/>
  <c r="K320"/>
  <c r="P321"/>
  <c r="S321" s="1"/>
  <c r="K323"/>
  <c r="P323"/>
  <c r="S323" s="1"/>
  <c r="K330"/>
  <c r="J339"/>
  <c r="K335"/>
  <c r="U244"/>
  <c r="P331"/>
  <c r="S331" s="1"/>
  <c r="K271"/>
  <c r="J317"/>
  <c r="F333"/>
  <c r="K49" i="12"/>
  <c r="K63"/>
  <c r="K64"/>
  <c r="K225"/>
  <c r="K228"/>
  <c r="K234"/>
  <c r="K241"/>
  <c r="K246"/>
  <c r="K253"/>
  <c r="K265"/>
  <c r="I372"/>
  <c r="I378"/>
  <c r="K520"/>
  <c r="J628"/>
  <c r="K601"/>
  <c r="K608"/>
  <c r="K609"/>
  <c r="K618"/>
  <c r="K631"/>
  <c r="K634"/>
  <c r="H660"/>
  <c r="K658"/>
  <c r="K668"/>
  <c r="K675"/>
  <c r="K678"/>
  <c r="K681"/>
  <c r="K56"/>
  <c r="K61"/>
  <c r="K179"/>
  <c r="K181"/>
  <c r="K182"/>
  <c r="K188"/>
  <c r="K189"/>
  <c r="K190"/>
  <c r="K195"/>
  <c r="K196"/>
  <c r="K197"/>
  <c r="K200"/>
  <c r="K201"/>
  <c r="K202"/>
  <c r="K208"/>
  <c r="K209"/>
  <c r="K211"/>
  <c r="K212"/>
  <c r="K213"/>
  <c r="F320"/>
  <c r="K271"/>
  <c r="K272"/>
  <c r="K278"/>
  <c r="K279"/>
  <c r="K280"/>
  <c r="K283"/>
  <c r="K287"/>
  <c r="K291"/>
  <c r="K292"/>
  <c r="K293"/>
  <c r="K299"/>
  <c r="K300"/>
  <c r="K301"/>
  <c r="K307"/>
  <c r="K308"/>
  <c r="K309"/>
  <c r="K314"/>
  <c r="H403"/>
  <c r="P403" s="1"/>
  <c r="S403" s="1"/>
  <c r="H406"/>
  <c r="K406" s="1"/>
  <c r="H415"/>
  <c r="P415" s="1"/>
  <c r="S415" s="1"/>
  <c r="H435"/>
  <c r="K435" s="1"/>
  <c r="H438"/>
  <c r="K438" s="1"/>
  <c r="H446"/>
  <c r="P446" s="1"/>
  <c r="S446" s="1"/>
  <c r="H448"/>
  <c r="P448" s="1"/>
  <c r="S448" s="1"/>
  <c r="U449"/>
  <c r="P460"/>
  <c r="S460" s="1"/>
  <c r="U477"/>
  <c r="H479"/>
  <c r="K479" s="1"/>
  <c r="H500"/>
  <c r="P500" s="1"/>
  <c r="S500" s="1"/>
  <c r="U511"/>
  <c r="H516"/>
  <c r="K516" s="1"/>
  <c r="H527"/>
  <c r="K527" s="1"/>
  <c r="I628"/>
  <c r="K598"/>
  <c r="K605"/>
  <c r="K613"/>
  <c r="K615"/>
  <c r="K622"/>
  <c r="K629"/>
  <c r="H12"/>
  <c r="K12" s="1"/>
  <c r="H23"/>
  <c r="P23" s="1"/>
  <c r="S23" s="1"/>
  <c r="H33"/>
  <c r="K33" s="1"/>
  <c r="H44"/>
  <c r="K44" s="1"/>
  <c r="F52"/>
  <c r="J359"/>
  <c r="K323"/>
  <c r="K324"/>
  <c r="H381"/>
  <c r="H386"/>
  <c r="P386" s="1"/>
  <c r="S386" s="1"/>
  <c r="H392"/>
  <c r="P392" s="1"/>
  <c r="S392" s="1"/>
  <c r="H404"/>
  <c r="P404" s="1"/>
  <c r="S404" s="1"/>
  <c r="H413"/>
  <c r="H414"/>
  <c r="P414" s="1"/>
  <c r="S414" s="1"/>
  <c r="H426"/>
  <c r="H427"/>
  <c r="P427" s="1"/>
  <c r="S427" s="1"/>
  <c r="H436"/>
  <c r="K454"/>
  <c r="H464"/>
  <c r="K464" s="1"/>
  <c r="K468"/>
  <c r="H483"/>
  <c r="K483" s="1"/>
  <c r="H494"/>
  <c r="P494" s="1"/>
  <c r="S494" s="1"/>
  <c r="U495"/>
  <c r="U502"/>
  <c r="H514"/>
  <c r="K514" s="1"/>
  <c r="H523"/>
  <c r="K523" s="1"/>
  <c r="K652"/>
  <c r="K614"/>
  <c r="K621"/>
  <c r="K643"/>
  <c r="K53"/>
  <c r="P53"/>
  <c r="K51"/>
  <c r="K52" s="1"/>
  <c r="P51"/>
  <c r="K55"/>
  <c r="P55"/>
  <c r="S55" s="1"/>
  <c r="K230"/>
  <c r="P230"/>
  <c r="S230" s="1"/>
  <c r="K236"/>
  <c r="P236"/>
  <c r="S236" s="1"/>
  <c r="K244"/>
  <c r="P244"/>
  <c r="S244" s="1"/>
  <c r="K245"/>
  <c r="P245"/>
  <c r="S245" s="1"/>
  <c r="K251"/>
  <c r="P251"/>
  <c r="S251" s="1"/>
  <c r="K252"/>
  <c r="P252"/>
  <c r="S252" s="1"/>
  <c r="K259"/>
  <c r="P259"/>
  <c r="S259" s="1"/>
  <c r="K260"/>
  <c r="P260"/>
  <c r="S260" s="1"/>
  <c r="K264"/>
  <c r="P264"/>
  <c r="S264" s="1"/>
  <c r="H11"/>
  <c r="H19"/>
  <c r="H27"/>
  <c r="H35"/>
  <c r="H43"/>
  <c r="P56"/>
  <c r="S56" s="1"/>
  <c r="P61"/>
  <c r="S61" s="1"/>
  <c r="P64"/>
  <c r="S64" s="1"/>
  <c r="F240"/>
  <c r="K186"/>
  <c r="K206"/>
  <c r="P218"/>
  <c r="S218" s="1"/>
  <c r="P221"/>
  <c r="S221" s="1"/>
  <c r="K217"/>
  <c r="P217"/>
  <c r="S217" s="1"/>
  <c r="K222"/>
  <c r="P222"/>
  <c r="S222" s="1"/>
  <c r="K223"/>
  <c r="P223"/>
  <c r="S223" s="1"/>
  <c r="K224"/>
  <c r="P224"/>
  <c r="S224" s="1"/>
  <c r="K232"/>
  <c r="P232"/>
  <c r="S232" s="1"/>
  <c r="K233"/>
  <c r="P233"/>
  <c r="S233" s="1"/>
  <c r="K242"/>
  <c r="P242"/>
  <c r="S242" s="1"/>
  <c r="K243"/>
  <c r="P243"/>
  <c r="S243" s="1"/>
  <c r="K248"/>
  <c r="P248"/>
  <c r="S248" s="1"/>
  <c r="K255"/>
  <c r="P255"/>
  <c r="S255" s="1"/>
  <c r="K256"/>
  <c r="P256"/>
  <c r="S256" s="1"/>
  <c r="K261"/>
  <c r="P261"/>
  <c r="S261" s="1"/>
  <c r="K262"/>
  <c r="P262"/>
  <c r="S262" s="1"/>
  <c r="J52"/>
  <c r="J84"/>
  <c r="K54"/>
  <c r="P54"/>
  <c r="S54" s="1"/>
  <c r="K58"/>
  <c r="P58"/>
  <c r="S58" s="1"/>
  <c r="F50"/>
  <c r="H8"/>
  <c r="H13"/>
  <c r="K13" s="1"/>
  <c r="H16"/>
  <c r="H21"/>
  <c r="K21" s="1"/>
  <c r="H24"/>
  <c r="H29"/>
  <c r="K29" s="1"/>
  <c r="H32"/>
  <c r="H37"/>
  <c r="K37" s="1"/>
  <c r="H40"/>
  <c r="H45"/>
  <c r="K45" s="1"/>
  <c r="H48"/>
  <c r="F736"/>
  <c r="I28" i="15" s="1"/>
  <c r="I52" i="12"/>
  <c r="K57"/>
  <c r="P57"/>
  <c r="S57" s="1"/>
  <c r="K62"/>
  <c r="K66"/>
  <c r="K68"/>
  <c r="K70"/>
  <c r="K72"/>
  <c r="K74"/>
  <c r="P74"/>
  <c r="S74" s="1"/>
  <c r="P477"/>
  <c r="S477" s="1"/>
  <c r="K477"/>
  <c r="K59"/>
  <c r="K60"/>
  <c r="P60"/>
  <c r="S60" s="1"/>
  <c r="K78"/>
  <c r="J240"/>
  <c r="I320"/>
  <c r="H382"/>
  <c r="K382" s="1"/>
  <c r="H383"/>
  <c r="P383" s="1"/>
  <c r="S383" s="1"/>
  <c r="H384"/>
  <c r="H390"/>
  <c r="P390" s="1"/>
  <c r="S390" s="1"/>
  <c r="H395"/>
  <c r="H400"/>
  <c r="H407"/>
  <c r="H409"/>
  <c r="P409" s="1"/>
  <c r="S409" s="1"/>
  <c r="H411"/>
  <c r="H416"/>
  <c r="P416" s="1"/>
  <c r="S416" s="1"/>
  <c r="H417"/>
  <c r="H421"/>
  <c r="P421" s="1"/>
  <c r="S421" s="1"/>
  <c r="H423"/>
  <c r="H429"/>
  <c r="P429" s="1"/>
  <c r="S429" s="1"/>
  <c r="F453"/>
  <c r="H442"/>
  <c r="H445"/>
  <c r="K449"/>
  <c r="K457"/>
  <c r="H461"/>
  <c r="K461" s="1"/>
  <c r="U467"/>
  <c r="H467"/>
  <c r="U489"/>
  <c r="H489"/>
  <c r="K489" s="1"/>
  <c r="I240"/>
  <c r="I359"/>
  <c r="F372"/>
  <c r="F378"/>
  <c r="H379"/>
  <c r="P379" s="1"/>
  <c r="H385"/>
  <c r="P385" s="1"/>
  <c r="S385" s="1"/>
  <c r="H391"/>
  <c r="H397"/>
  <c r="F441"/>
  <c r="H410"/>
  <c r="H412"/>
  <c r="K412" s="1"/>
  <c r="H419"/>
  <c r="P419" s="1"/>
  <c r="S419" s="1"/>
  <c r="H422"/>
  <c r="H424"/>
  <c r="P424" s="1"/>
  <c r="S424" s="1"/>
  <c r="H430"/>
  <c r="H432"/>
  <c r="P432" s="1"/>
  <c r="S432" s="1"/>
  <c r="H443"/>
  <c r="K444"/>
  <c r="K455"/>
  <c r="H458"/>
  <c r="P458" s="1"/>
  <c r="S458" s="1"/>
  <c r="U463"/>
  <c r="H473"/>
  <c r="U473"/>
  <c r="K482"/>
  <c r="P482"/>
  <c r="S482" s="1"/>
  <c r="H487"/>
  <c r="K487" s="1"/>
  <c r="U487"/>
  <c r="P225"/>
  <c r="S225" s="1"/>
  <c r="P228"/>
  <c r="S228" s="1"/>
  <c r="P234"/>
  <c r="S234" s="1"/>
  <c r="P241"/>
  <c r="P246"/>
  <c r="S246" s="1"/>
  <c r="P249"/>
  <c r="S249" s="1"/>
  <c r="P253"/>
  <c r="S253" s="1"/>
  <c r="P257"/>
  <c r="S257" s="1"/>
  <c r="P263"/>
  <c r="S263" s="1"/>
  <c r="P265"/>
  <c r="S265" s="1"/>
  <c r="K178"/>
  <c r="K183"/>
  <c r="K187"/>
  <c r="K191"/>
  <c r="K194"/>
  <c r="K198"/>
  <c r="K203"/>
  <c r="K207"/>
  <c r="K210"/>
  <c r="K214"/>
  <c r="K219"/>
  <c r="P219"/>
  <c r="S219" s="1"/>
  <c r="K220"/>
  <c r="P220"/>
  <c r="S220" s="1"/>
  <c r="K226"/>
  <c r="P226"/>
  <c r="S226" s="1"/>
  <c r="K229"/>
  <c r="P229"/>
  <c r="S229" s="1"/>
  <c r="K231"/>
  <c r="P231"/>
  <c r="S231" s="1"/>
  <c r="K235"/>
  <c r="P235"/>
  <c r="S235" s="1"/>
  <c r="J320"/>
  <c r="K247"/>
  <c r="P247"/>
  <c r="S247" s="1"/>
  <c r="K250"/>
  <c r="P250"/>
  <c r="S250" s="1"/>
  <c r="K254"/>
  <c r="P254"/>
  <c r="S254" s="1"/>
  <c r="K258"/>
  <c r="P258"/>
  <c r="S258" s="1"/>
  <c r="K266"/>
  <c r="K270"/>
  <c r="K273"/>
  <c r="K277"/>
  <c r="K282"/>
  <c r="K284"/>
  <c r="K288"/>
  <c r="K294"/>
  <c r="K298"/>
  <c r="K302"/>
  <c r="K306"/>
  <c r="K310"/>
  <c r="K317"/>
  <c r="K318"/>
  <c r="U444"/>
  <c r="U453" s="1"/>
  <c r="U455"/>
  <c r="K630"/>
  <c r="I638"/>
  <c r="K641"/>
  <c r="P657"/>
  <c r="S657" s="1"/>
  <c r="P658"/>
  <c r="S658" s="1"/>
  <c r="K661"/>
  <c r="P661"/>
  <c r="K670"/>
  <c r="K674"/>
  <c r="K676"/>
  <c r="P676"/>
  <c r="S676" s="1"/>
  <c r="K495"/>
  <c r="K515"/>
  <c r="U530"/>
  <c r="U531"/>
  <c r="K597"/>
  <c r="K671"/>
  <c r="P671"/>
  <c r="S671" s="1"/>
  <c r="K684"/>
  <c r="H492"/>
  <c r="K492" s="1"/>
  <c r="K504"/>
  <c r="U504"/>
  <c r="H507"/>
  <c r="P507" s="1"/>
  <c r="S507" s="1"/>
  <c r="H510"/>
  <c r="P510" s="1"/>
  <c r="S510" s="1"/>
  <c r="U520"/>
  <c r="H525"/>
  <c r="P525" s="1"/>
  <c r="S525" s="1"/>
  <c r="U526"/>
  <c r="H529"/>
  <c r="P529" s="1"/>
  <c r="S529" s="1"/>
  <c r="U540"/>
  <c r="H543"/>
  <c r="P543" s="1"/>
  <c r="S543" s="1"/>
  <c r="U550"/>
  <c r="H552"/>
  <c r="K552" s="1"/>
  <c r="K632"/>
  <c r="K635"/>
  <c r="K656"/>
  <c r="H503"/>
  <c r="K503" s="1"/>
  <c r="H509"/>
  <c r="P509" s="1"/>
  <c r="S509" s="1"/>
  <c r="H512"/>
  <c r="P512" s="1"/>
  <c r="S512" s="1"/>
  <c r="U515"/>
  <c r="H521"/>
  <c r="K521" s="1"/>
  <c r="K530"/>
  <c r="P664"/>
  <c r="S664" s="1"/>
  <c r="P675"/>
  <c r="S675" s="1"/>
  <c r="P678"/>
  <c r="S678" s="1"/>
  <c r="H24" i="11"/>
  <c r="P24" s="1"/>
  <c r="S24" s="1"/>
  <c r="U49"/>
  <c r="U50"/>
  <c r="K92"/>
  <c r="F99"/>
  <c r="I71"/>
  <c r="H67"/>
  <c r="K67" s="1"/>
  <c r="K95"/>
  <c r="K103"/>
  <c r="K12"/>
  <c r="U55"/>
  <c r="U60" s="1"/>
  <c r="H76"/>
  <c r="P76" s="1"/>
  <c r="S76" s="1"/>
  <c r="J13"/>
  <c r="H40"/>
  <c r="P40" s="1"/>
  <c r="S40" s="1"/>
  <c r="U46"/>
  <c r="H57"/>
  <c r="P57" s="1"/>
  <c r="S57" s="1"/>
  <c r="U58"/>
  <c r="J7"/>
  <c r="H13"/>
  <c r="P26"/>
  <c r="S26" s="1"/>
  <c r="K26"/>
  <c r="I7"/>
  <c r="K10"/>
  <c r="U26"/>
  <c r="U27" s="1"/>
  <c r="U70"/>
  <c r="K91"/>
  <c r="F91"/>
  <c r="J99"/>
  <c r="J112" s="1"/>
  <c r="K97"/>
  <c r="I105"/>
  <c r="U28"/>
  <c r="U31"/>
  <c r="H34"/>
  <c r="P34" s="1"/>
  <c r="S34" s="1"/>
  <c r="H35"/>
  <c r="P35" s="1"/>
  <c r="S35" s="1"/>
  <c r="H37"/>
  <c r="K37" s="1"/>
  <c r="U41"/>
  <c r="H61"/>
  <c r="K61" s="1"/>
  <c r="H65"/>
  <c r="K65" s="1"/>
  <c r="H68"/>
  <c r="P68" s="1"/>
  <c r="S68" s="1"/>
  <c r="H72"/>
  <c r="K72" s="1"/>
  <c r="H73"/>
  <c r="U82"/>
  <c r="U83"/>
  <c r="J93"/>
  <c r="I99"/>
  <c r="I112" s="1"/>
  <c r="K96"/>
  <c r="J102"/>
  <c r="H22"/>
  <c r="H25"/>
  <c r="H47"/>
  <c r="P47" s="1"/>
  <c r="S47" s="1"/>
  <c r="H51"/>
  <c r="P51" s="1"/>
  <c r="S51" s="1"/>
  <c r="H52"/>
  <c r="P52" s="1"/>
  <c r="S52" s="1"/>
  <c r="H23"/>
  <c r="P23" s="1"/>
  <c r="S23" s="1"/>
  <c r="F60"/>
  <c r="H69"/>
  <c r="P69" s="1"/>
  <c r="S69" s="1"/>
  <c r="K70"/>
  <c r="F93"/>
  <c r="K94"/>
  <c r="F102"/>
  <c r="H102"/>
  <c r="J105"/>
  <c r="U96" i="10"/>
  <c r="H102"/>
  <c r="P102" s="1"/>
  <c r="S102" s="1"/>
  <c r="H131"/>
  <c r="P131" s="1"/>
  <c r="S131" s="1"/>
  <c r="H81"/>
  <c r="P81" s="1"/>
  <c r="S81" s="1"/>
  <c r="K40"/>
  <c r="F41"/>
  <c r="H127"/>
  <c r="K127" s="1"/>
  <c r="K170"/>
  <c r="I9"/>
  <c r="K115"/>
  <c r="I41"/>
  <c r="F95"/>
  <c r="H108"/>
  <c r="P108" s="1"/>
  <c r="K113"/>
  <c r="H128"/>
  <c r="P128" s="1"/>
  <c r="S128" s="1"/>
  <c r="K159"/>
  <c r="F9"/>
  <c r="K38"/>
  <c r="J9"/>
  <c r="I51"/>
  <c r="K50"/>
  <c r="H88"/>
  <c r="P88" s="1"/>
  <c r="H94"/>
  <c r="K94" s="1"/>
  <c r="H136"/>
  <c r="P136" s="1"/>
  <c r="S136" s="1"/>
  <c r="H138"/>
  <c r="P138" s="1"/>
  <c r="S138" s="1"/>
  <c r="U140"/>
  <c r="U143" s="1"/>
  <c r="K111"/>
  <c r="J24"/>
  <c r="H78"/>
  <c r="P78" s="1"/>
  <c r="S78" s="1"/>
  <c r="H82"/>
  <c r="H90"/>
  <c r="H92"/>
  <c r="P92" s="1"/>
  <c r="S92" s="1"/>
  <c r="H104"/>
  <c r="H125"/>
  <c r="K125" s="1"/>
  <c r="F158"/>
  <c r="K155"/>
  <c r="K11"/>
  <c r="P11"/>
  <c r="S11" s="1"/>
  <c r="K13"/>
  <c r="P13"/>
  <c r="S13" s="1"/>
  <c r="K14"/>
  <c r="P14"/>
  <c r="S14" s="1"/>
  <c r="K7"/>
  <c r="P7"/>
  <c r="S7" s="1"/>
  <c r="K8"/>
  <c r="P8"/>
  <c r="K10"/>
  <c r="P10"/>
  <c r="K16"/>
  <c r="P16"/>
  <c r="S16" s="1"/>
  <c r="K17"/>
  <c r="P17"/>
  <c r="S17" s="1"/>
  <c r="K18"/>
  <c r="P18"/>
  <c r="S18" s="1"/>
  <c r="F24"/>
  <c r="K12"/>
  <c r="P12"/>
  <c r="S12" s="1"/>
  <c r="K15"/>
  <c r="P15"/>
  <c r="S15" s="1"/>
  <c r="H9"/>
  <c r="I24"/>
  <c r="P135"/>
  <c r="S135" s="1"/>
  <c r="K135"/>
  <c r="F151"/>
  <c r="J41"/>
  <c r="U75"/>
  <c r="H79"/>
  <c r="K79" s="1"/>
  <c r="J174"/>
  <c r="K171"/>
  <c r="H133"/>
  <c r="K133" s="1"/>
  <c r="U133"/>
  <c r="K36"/>
  <c r="P36"/>
  <c r="K37"/>
  <c r="P37"/>
  <c r="S37" s="1"/>
  <c r="K39"/>
  <c r="P39"/>
  <c r="S39" s="1"/>
  <c r="P113"/>
  <c r="S113" s="1"/>
  <c r="P96"/>
  <c r="K96"/>
  <c r="K110"/>
  <c r="P110"/>
  <c r="K112"/>
  <c r="P112"/>
  <c r="S112" s="1"/>
  <c r="K130"/>
  <c r="P130"/>
  <c r="S130" s="1"/>
  <c r="P140"/>
  <c r="K140"/>
  <c r="K167"/>
  <c r="P167"/>
  <c r="S167" s="1"/>
  <c r="K48"/>
  <c r="H76"/>
  <c r="H93"/>
  <c r="U135"/>
  <c r="P170"/>
  <c r="S170" s="1"/>
  <c r="P99"/>
  <c r="S99" s="1"/>
  <c r="K99"/>
  <c r="U101"/>
  <c r="H101"/>
  <c r="P101" s="1"/>
  <c r="S101" s="1"/>
  <c r="U105"/>
  <c r="H105"/>
  <c r="P105" s="1"/>
  <c r="S105" s="1"/>
  <c r="U120"/>
  <c r="U132" s="1"/>
  <c r="H120"/>
  <c r="U121"/>
  <c r="H121"/>
  <c r="K121" s="1"/>
  <c r="U124"/>
  <c r="H124"/>
  <c r="K162"/>
  <c r="P162"/>
  <c r="S162" s="1"/>
  <c r="K164"/>
  <c r="P164"/>
  <c r="S164" s="1"/>
  <c r="P38"/>
  <c r="S38" s="1"/>
  <c r="P40"/>
  <c r="S40" s="1"/>
  <c r="P111"/>
  <c r="S111" s="1"/>
  <c r="U99"/>
  <c r="K151"/>
  <c r="I158"/>
  <c r="K153"/>
  <c r="K156"/>
  <c r="K173"/>
  <c r="F109"/>
  <c r="I132"/>
  <c r="U130"/>
  <c r="U134"/>
  <c r="K154"/>
  <c r="J160"/>
  <c r="J168"/>
  <c r="I174"/>
  <c r="H98"/>
  <c r="P98" s="1"/>
  <c r="S98" s="1"/>
  <c r="H114"/>
  <c r="H117"/>
  <c r="H119"/>
  <c r="H123"/>
  <c r="F143"/>
  <c r="J158"/>
  <c r="K157"/>
  <c r="K172"/>
  <c r="K6" i="14"/>
  <c r="P6"/>
  <c r="K7"/>
  <c r="P7"/>
  <c r="S7" s="1"/>
  <c r="K8"/>
  <c r="P8"/>
  <c r="S8" s="1"/>
  <c r="K9"/>
  <c r="P9"/>
  <c r="S9" s="1"/>
  <c r="K10"/>
  <c r="P10"/>
  <c r="S10" s="1"/>
  <c r="K11"/>
  <c r="P11"/>
  <c r="S11" s="1"/>
  <c r="K12"/>
  <c r="P12"/>
  <c r="S12" s="1"/>
  <c r="K13"/>
  <c r="P13"/>
  <c r="S13" s="1"/>
  <c r="K14"/>
  <c r="P14"/>
  <c r="S14" s="1"/>
  <c r="K15"/>
  <c r="P15"/>
  <c r="S15" s="1"/>
  <c r="K16"/>
  <c r="P16"/>
  <c r="S16" s="1"/>
  <c r="K17"/>
  <c r="P17"/>
  <c r="S17" s="1"/>
  <c r="K18"/>
  <c r="P18"/>
  <c r="S18" s="1"/>
  <c r="K19"/>
  <c r="P19"/>
  <c r="S19" s="1"/>
  <c r="K20"/>
  <c r="P20"/>
  <c r="K21"/>
  <c r="P21"/>
  <c r="S21" s="1"/>
  <c r="K22"/>
  <c r="P22"/>
  <c r="S22" s="1"/>
  <c r="K23"/>
  <c r="P23"/>
  <c r="S23" s="1"/>
  <c r="K24"/>
  <c r="P24"/>
  <c r="S24" s="1"/>
  <c r="K25"/>
  <c r="P25"/>
  <c r="S25" s="1"/>
  <c r="K26"/>
  <c r="P26"/>
  <c r="S26" s="1"/>
  <c r="P27"/>
  <c r="S27" s="1"/>
  <c r="K27"/>
  <c r="P28"/>
  <c r="S28" s="1"/>
  <c r="K28"/>
  <c r="P29"/>
  <c r="S29" s="1"/>
  <c r="K29"/>
  <c r="P30"/>
  <c r="S30" s="1"/>
  <c r="K30"/>
  <c r="P31"/>
  <c r="S31" s="1"/>
  <c r="K31"/>
  <c r="P32"/>
  <c r="S32" s="1"/>
  <c r="K32"/>
  <c r="H37"/>
  <c r="P34"/>
  <c r="S34" s="1"/>
  <c r="K34"/>
  <c r="P35"/>
  <c r="S35" s="1"/>
  <c r="K35"/>
  <c r="P36"/>
  <c r="S36" s="1"/>
  <c r="K36"/>
  <c r="P89"/>
  <c r="S89" s="1"/>
  <c r="K89"/>
  <c r="F37"/>
  <c r="P74"/>
  <c r="S74" s="1"/>
  <c r="K74"/>
  <c r="P80"/>
  <c r="S80" s="1"/>
  <c r="K80"/>
  <c r="P81"/>
  <c r="S81" s="1"/>
  <c r="K81"/>
  <c r="P85"/>
  <c r="S85" s="1"/>
  <c r="K85"/>
  <c r="P41"/>
  <c r="S41" s="1"/>
  <c r="K41"/>
  <c r="P42"/>
  <c r="S42" s="1"/>
  <c r="K42"/>
  <c r="P43"/>
  <c r="S43" s="1"/>
  <c r="K43"/>
  <c r="P44"/>
  <c r="S44" s="1"/>
  <c r="K44"/>
  <c r="P45"/>
  <c r="S45" s="1"/>
  <c r="K45"/>
  <c r="P46"/>
  <c r="S46" s="1"/>
  <c r="K46"/>
  <c r="P55"/>
  <c r="S55" s="1"/>
  <c r="K55"/>
  <c r="P61"/>
  <c r="S61" s="1"/>
  <c r="K61"/>
  <c r="P64"/>
  <c r="S64" s="1"/>
  <c r="K64"/>
  <c r="P38"/>
  <c r="S38" s="1"/>
  <c r="K38"/>
  <c r="P39"/>
  <c r="S39" s="1"/>
  <c r="K39"/>
  <c r="U102"/>
  <c r="H102"/>
  <c r="P103"/>
  <c r="S103" s="1"/>
  <c r="K103"/>
  <c r="K114"/>
  <c r="P114"/>
  <c r="S114" s="1"/>
  <c r="P140"/>
  <c r="S140" s="1"/>
  <c r="K140"/>
  <c r="H49"/>
  <c r="H56"/>
  <c r="H59"/>
  <c r="H62"/>
  <c r="H65"/>
  <c r="H67"/>
  <c r="H69"/>
  <c r="F70"/>
  <c r="H77"/>
  <c r="H79"/>
  <c r="H83"/>
  <c r="H88"/>
  <c r="P90"/>
  <c r="S90" s="1"/>
  <c r="P91"/>
  <c r="S91" s="1"/>
  <c r="H92"/>
  <c r="H94"/>
  <c r="H98"/>
  <c r="F119"/>
  <c r="U106"/>
  <c r="H106"/>
  <c r="K113"/>
  <c r="P113"/>
  <c r="S113" s="1"/>
  <c r="P133"/>
  <c r="S133" s="1"/>
  <c r="K133"/>
  <c r="K101"/>
  <c r="P101"/>
  <c r="S101" s="1"/>
  <c r="K109"/>
  <c r="P109"/>
  <c r="S109" s="1"/>
  <c r="U96"/>
  <c r="K105"/>
  <c r="P105"/>
  <c r="S105" s="1"/>
  <c r="K116"/>
  <c r="P116"/>
  <c r="S116" s="1"/>
  <c r="K125"/>
  <c r="P125"/>
  <c r="S125" s="1"/>
  <c r="P136"/>
  <c r="S136" s="1"/>
  <c r="K136"/>
  <c r="F160"/>
  <c r="H110"/>
  <c r="H115"/>
  <c r="H117"/>
  <c r="K118"/>
  <c r="K120"/>
  <c r="H121"/>
  <c r="H124"/>
  <c r="K127"/>
  <c r="F129"/>
  <c r="H131"/>
  <c r="H132"/>
  <c r="U133"/>
  <c r="H134"/>
  <c r="H135"/>
  <c r="U136"/>
  <c r="H139"/>
  <c r="F149"/>
  <c r="K145"/>
  <c r="K146"/>
  <c r="K150"/>
  <c r="U148"/>
  <c r="H148"/>
  <c r="U151"/>
  <c r="H151"/>
  <c r="U101"/>
  <c r="U105"/>
  <c r="U109"/>
  <c r="U113"/>
  <c r="U114"/>
  <c r="U116"/>
  <c r="U125"/>
  <c r="F142"/>
  <c r="J142"/>
  <c r="P147"/>
  <c r="S147" s="1"/>
  <c r="F175"/>
  <c r="K177"/>
  <c r="K178"/>
  <c r="P182"/>
  <c r="S182" s="1"/>
  <c r="H45" i="13"/>
  <c r="K43"/>
  <c r="P43"/>
  <c r="K44"/>
  <c r="P44"/>
  <c r="S44" s="1"/>
  <c r="K46"/>
  <c r="P46"/>
  <c r="K47"/>
  <c r="P47"/>
  <c r="S47" s="1"/>
  <c r="K48"/>
  <c r="P48"/>
  <c r="S48" s="1"/>
  <c r="K49"/>
  <c r="P49"/>
  <c r="S49" s="1"/>
  <c r="K50"/>
  <c r="P50"/>
  <c r="S50" s="1"/>
  <c r="K51"/>
  <c r="P51"/>
  <c r="S51" s="1"/>
  <c r="K52"/>
  <c r="P52"/>
  <c r="S52" s="1"/>
  <c r="K53"/>
  <c r="P53"/>
  <c r="S53" s="1"/>
  <c r="K54"/>
  <c r="P54"/>
  <c r="S54" s="1"/>
  <c r="J42"/>
  <c r="J347" s="1"/>
  <c r="P25"/>
  <c r="S25" s="1"/>
  <c r="P29"/>
  <c r="S29" s="1"/>
  <c r="P35"/>
  <c r="S35" s="1"/>
  <c r="P57"/>
  <c r="S57" s="1"/>
  <c r="K57"/>
  <c r="P58"/>
  <c r="S58" s="1"/>
  <c r="K58"/>
  <c r="P59"/>
  <c r="S59" s="1"/>
  <c r="K59"/>
  <c r="P60"/>
  <c r="S60" s="1"/>
  <c r="K60"/>
  <c r="P61"/>
  <c r="S61" s="1"/>
  <c r="K61"/>
  <c r="P62"/>
  <c r="S62" s="1"/>
  <c r="K62"/>
  <c r="P63"/>
  <c r="S63" s="1"/>
  <c r="K63"/>
  <c r="P64"/>
  <c r="S64" s="1"/>
  <c r="K64"/>
  <c r="P65"/>
  <c r="S65" s="1"/>
  <c r="K65"/>
  <c r="P66"/>
  <c r="S66" s="1"/>
  <c r="K66"/>
  <c r="P67"/>
  <c r="S67" s="1"/>
  <c r="K67"/>
  <c r="P68"/>
  <c r="S68" s="1"/>
  <c r="K68"/>
  <c r="P69"/>
  <c r="S69" s="1"/>
  <c r="K69"/>
  <c r="F42"/>
  <c r="P134"/>
  <c r="K134"/>
  <c r="P135"/>
  <c r="S135" s="1"/>
  <c r="K135"/>
  <c r="P136"/>
  <c r="S136" s="1"/>
  <c r="K136"/>
  <c r="P137"/>
  <c r="S137" s="1"/>
  <c r="K137"/>
  <c r="P138"/>
  <c r="S138" s="1"/>
  <c r="K138"/>
  <c r="P139"/>
  <c r="S139" s="1"/>
  <c r="K139"/>
  <c r="P140"/>
  <c r="S140" s="1"/>
  <c r="K140"/>
  <c r="P141"/>
  <c r="S141" s="1"/>
  <c r="K141"/>
  <c r="P142"/>
  <c r="S142" s="1"/>
  <c r="K142"/>
  <c r="P143"/>
  <c r="S143" s="1"/>
  <c r="K143"/>
  <c r="P144"/>
  <c r="S144" s="1"/>
  <c r="K144"/>
  <c r="P145"/>
  <c r="S145" s="1"/>
  <c r="K145"/>
  <c r="P167"/>
  <c r="S167" s="1"/>
  <c r="K167"/>
  <c r="P195"/>
  <c r="S195" s="1"/>
  <c r="K195"/>
  <c r="P200"/>
  <c r="S200" s="1"/>
  <c r="K200"/>
  <c r="H71"/>
  <c r="P74"/>
  <c r="S74" s="1"/>
  <c r="P83"/>
  <c r="S83" s="1"/>
  <c r="P84"/>
  <c r="S84" s="1"/>
  <c r="P88"/>
  <c r="S88" s="1"/>
  <c r="K97"/>
  <c r="K100"/>
  <c r="K102"/>
  <c r="K104"/>
  <c r="K106"/>
  <c r="K108"/>
  <c r="P109"/>
  <c r="S109" s="1"/>
  <c r="K109"/>
  <c r="P110"/>
  <c r="S110" s="1"/>
  <c r="K110"/>
  <c r="P111"/>
  <c r="S111" s="1"/>
  <c r="K111"/>
  <c r="P112"/>
  <c r="S112" s="1"/>
  <c r="K112"/>
  <c r="P113"/>
  <c r="S113" s="1"/>
  <c r="K113"/>
  <c r="P114"/>
  <c r="S114" s="1"/>
  <c r="K114"/>
  <c r="P115"/>
  <c r="S115" s="1"/>
  <c r="K115"/>
  <c r="P116"/>
  <c r="S116" s="1"/>
  <c r="K116"/>
  <c r="P117"/>
  <c r="S117" s="1"/>
  <c r="K117"/>
  <c r="P118"/>
  <c r="S118" s="1"/>
  <c r="K118"/>
  <c r="P119"/>
  <c r="S119" s="1"/>
  <c r="K119"/>
  <c r="P120"/>
  <c r="S120" s="1"/>
  <c r="K120"/>
  <c r="P121"/>
  <c r="S121" s="1"/>
  <c r="K121"/>
  <c r="P122"/>
  <c r="S122" s="1"/>
  <c r="K122"/>
  <c r="P123"/>
  <c r="S123" s="1"/>
  <c r="K123"/>
  <c r="P124"/>
  <c r="S124" s="1"/>
  <c r="K124"/>
  <c r="P125"/>
  <c r="S125" s="1"/>
  <c r="K125"/>
  <c r="P126"/>
  <c r="S126" s="1"/>
  <c r="K126"/>
  <c r="P127"/>
  <c r="S127" s="1"/>
  <c r="K127"/>
  <c r="P128"/>
  <c r="S128" s="1"/>
  <c r="K128"/>
  <c r="P129"/>
  <c r="S129" s="1"/>
  <c r="K129"/>
  <c r="P130"/>
  <c r="S130" s="1"/>
  <c r="K130"/>
  <c r="P131"/>
  <c r="S131" s="1"/>
  <c r="K131"/>
  <c r="P132"/>
  <c r="S132" s="1"/>
  <c r="K132"/>
  <c r="P165"/>
  <c r="S165" s="1"/>
  <c r="K165"/>
  <c r="P171"/>
  <c r="S171" s="1"/>
  <c r="K171"/>
  <c r="F45"/>
  <c r="P162"/>
  <c r="S162" s="1"/>
  <c r="K162"/>
  <c r="P191"/>
  <c r="S191" s="1"/>
  <c r="K191"/>
  <c r="K96"/>
  <c r="K98"/>
  <c r="K99"/>
  <c r="K101"/>
  <c r="K103"/>
  <c r="K105"/>
  <c r="K107"/>
  <c r="F133"/>
  <c r="P147"/>
  <c r="K147"/>
  <c r="P148"/>
  <c r="S148" s="1"/>
  <c r="K148"/>
  <c r="P149"/>
  <c r="S149" s="1"/>
  <c r="K149"/>
  <c r="P150"/>
  <c r="S150" s="1"/>
  <c r="K150"/>
  <c r="P151"/>
  <c r="S151" s="1"/>
  <c r="K151"/>
  <c r="P152"/>
  <c r="S152" s="1"/>
  <c r="K152"/>
  <c r="P153"/>
  <c r="S153" s="1"/>
  <c r="K153"/>
  <c r="P154"/>
  <c r="S154" s="1"/>
  <c r="K154"/>
  <c r="P155"/>
  <c r="S155" s="1"/>
  <c r="K155"/>
  <c r="P156"/>
  <c r="S156" s="1"/>
  <c r="K156"/>
  <c r="P159"/>
  <c r="S159" s="1"/>
  <c r="K159"/>
  <c r="P198"/>
  <c r="S198" s="1"/>
  <c r="K198"/>
  <c r="I95"/>
  <c r="K91"/>
  <c r="K92"/>
  <c r="K94"/>
  <c r="K214"/>
  <c r="P214"/>
  <c r="S214" s="1"/>
  <c r="U159"/>
  <c r="H161"/>
  <c r="U162"/>
  <c r="H164"/>
  <c r="U165"/>
  <c r="U167"/>
  <c r="H170"/>
  <c r="U171"/>
  <c r="H178"/>
  <c r="H182"/>
  <c r="F189"/>
  <c r="U191"/>
  <c r="H194"/>
  <c r="U195"/>
  <c r="U198"/>
  <c r="U200"/>
  <c r="U208"/>
  <c r="H208"/>
  <c r="P244"/>
  <c r="S244" s="1"/>
  <c r="K244"/>
  <c r="K160"/>
  <c r="K172"/>
  <c r="K175"/>
  <c r="K177"/>
  <c r="K190"/>
  <c r="K205"/>
  <c r="F222"/>
  <c r="U206"/>
  <c r="H206"/>
  <c r="K212"/>
  <c r="P212"/>
  <c r="S212" s="1"/>
  <c r="H215"/>
  <c r="H217"/>
  <c r="H220"/>
  <c r="H223"/>
  <c r="H224"/>
  <c r="H229"/>
  <c r="F231"/>
  <c r="K232"/>
  <c r="K238"/>
  <c r="F272"/>
  <c r="H248"/>
  <c r="U249"/>
  <c r="U234"/>
  <c r="H234"/>
  <c r="P276"/>
  <c r="S276" s="1"/>
  <c r="K276"/>
  <c r="U232"/>
  <c r="U241" s="1"/>
  <c r="P273"/>
  <c r="K273"/>
  <c r="I272"/>
  <c r="K245"/>
  <c r="P282"/>
  <c r="S282" s="1"/>
  <c r="K282"/>
  <c r="P285"/>
  <c r="S285" s="1"/>
  <c r="K285"/>
  <c r="H233"/>
  <c r="U245"/>
  <c r="K249"/>
  <c r="H254"/>
  <c r="H255"/>
  <c r="H258"/>
  <c r="H261"/>
  <c r="H263"/>
  <c r="H267"/>
  <c r="H268"/>
  <c r="H270"/>
  <c r="U273"/>
  <c r="H275"/>
  <c r="U276"/>
  <c r="H279"/>
  <c r="H281"/>
  <c r="U282"/>
  <c r="U285"/>
  <c r="H289"/>
  <c r="H253"/>
  <c r="H257"/>
  <c r="H260"/>
  <c r="H265"/>
  <c r="H266"/>
  <c r="K277"/>
  <c r="F295"/>
  <c r="K319"/>
  <c r="P325"/>
  <c r="S325" s="1"/>
  <c r="P327"/>
  <c r="S327" s="1"/>
  <c r="P329"/>
  <c r="P330"/>
  <c r="S330" s="1"/>
  <c r="K334"/>
  <c r="K336"/>
  <c r="H339"/>
  <c r="F339"/>
  <c r="P14" i="12"/>
  <c r="S14" s="1"/>
  <c r="K14"/>
  <c r="P22"/>
  <c r="S22" s="1"/>
  <c r="K22"/>
  <c r="H151"/>
  <c r="K85"/>
  <c r="P85"/>
  <c r="K86"/>
  <c r="P86"/>
  <c r="S86" s="1"/>
  <c r="K87"/>
  <c r="P87"/>
  <c r="S87" s="1"/>
  <c r="K88"/>
  <c r="P88"/>
  <c r="S88" s="1"/>
  <c r="K89"/>
  <c r="P89"/>
  <c r="S89" s="1"/>
  <c r="K90"/>
  <c r="P90"/>
  <c r="S90" s="1"/>
  <c r="K91"/>
  <c r="P91"/>
  <c r="S91" s="1"/>
  <c r="K92"/>
  <c r="P92"/>
  <c r="S92" s="1"/>
  <c r="K93"/>
  <c r="P93"/>
  <c r="S93" s="1"/>
  <c r="K94"/>
  <c r="P94"/>
  <c r="S94" s="1"/>
  <c r="K95"/>
  <c r="P95"/>
  <c r="S95" s="1"/>
  <c r="K96"/>
  <c r="P96"/>
  <c r="S96" s="1"/>
  <c r="K97"/>
  <c r="P97"/>
  <c r="S97" s="1"/>
  <c r="K98"/>
  <c r="P98"/>
  <c r="S98" s="1"/>
  <c r="K99"/>
  <c r="P99"/>
  <c r="S99" s="1"/>
  <c r="K100"/>
  <c r="P100"/>
  <c r="S100" s="1"/>
  <c r="K101"/>
  <c r="P101"/>
  <c r="S101" s="1"/>
  <c r="K102"/>
  <c r="P102"/>
  <c r="S102" s="1"/>
  <c r="K103"/>
  <c r="P103"/>
  <c r="S103" s="1"/>
  <c r="K104"/>
  <c r="P104"/>
  <c r="S104" s="1"/>
  <c r="K105"/>
  <c r="P105"/>
  <c r="S105" s="1"/>
  <c r="K106"/>
  <c r="P106"/>
  <c r="S106" s="1"/>
  <c r="K107"/>
  <c r="P107"/>
  <c r="S107" s="1"/>
  <c r="K108"/>
  <c r="P108"/>
  <c r="S108" s="1"/>
  <c r="K109"/>
  <c r="P109"/>
  <c r="S109" s="1"/>
  <c r="K110"/>
  <c r="P110"/>
  <c r="S110" s="1"/>
  <c r="K111"/>
  <c r="P111"/>
  <c r="S111" s="1"/>
  <c r="K112"/>
  <c r="P112"/>
  <c r="S112" s="1"/>
  <c r="K113"/>
  <c r="P113"/>
  <c r="S113" s="1"/>
  <c r="K114"/>
  <c r="P114"/>
  <c r="S114" s="1"/>
  <c r="K115"/>
  <c r="P115"/>
  <c r="S115" s="1"/>
  <c r="K116"/>
  <c r="P116"/>
  <c r="S116" s="1"/>
  <c r="K117"/>
  <c r="P117"/>
  <c r="S117" s="1"/>
  <c r="K118"/>
  <c r="P118"/>
  <c r="S118" s="1"/>
  <c r="K119"/>
  <c r="P119"/>
  <c r="S119" s="1"/>
  <c r="K120"/>
  <c r="P120"/>
  <c r="S120" s="1"/>
  <c r="K121"/>
  <c r="P121"/>
  <c r="S121" s="1"/>
  <c r="K122"/>
  <c r="P122"/>
  <c r="S122" s="1"/>
  <c r="K123"/>
  <c r="P123"/>
  <c r="S123" s="1"/>
  <c r="K124"/>
  <c r="P124"/>
  <c r="S124" s="1"/>
  <c r="K125"/>
  <c r="P125"/>
  <c r="S125" s="1"/>
  <c r="K126"/>
  <c r="P126"/>
  <c r="S126" s="1"/>
  <c r="K127"/>
  <c r="P127"/>
  <c r="S127" s="1"/>
  <c r="K128"/>
  <c r="P128"/>
  <c r="S128" s="1"/>
  <c r="K129"/>
  <c r="P129"/>
  <c r="S129" s="1"/>
  <c r="K130"/>
  <c r="P130"/>
  <c r="S130" s="1"/>
  <c r="K131"/>
  <c r="P131"/>
  <c r="S131" s="1"/>
  <c r="K132"/>
  <c r="P132"/>
  <c r="S132" s="1"/>
  <c r="K133"/>
  <c r="P133"/>
  <c r="S133" s="1"/>
  <c r="K134"/>
  <c r="P134"/>
  <c r="S134" s="1"/>
  <c r="K135"/>
  <c r="P135"/>
  <c r="S135" s="1"/>
  <c r="K136"/>
  <c r="P136"/>
  <c r="S136" s="1"/>
  <c r="K137"/>
  <c r="P137"/>
  <c r="S137" s="1"/>
  <c r="K138"/>
  <c r="P138"/>
  <c r="S138" s="1"/>
  <c r="K139"/>
  <c r="P139"/>
  <c r="S139" s="1"/>
  <c r="K140"/>
  <c r="P140"/>
  <c r="S140" s="1"/>
  <c r="K141"/>
  <c r="P141"/>
  <c r="S141" s="1"/>
  <c r="K142"/>
  <c r="P142"/>
  <c r="S142" s="1"/>
  <c r="K143"/>
  <c r="P143"/>
  <c r="S143" s="1"/>
  <c r="K144"/>
  <c r="P144"/>
  <c r="S144" s="1"/>
  <c r="K145"/>
  <c r="P145"/>
  <c r="S145" s="1"/>
  <c r="K146"/>
  <c r="P146"/>
  <c r="S146" s="1"/>
  <c r="K147"/>
  <c r="P147"/>
  <c r="S147" s="1"/>
  <c r="K148"/>
  <c r="P148"/>
  <c r="S148" s="1"/>
  <c r="K149"/>
  <c r="P149"/>
  <c r="S149" s="1"/>
  <c r="K150"/>
  <c r="P150"/>
  <c r="S150" s="1"/>
  <c r="K153"/>
  <c r="P153"/>
  <c r="S153" s="1"/>
  <c r="K154"/>
  <c r="P154"/>
  <c r="S154" s="1"/>
  <c r="K155"/>
  <c r="P155"/>
  <c r="S155" s="1"/>
  <c r="K156"/>
  <c r="P156"/>
  <c r="S156" s="1"/>
  <c r="K157"/>
  <c r="P157"/>
  <c r="S157" s="1"/>
  <c r="K158"/>
  <c r="P158"/>
  <c r="S158" s="1"/>
  <c r="K159"/>
  <c r="P159"/>
  <c r="S159" s="1"/>
  <c r="K160"/>
  <c r="P160"/>
  <c r="S160" s="1"/>
  <c r="K161"/>
  <c r="P161"/>
  <c r="S161" s="1"/>
  <c r="K162"/>
  <c r="P162"/>
  <c r="S162" s="1"/>
  <c r="K163"/>
  <c r="P163"/>
  <c r="S163" s="1"/>
  <c r="K164"/>
  <c r="P164"/>
  <c r="S164" s="1"/>
  <c r="K165"/>
  <c r="P165"/>
  <c r="S165" s="1"/>
  <c r="K166"/>
  <c r="P166"/>
  <c r="S166" s="1"/>
  <c r="K167"/>
  <c r="P167"/>
  <c r="S167" s="1"/>
  <c r="K168"/>
  <c r="P168"/>
  <c r="S168" s="1"/>
  <c r="K169"/>
  <c r="P169"/>
  <c r="S169" s="1"/>
  <c r="K170"/>
  <c r="P170"/>
  <c r="S170" s="1"/>
  <c r="K171"/>
  <c r="P171"/>
  <c r="S171" s="1"/>
  <c r="K172"/>
  <c r="P172"/>
  <c r="S172" s="1"/>
  <c r="K173"/>
  <c r="P173"/>
  <c r="S173" s="1"/>
  <c r="K174"/>
  <c r="P174"/>
  <c r="S174" s="1"/>
  <c r="K175"/>
  <c r="P175"/>
  <c r="S175" s="1"/>
  <c r="K176"/>
  <c r="P176"/>
  <c r="S176" s="1"/>
  <c r="K180"/>
  <c r="P180"/>
  <c r="S180" s="1"/>
  <c r="U14"/>
  <c r="U50" s="1"/>
  <c r="U22"/>
  <c r="P72"/>
  <c r="S72" s="1"/>
  <c r="P78"/>
  <c r="S78" s="1"/>
  <c r="H6"/>
  <c r="H10"/>
  <c r="H18"/>
  <c r="H26"/>
  <c r="H30"/>
  <c r="H34"/>
  <c r="H38"/>
  <c r="H42"/>
  <c r="H46"/>
  <c r="P49"/>
  <c r="S49" s="1"/>
  <c r="F84"/>
  <c r="P59"/>
  <c r="S59" s="1"/>
  <c r="P63"/>
  <c r="S63" s="1"/>
  <c r="K75"/>
  <c r="P75"/>
  <c r="S75" s="1"/>
  <c r="K79"/>
  <c r="P79"/>
  <c r="S79" s="1"/>
  <c r="K82"/>
  <c r="H359"/>
  <c r="K328"/>
  <c r="P328"/>
  <c r="S328" s="1"/>
  <c r="P331"/>
  <c r="S331" s="1"/>
  <c r="K331"/>
  <c r="P332"/>
  <c r="S332" s="1"/>
  <c r="K332"/>
  <c r="P333"/>
  <c r="S333" s="1"/>
  <c r="K333"/>
  <c r="P334"/>
  <c r="S334" s="1"/>
  <c r="K334"/>
  <c r="P335"/>
  <c r="S335" s="1"/>
  <c r="K335"/>
  <c r="P336"/>
  <c r="S336" s="1"/>
  <c r="K336"/>
  <c r="P337"/>
  <c r="S337" s="1"/>
  <c r="K337"/>
  <c r="P338"/>
  <c r="S338" s="1"/>
  <c r="K338"/>
  <c r="P339"/>
  <c r="S339" s="1"/>
  <c r="K339"/>
  <c r="P340"/>
  <c r="S340" s="1"/>
  <c r="K340"/>
  <c r="P341"/>
  <c r="S341" s="1"/>
  <c r="K341"/>
  <c r="P342"/>
  <c r="S342" s="1"/>
  <c r="K342"/>
  <c r="P343"/>
  <c r="S343" s="1"/>
  <c r="K343"/>
  <c r="P344"/>
  <c r="S344" s="1"/>
  <c r="K344"/>
  <c r="P345"/>
  <c r="S345" s="1"/>
  <c r="K345"/>
  <c r="P346"/>
  <c r="S346" s="1"/>
  <c r="K346"/>
  <c r="P347"/>
  <c r="S347" s="1"/>
  <c r="K347"/>
  <c r="P348"/>
  <c r="S348" s="1"/>
  <c r="K348"/>
  <c r="P349"/>
  <c r="S349" s="1"/>
  <c r="K349"/>
  <c r="P350"/>
  <c r="S350" s="1"/>
  <c r="K350"/>
  <c r="P351"/>
  <c r="S351" s="1"/>
  <c r="K351"/>
  <c r="P352"/>
  <c r="S352" s="1"/>
  <c r="K352"/>
  <c r="P353"/>
  <c r="S353" s="1"/>
  <c r="K353"/>
  <c r="P354"/>
  <c r="S354" s="1"/>
  <c r="K354"/>
  <c r="P355"/>
  <c r="S355" s="1"/>
  <c r="K355"/>
  <c r="P356"/>
  <c r="S356" s="1"/>
  <c r="K356"/>
  <c r="P357"/>
  <c r="S357" s="1"/>
  <c r="K357"/>
  <c r="P358"/>
  <c r="S358" s="1"/>
  <c r="K358"/>
  <c r="P70"/>
  <c r="S70" s="1"/>
  <c r="J50"/>
  <c r="I84"/>
  <c r="K77"/>
  <c r="P77"/>
  <c r="S77" s="1"/>
  <c r="P330"/>
  <c r="S330" s="1"/>
  <c r="K330"/>
  <c r="P80"/>
  <c r="K80"/>
  <c r="P66"/>
  <c r="S66" s="1"/>
  <c r="P68"/>
  <c r="S68" s="1"/>
  <c r="I50"/>
  <c r="H84"/>
  <c r="K65"/>
  <c r="P65"/>
  <c r="S65" s="1"/>
  <c r="K67"/>
  <c r="P67"/>
  <c r="S67" s="1"/>
  <c r="K69"/>
  <c r="P69"/>
  <c r="S69" s="1"/>
  <c r="K71"/>
  <c r="P71"/>
  <c r="S71" s="1"/>
  <c r="K73"/>
  <c r="P73"/>
  <c r="S73" s="1"/>
  <c r="K76"/>
  <c r="P76"/>
  <c r="S76" s="1"/>
  <c r="K83"/>
  <c r="K376"/>
  <c r="P376"/>
  <c r="S376" s="1"/>
  <c r="U389"/>
  <c r="U401" s="1"/>
  <c r="H389"/>
  <c r="U394"/>
  <c r="H394"/>
  <c r="U399"/>
  <c r="H399"/>
  <c r="U405"/>
  <c r="H405"/>
  <c r="U437"/>
  <c r="H437"/>
  <c r="P463"/>
  <c r="S463" s="1"/>
  <c r="K463"/>
  <c r="F151"/>
  <c r="P177"/>
  <c r="S177" s="1"/>
  <c r="P178"/>
  <c r="S178" s="1"/>
  <c r="P179"/>
  <c r="S179" s="1"/>
  <c r="P181"/>
  <c r="S181" s="1"/>
  <c r="P182"/>
  <c r="S182" s="1"/>
  <c r="P183"/>
  <c r="S183" s="1"/>
  <c r="P184"/>
  <c r="S184" s="1"/>
  <c r="P185"/>
  <c r="S185" s="1"/>
  <c r="P186"/>
  <c r="S186" s="1"/>
  <c r="P187"/>
  <c r="S187" s="1"/>
  <c r="P188"/>
  <c r="S188" s="1"/>
  <c r="P189"/>
  <c r="S189" s="1"/>
  <c r="P190"/>
  <c r="S190" s="1"/>
  <c r="P191"/>
  <c r="S191" s="1"/>
  <c r="P192"/>
  <c r="S192" s="1"/>
  <c r="P193"/>
  <c r="S193" s="1"/>
  <c r="P194"/>
  <c r="S194" s="1"/>
  <c r="P195"/>
  <c r="S195" s="1"/>
  <c r="P196"/>
  <c r="S196" s="1"/>
  <c r="P197"/>
  <c r="S197" s="1"/>
  <c r="P198"/>
  <c r="S198" s="1"/>
  <c r="P199"/>
  <c r="S199" s="1"/>
  <c r="P200"/>
  <c r="S200" s="1"/>
  <c r="P201"/>
  <c r="S201" s="1"/>
  <c r="P202"/>
  <c r="S202" s="1"/>
  <c r="P203"/>
  <c r="S203" s="1"/>
  <c r="P204"/>
  <c r="S204" s="1"/>
  <c r="P205"/>
  <c r="S205" s="1"/>
  <c r="P206"/>
  <c r="S206" s="1"/>
  <c r="P207"/>
  <c r="S207" s="1"/>
  <c r="P208"/>
  <c r="S208" s="1"/>
  <c r="P209"/>
  <c r="S209" s="1"/>
  <c r="P210"/>
  <c r="S210" s="1"/>
  <c r="P211"/>
  <c r="S211" s="1"/>
  <c r="P212"/>
  <c r="S212" s="1"/>
  <c r="P213"/>
  <c r="S213" s="1"/>
  <c r="P214"/>
  <c r="S214" s="1"/>
  <c r="P215"/>
  <c r="S215" s="1"/>
  <c r="K216"/>
  <c r="K227"/>
  <c r="K237"/>
  <c r="K238"/>
  <c r="K239"/>
  <c r="P266"/>
  <c r="S266" s="1"/>
  <c r="P267"/>
  <c r="S267" s="1"/>
  <c r="P268"/>
  <c r="S268" s="1"/>
  <c r="P269"/>
  <c r="S269" s="1"/>
  <c r="P270"/>
  <c r="S270" s="1"/>
  <c r="P271"/>
  <c r="S271" s="1"/>
  <c r="P272"/>
  <c r="S272" s="1"/>
  <c r="P273"/>
  <c r="S273" s="1"/>
  <c r="P274"/>
  <c r="S274" s="1"/>
  <c r="P275"/>
  <c r="S275" s="1"/>
  <c r="P276"/>
  <c r="S276" s="1"/>
  <c r="P277"/>
  <c r="S277" s="1"/>
  <c r="P278"/>
  <c r="S278" s="1"/>
  <c r="P279"/>
  <c r="S279" s="1"/>
  <c r="P280"/>
  <c r="P281"/>
  <c r="S281" s="1"/>
  <c r="P282"/>
  <c r="S282" s="1"/>
  <c r="P283"/>
  <c r="S283" s="1"/>
  <c r="P284"/>
  <c r="S284" s="1"/>
  <c r="P285"/>
  <c r="S285" s="1"/>
  <c r="P286"/>
  <c r="S286" s="1"/>
  <c r="P287"/>
  <c r="S287" s="1"/>
  <c r="P288"/>
  <c r="S288" s="1"/>
  <c r="P289"/>
  <c r="S289" s="1"/>
  <c r="P290"/>
  <c r="S290" s="1"/>
  <c r="P291"/>
  <c r="S291" s="1"/>
  <c r="P292"/>
  <c r="S292" s="1"/>
  <c r="P293"/>
  <c r="S293" s="1"/>
  <c r="P294"/>
  <c r="S294" s="1"/>
  <c r="P295"/>
  <c r="S295" s="1"/>
  <c r="P296"/>
  <c r="S296" s="1"/>
  <c r="P297"/>
  <c r="S297" s="1"/>
  <c r="P298"/>
  <c r="S298" s="1"/>
  <c r="P299"/>
  <c r="S299" s="1"/>
  <c r="P300"/>
  <c r="S300" s="1"/>
  <c r="P301"/>
  <c r="S301" s="1"/>
  <c r="P302"/>
  <c r="S302" s="1"/>
  <c r="P303"/>
  <c r="S303" s="1"/>
  <c r="P304"/>
  <c r="S304" s="1"/>
  <c r="P305"/>
  <c r="S305" s="1"/>
  <c r="P306"/>
  <c r="S306" s="1"/>
  <c r="P307"/>
  <c r="S307" s="1"/>
  <c r="P308"/>
  <c r="S308" s="1"/>
  <c r="P309"/>
  <c r="S309" s="1"/>
  <c r="P310"/>
  <c r="S310" s="1"/>
  <c r="P311"/>
  <c r="S311" s="1"/>
  <c r="P312"/>
  <c r="S312" s="1"/>
  <c r="P313"/>
  <c r="S313" s="1"/>
  <c r="P314"/>
  <c r="S314" s="1"/>
  <c r="P315"/>
  <c r="S315" s="1"/>
  <c r="P316"/>
  <c r="S316" s="1"/>
  <c r="P317"/>
  <c r="S317" s="1"/>
  <c r="P318"/>
  <c r="S318" s="1"/>
  <c r="P319"/>
  <c r="S319" s="1"/>
  <c r="P321"/>
  <c r="P322"/>
  <c r="S322" s="1"/>
  <c r="P323"/>
  <c r="S323" s="1"/>
  <c r="P324"/>
  <c r="S324" s="1"/>
  <c r="P325"/>
  <c r="S325" s="1"/>
  <c r="P326"/>
  <c r="S326" s="1"/>
  <c r="P327"/>
  <c r="S327" s="1"/>
  <c r="K329"/>
  <c r="K360"/>
  <c r="K361"/>
  <c r="K364"/>
  <c r="K366"/>
  <c r="K367"/>
  <c r="K369"/>
  <c r="F522"/>
  <c r="H372"/>
  <c r="K377"/>
  <c r="P377"/>
  <c r="S377" s="1"/>
  <c r="U402"/>
  <c r="H402"/>
  <c r="U425"/>
  <c r="H425"/>
  <c r="U434"/>
  <c r="H434"/>
  <c r="P451"/>
  <c r="S451" s="1"/>
  <c r="K451"/>
  <c r="U452"/>
  <c r="H452"/>
  <c r="U476"/>
  <c r="H476"/>
  <c r="H152"/>
  <c r="F401"/>
  <c r="H378"/>
  <c r="K373"/>
  <c r="P373"/>
  <c r="U396"/>
  <c r="H396"/>
  <c r="U418"/>
  <c r="H418"/>
  <c r="U431"/>
  <c r="H431"/>
  <c r="U447"/>
  <c r="H447"/>
  <c r="P470"/>
  <c r="S470" s="1"/>
  <c r="K470"/>
  <c r="U486"/>
  <c r="H486"/>
  <c r="P497"/>
  <c r="S497" s="1"/>
  <c r="K497"/>
  <c r="F359"/>
  <c r="K362"/>
  <c r="K363"/>
  <c r="K365"/>
  <c r="K368"/>
  <c r="K370"/>
  <c r="K371"/>
  <c r="P371"/>
  <c r="S371" s="1"/>
  <c r="K374"/>
  <c r="P374"/>
  <c r="S374" s="1"/>
  <c r="K375"/>
  <c r="P375"/>
  <c r="S375" s="1"/>
  <c r="U408"/>
  <c r="H408"/>
  <c r="U420"/>
  <c r="H420"/>
  <c r="U428"/>
  <c r="H428"/>
  <c r="U440"/>
  <c r="H440"/>
  <c r="P459"/>
  <c r="S459" s="1"/>
  <c r="K459"/>
  <c r="U471"/>
  <c r="H471"/>
  <c r="H519"/>
  <c r="U519"/>
  <c r="U528"/>
  <c r="H528"/>
  <c r="U535"/>
  <c r="H535"/>
  <c r="U548"/>
  <c r="H548"/>
  <c r="U451"/>
  <c r="F480"/>
  <c r="P526"/>
  <c r="S526" s="1"/>
  <c r="K526"/>
  <c r="P546"/>
  <c r="S546" s="1"/>
  <c r="K546"/>
  <c r="U460"/>
  <c r="J522"/>
  <c r="K493"/>
  <c r="H505"/>
  <c r="U505"/>
  <c r="F638"/>
  <c r="U454"/>
  <c r="K499"/>
  <c r="U474"/>
  <c r="H474"/>
  <c r="U478"/>
  <c r="H478"/>
  <c r="H513"/>
  <c r="U513"/>
  <c r="H688"/>
  <c r="K665"/>
  <c r="P665"/>
  <c r="S665" s="1"/>
  <c r="U457"/>
  <c r="U468"/>
  <c r="F490"/>
  <c r="K517"/>
  <c r="J660"/>
  <c r="U524"/>
  <c r="U544" s="1"/>
  <c r="H524"/>
  <c r="U542"/>
  <c r="H542"/>
  <c r="K677"/>
  <c r="P677"/>
  <c r="S677" s="1"/>
  <c r="U482"/>
  <c r="U490" s="1"/>
  <c r="U517"/>
  <c r="U532"/>
  <c r="H532"/>
  <c r="U539"/>
  <c r="H539"/>
  <c r="U551"/>
  <c r="H551"/>
  <c r="K669"/>
  <c r="P669"/>
  <c r="S669" s="1"/>
  <c r="U485"/>
  <c r="I522"/>
  <c r="U488"/>
  <c r="U493"/>
  <c r="U522" s="1"/>
  <c r="U499"/>
  <c r="K540"/>
  <c r="F544"/>
  <c r="K545"/>
  <c r="F660"/>
  <c r="K663"/>
  <c r="P663"/>
  <c r="S663" s="1"/>
  <c r="K673"/>
  <c r="P673"/>
  <c r="S673" s="1"/>
  <c r="K680"/>
  <c r="P680"/>
  <c r="S680" s="1"/>
  <c r="P531"/>
  <c r="S531" s="1"/>
  <c r="P534"/>
  <c r="S534" s="1"/>
  <c r="P538"/>
  <c r="S538" s="1"/>
  <c r="P547"/>
  <c r="S547" s="1"/>
  <c r="F566"/>
  <c r="I660"/>
  <c r="K647"/>
  <c r="K654"/>
  <c r="K667"/>
  <c r="K682"/>
  <c r="K686"/>
  <c r="F628"/>
  <c r="K648"/>
  <c r="P648"/>
  <c r="S648" s="1"/>
  <c r="K649"/>
  <c r="P649"/>
  <c r="S649" s="1"/>
  <c r="K651"/>
  <c r="P651"/>
  <c r="S651" s="1"/>
  <c r="K655"/>
  <c r="P655"/>
  <c r="S655" s="1"/>
  <c r="K687"/>
  <c r="P687"/>
  <c r="S687" s="1"/>
  <c r="F597"/>
  <c r="I688"/>
  <c r="K662"/>
  <c r="K672"/>
  <c r="K679"/>
  <c r="K639"/>
  <c r="P639"/>
  <c r="K640"/>
  <c r="P640"/>
  <c r="S640" s="1"/>
  <c r="K642"/>
  <c r="P642"/>
  <c r="S642" s="1"/>
  <c r="K644"/>
  <c r="P644"/>
  <c r="S644" s="1"/>
  <c r="K683"/>
  <c r="P683"/>
  <c r="S683" s="1"/>
  <c r="J638"/>
  <c r="K646"/>
  <c r="K659"/>
  <c r="K666"/>
  <c r="K685"/>
  <c r="K650"/>
  <c r="K653"/>
  <c r="F688"/>
  <c r="K6" i="11"/>
  <c r="P6"/>
  <c r="P7" s="1"/>
  <c r="H9"/>
  <c r="K8"/>
  <c r="P8"/>
  <c r="H7"/>
  <c r="F9"/>
  <c r="P11"/>
  <c r="S11" s="1"/>
  <c r="I21"/>
  <c r="K15"/>
  <c r="K16"/>
  <c r="K17"/>
  <c r="K19"/>
  <c r="U38"/>
  <c r="U43" s="1"/>
  <c r="F21"/>
  <c r="H30"/>
  <c r="U30"/>
  <c r="K31"/>
  <c r="P31"/>
  <c r="S31" s="1"/>
  <c r="I13"/>
  <c r="F43"/>
  <c r="U42"/>
  <c r="F27"/>
  <c r="U32"/>
  <c r="H32"/>
  <c r="K38"/>
  <c r="P38"/>
  <c r="S38" s="1"/>
  <c r="K41"/>
  <c r="P41"/>
  <c r="S41" s="1"/>
  <c r="F13"/>
  <c r="K14"/>
  <c r="K18"/>
  <c r="K20"/>
  <c r="K28"/>
  <c r="P29"/>
  <c r="S29" s="1"/>
  <c r="K29"/>
  <c r="P33"/>
  <c r="S33" s="1"/>
  <c r="K33"/>
  <c r="K42"/>
  <c r="P42"/>
  <c r="S42" s="1"/>
  <c r="P48"/>
  <c r="S48" s="1"/>
  <c r="K48"/>
  <c r="P55"/>
  <c r="S55" s="1"/>
  <c r="K55"/>
  <c r="P58"/>
  <c r="S58" s="1"/>
  <c r="K58"/>
  <c r="P59"/>
  <c r="S59" s="1"/>
  <c r="K59"/>
  <c r="F36"/>
  <c r="U29"/>
  <c r="U33"/>
  <c r="K46"/>
  <c r="P46"/>
  <c r="S46" s="1"/>
  <c r="K50"/>
  <c r="P50"/>
  <c r="S50" s="1"/>
  <c r="H39"/>
  <c r="P66"/>
  <c r="S66" s="1"/>
  <c r="K66"/>
  <c r="P45"/>
  <c r="S45" s="1"/>
  <c r="P49"/>
  <c r="S49" s="1"/>
  <c r="H56"/>
  <c r="H62"/>
  <c r="K63"/>
  <c r="U63"/>
  <c r="U71" s="1"/>
  <c r="K64"/>
  <c r="U64"/>
  <c r="U66"/>
  <c r="F80"/>
  <c r="P75"/>
  <c r="S75" s="1"/>
  <c r="K75"/>
  <c r="P81"/>
  <c r="K81"/>
  <c r="U44"/>
  <c r="U48"/>
  <c r="H44"/>
  <c r="J71"/>
  <c r="P78"/>
  <c r="S78" s="1"/>
  <c r="K78"/>
  <c r="H74"/>
  <c r="H77"/>
  <c r="U78"/>
  <c r="H79"/>
  <c r="U81"/>
  <c r="H84"/>
  <c r="K82"/>
  <c r="K83"/>
  <c r="F86"/>
  <c r="K101"/>
  <c r="P103"/>
  <c r="K104"/>
  <c r="P95"/>
  <c r="S95" s="1"/>
  <c r="P97"/>
  <c r="S97" s="1"/>
  <c r="H105"/>
  <c r="F105"/>
  <c r="P45" i="10"/>
  <c r="S45" s="1"/>
  <c r="K45"/>
  <c r="H51"/>
  <c r="P19"/>
  <c r="S19" s="1"/>
  <c r="K19"/>
  <c r="P20"/>
  <c r="S20" s="1"/>
  <c r="K20"/>
  <c r="P21"/>
  <c r="S21" s="1"/>
  <c r="K21"/>
  <c r="P22"/>
  <c r="S22" s="1"/>
  <c r="K22"/>
  <c r="P23"/>
  <c r="S23" s="1"/>
  <c r="K23"/>
  <c r="P26"/>
  <c r="S26" s="1"/>
  <c r="K26"/>
  <c r="P27"/>
  <c r="S27" s="1"/>
  <c r="K27"/>
  <c r="P28"/>
  <c r="S28" s="1"/>
  <c r="K28"/>
  <c r="P29"/>
  <c r="S29" s="1"/>
  <c r="K29"/>
  <c r="P30"/>
  <c r="S30" s="1"/>
  <c r="K30"/>
  <c r="P31"/>
  <c r="S31" s="1"/>
  <c r="K31"/>
  <c r="P32"/>
  <c r="S32" s="1"/>
  <c r="K32"/>
  <c r="P33"/>
  <c r="S33" s="1"/>
  <c r="K33"/>
  <c r="P34"/>
  <c r="S34" s="1"/>
  <c r="K34"/>
  <c r="P66"/>
  <c r="K66"/>
  <c r="P67"/>
  <c r="S67" s="1"/>
  <c r="K67"/>
  <c r="P68"/>
  <c r="S68" s="1"/>
  <c r="K68"/>
  <c r="P69"/>
  <c r="S69" s="1"/>
  <c r="K69"/>
  <c r="P70"/>
  <c r="S70" s="1"/>
  <c r="K70"/>
  <c r="P71"/>
  <c r="S71" s="1"/>
  <c r="K71"/>
  <c r="H25"/>
  <c r="J51"/>
  <c r="K44"/>
  <c r="K47"/>
  <c r="K49"/>
  <c r="P52"/>
  <c r="K52"/>
  <c r="P53"/>
  <c r="S53" s="1"/>
  <c r="K53"/>
  <c r="P54"/>
  <c r="S54" s="1"/>
  <c r="K54"/>
  <c r="P55"/>
  <c r="S55" s="1"/>
  <c r="K55"/>
  <c r="P56"/>
  <c r="S56" s="1"/>
  <c r="K56"/>
  <c r="P57"/>
  <c r="S57" s="1"/>
  <c r="K57"/>
  <c r="P58"/>
  <c r="S58" s="1"/>
  <c r="K58"/>
  <c r="P59"/>
  <c r="S59" s="1"/>
  <c r="K59"/>
  <c r="P60"/>
  <c r="S60" s="1"/>
  <c r="K60"/>
  <c r="P61"/>
  <c r="S61" s="1"/>
  <c r="K61"/>
  <c r="P63"/>
  <c r="K63"/>
  <c r="P64"/>
  <c r="S64" s="1"/>
  <c r="K64"/>
  <c r="P74"/>
  <c r="S74" s="1"/>
  <c r="K74"/>
  <c r="H24"/>
  <c r="K42"/>
  <c r="K46"/>
  <c r="K73"/>
  <c r="P73"/>
  <c r="K6"/>
  <c r="F51"/>
  <c r="K43"/>
  <c r="U83"/>
  <c r="H83"/>
  <c r="U74"/>
  <c r="H77"/>
  <c r="F84"/>
  <c r="K75"/>
  <c r="U80"/>
  <c r="H80"/>
  <c r="P85"/>
  <c r="K85"/>
  <c r="U73"/>
  <c r="U84" s="1"/>
  <c r="F87"/>
  <c r="K134"/>
  <c r="P134"/>
  <c r="S134" s="1"/>
  <c r="U85"/>
  <c r="U87" s="1"/>
  <c r="H86"/>
  <c r="H89"/>
  <c r="H91"/>
  <c r="H97"/>
  <c r="H100"/>
  <c r="H103"/>
  <c r="H106"/>
  <c r="F107"/>
  <c r="J132"/>
  <c r="P115"/>
  <c r="S115" s="1"/>
  <c r="H116"/>
  <c r="H118"/>
  <c r="H122"/>
  <c r="H126"/>
  <c r="F139"/>
  <c r="F132"/>
  <c r="I160"/>
  <c r="H137"/>
  <c r="S152"/>
  <c r="S158" s="1"/>
  <c r="F168"/>
  <c r="P166"/>
  <c r="S166" s="1"/>
  <c r="K166"/>
  <c r="F160"/>
  <c r="K163"/>
  <c r="K152"/>
  <c r="U152"/>
  <c r="U158" s="1"/>
  <c r="I168"/>
  <c r="H168"/>
  <c r="K165"/>
  <c r="K169"/>
  <c r="P172"/>
  <c r="S172" s="1"/>
  <c r="P173"/>
  <c r="S173" s="1"/>
  <c r="H174"/>
  <c r="F174"/>
  <c r="K323" i="1"/>
  <c r="K319"/>
  <c r="K308"/>
  <c r="I172"/>
  <c r="J172"/>
  <c r="I173"/>
  <c r="J173"/>
  <c r="I174"/>
  <c r="J174"/>
  <c r="I175"/>
  <c r="J175"/>
  <c r="I176"/>
  <c r="J176"/>
  <c r="I177"/>
  <c r="J177"/>
  <c r="I178"/>
  <c r="J178"/>
  <c r="I179"/>
  <c r="J179"/>
  <c r="I180"/>
  <c r="J180"/>
  <c r="I181"/>
  <c r="J181"/>
  <c r="I182"/>
  <c r="J182"/>
  <c r="I183"/>
  <c r="J183"/>
  <c r="I184"/>
  <c r="J184"/>
  <c r="I294"/>
  <c r="J294"/>
  <c r="I295"/>
  <c r="J295"/>
  <c r="I296"/>
  <c r="J296"/>
  <c r="I297"/>
  <c r="J297"/>
  <c r="I298"/>
  <c r="J298"/>
  <c r="I299"/>
  <c r="J299"/>
  <c r="I300"/>
  <c r="J300"/>
  <c r="I301"/>
  <c r="J301"/>
  <c r="I302"/>
  <c r="J302"/>
  <c r="I303"/>
  <c r="J303"/>
  <c r="I304"/>
  <c r="J304"/>
  <c r="I305"/>
  <c r="J305"/>
  <c r="I306"/>
  <c r="J306"/>
  <c r="I307"/>
  <c r="J307"/>
  <c r="I284"/>
  <c r="J284"/>
  <c r="I285"/>
  <c r="J285"/>
  <c r="I286"/>
  <c r="J286"/>
  <c r="I287"/>
  <c r="J287"/>
  <c r="I288"/>
  <c r="J288"/>
  <c r="I289"/>
  <c r="J289"/>
  <c r="I290"/>
  <c r="J290"/>
  <c r="I291"/>
  <c r="J291"/>
  <c r="I135"/>
  <c r="J135"/>
  <c r="I136"/>
  <c r="J136"/>
  <c r="J134"/>
  <c r="I134"/>
  <c r="I126"/>
  <c r="J126"/>
  <c r="I127"/>
  <c r="J127"/>
  <c r="I128"/>
  <c r="J128"/>
  <c r="I129"/>
  <c r="J129"/>
  <c r="I130"/>
  <c r="J130"/>
  <c r="I131"/>
  <c r="J131"/>
  <c r="I132"/>
  <c r="J132"/>
  <c r="J125"/>
  <c r="I125"/>
  <c r="I121"/>
  <c r="J121"/>
  <c r="I122"/>
  <c r="J122"/>
  <c r="I123"/>
  <c r="J123"/>
  <c r="I119"/>
  <c r="I120" s="1"/>
  <c r="J119"/>
  <c r="J120" s="1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7"/>
  <c r="J117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5"/>
  <c r="J95"/>
  <c r="I96"/>
  <c r="J96"/>
  <c r="I97"/>
  <c r="J97"/>
  <c r="I98"/>
  <c r="J98"/>
  <c r="I99"/>
  <c r="J99"/>
  <c r="J79"/>
  <c r="I79"/>
  <c r="I65"/>
  <c r="J65"/>
  <c r="I66"/>
  <c r="J66"/>
  <c r="I67"/>
  <c r="J67"/>
  <c r="I68"/>
  <c r="J68"/>
  <c r="I69"/>
  <c r="J69"/>
  <c r="I70"/>
  <c r="J70"/>
  <c r="I71"/>
  <c r="J71"/>
  <c r="I72"/>
  <c r="J72"/>
  <c r="I73"/>
  <c r="J73"/>
  <c r="I74"/>
  <c r="J74"/>
  <c r="I75"/>
  <c r="J75"/>
  <c r="I76"/>
  <c r="J76"/>
  <c r="I77"/>
  <c r="J77"/>
  <c r="J64"/>
  <c r="I64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5"/>
  <c r="J55"/>
  <c r="I56"/>
  <c r="J56"/>
  <c r="I57"/>
  <c r="J57"/>
  <c r="I58"/>
  <c r="J58"/>
  <c r="I59"/>
  <c r="J59"/>
  <c r="I60"/>
  <c r="J60"/>
  <c r="I61"/>
  <c r="J61"/>
  <c r="I62"/>
  <c r="J62"/>
  <c r="J36"/>
  <c r="I3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J6"/>
  <c r="I6"/>
  <c r="I27" i="6"/>
  <c r="G292" i="1"/>
  <c r="I26" i="6"/>
  <c r="E292" i="1"/>
  <c r="I25" i="6"/>
  <c r="G245" i="1"/>
  <c r="H245"/>
  <c r="H24" i="6"/>
  <c r="I24"/>
  <c r="G216" i="1"/>
  <c r="H216"/>
  <c r="I216"/>
  <c r="J216"/>
  <c r="G209"/>
  <c r="I209"/>
  <c r="J209"/>
  <c r="G193"/>
  <c r="I193"/>
  <c r="J193"/>
  <c r="G185"/>
  <c r="G171"/>
  <c r="I171"/>
  <c r="J171"/>
  <c r="W171"/>
  <c r="G167"/>
  <c r="I167"/>
  <c r="J167"/>
  <c r="F18" i="4"/>
  <c r="W167" i="1"/>
  <c r="F17" i="4"/>
  <c r="F16"/>
  <c r="F15"/>
  <c r="E14"/>
  <c r="F14"/>
  <c r="E13"/>
  <c r="F13"/>
  <c r="E12"/>
  <c r="F12"/>
  <c r="E11"/>
  <c r="F11"/>
  <c r="E10"/>
  <c r="F10"/>
  <c r="E9"/>
  <c r="F9"/>
  <c r="F8"/>
  <c r="F7"/>
  <c r="W78" i="1"/>
  <c r="W356" s="1"/>
  <c r="O284"/>
  <c r="H285"/>
  <c r="P285" s="1"/>
  <c r="S285" s="1"/>
  <c r="O285"/>
  <c r="H286"/>
  <c r="P286" s="1"/>
  <c r="S286" s="1"/>
  <c r="O286"/>
  <c r="H287"/>
  <c r="P287" s="1"/>
  <c r="S287" s="1"/>
  <c r="O287"/>
  <c r="H288"/>
  <c r="P288" s="1"/>
  <c r="S288" s="1"/>
  <c r="O288"/>
  <c r="H289"/>
  <c r="O289"/>
  <c r="H290"/>
  <c r="P290" s="1"/>
  <c r="S290" s="1"/>
  <c r="O290"/>
  <c r="H291"/>
  <c r="O291"/>
  <c r="H293"/>
  <c r="P293" s="1"/>
  <c r="I293"/>
  <c r="J293"/>
  <c r="O293"/>
  <c r="H294"/>
  <c r="P294" s="1"/>
  <c r="S294" s="1"/>
  <c r="O294"/>
  <c r="P295"/>
  <c r="S295" s="1"/>
  <c r="O295"/>
  <c r="H296"/>
  <c r="O296"/>
  <c r="H297"/>
  <c r="P297" s="1"/>
  <c r="S297" s="1"/>
  <c r="O297"/>
  <c r="H298"/>
  <c r="O298"/>
  <c r="P299"/>
  <c r="S299" s="1"/>
  <c r="O299"/>
  <c r="H300"/>
  <c r="P300" s="1"/>
  <c r="S300" s="1"/>
  <c r="O300"/>
  <c r="P301"/>
  <c r="S301" s="1"/>
  <c r="O301"/>
  <c r="P302"/>
  <c r="S302" s="1"/>
  <c r="O302"/>
  <c r="H303"/>
  <c r="O303"/>
  <c r="H304"/>
  <c r="P304" s="1"/>
  <c r="S304" s="1"/>
  <c r="O304"/>
  <c r="H305"/>
  <c r="P305" s="1"/>
  <c r="S305" s="1"/>
  <c r="O305"/>
  <c r="H306"/>
  <c r="O306"/>
  <c r="H307"/>
  <c r="O307"/>
  <c r="E329"/>
  <c r="F293"/>
  <c r="U293" s="1"/>
  <c r="F294"/>
  <c r="U294" s="1"/>
  <c r="F295"/>
  <c r="U295" s="1"/>
  <c r="F296"/>
  <c r="U296" s="1"/>
  <c r="F297"/>
  <c r="U297" s="1"/>
  <c r="F298"/>
  <c r="U298" s="1"/>
  <c r="F299"/>
  <c r="U299" s="1"/>
  <c r="F300"/>
  <c r="U300" s="1"/>
  <c r="F301"/>
  <c r="U301" s="1"/>
  <c r="F302"/>
  <c r="U302" s="1"/>
  <c r="F303"/>
  <c r="U303" s="1"/>
  <c r="F304"/>
  <c r="U304" s="1"/>
  <c r="F305"/>
  <c r="U305" s="1"/>
  <c r="F306"/>
  <c r="U306" s="1"/>
  <c r="F307"/>
  <c r="U307" s="1"/>
  <c r="F284"/>
  <c r="U284" s="1"/>
  <c r="F285"/>
  <c r="U285" s="1"/>
  <c r="F286"/>
  <c r="U286" s="1"/>
  <c r="F287"/>
  <c r="U287" s="1"/>
  <c r="F288"/>
  <c r="U288" s="1"/>
  <c r="F289"/>
  <c r="U289" s="1"/>
  <c r="F290"/>
  <c r="U290" s="1"/>
  <c r="F291"/>
  <c r="U291" s="1"/>
  <c r="P217"/>
  <c r="P220"/>
  <c r="S220" s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4"/>
  <c r="O65"/>
  <c r="O66"/>
  <c r="O67"/>
  <c r="O68"/>
  <c r="O69"/>
  <c r="O70"/>
  <c r="O71"/>
  <c r="O72"/>
  <c r="O73"/>
  <c r="O74"/>
  <c r="O75"/>
  <c r="O76"/>
  <c r="O77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9"/>
  <c r="O120" s="1"/>
  <c r="O121"/>
  <c r="O122"/>
  <c r="O123"/>
  <c r="O125"/>
  <c r="O126"/>
  <c r="O127"/>
  <c r="O128"/>
  <c r="O129"/>
  <c r="O130"/>
  <c r="O131"/>
  <c r="O132"/>
  <c r="O134"/>
  <c r="O135"/>
  <c r="O136"/>
  <c r="O138"/>
  <c r="O139"/>
  <c r="O140"/>
  <c r="O141"/>
  <c r="O142"/>
  <c r="O143"/>
  <c r="O144"/>
  <c r="O145"/>
  <c r="O146"/>
  <c r="O147"/>
  <c r="O149"/>
  <c r="O150"/>
  <c r="O151"/>
  <c r="O152"/>
  <c r="O153"/>
  <c r="O154"/>
  <c r="O155"/>
  <c r="O156"/>
  <c r="O157"/>
  <c r="O159"/>
  <c r="O160"/>
  <c r="O161"/>
  <c r="O163"/>
  <c r="O164"/>
  <c r="O165"/>
  <c r="O166"/>
  <c r="O168"/>
  <c r="O169"/>
  <c r="O170"/>
  <c r="O172"/>
  <c r="O173"/>
  <c r="O174"/>
  <c r="O175"/>
  <c r="O176"/>
  <c r="O177"/>
  <c r="O178"/>
  <c r="O179"/>
  <c r="O180"/>
  <c r="O181"/>
  <c r="O182"/>
  <c r="O183"/>
  <c r="O184"/>
  <c r="O186"/>
  <c r="O187"/>
  <c r="O188"/>
  <c r="O189"/>
  <c r="O190"/>
  <c r="O191"/>
  <c r="O192"/>
  <c r="O194"/>
  <c r="O195"/>
  <c r="O196"/>
  <c r="O197"/>
  <c r="O198"/>
  <c r="O199"/>
  <c r="O200"/>
  <c r="O201"/>
  <c r="O202"/>
  <c r="P202"/>
  <c r="S202" s="1"/>
  <c r="O203"/>
  <c r="P203"/>
  <c r="S203" s="1"/>
  <c r="O204"/>
  <c r="P204"/>
  <c r="S204" s="1"/>
  <c r="O205"/>
  <c r="P205"/>
  <c r="S205" s="1"/>
  <c r="O206"/>
  <c r="P206"/>
  <c r="S206" s="1"/>
  <c r="O207"/>
  <c r="P207"/>
  <c r="S207" s="1"/>
  <c r="O208"/>
  <c r="P208"/>
  <c r="S208" s="1"/>
  <c r="O210"/>
  <c r="P210"/>
  <c r="O211"/>
  <c r="P211"/>
  <c r="S211" s="1"/>
  <c r="O212"/>
  <c r="P212"/>
  <c r="S212" s="1"/>
  <c r="O213"/>
  <c r="P213"/>
  <c r="S213" s="1"/>
  <c r="O214"/>
  <c r="P214"/>
  <c r="S214" s="1"/>
  <c r="O215"/>
  <c r="P215"/>
  <c r="S215" s="1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6"/>
  <c r="O247"/>
  <c r="O248"/>
  <c r="O249"/>
  <c r="O250"/>
  <c r="O251"/>
  <c r="O252"/>
  <c r="O253"/>
  <c r="O263"/>
  <c r="O264"/>
  <c r="O265"/>
  <c r="O266"/>
  <c r="O267"/>
  <c r="O268"/>
  <c r="O269"/>
  <c r="O270"/>
  <c r="O271"/>
  <c r="O273"/>
  <c r="O274"/>
  <c r="O275"/>
  <c r="O276"/>
  <c r="O277"/>
  <c r="O278"/>
  <c r="O279"/>
  <c r="O280"/>
  <c r="O281"/>
  <c r="O282"/>
  <c r="O283"/>
  <c r="K202"/>
  <c r="K203"/>
  <c r="K204"/>
  <c r="K205"/>
  <c r="K206"/>
  <c r="K207"/>
  <c r="K208"/>
  <c r="K210"/>
  <c r="K211"/>
  <c r="K212"/>
  <c r="K213"/>
  <c r="K214"/>
  <c r="K215"/>
  <c r="I273"/>
  <c r="J273"/>
  <c r="I274"/>
  <c r="J274"/>
  <c r="I275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P273"/>
  <c r="P274"/>
  <c r="S274" s="1"/>
  <c r="P275"/>
  <c r="S275" s="1"/>
  <c r="P276"/>
  <c r="S276" s="1"/>
  <c r="P277"/>
  <c r="S277" s="1"/>
  <c r="P278"/>
  <c r="S278" s="1"/>
  <c r="P279"/>
  <c r="S279" s="1"/>
  <c r="P280"/>
  <c r="S280" s="1"/>
  <c r="P281"/>
  <c r="S281" s="1"/>
  <c r="P282"/>
  <c r="S282" s="1"/>
  <c r="P283"/>
  <c r="S283" s="1"/>
  <c r="I247"/>
  <c r="J247"/>
  <c r="I248"/>
  <c r="J248"/>
  <c r="I249"/>
  <c r="J249"/>
  <c r="I250"/>
  <c r="J250"/>
  <c r="I251"/>
  <c r="J251"/>
  <c r="I252"/>
  <c r="J252"/>
  <c r="I253"/>
  <c r="J253"/>
  <c r="I254"/>
  <c r="J254"/>
  <c r="I255"/>
  <c r="J255"/>
  <c r="I256"/>
  <c r="J256"/>
  <c r="I257"/>
  <c r="J257"/>
  <c r="I258"/>
  <c r="J258"/>
  <c r="I259"/>
  <c r="J259"/>
  <c r="I260"/>
  <c r="J260"/>
  <c r="I261"/>
  <c r="J261"/>
  <c r="I262"/>
  <c r="J262"/>
  <c r="I263"/>
  <c r="J263"/>
  <c r="I264"/>
  <c r="J264"/>
  <c r="I265"/>
  <c r="J265"/>
  <c r="I266"/>
  <c r="J266"/>
  <c r="I267"/>
  <c r="J267"/>
  <c r="I268"/>
  <c r="J268"/>
  <c r="I269"/>
  <c r="J269"/>
  <c r="I270"/>
  <c r="J270"/>
  <c r="I271"/>
  <c r="J271"/>
  <c r="J246"/>
  <c r="I246"/>
  <c r="P247"/>
  <c r="S247" s="1"/>
  <c r="P248"/>
  <c r="S248" s="1"/>
  <c r="P249"/>
  <c r="S249" s="1"/>
  <c r="P250"/>
  <c r="S250" s="1"/>
  <c r="P251"/>
  <c r="S251" s="1"/>
  <c r="P253"/>
  <c r="S253" s="1"/>
  <c r="P264"/>
  <c r="S264" s="1"/>
  <c r="P265"/>
  <c r="S265" s="1"/>
  <c r="P266"/>
  <c r="P268"/>
  <c r="S268" s="1"/>
  <c r="P269"/>
  <c r="S269" s="1"/>
  <c r="P270"/>
  <c r="P271"/>
  <c r="S271" s="1"/>
  <c r="P246"/>
  <c r="I217"/>
  <c r="J217"/>
  <c r="I218"/>
  <c r="J218"/>
  <c r="I219"/>
  <c r="J219"/>
  <c r="I220"/>
  <c r="J220"/>
  <c r="I221"/>
  <c r="J221"/>
  <c r="I222"/>
  <c r="J222"/>
  <c r="I223"/>
  <c r="J223"/>
  <c r="I224"/>
  <c r="J224"/>
  <c r="I225"/>
  <c r="J225"/>
  <c r="I226"/>
  <c r="J226"/>
  <c r="I227"/>
  <c r="J227"/>
  <c r="I228"/>
  <c r="J228"/>
  <c r="I229"/>
  <c r="J229"/>
  <c r="I230"/>
  <c r="J230"/>
  <c r="I231"/>
  <c r="J231"/>
  <c r="I232"/>
  <c r="J232"/>
  <c r="I233"/>
  <c r="J233"/>
  <c r="I234"/>
  <c r="J234"/>
  <c r="I235"/>
  <c r="J235"/>
  <c r="I236"/>
  <c r="J236"/>
  <c r="I237"/>
  <c r="J237"/>
  <c r="I238"/>
  <c r="J238"/>
  <c r="I239"/>
  <c r="J239"/>
  <c r="I240"/>
  <c r="J240"/>
  <c r="I241"/>
  <c r="J241"/>
  <c r="I242"/>
  <c r="J242"/>
  <c r="I243"/>
  <c r="J243"/>
  <c r="I244"/>
  <c r="J244"/>
  <c r="P218"/>
  <c r="P219"/>
  <c r="S219" s="1"/>
  <c r="P223"/>
  <c r="S223" s="1"/>
  <c r="P226"/>
  <c r="S226" s="1"/>
  <c r="P227"/>
  <c r="S227" s="1"/>
  <c r="P235"/>
  <c r="S235" s="1"/>
  <c r="P236"/>
  <c r="S236" s="1"/>
  <c r="P237"/>
  <c r="S237" s="1"/>
  <c r="P238"/>
  <c r="S238" s="1"/>
  <c r="P239"/>
  <c r="S239" s="1"/>
  <c r="P240"/>
  <c r="S240" s="1"/>
  <c r="O137" l="1"/>
  <c r="O192" i="14"/>
  <c r="S93"/>
  <c r="S99" s="1"/>
  <c r="P99"/>
  <c r="S20"/>
  <c r="S33" s="1"/>
  <c r="P33"/>
  <c r="O347" i="13"/>
  <c r="D737" i="12"/>
  <c r="S280"/>
  <c r="O112" i="11"/>
  <c r="D189" i="10"/>
  <c r="D15" i="15" s="1"/>
  <c r="J181" i="10"/>
  <c r="F187" s="1"/>
  <c r="E26" i="15" s="1"/>
  <c r="I181" i="10"/>
  <c r="E187" s="1"/>
  <c r="K26" i="15"/>
  <c r="S329" i="13"/>
  <c r="D355"/>
  <c r="F347"/>
  <c r="D352" s="1"/>
  <c r="K324"/>
  <c r="H333"/>
  <c r="P322"/>
  <c r="S322" s="1"/>
  <c r="K318"/>
  <c r="P326"/>
  <c r="S326" s="1"/>
  <c r="I347"/>
  <c r="E353" s="1"/>
  <c r="J192" i="14"/>
  <c r="F199" s="1"/>
  <c r="E30" i="15" s="1"/>
  <c r="I192" i="14"/>
  <c r="E199" s="1"/>
  <c r="S180"/>
  <c r="S184" s="1"/>
  <c r="P184"/>
  <c r="S176"/>
  <c r="S179" s="1"/>
  <c r="P179"/>
  <c r="I729" i="12"/>
  <c r="J729"/>
  <c r="O729"/>
  <c r="H729"/>
  <c r="H181" i="10"/>
  <c r="U231" i="13"/>
  <c r="U272"/>
  <c r="U189"/>
  <c r="U222"/>
  <c r="I272" i="1"/>
  <c r="G356"/>
  <c r="J63"/>
  <c r="J78"/>
  <c r="J100"/>
  <c r="J133"/>
  <c r="J137"/>
  <c r="S273"/>
  <c r="S217"/>
  <c r="S293"/>
  <c r="O193"/>
  <c r="O167"/>
  <c r="J272"/>
  <c r="O245"/>
  <c r="O216"/>
  <c r="O162"/>
  <c r="O100"/>
  <c r="J118"/>
  <c r="J124"/>
  <c r="S210"/>
  <c r="S216" s="1"/>
  <c r="P216"/>
  <c r="O292"/>
  <c r="O148"/>
  <c r="O118"/>
  <c r="U329"/>
  <c r="B27" i="4" s="1"/>
  <c r="E27" s="1"/>
  <c r="O209" i="1"/>
  <c r="O185"/>
  <c r="O133"/>
  <c r="O78"/>
  <c r="I63"/>
  <c r="I78"/>
  <c r="I100"/>
  <c r="I133"/>
  <c r="I137"/>
  <c r="O171"/>
  <c r="O158"/>
  <c r="O124"/>
  <c r="O329"/>
  <c r="I118"/>
  <c r="I124"/>
  <c r="S66" i="10"/>
  <c r="S72" s="1"/>
  <c r="P72"/>
  <c r="S140"/>
  <c r="S143" s="1"/>
  <c r="P143"/>
  <c r="S96"/>
  <c r="U139"/>
  <c r="B14" i="6"/>
  <c r="P168" i="10"/>
  <c r="P174"/>
  <c r="S51"/>
  <c r="S63"/>
  <c r="S65" s="1"/>
  <c r="P65"/>
  <c r="S52"/>
  <c r="S62" s="1"/>
  <c r="P62"/>
  <c r="S10"/>
  <c r="S24" s="1"/>
  <c r="P24"/>
  <c r="P9"/>
  <c r="P51"/>
  <c r="S36"/>
  <c r="S41" s="1"/>
  <c r="P41"/>
  <c r="S108"/>
  <c r="S109" s="1"/>
  <c r="P109"/>
  <c r="U107"/>
  <c r="S110"/>
  <c r="S88"/>
  <c r="P183"/>
  <c r="S168"/>
  <c r="S174"/>
  <c r="S81" i="11"/>
  <c r="U86"/>
  <c r="S99"/>
  <c r="S13"/>
  <c r="P99"/>
  <c r="P13"/>
  <c r="S103"/>
  <c r="S105" s="1"/>
  <c r="P105"/>
  <c r="S8"/>
  <c r="S9" s="1"/>
  <c r="P9"/>
  <c r="S54"/>
  <c r="U53"/>
  <c r="U36"/>
  <c r="S661" i="12"/>
  <c r="S688" s="1"/>
  <c r="P688"/>
  <c r="S241"/>
  <c r="S320" s="1"/>
  <c r="P320"/>
  <c r="S51"/>
  <c r="S52" s="1"/>
  <c r="P52"/>
  <c r="U480"/>
  <c r="P372"/>
  <c r="P378"/>
  <c r="U441"/>
  <c r="S85"/>
  <c r="S151" s="1"/>
  <c r="P151"/>
  <c r="S379"/>
  <c r="S53"/>
  <c r="P84"/>
  <c r="U566"/>
  <c r="S321"/>
  <c r="S359" s="1"/>
  <c r="P359"/>
  <c r="P660"/>
  <c r="S372"/>
  <c r="U287" i="13"/>
  <c r="U203"/>
  <c r="P339"/>
  <c r="S273"/>
  <c r="S46"/>
  <c r="S70" s="1"/>
  <c r="P70"/>
  <c r="S43"/>
  <c r="S45" s="1"/>
  <c r="P45"/>
  <c r="S288"/>
  <c r="P146"/>
  <c r="S133"/>
  <c r="S242"/>
  <c r="S6"/>
  <c r="S7" s="1"/>
  <c r="P7"/>
  <c r="P133"/>
  <c r="S147"/>
  <c r="S157" s="1"/>
  <c r="P157"/>
  <c r="S8"/>
  <c r="S42" s="1"/>
  <c r="P42"/>
  <c r="S339"/>
  <c r="H30" i="15"/>
  <c r="J30" s="1"/>
  <c r="G200" i="14"/>
  <c r="I13" i="15" s="1"/>
  <c r="H29"/>
  <c r="J29" s="1"/>
  <c r="G354" i="13"/>
  <c r="H13" i="15" s="1"/>
  <c r="H28"/>
  <c r="J28" s="1"/>
  <c r="G736" i="12"/>
  <c r="G13" i="15" s="1"/>
  <c r="I31"/>
  <c r="H27"/>
  <c r="J27" s="1"/>
  <c r="G119" i="11"/>
  <c r="E13" i="15" s="1"/>
  <c r="H26"/>
  <c r="G188" i="10"/>
  <c r="D13" i="15" s="1"/>
  <c r="S80" i="12"/>
  <c r="S639"/>
  <c r="S660" s="1"/>
  <c r="E7" i="15"/>
  <c r="K184" i="14"/>
  <c r="D190" i="10"/>
  <c r="S270" i="1"/>
  <c r="I7" i="15"/>
  <c r="H7"/>
  <c r="D7"/>
  <c r="S8" i="10"/>
  <c r="S9" s="1"/>
  <c r="S266" i="1"/>
  <c r="G7" i="15"/>
  <c r="F118" i="11"/>
  <c r="E27" i="15" s="1"/>
  <c r="E118" i="11"/>
  <c r="H6" i="6"/>
  <c r="F6" i="4"/>
  <c r="I362" i="1"/>
  <c r="Q25" i="15" s="1"/>
  <c r="Q31" s="1"/>
  <c r="P130" i="14"/>
  <c r="S130" s="1"/>
  <c r="P86"/>
  <c r="S86" s="1"/>
  <c r="P58"/>
  <c r="S58" s="1"/>
  <c r="K68"/>
  <c r="K93"/>
  <c r="K82"/>
  <c r="P78"/>
  <c r="S78" s="1"/>
  <c r="S87" s="1"/>
  <c r="P73"/>
  <c r="S73" s="1"/>
  <c r="P53"/>
  <c r="S53" s="1"/>
  <c r="P54"/>
  <c r="S54" s="1"/>
  <c r="P72"/>
  <c r="S72" s="1"/>
  <c r="K60"/>
  <c r="K48"/>
  <c r="K122"/>
  <c r="K50"/>
  <c r="K66"/>
  <c r="P144"/>
  <c r="S144" s="1"/>
  <c r="K52"/>
  <c r="K71"/>
  <c r="K108"/>
  <c r="K123"/>
  <c r="P153"/>
  <c r="S153" s="1"/>
  <c r="K141"/>
  <c r="K152"/>
  <c r="P75"/>
  <c r="S75" s="1"/>
  <c r="K63"/>
  <c r="K84"/>
  <c r="K95"/>
  <c r="P51"/>
  <c r="S51" s="1"/>
  <c r="K107"/>
  <c r="H87"/>
  <c r="H160"/>
  <c r="F353" i="13"/>
  <c r="E29" i="15" s="1"/>
  <c r="P243" i="13"/>
  <c r="S243" s="1"/>
  <c r="P269"/>
  <c r="S269" s="1"/>
  <c r="P219"/>
  <c r="S219" s="1"/>
  <c r="K230"/>
  <c r="P252"/>
  <c r="S252" s="1"/>
  <c r="K225"/>
  <c r="P237"/>
  <c r="S237" s="1"/>
  <c r="K169"/>
  <c r="K6"/>
  <c r="K7" s="1"/>
  <c r="K211"/>
  <c r="K286"/>
  <c r="P250"/>
  <c r="S250" s="1"/>
  <c r="K196"/>
  <c r="K174"/>
  <c r="K235"/>
  <c r="K247"/>
  <c r="K218"/>
  <c r="P251"/>
  <c r="S251" s="1"/>
  <c r="K288"/>
  <c r="K186"/>
  <c r="K280"/>
  <c r="K180"/>
  <c r="K239"/>
  <c r="K179"/>
  <c r="K168"/>
  <c r="P209"/>
  <c r="S209" s="1"/>
  <c r="P264"/>
  <c r="S264" s="1"/>
  <c r="K183"/>
  <c r="K210"/>
  <c r="H7"/>
  <c r="P256"/>
  <c r="S256" s="1"/>
  <c r="K207"/>
  <c r="P204"/>
  <c r="P216"/>
  <c r="S216" s="1"/>
  <c r="K187"/>
  <c r="K242"/>
  <c r="K192"/>
  <c r="K236"/>
  <c r="K283"/>
  <c r="K227"/>
  <c r="K315"/>
  <c r="K39" i="12"/>
  <c r="K23"/>
  <c r="P496"/>
  <c r="S496" s="1"/>
  <c r="K536"/>
  <c r="P489"/>
  <c r="S489" s="1"/>
  <c r="K543"/>
  <c r="K506"/>
  <c r="K25"/>
  <c r="K508"/>
  <c r="P514"/>
  <c r="S514" s="1"/>
  <c r="K507"/>
  <c r="P533"/>
  <c r="S533" s="1"/>
  <c r="K498"/>
  <c r="K510"/>
  <c r="K465"/>
  <c r="P36"/>
  <c r="S36" s="1"/>
  <c r="P527"/>
  <c r="S527" s="1"/>
  <c r="K379"/>
  <c r="K509"/>
  <c r="P406"/>
  <c r="S406" s="1"/>
  <c r="K421"/>
  <c r="P438"/>
  <c r="S438" s="1"/>
  <c r="P29"/>
  <c r="S29" s="1"/>
  <c r="P552"/>
  <c r="S552" s="1"/>
  <c r="P503"/>
  <c r="S503" s="1"/>
  <c r="K390"/>
  <c r="P45"/>
  <c r="S45" s="1"/>
  <c r="K403"/>
  <c r="P412"/>
  <c r="S412" s="1"/>
  <c r="P435"/>
  <c r="S435" s="1"/>
  <c r="P17"/>
  <c r="S17" s="1"/>
  <c r="P523"/>
  <c r="P521"/>
  <c r="S521" s="1"/>
  <c r="P469"/>
  <c r="S469" s="1"/>
  <c r="K416"/>
  <c r="K383"/>
  <c r="K419"/>
  <c r="P9"/>
  <c r="S9" s="1"/>
  <c r="K456"/>
  <c r="P393"/>
  <c r="S393" s="1"/>
  <c r="P475"/>
  <c r="S475" s="1"/>
  <c r="K433"/>
  <c r="K424"/>
  <c r="P20"/>
  <c r="S20" s="1"/>
  <c r="K409"/>
  <c r="P382"/>
  <c r="S382" s="1"/>
  <c r="P31"/>
  <c r="S31" s="1"/>
  <c r="P12"/>
  <c r="S12" s="1"/>
  <c r="P487"/>
  <c r="S487" s="1"/>
  <c r="P21"/>
  <c r="S21" s="1"/>
  <c r="K427"/>
  <c r="K414"/>
  <c r="P461"/>
  <c r="S461" s="1"/>
  <c r="S480" s="1"/>
  <c r="P37"/>
  <c r="S37" s="1"/>
  <c r="K466"/>
  <c r="P491"/>
  <c r="P549"/>
  <c r="S549" s="1"/>
  <c r="P41"/>
  <c r="S41" s="1"/>
  <c r="P33"/>
  <c r="S33" s="1"/>
  <c r="K7"/>
  <c r="K529"/>
  <c r="K385"/>
  <c r="K494"/>
  <c r="P464"/>
  <c r="S464" s="1"/>
  <c r="K392"/>
  <c r="P44"/>
  <c r="S44" s="1"/>
  <c r="K404"/>
  <c r="P15"/>
  <c r="S15" s="1"/>
  <c r="K429"/>
  <c r="K448"/>
  <c r="K387"/>
  <c r="K415"/>
  <c r="K500"/>
  <c r="P479"/>
  <c r="S479" s="1"/>
  <c r="P28"/>
  <c r="S28" s="1"/>
  <c r="K512"/>
  <c r="K501"/>
  <c r="P492"/>
  <c r="S492" s="1"/>
  <c r="P483"/>
  <c r="S483" s="1"/>
  <c r="K432"/>
  <c r="K398"/>
  <c r="K380"/>
  <c r="K47"/>
  <c r="K484"/>
  <c r="K525"/>
  <c r="P516"/>
  <c r="S516" s="1"/>
  <c r="K450"/>
  <c r="P541"/>
  <c r="S541" s="1"/>
  <c r="K518"/>
  <c r="K458"/>
  <c r="K446"/>
  <c r="K386"/>
  <c r="P13"/>
  <c r="S13" s="1"/>
  <c r="K628"/>
  <c r="K462"/>
  <c r="P472"/>
  <c r="S472" s="1"/>
  <c r="K472"/>
  <c r="P388"/>
  <c r="S388" s="1"/>
  <c r="K388"/>
  <c r="P481"/>
  <c r="K481"/>
  <c r="P439"/>
  <c r="S439" s="1"/>
  <c r="K439"/>
  <c r="K40" i="11"/>
  <c r="P37"/>
  <c r="K23"/>
  <c r="K34"/>
  <c r="P67"/>
  <c r="S67" s="1"/>
  <c r="K68"/>
  <c r="K69"/>
  <c r="P65"/>
  <c r="S65" s="1"/>
  <c r="K47"/>
  <c r="P61"/>
  <c r="P72"/>
  <c r="K76"/>
  <c r="K54"/>
  <c r="K57"/>
  <c r="K35"/>
  <c r="K24"/>
  <c r="K93"/>
  <c r="K52"/>
  <c r="K51"/>
  <c r="H60"/>
  <c r="K101" i="10"/>
  <c r="P125"/>
  <c r="S125" s="1"/>
  <c r="P121"/>
  <c r="S121" s="1"/>
  <c r="P133"/>
  <c r="K105"/>
  <c r="K98"/>
  <c r="K102"/>
  <c r="K92"/>
  <c r="P79"/>
  <c r="S79" s="1"/>
  <c r="K136"/>
  <c r="K158"/>
  <c r="K108"/>
  <c r="K81"/>
  <c r="K131"/>
  <c r="K88"/>
  <c r="K138"/>
  <c r="K307" i="1"/>
  <c r="K303"/>
  <c r="I185"/>
  <c r="K306"/>
  <c r="K298"/>
  <c r="K296"/>
  <c r="I329"/>
  <c r="J185"/>
  <c r="J329"/>
  <c r="K291"/>
  <c r="K289"/>
  <c r="K284"/>
  <c r="K304"/>
  <c r="P291"/>
  <c r="S291" s="1"/>
  <c r="P97" i="14"/>
  <c r="S97" s="1"/>
  <c r="K97"/>
  <c r="P100"/>
  <c r="S100" s="1"/>
  <c r="K100"/>
  <c r="P126"/>
  <c r="S126" s="1"/>
  <c r="K126"/>
  <c r="K57"/>
  <c r="K137"/>
  <c r="P137"/>
  <c r="S137" s="1"/>
  <c r="P128"/>
  <c r="S128" s="1"/>
  <c r="K128"/>
  <c r="P104"/>
  <c r="S104" s="1"/>
  <c r="K104"/>
  <c r="K179"/>
  <c r="P138"/>
  <c r="S138" s="1"/>
  <c r="K76"/>
  <c r="P278" i="13"/>
  <c r="S278" s="1"/>
  <c r="K278"/>
  <c r="P197"/>
  <c r="S197" s="1"/>
  <c r="K197"/>
  <c r="P158"/>
  <c r="K158"/>
  <c r="P184"/>
  <c r="S184" s="1"/>
  <c r="K184"/>
  <c r="P201"/>
  <c r="S201" s="1"/>
  <c r="K201"/>
  <c r="P185"/>
  <c r="S185" s="1"/>
  <c r="K185"/>
  <c r="P176"/>
  <c r="S176" s="1"/>
  <c r="K176"/>
  <c r="K42"/>
  <c r="P274"/>
  <c r="S274" s="1"/>
  <c r="K274"/>
  <c r="P188"/>
  <c r="S188" s="1"/>
  <c r="K188"/>
  <c r="K339"/>
  <c r="K262"/>
  <c r="P262"/>
  <c r="S262" s="1"/>
  <c r="K259"/>
  <c r="P259"/>
  <c r="S259" s="1"/>
  <c r="P240"/>
  <c r="S240" s="1"/>
  <c r="K240"/>
  <c r="P163"/>
  <c r="S163" s="1"/>
  <c r="K163"/>
  <c r="P166"/>
  <c r="S166" s="1"/>
  <c r="K166"/>
  <c r="P284"/>
  <c r="S284" s="1"/>
  <c r="K284"/>
  <c r="K246"/>
  <c r="P246"/>
  <c r="S246" s="1"/>
  <c r="P193"/>
  <c r="S193" s="1"/>
  <c r="K193"/>
  <c r="P181"/>
  <c r="S181" s="1"/>
  <c r="K181"/>
  <c r="P173"/>
  <c r="S173" s="1"/>
  <c r="K173"/>
  <c r="P436" i="12"/>
  <c r="S436" s="1"/>
  <c r="K436"/>
  <c r="P381"/>
  <c r="S381" s="1"/>
  <c r="K381"/>
  <c r="P426"/>
  <c r="S426" s="1"/>
  <c r="K426"/>
  <c r="P413"/>
  <c r="S413" s="1"/>
  <c r="K413"/>
  <c r="H566"/>
  <c r="P443"/>
  <c r="S443" s="1"/>
  <c r="K443"/>
  <c r="P397"/>
  <c r="S397" s="1"/>
  <c r="K397"/>
  <c r="P467"/>
  <c r="S467" s="1"/>
  <c r="K467"/>
  <c r="P423"/>
  <c r="S423" s="1"/>
  <c r="K423"/>
  <c r="P407"/>
  <c r="S407" s="1"/>
  <c r="K407"/>
  <c r="K43"/>
  <c r="P43"/>
  <c r="S43" s="1"/>
  <c r="K11"/>
  <c r="P11"/>
  <c r="S11" s="1"/>
  <c r="K84"/>
  <c r="P473"/>
  <c r="S473" s="1"/>
  <c r="K473"/>
  <c r="P422"/>
  <c r="S422" s="1"/>
  <c r="K422"/>
  <c r="P417"/>
  <c r="S417" s="1"/>
  <c r="K417"/>
  <c r="P384"/>
  <c r="S384" s="1"/>
  <c r="K384"/>
  <c r="K40"/>
  <c r="P40"/>
  <c r="S40" s="1"/>
  <c r="K24"/>
  <c r="P24"/>
  <c r="S24" s="1"/>
  <c r="K8"/>
  <c r="P8"/>
  <c r="S8" s="1"/>
  <c r="K19"/>
  <c r="P19"/>
  <c r="S19" s="1"/>
  <c r="K688"/>
  <c r="H490"/>
  <c r="H453"/>
  <c r="P430"/>
  <c r="S430" s="1"/>
  <c r="K430"/>
  <c r="H320"/>
  <c r="P445"/>
  <c r="S445" s="1"/>
  <c r="K445"/>
  <c r="P411"/>
  <c r="S411" s="1"/>
  <c r="K411"/>
  <c r="P395"/>
  <c r="S395" s="1"/>
  <c r="K395"/>
  <c r="K27"/>
  <c r="P27"/>
  <c r="S27" s="1"/>
  <c r="P410"/>
  <c r="S410" s="1"/>
  <c r="K410"/>
  <c r="P391"/>
  <c r="S391" s="1"/>
  <c r="K391"/>
  <c r="P442"/>
  <c r="K442"/>
  <c r="P400"/>
  <c r="S400" s="1"/>
  <c r="K400"/>
  <c r="K48"/>
  <c r="P48"/>
  <c r="S48" s="1"/>
  <c r="K32"/>
  <c r="P32"/>
  <c r="S32" s="1"/>
  <c r="K16"/>
  <c r="P16"/>
  <c r="S16" s="1"/>
  <c r="H52"/>
  <c r="K35"/>
  <c r="P35"/>
  <c r="S35" s="1"/>
  <c r="K660"/>
  <c r="K105" i="11"/>
  <c r="H80"/>
  <c r="P25"/>
  <c r="S25" s="1"/>
  <c r="K25"/>
  <c r="P73"/>
  <c r="S73" s="1"/>
  <c r="K73"/>
  <c r="K13"/>
  <c r="P22"/>
  <c r="K22"/>
  <c r="K102"/>
  <c r="K128" i="10"/>
  <c r="P127"/>
  <c r="S127" s="1"/>
  <c r="P94"/>
  <c r="S94" s="1"/>
  <c r="K78"/>
  <c r="H160"/>
  <c r="H143"/>
  <c r="P104"/>
  <c r="S104" s="1"/>
  <c r="K104"/>
  <c r="K168"/>
  <c r="K24"/>
  <c r="P90"/>
  <c r="S90" s="1"/>
  <c r="K90"/>
  <c r="P82"/>
  <c r="S82" s="1"/>
  <c r="K82"/>
  <c r="P76"/>
  <c r="S76" s="1"/>
  <c r="K76"/>
  <c r="K119"/>
  <c r="P119"/>
  <c r="S119" s="1"/>
  <c r="K120"/>
  <c r="P120"/>
  <c r="S120" s="1"/>
  <c r="K123"/>
  <c r="P123"/>
  <c r="S123" s="1"/>
  <c r="K114"/>
  <c r="P114"/>
  <c r="S114" s="1"/>
  <c r="P93"/>
  <c r="S93" s="1"/>
  <c r="K93"/>
  <c r="K174"/>
  <c r="K117"/>
  <c r="P117"/>
  <c r="S117" s="1"/>
  <c r="K124"/>
  <c r="P124"/>
  <c r="S124" s="1"/>
  <c r="H132"/>
  <c r="K301" i="1"/>
  <c r="P306"/>
  <c r="S306" s="1"/>
  <c r="K217"/>
  <c r="H119" i="14"/>
  <c r="P139"/>
  <c r="S139" s="1"/>
  <c r="K139"/>
  <c r="P134"/>
  <c r="S134" s="1"/>
  <c r="K134"/>
  <c r="H99"/>
  <c r="K67"/>
  <c r="P67"/>
  <c r="S67" s="1"/>
  <c r="K102"/>
  <c r="P102"/>
  <c r="S102" s="1"/>
  <c r="K151"/>
  <c r="P151"/>
  <c r="S151" s="1"/>
  <c r="P132"/>
  <c r="S132" s="1"/>
  <c r="K132"/>
  <c r="K121"/>
  <c r="P121"/>
  <c r="S121" s="1"/>
  <c r="K117"/>
  <c r="P117"/>
  <c r="S117" s="1"/>
  <c r="S119" s="1"/>
  <c r="K115"/>
  <c r="P115"/>
  <c r="S115" s="1"/>
  <c r="K110"/>
  <c r="P110"/>
  <c r="S110" s="1"/>
  <c r="K98"/>
  <c r="P98"/>
  <c r="S98" s="1"/>
  <c r="K94"/>
  <c r="P94"/>
  <c r="S94" s="1"/>
  <c r="K88"/>
  <c r="P88"/>
  <c r="S88" s="1"/>
  <c r="K83"/>
  <c r="P83"/>
  <c r="S83" s="1"/>
  <c r="K65"/>
  <c r="P65"/>
  <c r="S65" s="1"/>
  <c r="H40"/>
  <c r="K40"/>
  <c r="K33"/>
  <c r="H33"/>
  <c r="H142"/>
  <c r="K148"/>
  <c r="P148"/>
  <c r="K92"/>
  <c r="P92"/>
  <c r="S92" s="1"/>
  <c r="K79"/>
  <c r="P79"/>
  <c r="S79" s="1"/>
  <c r="K69"/>
  <c r="P69"/>
  <c r="S69" s="1"/>
  <c r="K62"/>
  <c r="P62"/>
  <c r="S62" s="1"/>
  <c r="K56"/>
  <c r="P56"/>
  <c r="S56" s="1"/>
  <c r="H47"/>
  <c r="K47"/>
  <c r="S6"/>
  <c r="H175"/>
  <c r="H149"/>
  <c r="K37"/>
  <c r="K135"/>
  <c r="P135"/>
  <c r="S135" s="1"/>
  <c r="P131"/>
  <c r="S131" s="1"/>
  <c r="K131"/>
  <c r="K124"/>
  <c r="P124"/>
  <c r="S124" s="1"/>
  <c r="H129"/>
  <c r="K106"/>
  <c r="P106"/>
  <c r="S106" s="1"/>
  <c r="K77"/>
  <c r="P77"/>
  <c r="S77" s="1"/>
  <c r="K59"/>
  <c r="P59"/>
  <c r="S59" s="1"/>
  <c r="K49"/>
  <c r="P49"/>
  <c r="S49" s="1"/>
  <c r="H70"/>
  <c r="H287" i="13"/>
  <c r="K265"/>
  <c r="P265"/>
  <c r="S265" s="1"/>
  <c r="K253"/>
  <c r="P253"/>
  <c r="S253" s="1"/>
  <c r="K281"/>
  <c r="P281"/>
  <c r="S281" s="1"/>
  <c r="K275"/>
  <c r="P275"/>
  <c r="S275" s="1"/>
  <c r="P270"/>
  <c r="S270" s="1"/>
  <c r="K270"/>
  <c r="P263"/>
  <c r="S263" s="1"/>
  <c r="K263"/>
  <c r="P261"/>
  <c r="S261" s="1"/>
  <c r="K261"/>
  <c r="P255"/>
  <c r="S255" s="1"/>
  <c r="K255"/>
  <c r="K233"/>
  <c r="P233"/>
  <c r="K224"/>
  <c r="P224"/>
  <c r="S224" s="1"/>
  <c r="H231"/>
  <c r="K220"/>
  <c r="P220"/>
  <c r="S220" s="1"/>
  <c r="K206"/>
  <c r="P206"/>
  <c r="S206" s="1"/>
  <c r="H222"/>
  <c r="K208"/>
  <c r="P208"/>
  <c r="S208" s="1"/>
  <c r="K182"/>
  <c r="P182"/>
  <c r="S182" s="1"/>
  <c r="K178"/>
  <c r="P178"/>
  <c r="S178" s="1"/>
  <c r="K170"/>
  <c r="P170"/>
  <c r="S170" s="1"/>
  <c r="K164"/>
  <c r="P164"/>
  <c r="S164" s="1"/>
  <c r="H146"/>
  <c r="K146"/>
  <c r="H133"/>
  <c r="K133"/>
  <c r="K333"/>
  <c r="H241"/>
  <c r="H157"/>
  <c r="K157"/>
  <c r="P71"/>
  <c r="P95" s="1"/>
  <c r="H95"/>
  <c r="K71"/>
  <c r="K95" s="1"/>
  <c r="K266"/>
  <c r="P266"/>
  <c r="S266" s="1"/>
  <c r="K260"/>
  <c r="P260"/>
  <c r="S260" s="1"/>
  <c r="K257"/>
  <c r="P257"/>
  <c r="S257" s="1"/>
  <c r="K279"/>
  <c r="P279"/>
  <c r="S279" s="1"/>
  <c r="P267"/>
  <c r="S267" s="1"/>
  <c r="K267"/>
  <c r="P248"/>
  <c r="S248" s="1"/>
  <c r="K248"/>
  <c r="K229"/>
  <c r="P229"/>
  <c r="S229" s="1"/>
  <c r="K223"/>
  <c r="P223"/>
  <c r="K217"/>
  <c r="P217"/>
  <c r="S217" s="1"/>
  <c r="K215"/>
  <c r="P215"/>
  <c r="S215" s="1"/>
  <c r="K161"/>
  <c r="P161"/>
  <c r="S161" s="1"/>
  <c r="H189"/>
  <c r="K70"/>
  <c r="H70"/>
  <c r="S134"/>
  <c r="S146" s="1"/>
  <c r="H317"/>
  <c r="K289"/>
  <c r="P289"/>
  <c r="S289" s="1"/>
  <c r="P268"/>
  <c r="S268" s="1"/>
  <c r="K268"/>
  <c r="P258"/>
  <c r="S258" s="1"/>
  <c r="K258"/>
  <c r="P254"/>
  <c r="S254" s="1"/>
  <c r="K254"/>
  <c r="K234"/>
  <c r="P234"/>
  <c r="S234" s="1"/>
  <c r="H203"/>
  <c r="K194"/>
  <c r="P194"/>
  <c r="S194" s="1"/>
  <c r="H272"/>
  <c r="H295"/>
  <c r="K45"/>
  <c r="K478" i="12"/>
  <c r="P478"/>
  <c r="S478" s="1"/>
  <c r="K505"/>
  <c r="P505"/>
  <c r="S505" s="1"/>
  <c r="K519"/>
  <c r="P519"/>
  <c r="S519" s="1"/>
  <c r="K486"/>
  <c r="P486"/>
  <c r="S486" s="1"/>
  <c r="K431"/>
  <c r="P431"/>
  <c r="S431" s="1"/>
  <c r="K418"/>
  <c r="P418"/>
  <c r="S418" s="1"/>
  <c r="K396"/>
  <c r="P396"/>
  <c r="S396" s="1"/>
  <c r="K452"/>
  <c r="P452"/>
  <c r="S452" s="1"/>
  <c r="K372"/>
  <c r="K542"/>
  <c r="P542"/>
  <c r="S542" s="1"/>
  <c r="K524"/>
  <c r="P524"/>
  <c r="S524" s="1"/>
  <c r="K513"/>
  <c r="P513"/>
  <c r="S513" s="1"/>
  <c r="K548"/>
  <c r="P548"/>
  <c r="S548" s="1"/>
  <c r="S566" s="1"/>
  <c r="K528"/>
  <c r="P528"/>
  <c r="S528" s="1"/>
  <c r="K471"/>
  <c r="P471"/>
  <c r="S471" s="1"/>
  <c r="K437"/>
  <c r="P437"/>
  <c r="S437" s="1"/>
  <c r="K405"/>
  <c r="P405"/>
  <c r="S405" s="1"/>
  <c r="P42"/>
  <c r="S42" s="1"/>
  <c r="K42"/>
  <c r="P34"/>
  <c r="S34" s="1"/>
  <c r="K34"/>
  <c r="P26"/>
  <c r="S26" s="1"/>
  <c r="K26"/>
  <c r="P6"/>
  <c r="K6"/>
  <c r="H50"/>
  <c r="K378"/>
  <c r="E735"/>
  <c r="K151"/>
  <c r="K474"/>
  <c r="P474"/>
  <c r="S474" s="1"/>
  <c r="K447"/>
  <c r="P447"/>
  <c r="S447" s="1"/>
  <c r="S373"/>
  <c r="S378" s="1"/>
  <c r="K476"/>
  <c r="P476"/>
  <c r="S476" s="1"/>
  <c r="K434"/>
  <c r="P434"/>
  <c r="S434" s="1"/>
  <c r="K425"/>
  <c r="P425"/>
  <c r="S425" s="1"/>
  <c r="K402"/>
  <c r="P402"/>
  <c r="P18"/>
  <c r="S18" s="1"/>
  <c r="K18"/>
  <c r="H480"/>
  <c r="K320"/>
  <c r="H522"/>
  <c r="K551"/>
  <c r="P551"/>
  <c r="S551" s="1"/>
  <c r="K539"/>
  <c r="P539"/>
  <c r="S539" s="1"/>
  <c r="K532"/>
  <c r="P532"/>
  <c r="S532" s="1"/>
  <c r="K535"/>
  <c r="P535"/>
  <c r="S535" s="1"/>
  <c r="K440"/>
  <c r="P440"/>
  <c r="S440" s="1"/>
  <c r="K428"/>
  <c r="P428"/>
  <c r="S428" s="1"/>
  <c r="K420"/>
  <c r="P420"/>
  <c r="S420" s="1"/>
  <c r="K408"/>
  <c r="P408"/>
  <c r="S408" s="1"/>
  <c r="K152"/>
  <c r="K240" s="1"/>
  <c r="H240"/>
  <c r="P152"/>
  <c r="P240" s="1"/>
  <c r="K399"/>
  <c r="P399"/>
  <c r="S399" s="1"/>
  <c r="K394"/>
  <c r="P394"/>
  <c r="S394" s="1"/>
  <c r="K389"/>
  <c r="P389"/>
  <c r="S389" s="1"/>
  <c r="P46"/>
  <c r="S46" s="1"/>
  <c r="K46"/>
  <c r="P38"/>
  <c r="S38" s="1"/>
  <c r="K38"/>
  <c r="P30"/>
  <c r="S30" s="1"/>
  <c r="K30"/>
  <c r="P10"/>
  <c r="S10" s="1"/>
  <c r="K10"/>
  <c r="H638"/>
  <c r="H544"/>
  <c r="H441"/>
  <c r="H401"/>
  <c r="K359"/>
  <c r="F735"/>
  <c r="E28" i="15" s="1"/>
  <c r="K74" i="11"/>
  <c r="P74"/>
  <c r="S74" s="1"/>
  <c r="H71"/>
  <c r="K56"/>
  <c r="P56"/>
  <c r="S56" s="1"/>
  <c r="K32"/>
  <c r="P32"/>
  <c r="S32" s="1"/>
  <c r="S6"/>
  <c r="S7" s="1"/>
  <c r="K7"/>
  <c r="K84"/>
  <c r="P84"/>
  <c r="S84" s="1"/>
  <c r="K77"/>
  <c r="P77"/>
  <c r="S77" s="1"/>
  <c r="P62"/>
  <c r="S62" s="1"/>
  <c r="K62"/>
  <c r="K39"/>
  <c r="P39"/>
  <c r="S39" s="1"/>
  <c r="K21"/>
  <c r="H21"/>
  <c r="H99"/>
  <c r="H112" s="1"/>
  <c r="K9"/>
  <c r="H86"/>
  <c r="K79"/>
  <c r="P79"/>
  <c r="S79" s="1"/>
  <c r="P44"/>
  <c r="P53" s="1"/>
  <c r="K44"/>
  <c r="H53"/>
  <c r="H27"/>
  <c r="K30"/>
  <c r="P30"/>
  <c r="P36" s="1"/>
  <c r="H36"/>
  <c r="H43"/>
  <c r="P126" i="10"/>
  <c r="S126" s="1"/>
  <c r="K126"/>
  <c r="P118"/>
  <c r="S118" s="1"/>
  <c r="K118"/>
  <c r="P116"/>
  <c r="K116"/>
  <c r="K100"/>
  <c r="P100"/>
  <c r="S100" s="1"/>
  <c r="H107"/>
  <c r="K91"/>
  <c r="P91"/>
  <c r="S91" s="1"/>
  <c r="H95"/>
  <c r="K86"/>
  <c r="P86"/>
  <c r="S86" s="1"/>
  <c r="H72"/>
  <c r="K72"/>
  <c r="K51"/>
  <c r="K137"/>
  <c r="P137"/>
  <c r="S137" s="1"/>
  <c r="H139"/>
  <c r="S85"/>
  <c r="S87" s="1"/>
  <c r="K83"/>
  <c r="P83"/>
  <c r="S83" s="1"/>
  <c r="S73"/>
  <c r="P25"/>
  <c r="P35" s="1"/>
  <c r="H35"/>
  <c r="K25"/>
  <c r="K35" s="1"/>
  <c r="P122"/>
  <c r="S122" s="1"/>
  <c r="K122"/>
  <c r="K106"/>
  <c r="P106"/>
  <c r="S106" s="1"/>
  <c r="K103"/>
  <c r="P103"/>
  <c r="S103" s="1"/>
  <c r="K97"/>
  <c r="P97"/>
  <c r="S97" s="1"/>
  <c r="K89"/>
  <c r="P89"/>
  <c r="S89" s="1"/>
  <c r="K80"/>
  <c r="P80"/>
  <c r="S80" s="1"/>
  <c r="K77"/>
  <c r="P77"/>
  <c r="S77" s="1"/>
  <c r="H62"/>
  <c r="K62"/>
  <c r="H41"/>
  <c r="K41"/>
  <c r="H87"/>
  <c r="H109"/>
  <c r="H65"/>
  <c r="K65"/>
  <c r="K9"/>
  <c r="H84"/>
  <c r="K305" i="1"/>
  <c r="K302"/>
  <c r="K300"/>
  <c r="K295"/>
  <c r="P307"/>
  <c r="S307" s="1"/>
  <c r="P303"/>
  <c r="S303" s="1"/>
  <c r="K299"/>
  <c r="P298"/>
  <c r="S298" s="1"/>
  <c r="K297"/>
  <c r="P296"/>
  <c r="S296" s="1"/>
  <c r="K294"/>
  <c r="H329"/>
  <c r="K293"/>
  <c r="P289"/>
  <c r="S289" s="1"/>
  <c r="K285"/>
  <c r="P284"/>
  <c r="S284" s="1"/>
  <c r="J245"/>
  <c r="I245"/>
  <c r="K216"/>
  <c r="F329"/>
  <c r="B27" i="6" s="1"/>
  <c r="G11" i="4"/>
  <c r="J24" i="6"/>
  <c r="G9" i="4"/>
  <c r="G13"/>
  <c r="G10"/>
  <c r="G14"/>
  <c r="G12"/>
  <c r="D14"/>
  <c r="D10"/>
  <c r="D11"/>
  <c r="D12"/>
  <c r="F24" i="6"/>
  <c r="D13" i="4"/>
  <c r="D9"/>
  <c r="E8"/>
  <c r="G8" s="1"/>
  <c r="D8"/>
  <c r="D7"/>
  <c r="E7"/>
  <c r="F27"/>
  <c r="F26"/>
  <c r="F25"/>
  <c r="F24"/>
  <c r="F23"/>
  <c r="F22"/>
  <c r="F21"/>
  <c r="F20"/>
  <c r="H27" i="6"/>
  <c r="J27" s="1"/>
  <c r="F27"/>
  <c r="H25"/>
  <c r="H26"/>
  <c r="J26" s="1"/>
  <c r="F26"/>
  <c r="I292" i="1"/>
  <c r="H292"/>
  <c r="J292"/>
  <c r="K290"/>
  <c r="K288"/>
  <c r="K287"/>
  <c r="K286"/>
  <c r="K220"/>
  <c r="K267"/>
  <c r="K263"/>
  <c r="K252"/>
  <c r="S246"/>
  <c r="K279"/>
  <c r="K273"/>
  <c r="K269"/>
  <c r="K265"/>
  <c r="K250"/>
  <c r="K246"/>
  <c r="K238"/>
  <c r="K282"/>
  <c r="K280"/>
  <c r="K276"/>
  <c r="K274"/>
  <c r="K270"/>
  <c r="K266"/>
  <c r="K251"/>
  <c r="K247"/>
  <c r="K239"/>
  <c r="K235"/>
  <c r="P267"/>
  <c r="P263"/>
  <c r="S263" s="1"/>
  <c r="P252"/>
  <c r="S252" s="1"/>
  <c r="K283"/>
  <c r="K277"/>
  <c r="K275"/>
  <c r="K240"/>
  <c r="K236"/>
  <c r="K226"/>
  <c r="K218"/>
  <c r="S218"/>
  <c r="K281"/>
  <c r="K278"/>
  <c r="K271"/>
  <c r="K268"/>
  <c r="K264"/>
  <c r="K253"/>
  <c r="K249"/>
  <c r="K248"/>
  <c r="K237"/>
  <c r="K227"/>
  <c r="K223"/>
  <c r="K219"/>
  <c r="E272"/>
  <c r="F273"/>
  <c r="U273" s="1"/>
  <c r="F274"/>
  <c r="U274" s="1"/>
  <c r="F275"/>
  <c r="U275" s="1"/>
  <c r="F276"/>
  <c r="U276" s="1"/>
  <c r="F277"/>
  <c r="U277" s="1"/>
  <c r="F278"/>
  <c r="U278" s="1"/>
  <c r="F279"/>
  <c r="U279" s="1"/>
  <c r="F280"/>
  <c r="U280" s="1"/>
  <c r="F281"/>
  <c r="U281" s="1"/>
  <c r="F282"/>
  <c r="U282" s="1"/>
  <c r="F283"/>
  <c r="U283" s="1"/>
  <c r="F263"/>
  <c r="U263" s="1"/>
  <c r="F264"/>
  <c r="U264" s="1"/>
  <c r="F265"/>
  <c r="U265" s="1"/>
  <c r="F266"/>
  <c r="U266" s="1"/>
  <c r="F267"/>
  <c r="U267" s="1"/>
  <c r="F268"/>
  <c r="U268" s="1"/>
  <c r="F269"/>
  <c r="U269" s="1"/>
  <c r="F270"/>
  <c r="U270" s="1"/>
  <c r="F271"/>
  <c r="U271" s="1"/>
  <c r="F247"/>
  <c r="U247" s="1"/>
  <c r="F248"/>
  <c r="U248" s="1"/>
  <c r="F249"/>
  <c r="U249" s="1"/>
  <c r="F250"/>
  <c r="U250" s="1"/>
  <c r="F251"/>
  <c r="U251" s="1"/>
  <c r="F252"/>
  <c r="U252" s="1"/>
  <c r="F253"/>
  <c r="U253" s="1"/>
  <c r="F254"/>
  <c r="F255"/>
  <c r="F256"/>
  <c r="F257"/>
  <c r="F258"/>
  <c r="F259"/>
  <c r="F260"/>
  <c r="F261"/>
  <c r="F262"/>
  <c r="F246"/>
  <c r="E245"/>
  <c r="F244"/>
  <c r="U244" s="1"/>
  <c r="F243"/>
  <c r="U243" s="1"/>
  <c r="F242"/>
  <c r="U242" s="1"/>
  <c r="F241"/>
  <c r="U241" s="1"/>
  <c r="F240"/>
  <c r="U240" s="1"/>
  <c r="F239"/>
  <c r="U239" s="1"/>
  <c r="F238"/>
  <c r="U238" s="1"/>
  <c r="F237"/>
  <c r="U237" s="1"/>
  <c r="F236"/>
  <c r="U236" s="1"/>
  <c r="F235"/>
  <c r="U235" s="1"/>
  <c r="I7" i="6"/>
  <c r="I8"/>
  <c r="I9"/>
  <c r="I10"/>
  <c r="I11"/>
  <c r="I12"/>
  <c r="I13"/>
  <c r="I14"/>
  <c r="I15"/>
  <c r="I16"/>
  <c r="I17"/>
  <c r="I18"/>
  <c r="I19"/>
  <c r="I20"/>
  <c r="I21"/>
  <c r="I22"/>
  <c r="I23"/>
  <c r="H7"/>
  <c r="H8"/>
  <c r="H9"/>
  <c r="H10"/>
  <c r="H11"/>
  <c r="H12"/>
  <c r="H13"/>
  <c r="H14"/>
  <c r="H15"/>
  <c r="H16"/>
  <c r="H17"/>
  <c r="H18"/>
  <c r="H19"/>
  <c r="H20"/>
  <c r="H21"/>
  <c r="H22"/>
  <c r="H23"/>
  <c r="G7"/>
  <c r="G8"/>
  <c r="G9"/>
  <c r="G10"/>
  <c r="G11"/>
  <c r="G12"/>
  <c r="G13"/>
  <c r="G14"/>
  <c r="G15"/>
  <c r="G16"/>
  <c r="G17"/>
  <c r="G18"/>
  <c r="G19"/>
  <c r="G20"/>
  <c r="G21"/>
  <c r="G22"/>
  <c r="G23"/>
  <c r="G6"/>
  <c r="M5"/>
  <c r="J5"/>
  <c r="F7"/>
  <c r="F8"/>
  <c r="F9"/>
  <c r="F10"/>
  <c r="F11"/>
  <c r="F12"/>
  <c r="F13"/>
  <c r="F14"/>
  <c r="F15"/>
  <c r="F16"/>
  <c r="F17"/>
  <c r="F18"/>
  <c r="F19"/>
  <c r="F20"/>
  <c r="F21"/>
  <c r="F22"/>
  <c r="F23"/>
  <c r="F5"/>
  <c r="E216" i="1"/>
  <c r="E209"/>
  <c r="E193"/>
  <c r="E185"/>
  <c r="E171"/>
  <c r="E167"/>
  <c r="E162"/>
  <c r="E158"/>
  <c r="E148"/>
  <c r="E137"/>
  <c r="E133"/>
  <c r="E124"/>
  <c r="E120"/>
  <c r="E118"/>
  <c r="E100"/>
  <c r="E78"/>
  <c r="E63"/>
  <c r="E356" s="1"/>
  <c r="F7"/>
  <c r="F8"/>
  <c r="F9"/>
  <c r="F10"/>
  <c r="F11"/>
  <c r="F12"/>
  <c r="F13"/>
  <c r="F14"/>
  <c r="F15"/>
  <c r="F16"/>
  <c r="F17"/>
  <c r="H17" s="1"/>
  <c r="F18"/>
  <c r="F19"/>
  <c r="F20"/>
  <c r="F21"/>
  <c r="F22"/>
  <c r="F23"/>
  <c r="F24"/>
  <c r="F25"/>
  <c r="F26"/>
  <c r="F27"/>
  <c r="F28"/>
  <c r="F29"/>
  <c r="F30"/>
  <c r="F31"/>
  <c r="F32"/>
  <c r="H32" s="1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4"/>
  <c r="F65"/>
  <c r="H65" s="1"/>
  <c r="F66"/>
  <c r="H66" s="1"/>
  <c r="F67"/>
  <c r="H67" s="1"/>
  <c r="F68"/>
  <c r="H68" s="1"/>
  <c r="F69"/>
  <c r="H69" s="1"/>
  <c r="F70"/>
  <c r="H70" s="1"/>
  <c r="F71"/>
  <c r="H71" s="1"/>
  <c r="F72"/>
  <c r="H72" s="1"/>
  <c r="F73"/>
  <c r="H73" s="1"/>
  <c r="F74"/>
  <c r="H74" s="1"/>
  <c r="F75"/>
  <c r="H75" s="1"/>
  <c r="F76"/>
  <c r="H76" s="1"/>
  <c r="F77"/>
  <c r="H77" s="1"/>
  <c r="F79"/>
  <c r="F80"/>
  <c r="H80" s="1"/>
  <c r="F81"/>
  <c r="H81" s="1"/>
  <c r="F82"/>
  <c r="H82" s="1"/>
  <c r="F83"/>
  <c r="H83" s="1"/>
  <c r="F84"/>
  <c r="H84" s="1"/>
  <c r="F85"/>
  <c r="H85" s="1"/>
  <c r="F86"/>
  <c r="H86" s="1"/>
  <c r="F87"/>
  <c r="H87" s="1"/>
  <c r="F88"/>
  <c r="H88" s="1"/>
  <c r="F89"/>
  <c r="H89" s="1"/>
  <c r="F90"/>
  <c r="H90" s="1"/>
  <c r="F91"/>
  <c r="H91" s="1"/>
  <c r="F92"/>
  <c r="H92" s="1"/>
  <c r="F93"/>
  <c r="H93" s="1"/>
  <c r="F94"/>
  <c r="H94" s="1"/>
  <c r="F95"/>
  <c r="H95" s="1"/>
  <c r="F96"/>
  <c r="H96" s="1"/>
  <c r="F97"/>
  <c r="H97" s="1"/>
  <c r="F98"/>
  <c r="H98" s="1"/>
  <c r="F99"/>
  <c r="H99" s="1"/>
  <c r="F101"/>
  <c r="F102"/>
  <c r="H102" s="1"/>
  <c r="F103"/>
  <c r="H103" s="1"/>
  <c r="F104"/>
  <c r="H104" s="1"/>
  <c r="F105"/>
  <c r="H105" s="1"/>
  <c r="F106"/>
  <c r="H106" s="1"/>
  <c r="F107"/>
  <c r="H107" s="1"/>
  <c r="F108"/>
  <c r="H108" s="1"/>
  <c r="F109"/>
  <c r="H109" s="1"/>
  <c r="F110"/>
  <c r="H110" s="1"/>
  <c r="F111"/>
  <c r="H111" s="1"/>
  <c r="F112"/>
  <c r="H112" s="1"/>
  <c r="F113"/>
  <c r="H113" s="1"/>
  <c r="F114"/>
  <c r="H114" s="1"/>
  <c r="F115"/>
  <c r="H115" s="1"/>
  <c r="F116"/>
  <c r="H116" s="1"/>
  <c r="F117"/>
  <c r="H117" s="1"/>
  <c r="F119"/>
  <c r="F121"/>
  <c r="F122"/>
  <c r="H122" s="1"/>
  <c r="F123"/>
  <c r="H123" s="1"/>
  <c r="F125"/>
  <c r="F126"/>
  <c r="H126" s="1"/>
  <c r="F127"/>
  <c r="H127" s="1"/>
  <c r="F128"/>
  <c r="H128" s="1"/>
  <c r="F129"/>
  <c r="H129" s="1"/>
  <c r="F130"/>
  <c r="H130" s="1"/>
  <c r="F131"/>
  <c r="H131" s="1"/>
  <c r="F132"/>
  <c r="H132" s="1"/>
  <c r="F134"/>
  <c r="F137" s="1"/>
  <c r="B13" i="6" s="1"/>
  <c r="F135" i="1"/>
  <c r="H135" s="1"/>
  <c r="F136"/>
  <c r="H136" s="1"/>
  <c r="F6"/>
  <c r="F138"/>
  <c r="F139"/>
  <c r="U139" s="1"/>
  <c r="F140"/>
  <c r="U140" s="1"/>
  <c r="F141"/>
  <c r="U141" s="1"/>
  <c r="F142"/>
  <c r="U142" s="1"/>
  <c r="F143"/>
  <c r="U143" s="1"/>
  <c r="F144"/>
  <c r="U144" s="1"/>
  <c r="F145"/>
  <c r="U145" s="1"/>
  <c r="F146"/>
  <c r="U146" s="1"/>
  <c r="F147"/>
  <c r="U147" s="1"/>
  <c r="F149"/>
  <c r="F150"/>
  <c r="U150" s="1"/>
  <c r="X158" s="1"/>
  <c r="F151"/>
  <c r="U151" s="1"/>
  <c r="F152"/>
  <c r="U152" s="1"/>
  <c r="F153"/>
  <c r="U153" s="1"/>
  <c r="F154"/>
  <c r="U154" s="1"/>
  <c r="F155"/>
  <c r="U155" s="1"/>
  <c r="F156"/>
  <c r="U156" s="1"/>
  <c r="F157"/>
  <c r="U157" s="1"/>
  <c r="F159"/>
  <c r="F160"/>
  <c r="U160" s="1"/>
  <c r="F161"/>
  <c r="U161" s="1"/>
  <c r="F163"/>
  <c r="U163" s="1"/>
  <c r="F164"/>
  <c r="U164" s="1"/>
  <c r="F165"/>
  <c r="U165" s="1"/>
  <c r="F166"/>
  <c r="U166" s="1"/>
  <c r="F168"/>
  <c r="U168" s="1"/>
  <c r="F169"/>
  <c r="U169" s="1"/>
  <c r="F170"/>
  <c r="U170" s="1"/>
  <c r="F172"/>
  <c r="F173"/>
  <c r="F174"/>
  <c r="U174" s="1"/>
  <c r="F175"/>
  <c r="U175" s="1"/>
  <c r="F176"/>
  <c r="U176" s="1"/>
  <c r="F177"/>
  <c r="U177" s="1"/>
  <c r="F178"/>
  <c r="U178" s="1"/>
  <c r="F179"/>
  <c r="U179" s="1"/>
  <c r="F180"/>
  <c r="U180" s="1"/>
  <c r="F181"/>
  <c r="U181" s="1"/>
  <c r="F182"/>
  <c r="U182" s="1"/>
  <c r="F183"/>
  <c r="U183" s="1"/>
  <c r="F184"/>
  <c r="U184" s="1"/>
  <c r="F186"/>
  <c r="F187"/>
  <c r="U187" s="1"/>
  <c r="F188"/>
  <c r="U188" s="1"/>
  <c r="F189"/>
  <c r="U189" s="1"/>
  <c r="F190"/>
  <c r="U190" s="1"/>
  <c r="F191"/>
  <c r="U191" s="1"/>
  <c r="F192"/>
  <c r="U192" s="1"/>
  <c r="F194"/>
  <c r="F195"/>
  <c r="U195" s="1"/>
  <c r="F196"/>
  <c r="U196" s="1"/>
  <c r="F197"/>
  <c r="U197" s="1"/>
  <c r="F198"/>
  <c r="U198" s="1"/>
  <c r="F199"/>
  <c r="U199" s="1"/>
  <c r="F200"/>
  <c r="U200" s="1"/>
  <c r="F201"/>
  <c r="U201" s="1"/>
  <c r="F202"/>
  <c r="U202" s="1"/>
  <c r="F203"/>
  <c r="U203" s="1"/>
  <c r="F204"/>
  <c r="U204" s="1"/>
  <c r="F205"/>
  <c r="U205" s="1"/>
  <c r="X209" s="1"/>
  <c r="F206"/>
  <c r="U206" s="1"/>
  <c r="F207"/>
  <c r="U207" s="1"/>
  <c r="F208"/>
  <c r="U208" s="1"/>
  <c r="F210"/>
  <c r="U210" s="1"/>
  <c r="F211"/>
  <c r="U211" s="1"/>
  <c r="F212"/>
  <c r="U212" s="1"/>
  <c r="F213"/>
  <c r="U213" s="1"/>
  <c r="F214"/>
  <c r="U214" s="1"/>
  <c r="F215"/>
  <c r="U215" s="1"/>
  <c r="F217"/>
  <c r="U217" s="1"/>
  <c r="F218"/>
  <c r="U218" s="1"/>
  <c r="F219"/>
  <c r="U219" s="1"/>
  <c r="F220"/>
  <c r="U220" s="1"/>
  <c r="F221"/>
  <c r="U221" s="1"/>
  <c r="F222"/>
  <c r="U222" s="1"/>
  <c r="F223"/>
  <c r="U223" s="1"/>
  <c r="F224"/>
  <c r="U224" s="1"/>
  <c r="F225"/>
  <c r="U225" s="1"/>
  <c r="F226"/>
  <c r="U226" s="1"/>
  <c r="F227"/>
  <c r="U227" s="1"/>
  <c r="F228"/>
  <c r="U228" s="1"/>
  <c r="F229"/>
  <c r="U229" s="1"/>
  <c r="F230"/>
  <c r="U230" s="1"/>
  <c r="X245" s="1"/>
  <c r="F231"/>
  <c r="U231" s="1"/>
  <c r="F232"/>
  <c r="U232" s="1"/>
  <c r="F233"/>
  <c r="U233" s="1"/>
  <c r="F234"/>
  <c r="U234" s="1"/>
  <c r="K192" i="14" l="1"/>
  <c r="P333" i="13"/>
  <c r="S333"/>
  <c r="D738" i="12"/>
  <c r="G199" i="14"/>
  <c r="I12" i="15" s="1"/>
  <c r="F13"/>
  <c r="K181" i="10"/>
  <c r="J13" i="15"/>
  <c r="H347" i="13"/>
  <c r="U347"/>
  <c r="H353" s="1"/>
  <c r="P29" i="15" s="1"/>
  <c r="G7" i="4"/>
  <c r="D30" i="15"/>
  <c r="F30" s="1"/>
  <c r="D201" i="14"/>
  <c r="K30" i="15" s="1"/>
  <c r="S148" i="14"/>
  <c r="S149" s="1"/>
  <c r="S192" s="1"/>
  <c r="P149"/>
  <c r="P192" s="1"/>
  <c r="H29" i="6"/>
  <c r="S203" i="13"/>
  <c r="U216" i="1"/>
  <c r="B23" i="4" s="1"/>
  <c r="I356" i="1"/>
  <c r="E362" s="1"/>
  <c r="D25" i="15" s="1"/>
  <c r="J356" i="1"/>
  <c r="F362" s="1"/>
  <c r="E25" i="15" s="1"/>
  <c r="U159" i="1"/>
  <c r="U162" s="1"/>
  <c r="B17" i="4" s="1"/>
  <c r="F162" i="1"/>
  <c r="B17" i="6" s="1"/>
  <c r="H101" i="1"/>
  <c r="H118" s="1"/>
  <c r="F118"/>
  <c r="B9" i="6" s="1"/>
  <c r="U245" i="1"/>
  <c r="B24" i="4" s="1"/>
  <c r="U167" i="1"/>
  <c r="B18" i="4" s="1"/>
  <c r="U185" i="1"/>
  <c r="B20" i="4" s="1"/>
  <c r="F63" i="1"/>
  <c r="F272"/>
  <c r="B25" i="6" s="1"/>
  <c r="U292" i="1"/>
  <c r="B26" i="4" s="1"/>
  <c r="S329" i="1"/>
  <c r="S292"/>
  <c r="U138"/>
  <c r="U148" s="1"/>
  <c r="B15" i="4" s="1"/>
  <c r="F148" i="1"/>
  <c r="B15" i="6" s="1"/>
  <c r="H119" i="1"/>
  <c r="H120" s="1"/>
  <c r="F120"/>
  <c r="B10" i="6" s="1"/>
  <c r="F133" i="1"/>
  <c r="B12" i="6" s="1"/>
  <c r="F78" i="1"/>
  <c r="B7" i="6" s="1"/>
  <c r="P329" i="1"/>
  <c r="P292"/>
  <c r="H121"/>
  <c r="H124" s="1"/>
  <c r="F124"/>
  <c r="B11" i="6" s="1"/>
  <c r="U149" i="1"/>
  <c r="U158" s="1"/>
  <c r="B16" i="4" s="1"/>
  <c r="F158" i="1"/>
  <c r="B16" i="6" s="1"/>
  <c r="U171" i="1"/>
  <c r="B19" i="4" s="1"/>
  <c r="E19" s="1"/>
  <c r="F100" i="1"/>
  <c r="B8" i="6" s="1"/>
  <c r="X272" i="1"/>
  <c r="D17" i="15"/>
  <c r="R26"/>
  <c r="S84" i="10"/>
  <c r="S95"/>
  <c r="S107"/>
  <c r="D26" i="15"/>
  <c r="F26" s="1"/>
  <c r="G187" i="10"/>
  <c r="D12" i="15" s="1"/>
  <c r="P95" i="10"/>
  <c r="P107"/>
  <c r="P87"/>
  <c r="S132"/>
  <c r="S181" s="1"/>
  <c r="S133"/>
  <c r="S139" s="1"/>
  <c r="P139"/>
  <c r="P84"/>
  <c r="P132"/>
  <c r="P181" s="1"/>
  <c r="S86" i="11"/>
  <c r="S112" s="1"/>
  <c r="S61"/>
  <c r="S71" s="1"/>
  <c r="P71"/>
  <c r="S37"/>
  <c r="S43" s="1"/>
  <c r="P43"/>
  <c r="G118"/>
  <c r="E12" i="15" s="1"/>
  <c r="D27"/>
  <c r="F27" s="1"/>
  <c r="S60" i="11"/>
  <c r="P86"/>
  <c r="P112" s="1"/>
  <c r="S22"/>
  <c r="S27" s="1"/>
  <c r="P27"/>
  <c r="S72"/>
  <c r="S80" s="1"/>
  <c r="P80"/>
  <c r="P60"/>
  <c r="S402" i="12"/>
  <c r="S441" s="1"/>
  <c r="P441"/>
  <c r="S481"/>
  <c r="S490" s="1"/>
  <c r="P490"/>
  <c r="S491"/>
  <c r="S522" s="1"/>
  <c r="P522"/>
  <c r="S523"/>
  <c r="S544" s="1"/>
  <c r="P544"/>
  <c r="G15" i="15"/>
  <c r="K28"/>
  <c r="S401" i="12"/>
  <c r="S442"/>
  <c r="S453" s="1"/>
  <c r="P453"/>
  <c r="P401"/>
  <c r="P480"/>
  <c r="G735"/>
  <c r="G12" i="15" s="1"/>
  <c r="D28"/>
  <c r="F28" s="1"/>
  <c r="P50" i="12"/>
  <c r="P566"/>
  <c r="S84"/>
  <c r="K50"/>
  <c r="S223" i="13"/>
  <c r="S231" s="1"/>
  <c r="P231"/>
  <c r="P272"/>
  <c r="S287"/>
  <c r="S204"/>
  <c r="S222" s="1"/>
  <c r="P222"/>
  <c r="P287"/>
  <c r="P203"/>
  <c r="S295"/>
  <c r="S233"/>
  <c r="S241" s="1"/>
  <c r="P241"/>
  <c r="S158"/>
  <c r="S189" s="1"/>
  <c r="P189"/>
  <c r="P347" s="1"/>
  <c r="G353"/>
  <c r="H12" i="15" s="1"/>
  <c r="D29"/>
  <c r="F29" s="1"/>
  <c r="S272" i="13"/>
  <c r="P295"/>
  <c r="J26" i="15"/>
  <c r="J31" s="1"/>
  <c r="H31"/>
  <c r="S30" i="11"/>
  <c r="S36" s="1"/>
  <c r="D121"/>
  <c r="I6" i="6"/>
  <c r="I29" s="1"/>
  <c r="F6"/>
  <c r="S116" i="10"/>
  <c r="H187"/>
  <c r="P26" i="15" s="1"/>
  <c r="H199" i="14"/>
  <c r="P30" i="15" s="1"/>
  <c r="J7"/>
  <c r="H118" i="11"/>
  <c r="P27" i="15" s="1"/>
  <c r="K160" i="14"/>
  <c r="K175"/>
  <c r="K544" i="12"/>
  <c r="K522"/>
  <c r="K53" i="11"/>
  <c r="K80"/>
  <c r="K70" i="14"/>
  <c r="K87"/>
  <c r="K149"/>
  <c r="K142"/>
  <c r="K129"/>
  <c r="L175"/>
  <c r="K272" i="13"/>
  <c r="K317"/>
  <c r="K189"/>
  <c r="K347" s="1"/>
  <c r="K241"/>
  <c r="K638" i="12"/>
  <c r="K453"/>
  <c r="K490"/>
  <c r="K401"/>
  <c r="K86" i="11"/>
  <c r="K43"/>
  <c r="K36"/>
  <c r="K109" i="10"/>
  <c r="K87"/>
  <c r="K160"/>
  <c r="K84"/>
  <c r="K143"/>
  <c r="H60" i="1"/>
  <c r="P60" s="1"/>
  <c r="S60" s="1"/>
  <c r="U60"/>
  <c r="H56"/>
  <c r="P56" s="1"/>
  <c r="S56" s="1"/>
  <c r="U56"/>
  <c r="H52"/>
  <c r="K52" s="1"/>
  <c r="U52"/>
  <c r="H48"/>
  <c r="P48" s="1"/>
  <c r="S48" s="1"/>
  <c r="U48"/>
  <c r="H44"/>
  <c r="P44" s="1"/>
  <c r="S44" s="1"/>
  <c r="U44"/>
  <c r="H40"/>
  <c r="P40" s="1"/>
  <c r="S40" s="1"/>
  <c r="U40"/>
  <c r="H36"/>
  <c r="P36" s="1"/>
  <c r="S36" s="1"/>
  <c r="U36"/>
  <c r="H28"/>
  <c r="K28" s="1"/>
  <c r="U28"/>
  <c r="H24"/>
  <c r="P24" s="1"/>
  <c r="S24" s="1"/>
  <c r="U24"/>
  <c r="H20"/>
  <c r="K20" s="1"/>
  <c r="U20"/>
  <c r="H16"/>
  <c r="K16" s="1"/>
  <c r="U16"/>
  <c r="H12"/>
  <c r="K12" s="1"/>
  <c r="U12"/>
  <c r="H8"/>
  <c r="K8" s="1"/>
  <c r="U8"/>
  <c r="H260"/>
  <c r="U260"/>
  <c r="H256"/>
  <c r="U256"/>
  <c r="F193"/>
  <c r="B21" i="6" s="1"/>
  <c r="F167" i="1"/>
  <c r="B18" i="6" s="1"/>
  <c r="H6" i="1"/>
  <c r="U6"/>
  <c r="H125"/>
  <c r="H133" s="1"/>
  <c r="H61"/>
  <c r="P61" s="1"/>
  <c r="S61" s="1"/>
  <c r="U61"/>
  <c r="H57"/>
  <c r="K57" s="1"/>
  <c r="U57"/>
  <c r="H53"/>
  <c r="P53" s="1"/>
  <c r="S53" s="1"/>
  <c r="U53"/>
  <c r="H49"/>
  <c r="P49" s="1"/>
  <c r="S49" s="1"/>
  <c r="U49"/>
  <c r="H45"/>
  <c r="P45" s="1"/>
  <c r="S45" s="1"/>
  <c r="U45"/>
  <c r="H41"/>
  <c r="P41" s="1"/>
  <c r="S41" s="1"/>
  <c r="U41"/>
  <c r="H37"/>
  <c r="P37" s="1"/>
  <c r="S37" s="1"/>
  <c r="U37"/>
  <c r="H33"/>
  <c r="P33" s="1"/>
  <c r="S33" s="1"/>
  <c r="U33"/>
  <c r="H29"/>
  <c r="P29" s="1"/>
  <c r="S29" s="1"/>
  <c r="U29"/>
  <c r="H25"/>
  <c r="K25" s="1"/>
  <c r="U25"/>
  <c r="H21"/>
  <c r="P21" s="1"/>
  <c r="U21"/>
  <c r="H13"/>
  <c r="P13" s="1"/>
  <c r="S13" s="1"/>
  <c r="U13"/>
  <c r="H9"/>
  <c r="K9" s="1"/>
  <c r="U9"/>
  <c r="H261"/>
  <c r="U261"/>
  <c r="H257"/>
  <c r="U257"/>
  <c r="F245"/>
  <c r="B24" i="6" s="1"/>
  <c r="F171" i="1"/>
  <c r="B19" i="6" s="1"/>
  <c r="H79" i="1"/>
  <c r="H100" s="1"/>
  <c r="H62"/>
  <c r="P62" s="1"/>
  <c r="S62" s="1"/>
  <c r="U62"/>
  <c r="H58"/>
  <c r="K58" s="1"/>
  <c r="U58"/>
  <c r="H54"/>
  <c r="K54" s="1"/>
  <c r="U54"/>
  <c r="H50"/>
  <c r="K50" s="1"/>
  <c r="U50"/>
  <c r="H46"/>
  <c r="P46" s="1"/>
  <c r="S46" s="1"/>
  <c r="U46"/>
  <c r="H42"/>
  <c r="K42" s="1"/>
  <c r="U42"/>
  <c r="H38"/>
  <c r="K38" s="1"/>
  <c r="U38"/>
  <c r="H34"/>
  <c r="K34" s="1"/>
  <c r="U34"/>
  <c r="H30"/>
  <c r="P30" s="1"/>
  <c r="S30" s="1"/>
  <c r="U30"/>
  <c r="H26"/>
  <c r="K26" s="1"/>
  <c r="U26"/>
  <c r="H22"/>
  <c r="K22" s="1"/>
  <c r="U22"/>
  <c r="H18"/>
  <c r="K18" s="1"/>
  <c r="U18"/>
  <c r="H14"/>
  <c r="P14" s="1"/>
  <c r="S14" s="1"/>
  <c r="U14"/>
  <c r="H10"/>
  <c r="K10" s="1"/>
  <c r="U10"/>
  <c r="H262"/>
  <c r="U262"/>
  <c r="H258"/>
  <c r="U258"/>
  <c r="H254"/>
  <c r="U254"/>
  <c r="F209"/>
  <c r="B22" i="6" s="1"/>
  <c r="F185" i="1"/>
  <c r="B20" i="6" s="1"/>
  <c r="H134" i="1"/>
  <c r="H137" s="1"/>
  <c r="H64"/>
  <c r="H78" s="1"/>
  <c r="H59"/>
  <c r="K59" s="1"/>
  <c r="U59"/>
  <c r="H55"/>
  <c r="K55" s="1"/>
  <c r="U55"/>
  <c r="H51"/>
  <c r="K51" s="1"/>
  <c r="U51"/>
  <c r="H47"/>
  <c r="K47" s="1"/>
  <c r="U47"/>
  <c r="H43"/>
  <c r="P43" s="1"/>
  <c r="S43" s="1"/>
  <c r="U43"/>
  <c r="H39"/>
  <c r="K39" s="1"/>
  <c r="U39"/>
  <c r="H35"/>
  <c r="K35" s="1"/>
  <c r="U35"/>
  <c r="H31"/>
  <c r="P31" s="1"/>
  <c r="S31" s="1"/>
  <c r="U31"/>
  <c r="H27"/>
  <c r="K27" s="1"/>
  <c r="U27"/>
  <c r="H23"/>
  <c r="P23" s="1"/>
  <c r="S23" s="1"/>
  <c r="U23"/>
  <c r="H19"/>
  <c r="P19" s="1"/>
  <c r="S19" s="1"/>
  <c r="U19"/>
  <c r="H15"/>
  <c r="P15" s="1"/>
  <c r="S15" s="1"/>
  <c r="U15"/>
  <c r="H11"/>
  <c r="P11" s="1"/>
  <c r="S11" s="1"/>
  <c r="U11"/>
  <c r="H7"/>
  <c r="P7" s="1"/>
  <c r="S7" s="1"/>
  <c r="U7"/>
  <c r="U246"/>
  <c r="H259"/>
  <c r="U259"/>
  <c r="H255"/>
  <c r="U255"/>
  <c r="F292"/>
  <c r="B26" i="6" s="1"/>
  <c r="F216" i="1"/>
  <c r="B23" i="6" s="1"/>
  <c r="K99" i="14"/>
  <c r="K119"/>
  <c r="K203" i="13"/>
  <c r="K295"/>
  <c r="K231"/>
  <c r="S71"/>
  <c r="S95" s="1"/>
  <c r="K222"/>
  <c r="K287"/>
  <c r="L317"/>
  <c r="L347" s="1"/>
  <c r="K566" i="12"/>
  <c r="S152"/>
  <c r="S240" s="1"/>
  <c r="K441"/>
  <c r="S6"/>
  <c r="S50" s="1"/>
  <c r="L638"/>
  <c r="H735"/>
  <c r="P28" i="15" s="1"/>
  <c r="K480" i="12"/>
  <c r="S44" i="11"/>
  <c r="S53" s="1"/>
  <c r="K60"/>
  <c r="K99"/>
  <c r="K112" s="1"/>
  <c r="K27"/>
  <c r="K71"/>
  <c r="S25" i="10"/>
  <c r="S35" s="1"/>
  <c r="K139"/>
  <c r="K107"/>
  <c r="K132"/>
  <c r="K95"/>
  <c r="G27" i="4"/>
  <c r="D27"/>
  <c r="M24" i="6"/>
  <c r="J7"/>
  <c r="M7" s="1"/>
  <c r="J16"/>
  <c r="M16" s="1"/>
  <c r="J23"/>
  <c r="M23" s="1"/>
  <c r="J17"/>
  <c r="M17" s="1"/>
  <c r="F19" i="4"/>
  <c r="F29" s="1"/>
  <c r="M27" i="6"/>
  <c r="M26"/>
  <c r="K329" i="1"/>
  <c r="J22" i="6"/>
  <c r="J19"/>
  <c r="M19" s="1"/>
  <c r="J18"/>
  <c r="M18" s="1"/>
  <c r="J15"/>
  <c r="M15" s="1"/>
  <c r="J14"/>
  <c r="M14" s="1"/>
  <c r="J11"/>
  <c r="M11" s="1"/>
  <c r="J21"/>
  <c r="M21" s="1"/>
  <c r="J10"/>
  <c r="M10" s="1"/>
  <c r="J8"/>
  <c r="M8" s="1"/>
  <c r="K292" i="1"/>
  <c r="S267"/>
  <c r="H192"/>
  <c r="H187"/>
  <c r="H181"/>
  <c r="P122"/>
  <c r="S122" s="1"/>
  <c r="K122"/>
  <c r="P119"/>
  <c r="K119"/>
  <c r="K120" s="1"/>
  <c r="P115"/>
  <c r="S115" s="1"/>
  <c r="K115"/>
  <c r="P112"/>
  <c r="S112" s="1"/>
  <c r="K112"/>
  <c r="P106"/>
  <c r="S106" s="1"/>
  <c r="K106"/>
  <c r="P102"/>
  <c r="S102" s="1"/>
  <c r="K102"/>
  <c r="P99"/>
  <c r="S99" s="1"/>
  <c r="K99"/>
  <c r="P97"/>
  <c r="S97" s="1"/>
  <c r="K97"/>
  <c r="P88"/>
  <c r="S88" s="1"/>
  <c r="K88"/>
  <c r="P82"/>
  <c r="S82" s="1"/>
  <c r="K82"/>
  <c r="P77"/>
  <c r="K77"/>
  <c r="P74"/>
  <c r="S74" s="1"/>
  <c r="K74"/>
  <c r="P71"/>
  <c r="S71" s="1"/>
  <c r="K71"/>
  <c r="P70"/>
  <c r="S70" s="1"/>
  <c r="K70"/>
  <c r="P66"/>
  <c r="S66" s="1"/>
  <c r="K66"/>
  <c r="P17"/>
  <c r="S17" s="1"/>
  <c r="K17"/>
  <c r="H199"/>
  <c r="H163"/>
  <c r="H138"/>
  <c r="P128"/>
  <c r="S128" s="1"/>
  <c r="K128"/>
  <c r="H194"/>
  <c r="U194"/>
  <c r="U209" s="1"/>
  <c r="B22" i="4" s="1"/>
  <c r="H188" i="1"/>
  <c r="H182"/>
  <c r="H177"/>
  <c r="H176"/>
  <c r="H174"/>
  <c r="H169"/>
  <c r="H166"/>
  <c r="H196"/>
  <c r="H179"/>
  <c r="H175"/>
  <c r="H159"/>
  <c r="H157"/>
  <c r="H146"/>
  <c r="P136"/>
  <c r="S136" s="1"/>
  <c r="K136"/>
  <c r="H200"/>
  <c r="H197"/>
  <c r="H195"/>
  <c r="H190"/>
  <c r="H189"/>
  <c r="H184"/>
  <c r="H172"/>
  <c r="H170"/>
  <c r="H164"/>
  <c r="H168"/>
  <c r="H154"/>
  <c r="H152"/>
  <c r="H144"/>
  <c r="H201"/>
  <c r="H198"/>
  <c r="H191"/>
  <c r="H186"/>
  <c r="U186"/>
  <c r="U193" s="1"/>
  <c r="B21" i="4" s="1"/>
  <c r="H183" i="1"/>
  <c r="H180"/>
  <c r="H178"/>
  <c r="H173"/>
  <c r="H165"/>
  <c r="H161"/>
  <c r="H160"/>
  <c r="H156"/>
  <c r="H155"/>
  <c r="H153"/>
  <c r="H149"/>
  <c r="H147"/>
  <c r="H142"/>
  <c r="H140"/>
  <c r="H139"/>
  <c r="P132"/>
  <c r="S132" s="1"/>
  <c r="K132"/>
  <c r="P130"/>
  <c r="S130" s="1"/>
  <c r="K130"/>
  <c r="P129"/>
  <c r="S129" s="1"/>
  <c r="K129"/>
  <c r="P123"/>
  <c r="S123" s="1"/>
  <c r="K123"/>
  <c r="P116"/>
  <c r="S116" s="1"/>
  <c r="K116"/>
  <c r="P113"/>
  <c r="S113" s="1"/>
  <c r="K113"/>
  <c r="P109"/>
  <c r="S109" s="1"/>
  <c r="K109"/>
  <c r="P103"/>
  <c r="S103" s="1"/>
  <c r="K103"/>
  <c r="P98"/>
  <c r="S98" s="1"/>
  <c r="K98"/>
  <c r="P94"/>
  <c r="S94" s="1"/>
  <c r="K94"/>
  <c r="P92"/>
  <c r="S92" s="1"/>
  <c r="K92"/>
  <c r="P89"/>
  <c r="S89" s="1"/>
  <c r="K89"/>
  <c r="P86"/>
  <c r="S86" s="1"/>
  <c r="K86"/>
  <c r="P83"/>
  <c r="S83" s="1"/>
  <c r="K83"/>
  <c r="P75"/>
  <c r="S75" s="1"/>
  <c r="K75"/>
  <c r="P72"/>
  <c r="S72" s="1"/>
  <c r="K72"/>
  <c r="P67"/>
  <c r="S67" s="1"/>
  <c r="K67"/>
  <c r="H150"/>
  <c r="H143"/>
  <c r="P126"/>
  <c r="S126" s="1"/>
  <c r="K126"/>
  <c r="P121"/>
  <c r="K121"/>
  <c r="K124" s="1"/>
  <c r="P117"/>
  <c r="S117" s="1"/>
  <c r="K117"/>
  <c r="P114"/>
  <c r="S114" s="1"/>
  <c r="K114"/>
  <c r="P110"/>
  <c r="S110" s="1"/>
  <c r="K110"/>
  <c r="P107"/>
  <c r="S107" s="1"/>
  <c r="K107"/>
  <c r="P95"/>
  <c r="S95" s="1"/>
  <c r="K95"/>
  <c r="P93"/>
  <c r="S93" s="1"/>
  <c r="K93"/>
  <c r="P91"/>
  <c r="S91" s="1"/>
  <c r="K91"/>
  <c r="P90"/>
  <c r="S90" s="1"/>
  <c r="K90"/>
  <c r="P84"/>
  <c r="S84" s="1"/>
  <c r="K84"/>
  <c r="P80"/>
  <c r="S80" s="1"/>
  <c r="K80"/>
  <c r="P68"/>
  <c r="S68" s="1"/>
  <c r="K68"/>
  <c r="H151"/>
  <c r="H145"/>
  <c r="H141"/>
  <c r="P135"/>
  <c r="S135" s="1"/>
  <c r="K135"/>
  <c r="P131"/>
  <c r="S131" s="1"/>
  <c r="K131"/>
  <c r="P127"/>
  <c r="S127" s="1"/>
  <c r="K127"/>
  <c r="P111"/>
  <c r="S111" s="1"/>
  <c r="K111"/>
  <c r="P108"/>
  <c r="S108" s="1"/>
  <c r="K108"/>
  <c r="P105"/>
  <c r="S105" s="1"/>
  <c r="K105"/>
  <c r="P104"/>
  <c r="S104" s="1"/>
  <c r="K104"/>
  <c r="P101"/>
  <c r="K101"/>
  <c r="P96"/>
  <c r="S96" s="1"/>
  <c r="K96"/>
  <c r="P87"/>
  <c r="S87" s="1"/>
  <c r="K87"/>
  <c r="P85"/>
  <c r="S85" s="1"/>
  <c r="K85"/>
  <c r="P81"/>
  <c r="S81" s="1"/>
  <c r="K81"/>
  <c r="P76"/>
  <c r="S76" s="1"/>
  <c r="K76"/>
  <c r="P73"/>
  <c r="S73" s="1"/>
  <c r="K73"/>
  <c r="P69"/>
  <c r="S69" s="1"/>
  <c r="K69"/>
  <c r="P65"/>
  <c r="S65" s="1"/>
  <c r="K65"/>
  <c r="P32"/>
  <c r="S32" s="1"/>
  <c r="K32"/>
  <c r="J20" i="6"/>
  <c r="M20" s="1"/>
  <c r="J12"/>
  <c r="M12" s="1"/>
  <c r="J13"/>
  <c r="M13" s="1"/>
  <c r="J9"/>
  <c r="M9" s="1"/>
  <c r="O6" i="1"/>
  <c r="O63" s="1"/>
  <c r="I15" i="15" l="1"/>
  <c r="S347" i="13"/>
  <c r="K13" i="15"/>
  <c r="J12"/>
  <c r="D356" i="13"/>
  <c r="S729" i="12"/>
  <c r="K729"/>
  <c r="P729"/>
  <c r="M22" i="6"/>
  <c r="H158" i="1"/>
  <c r="F356"/>
  <c r="D361" s="1"/>
  <c r="J6" i="6"/>
  <c r="M6" s="1"/>
  <c r="P6" i="1"/>
  <c r="H63"/>
  <c r="H272"/>
  <c r="S121"/>
  <c r="S124" s="1"/>
  <c r="P124"/>
  <c r="S119"/>
  <c r="S120" s="1"/>
  <c r="P120"/>
  <c r="H162"/>
  <c r="H148"/>
  <c r="U63"/>
  <c r="U356" s="1"/>
  <c r="X63"/>
  <c r="U272"/>
  <c r="B25" i="4" s="1"/>
  <c r="D25" s="1"/>
  <c r="S101" i="1"/>
  <c r="S118" s="1"/>
  <c r="P118"/>
  <c r="C15" i="15"/>
  <c r="F15" s="1"/>
  <c r="K25"/>
  <c r="B6" i="6"/>
  <c r="B29" s="1"/>
  <c r="K118" i="1"/>
  <c r="E17" i="15"/>
  <c r="R27"/>
  <c r="D31"/>
  <c r="G17"/>
  <c r="R28"/>
  <c r="H15"/>
  <c r="K29"/>
  <c r="E31"/>
  <c r="F25"/>
  <c r="F31" s="1"/>
  <c r="G9"/>
  <c r="G19" s="1"/>
  <c r="D735" i="12"/>
  <c r="D739" s="1"/>
  <c r="E11" i="15"/>
  <c r="D119" i="11"/>
  <c r="G27" i="15" s="1"/>
  <c r="E9"/>
  <c r="E19" s="1"/>
  <c r="D118" i="11"/>
  <c r="D122" s="1"/>
  <c r="K36" i="1"/>
  <c r="K41"/>
  <c r="G362"/>
  <c r="C12" i="15" s="1"/>
  <c r="F12" s="1"/>
  <c r="H11"/>
  <c r="D354" i="13"/>
  <c r="G29" i="15" s="1"/>
  <c r="I11"/>
  <c r="D200" i="14"/>
  <c r="G30" i="15" s="1"/>
  <c r="D202" i="14"/>
  <c r="H9" i="15"/>
  <c r="H19" s="1"/>
  <c r="D353" i="13"/>
  <c r="D357" s="1"/>
  <c r="I9" i="15"/>
  <c r="I19" s="1"/>
  <c r="D199" i="14"/>
  <c r="D203" s="1"/>
  <c r="G11" i="15"/>
  <c r="D736" i="12"/>
  <c r="G28" i="15" s="1"/>
  <c r="D9"/>
  <c r="D19" s="1"/>
  <c r="D187" i="10"/>
  <c r="D191" s="1"/>
  <c r="D11" i="15"/>
  <c r="D188" i="10"/>
  <c r="G26" i="15" s="1"/>
  <c r="S77" i="1"/>
  <c r="C7" i="15"/>
  <c r="F7" s="1"/>
  <c r="K7" s="1"/>
  <c r="K53" i="1"/>
  <c r="K48"/>
  <c r="K15"/>
  <c r="K24"/>
  <c r="P47"/>
  <c r="S47" s="1"/>
  <c r="K33"/>
  <c r="P8"/>
  <c r="S8" s="1"/>
  <c r="K44"/>
  <c r="K60"/>
  <c r="K31"/>
  <c r="P64"/>
  <c r="P78" s="1"/>
  <c r="P25"/>
  <c r="S25" s="1"/>
  <c r="K49"/>
  <c r="P16"/>
  <c r="K7"/>
  <c r="P39"/>
  <c r="S39" s="1"/>
  <c r="K13"/>
  <c r="P52"/>
  <c r="S52" s="1"/>
  <c r="K23"/>
  <c r="P55"/>
  <c r="S55" s="1"/>
  <c r="P57"/>
  <c r="S57" s="1"/>
  <c r="K21"/>
  <c r="K56"/>
  <c r="K29"/>
  <c r="K61"/>
  <c r="K37"/>
  <c r="K40"/>
  <c r="K45"/>
  <c r="P12"/>
  <c r="S12" s="1"/>
  <c r="P20"/>
  <c r="S20" s="1"/>
  <c r="P28"/>
  <c r="S28" s="1"/>
  <c r="P9"/>
  <c r="S9" s="1"/>
  <c r="P125"/>
  <c r="K125"/>
  <c r="K133" s="1"/>
  <c r="K19"/>
  <c r="P134"/>
  <c r="P137" s="1"/>
  <c r="K14"/>
  <c r="K6"/>
  <c r="K43"/>
  <c r="K30"/>
  <c r="P51"/>
  <c r="S51" s="1"/>
  <c r="K62"/>
  <c r="P27"/>
  <c r="S27" s="1"/>
  <c r="K46"/>
  <c r="K11"/>
  <c r="P59"/>
  <c r="S59" s="1"/>
  <c r="K134"/>
  <c r="K137" s="1"/>
  <c r="P22"/>
  <c r="S22" s="1"/>
  <c r="P38"/>
  <c r="S38" s="1"/>
  <c r="P54"/>
  <c r="S54" s="1"/>
  <c r="K64"/>
  <c r="K78" s="1"/>
  <c r="P10"/>
  <c r="S10" s="1"/>
  <c r="P18"/>
  <c r="S18" s="1"/>
  <c r="P26"/>
  <c r="S26" s="1"/>
  <c r="P34"/>
  <c r="S34" s="1"/>
  <c r="P42"/>
  <c r="S42" s="1"/>
  <c r="P50"/>
  <c r="S50" s="1"/>
  <c r="P58"/>
  <c r="S58" s="1"/>
  <c r="P79"/>
  <c r="P100" s="1"/>
  <c r="K79"/>
  <c r="K100" s="1"/>
  <c r="E22" i="4"/>
  <c r="G22" s="1"/>
  <c r="D22"/>
  <c r="E16"/>
  <c r="G16" s="1"/>
  <c r="D16"/>
  <c r="E24"/>
  <c r="G24" s="1"/>
  <c r="D24"/>
  <c r="L257" i="1"/>
  <c r="O257" s="1"/>
  <c r="K257"/>
  <c r="L260"/>
  <c r="O260" s="1"/>
  <c r="K260"/>
  <c r="H171"/>
  <c r="E17" i="4"/>
  <c r="G17" s="1"/>
  <c r="D17"/>
  <c r="L255" i="1"/>
  <c r="O255" s="1"/>
  <c r="K255"/>
  <c r="L254"/>
  <c r="K254"/>
  <c r="L262"/>
  <c r="O262" s="1"/>
  <c r="K262"/>
  <c r="D20" i="4"/>
  <c r="E20"/>
  <c r="G20" s="1"/>
  <c r="H167" i="1"/>
  <c r="H185"/>
  <c r="D19" i="4"/>
  <c r="E18"/>
  <c r="G18" s="1"/>
  <c r="D18"/>
  <c r="E23"/>
  <c r="G23" s="1"/>
  <c r="D23"/>
  <c r="L261" i="1"/>
  <c r="O261" s="1"/>
  <c r="K261"/>
  <c r="L256"/>
  <c r="O256" s="1"/>
  <c r="K256"/>
  <c r="H193"/>
  <c r="E21" i="4"/>
  <c r="G21" s="1"/>
  <c r="D21"/>
  <c r="E26"/>
  <c r="G26" s="1"/>
  <c r="D26"/>
  <c r="L259" i="1"/>
  <c r="O259" s="1"/>
  <c r="K259"/>
  <c r="L258"/>
  <c r="O258" s="1"/>
  <c r="K258"/>
  <c r="H209"/>
  <c r="P195" i="14"/>
  <c r="S21" i="1"/>
  <c r="G19" i="4"/>
  <c r="S6" i="1"/>
  <c r="P243"/>
  <c r="S243" s="1"/>
  <c r="K243"/>
  <c r="P141"/>
  <c r="S141" s="1"/>
  <c r="K141"/>
  <c r="P145"/>
  <c r="S145" s="1"/>
  <c r="K145"/>
  <c r="P151"/>
  <c r="S151" s="1"/>
  <c r="K151"/>
  <c r="P150"/>
  <c r="K150"/>
  <c r="K186"/>
  <c r="P186"/>
  <c r="K191"/>
  <c r="P191"/>
  <c r="S191" s="1"/>
  <c r="K201"/>
  <c r="P201"/>
  <c r="S201" s="1"/>
  <c r="P229"/>
  <c r="S229" s="1"/>
  <c r="K229"/>
  <c r="P228"/>
  <c r="S228" s="1"/>
  <c r="K228"/>
  <c r="P159"/>
  <c r="K159"/>
  <c r="P230"/>
  <c r="S230" s="1"/>
  <c r="K230"/>
  <c r="P166"/>
  <c r="S166" s="1"/>
  <c r="K166"/>
  <c r="P194"/>
  <c r="K194"/>
  <c r="P225"/>
  <c r="S225" s="1"/>
  <c r="K225"/>
  <c r="P231"/>
  <c r="S231" s="1"/>
  <c r="K231"/>
  <c r="P138"/>
  <c r="K138"/>
  <c r="P199"/>
  <c r="S199" s="1"/>
  <c r="K199"/>
  <c r="P241"/>
  <c r="S241" s="1"/>
  <c r="K241"/>
  <c r="P142"/>
  <c r="S142" s="1"/>
  <c r="K142"/>
  <c r="K147"/>
  <c r="P147"/>
  <c r="S147" s="1"/>
  <c r="K156"/>
  <c r="P156"/>
  <c r="S156" s="1"/>
  <c r="P160"/>
  <c r="S160" s="1"/>
  <c r="K160"/>
  <c r="P165"/>
  <c r="S165" s="1"/>
  <c r="K165"/>
  <c r="P183"/>
  <c r="S183" s="1"/>
  <c r="K183"/>
  <c r="P152"/>
  <c r="S152" s="1"/>
  <c r="K152"/>
  <c r="P154"/>
  <c r="S154" s="1"/>
  <c r="K154"/>
  <c r="P168"/>
  <c r="K168"/>
  <c r="P224"/>
  <c r="S224" s="1"/>
  <c r="K224"/>
  <c r="K164"/>
  <c r="P164"/>
  <c r="S164" s="1"/>
  <c r="K170"/>
  <c r="P170"/>
  <c r="S170" s="1"/>
  <c r="K184"/>
  <c r="P184"/>
  <c r="S184" s="1"/>
  <c r="K190"/>
  <c r="P190"/>
  <c r="S190" s="1"/>
  <c r="K195"/>
  <c r="P195"/>
  <c r="S195" s="1"/>
  <c r="K200"/>
  <c r="P200"/>
  <c r="S200" s="1"/>
  <c r="P222"/>
  <c r="S222" s="1"/>
  <c r="K222"/>
  <c r="P182"/>
  <c r="S182" s="1"/>
  <c r="K182"/>
  <c r="P181"/>
  <c r="S181" s="1"/>
  <c r="K181"/>
  <c r="P244"/>
  <c r="S244" s="1"/>
  <c r="K244"/>
  <c r="P143"/>
  <c r="S143" s="1"/>
  <c r="K143"/>
  <c r="K198"/>
  <c r="P198"/>
  <c r="S198" s="1"/>
  <c r="P146"/>
  <c r="S146" s="1"/>
  <c r="K146"/>
  <c r="P157"/>
  <c r="S157" s="1"/>
  <c r="K157"/>
  <c r="P175"/>
  <c r="S175" s="1"/>
  <c r="K175"/>
  <c r="P179"/>
  <c r="S179" s="1"/>
  <c r="K179"/>
  <c r="P196"/>
  <c r="S196" s="1"/>
  <c r="K196"/>
  <c r="P169"/>
  <c r="S169" s="1"/>
  <c r="K169"/>
  <c r="P221"/>
  <c r="K221"/>
  <c r="P232"/>
  <c r="S232" s="1"/>
  <c r="K232"/>
  <c r="P163"/>
  <c r="K163"/>
  <c r="P139"/>
  <c r="S139" s="1"/>
  <c r="K139"/>
  <c r="P140"/>
  <c r="S140" s="1"/>
  <c r="K140"/>
  <c r="K149"/>
  <c r="P149"/>
  <c r="K153"/>
  <c r="P153"/>
  <c r="S153" s="1"/>
  <c r="K155"/>
  <c r="P155"/>
  <c r="S155" s="1"/>
  <c r="P242"/>
  <c r="S242" s="1"/>
  <c r="K242"/>
  <c r="P161"/>
  <c r="S161" s="1"/>
  <c r="K161"/>
  <c r="P173"/>
  <c r="S173" s="1"/>
  <c r="K173"/>
  <c r="P178"/>
  <c r="S178" s="1"/>
  <c r="K178"/>
  <c r="P180"/>
  <c r="S180" s="1"/>
  <c r="K180"/>
  <c r="P144"/>
  <c r="S144" s="1"/>
  <c r="K144"/>
  <c r="P234"/>
  <c r="S234" s="1"/>
  <c r="K234"/>
  <c r="P172"/>
  <c r="K172"/>
  <c r="K189"/>
  <c r="P189"/>
  <c r="S189" s="1"/>
  <c r="K197"/>
  <c r="P197"/>
  <c r="S197" s="1"/>
  <c r="P233"/>
  <c r="S233" s="1"/>
  <c r="K233"/>
  <c r="P174"/>
  <c r="S174" s="1"/>
  <c r="K174"/>
  <c r="P176"/>
  <c r="S176" s="1"/>
  <c r="K176"/>
  <c r="P177"/>
  <c r="S177" s="1"/>
  <c r="K177"/>
  <c r="P188"/>
  <c r="S188" s="1"/>
  <c r="K188"/>
  <c r="P187"/>
  <c r="S187" s="1"/>
  <c r="K187"/>
  <c r="P192"/>
  <c r="S192" s="1"/>
  <c r="K192"/>
  <c r="J15" i="15" l="1"/>
  <c r="K15" s="1"/>
  <c r="K12"/>
  <c r="C30"/>
  <c r="H356" i="1"/>
  <c r="D366" s="1"/>
  <c r="S163"/>
  <c r="S167" s="1"/>
  <c r="P167"/>
  <c r="S172"/>
  <c r="S185" s="1"/>
  <c r="P185"/>
  <c r="S138"/>
  <c r="S148" s="1"/>
  <c r="P148"/>
  <c r="S159"/>
  <c r="S162" s="1"/>
  <c r="P162"/>
  <c r="S149"/>
  <c r="P158"/>
  <c r="S125"/>
  <c r="S133" s="1"/>
  <c r="P133"/>
  <c r="K148"/>
  <c r="K162"/>
  <c r="L272"/>
  <c r="L356" s="1"/>
  <c r="K31" i="15"/>
  <c r="P63" i="1"/>
  <c r="S168"/>
  <c r="S171" s="1"/>
  <c r="P171"/>
  <c r="H362"/>
  <c r="P25" i="15" s="1"/>
  <c r="P31" s="1"/>
  <c r="B6" i="4"/>
  <c r="E6" s="1"/>
  <c r="P245" i="1"/>
  <c r="P209"/>
  <c r="K272"/>
  <c r="K63"/>
  <c r="P193"/>
  <c r="K158"/>
  <c r="C26" i="15"/>
  <c r="C27"/>
  <c r="C28"/>
  <c r="C29"/>
  <c r="I17"/>
  <c r="R30"/>
  <c r="H17"/>
  <c r="R29"/>
  <c r="J11"/>
  <c r="S16" i="1"/>
  <c r="S63" s="1"/>
  <c r="D365"/>
  <c r="J9" i="15"/>
  <c r="J19" s="1"/>
  <c r="E15" i="4"/>
  <c r="S64" i="1"/>
  <c r="S78" s="1"/>
  <c r="S134"/>
  <c r="S137" s="1"/>
  <c r="S79"/>
  <c r="S100" s="1"/>
  <c r="E25" i="4"/>
  <c r="G25" s="1"/>
  <c r="P256" i="1"/>
  <c r="S256" s="1"/>
  <c r="P261"/>
  <c r="S261" s="1"/>
  <c r="P259"/>
  <c r="S259" s="1"/>
  <c r="P255"/>
  <c r="S255" s="1"/>
  <c r="P260"/>
  <c r="S260" s="1"/>
  <c r="K209"/>
  <c r="P258"/>
  <c r="S258" s="1"/>
  <c r="O254"/>
  <c r="O272" s="1"/>
  <c r="O356" s="1"/>
  <c r="P262"/>
  <c r="S262" s="1"/>
  <c r="P254"/>
  <c r="P272" s="1"/>
  <c r="P257"/>
  <c r="S257" s="1"/>
  <c r="K245"/>
  <c r="K193"/>
  <c r="K171"/>
  <c r="K167"/>
  <c r="S150"/>
  <c r="K185"/>
  <c r="S221"/>
  <c r="S245" s="1"/>
  <c r="S194"/>
  <c r="S209" s="1"/>
  <c r="S186"/>
  <c r="S193" s="1"/>
  <c r="B29" i="4" l="1"/>
  <c r="D29" s="1"/>
  <c r="G15"/>
  <c r="E29"/>
  <c r="J17" i="15"/>
  <c r="K356" i="1"/>
  <c r="P356"/>
  <c r="D6" i="4"/>
  <c r="S158" i="1"/>
  <c r="D363"/>
  <c r="G25" i="15" s="1"/>
  <c r="G31" s="1"/>
  <c r="C25" i="6"/>
  <c r="C29" s="1"/>
  <c r="C17" i="15"/>
  <c r="F17" s="1"/>
  <c r="R25"/>
  <c r="R31" s="1"/>
  <c r="D15" i="4"/>
  <c r="P358" i="1"/>
  <c r="C9" i="15"/>
  <c r="F9" s="1"/>
  <c r="K9" s="1"/>
  <c r="D362" i="1"/>
  <c r="C25" i="15" s="1"/>
  <c r="C31" s="1"/>
  <c r="S254" i="1"/>
  <c r="S272" s="1"/>
  <c r="G6" i="4"/>
  <c r="Q29" l="1"/>
  <c r="S29" s="1"/>
  <c r="K17" i="15"/>
  <c r="S356" i="1"/>
  <c r="C11" i="15"/>
  <c r="F11" s="1"/>
  <c r="K11" s="1"/>
  <c r="C19"/>
  <c r="F19" s="1"/>
  <c r="K19" s="1"/>
  <c r="G25" i="6"/>
  <c r="G29" s="1"/>
  <c r="F25"/>
  <c r="F29" s="1"/>
  <c r="J25" l="1"/>
  <c r="J29" s="1"/>
  <c r="M25" l="1"/>
  <c r="M29" s="1"/>
</calcChain>
</file>

<file path=xl/sharedStrings.xml><?xml version="1.0" encoding="utf-8"?>
<sst xmlns="http://schemas.openxmlformats.org/spreadsheetml/2006/main" count="5269" uniqueCount="1844">
  <si>
    <t>FY bs</t>
  </si>
  <si>
    <t>FY MÖnxZvi bvg I wcZvi bvg</t>
  </si>
  <si>
    <t>FY weZiY</t>
  </si>
  <si>
    <t>ZvwiL</t>
  </si>
  <si>
    <t>UvKv</t>
  </si>
  <si>
    <t>cÖ_g wKw¯Í 
Av`v‡qi 
ZvwiL</t>
  </si>
  <si>
    <t>Av`vq‡hvM¨ UvKvi cwigvY</t>
  </si>
  <si>
    <t>Avmj</t>
  </si>
  <si>
    <t>16%/6%</t>
  </si>
  <si>
    <t>‡gvU</t>
  </si>
  <si>
    <t>‡gqv`DËxY©/wKw¯Í †Ljvcx UvKvi cwigvY</t>
  </si>
  <si>
    <t>Av`vq‡hvM¨
nqwb
(Avmj)</t>
  </si>
  <si>
    <t>GKKvjxb
mÂq</t>
  </si>
  <si>
    <t>e¨tmÂq</t>
  </si>
  <si>
    <t>gšÍe¨</t>
  </si>
  <si>
    <t>Av`vqK…Z UvKvi cwigvY</t>
  </si>
  <si>
    <t>µwgK
bs</t>
  </si>
  <si>
    <t>FYx
b¤^i</t>
  </si>
  <si>
    <t>FYxi bvg,wcZv/¯^vgxi bvg</t>
  </si>
  <si>
    <t>FY weZi‡Yi
 ZvwiL</t>
  </si>
  <si>
    <t>weZi‡Yi
 cwigvY</t>
  </si>
  <si>
    <t>me©‡kl wKw¯Í
 Av`v‡qi
 ZvwiL</t>
  </si>
  <si>
    <t>‡Ljvcxi cwigvY</t>
  </si>
  <si>
    <t>mvwf©m PvR©</t>
  </si>
  <si>
    <t>mÂq</t>
  </si>
  <si>
    <t>GKKvjxb</t>
  </si>
  <si>
    <t>e¨t mÂq</t>
  </si>
  <si>
    <t>wbðqZv`vbKvixi bvg,wcZv/¯^vgxi
bvg,c`ex wVKvbv</t>
  </si>
  <si>
    <t>`vwqZ¡cÖvß Kg©KZ©vi
bvg I c`ex(eZ©gvb
Kg©¯’jmn)</t>
  </si>
  <si>
    <t>Aby‡gv`bKvix Kg©KZ©vi
bvg I c`ex(eZ©gvb
Kg©¯’jmn)</t>
  </si>
  <si>
    <t>bs</t>
  </si>
  <si>
    <t>FY Znwej I mÂq</t>
  </si>
  <si>
    <t>FY I e¨vsK w¯’wZ</t>
  </si>
  <si>
    <r>
      <t>K</t>
    </r>
    <r>
      <rPr>
        <b/>
        <sz val="14"/>
        <color indexed="8"/>
        <rFont val="Times New Roman"/>
        <family val="1"/>
      </rPr>
      <t>(i)</t>
    </r>
  </si>
  <si>
    <t>¯’vbvšÍ‡i cÖvßt
.....Kvh©vjq(AvZ¥t/cwit) n‡Z 1g evi
.....Kvh©vjq(AvZ¥t/cwit) n‡Z 1g evi
.....Kvh©vjq(AvZ¥t/cwit) n‡Z 1g evi
‡gvU cÖvß..................................
Kv‡jKkb PvR© KZ©b (-)...............</t>
  </si>
  <si>
    <t>a</t>
  </si>
  <si>
    <t>FY Av`vq‡hvM¨ nqwb</t>
  </si>
  <si>
    <t>b</t>
  </si>
  <si>
    <t>wKw¯Í †Ljvcx</t>
  </si>
  <si>
    <t>c</t>
  </si>
  <si>
    <t>‡gqv` DËxY© †Ljvcx</t>
  </si>
  <si>
    <t>d</t>
  </si>
  <si>
    <t>‡MÖm wcwiqWfz³ FY</t>
  </si>
  <si>
    <t>¯’vbvšÍ‡i cÖ`Ët
.....Kvh©vjq(AvZ¥t/cwit) n‡Z 1g evi
.....Kvh©vjq(AvZ¥t/cwit) n‡Z 1g evi
.....Kvh©vjq(AvZ¥t/cwit) n‡Z 1g evi
‡gvU cÖvß..................................
Kv‡jKkb PvR© KZ©b (-)...............</t>
  </si>
  <si>
    <t>(ii)</t>
  </si>
  <si>
    <t>(iv)</t>
  </si>
  <si>
    <t>(iii)</t>
  </si>
  <si>
    <t>PjwZ wnmv‡ei w¯’wZ</t>
  </si>
  <si>
    <t>(v)</t>
  </si>
  <si>
    <t>g~jab cÖe„w×(16% ev Av`vqK…Z 10% mvwf©m Pv‡R©i 60%) 
Av`vq wnmve w¯’wZ</t>
  </si>
  <si>
    <t>iv)</t>
  </si>
  <si>
    <r>
      <t>L(</t>
    </r>
    <r>
      <rPr>
        <b/>
        <sz val="14"/>
        <color indexed="8"/>
        <rFont val="Times New Roman"/>
        <family val="1"/>
      </rPr>
      <t>i)</t>
    </r>
  </si>
  <si>
    <t>SzwK Znwej Av`vq(2fvM)</t>
  </si>
  <si>
    <t>SzwK Znwej n‡Z ¯’vbvšÍi/e¨q</t>
  </si>
  <si>
    <t>L</t>
  </si>
  <si>
    <r>
      <t>M(</t>
    </r>
    <r>
      <rPr>
        <b/>
        <sz val="14"/>
        <color indexed="8"/>
        <rFont val="Times New Roman"/>
        <family val="1"/>
      </rPr>
      <t>i)</t>
    </r>
  </si>
  <si>
    <t>cÖkvmwbK e¨q Znwej Av`vq(1 fvM)</t>
  </si>
  <si>
    <t>cÖkvmwbK e¨q Znwej n‡Z ¯’vbvšÍi/e¨q</t>
  </si>
  <si>
    <t>M</t>
  </si>
  <si>
    <r>
      <t>N(</t>
    </r>
    <r>
      <rPr>
        <b/>
        <sz val="14"/>
        <color indexed="8"/>
        <rFont val="Times New Roman"/>
        <family val="1"/>
      </rPr>
      <t>i)</t>
    </r>
  </si>
  <si>
    <t>Kg©KZ©v/Kg©Pvix cyi¯‹vi Znwej Av`vq(1fvM)</t>
  </si>
  <si>
    <t>Kg©KZ©v/Kg©Pvix cyi¯‹vi Znwej n‡Z ¯’vbvšÍi/e¨q</t>
  </si>
  <si>
    <t>N</t>
  </si>
  <si>
    <r>
      <t>O(</t>
    </r>
    <r>
      <rPr>
        <b/>
        <sz val="14"/>
        <color indexed="8"/>
        <rFont val="Times New Roman"/>
        <family val="1"/>
      </rPr>
      <t>i)</t>
    </r>
  </si>
  <si>
    <t>AwMÖg mÂq Av`vq Znwej (5%)</t>
  </si>
  <si>
    <t>mÂq Av`vq Znwej wnmv‡ei m~` (bxU)</t>
  </si>
  <si>
    <t>mÂq Av`vq Znwej n‡Z m`m¨‡`i‡K †dir</t>
  </si>
  <si>
    <r>
      <t>P(</t>
    </r>
    <r>
      <rPr>
        <b/>
        <sz val="14"/>
        <color indexed="8"/>
        <rFont val="Times New Roman"/>
        <family val="1"/>
      </rPr>
      <t>i)</t>
    </r>
  </si>
  <si>
    <t xml:space="preserve">e¨w³MZ mÂq Av`vq Znwej </t>
  </si>
  <si>
    <t>e¨w³MZmÂq Av`vq Znwej n‡Z m`m¨‡`i‡K †dir</t>
  </si>
  <si>
    <t>P</t>
  </si>
  <si>
    <t>A_© eQi</t>
  </si>
  <si>
    <t>mÂq Av`vq(Awdm †iKW© Abyhvqx)</t>
  </si>
  <si>
    <t>GKKvwjb</t>
  </si>
  <si>
    <t>e¨vsK †iKW© Abyhvqx</t>
  </si>
  <si>
    <t>e¨vsK n‡Z cÖvß my`</t>
  </si>
  <si>
    <t>e¨vsK KZ©b</t>
  </si>
  <si>
    <t>mÂq †dir</t>
  </si>
  <si>
    <t>Aewkó</t>
  </si>
  <si>
    <t>‡gvt bRiæj Bmjvg
wcZvt †gvt AvRvnvi Avjx</t>
  </si>
  <si>
    <t>13/02/1996</t>
  </si>
  <si>
    <t>‡gvt Avãyi iv¾vK
wcZvt g„Z I‡n` Avjx †Mvj`vi</t>
  </si>
  <si>
    <t>‡gvt Avey e°i Lvb
wcZvt g„Z iRe Avjx Lvb</t>
  </si>
  <si>
    <t>‡gvt Avãyj gwR` gnj`vi
wcZvt Zzidvb gnj`vi</t>
  </si>
  <si>
    <t>‡gvt Avãyj nK
wcZvt g„Z †gvK‡Q` Avjx</t>
  </si>
  <si>
    <t>KvRx kwdKzj Bmjvg
wcZvt KvRx †gvRv‡¤§j nK</t>
  </si>
  <si>
    <t>mv‡jnv Lvbg
¯^vgxt Avãym mvjvg</t>
  </si>
  <si>
    <t>16/04/1996</t>
  </si>
  <si>
    <t>‡gvt Avãyi ikx`
wcZvt †gvt kIKZ Avjx</t>
  </si>
  <si>
    <t>weavb P›`ª `Ë
wcZvt dwKi P›`ª</t>
  </si>
  <si>
    <t>‰e`¨bv_ `Ë
wcZvt gvwbK P›`ª</t>
  </si>
  <si>
    <t>Avb›` Kzgvi cvwjZ
wcZvt Awbj Kzgvi cvwjZ</t>
  </si>
  <si>
    <t>‡gvt jyrdi ingvb
wcZvt †gvt AvbQvi Avjx</t>
  </si>
  <si>
    <t>14/08/1996</t>
  </si>
  <si>
    <t>‡gvt †bQvi Avjx
wcZvt g„Z ewki mi`vi</t>
  </si>
  <si>
    <t>‡gvt Avãyj KzÏym
wcZvt Aveyj Kv‡kg</t>
  </si>
  <si>
    <t>kwdKzj Bmjvg
wcZvt e`i DwÏb gÛj</t>
  </si>
  <si>
    <t>‡gvt mvnveywÏb Avjg
wcZvt †gvt Avt AvwRR</t>
  </si>
  <si>
    <t>18/08/1996</t>
  </si>
  <si>
    <t>evmy‡`e AwaKvix
wcZvt †Mvwe›` P›`ª AwaKvix</t>
  </si>
  <si>
    <t>‡gvt RvwKi †nv‡mb
wcZvt †gvt Gikv` Avjx</t>
  </si>
  <si>
    <t>‡gvt Avãyi iwk`
wcZvt g„Z †gvt †nv‡mb Avjx</t>
  </si>
  <si>
    <t>‡gvt kvwnbyi Bmjvg
wcZvt ‡gvt Avãym mvËvi</t>
  </si>
  <si>
    <t>wR Gg gwZqvi ingvb
wcZvt †gvt Aveyj †nv‡mb MvRx</t>
  </si>
  <si>
    <t>‡gvt mvgQzi ingvb
wcZvt g„Z gwReyi ingvb</t>
  </si>
  <si>
    <t>‡gvt Avt iDd
wcZvt g„Z Av`g Avjx</t>
  </si>
  <si>
    <t>18/11/1996</t>
  </si>
  <si>
    <t>‡gvQvt AvKwjgv LvZzb
¯^vgxt Avãyi iDd</t>
  </si>
  <si>
    <t>‡gvt †bQvi Avjx
wcZvt g„Z kvnvevR gnj`vi</t>
  </si>
  <si>
    <t>‡gvt Avãyi evwiK
wcZvt †gvt gb‡Qve Avjx `dv`vi</t>
  </si>
  <si>
    <t>‡gvt Beªwng †nv‡mb
wcZvt g„Z †gvt ev‡Qi Avjx wek¦vm</t>
  </si>
  <si>
    <t>‡gvt dRjyi ingvb
wcZvt †gvt AvRMi Avjx wek¦vm</t>
  </si>
  <si>
    <t>26/01/1997</t>
  </si>
  <si>
    <t>KvRx gBbyj Bmjvg
wcZvt KvRx †gvRv‡¤§j nK</t>
  </si>
  <si>
    <t>‡gvt byibex MvRx
wcZvt †gvt Bgvb Avjx MvRx</t>
  </si>
  <si>
    <t>25/02/1998</t>
  </si>
  <si>
    <t>20/04/1998</t>
  </si>
  <si>
    <t>14/06/1998</t>
  </si>
  <si>
    <t>15/08/1998</t>
  </si>
  <si>
    <t>21/12/1998</t>
  </si>
  <si>
    <t>13/04/1999</t>
  </si>
  <si>
    <t>25/05/1999</t>
  </si>
  <si>
    <t>15/06/1999</t>
  </si>
  <si>
    <t>15/08/1999</t>
  </si>
  <si>
    <t>14/10/1999</t>
  </si>
  <si>
    <t>26/10/1999</t>
  </si>
  <si>
    <t>20/02/2000</t>
  </si>
  <si>
    <t>13/03/2000</t>
  </si>
  <si>
    <t>15/03/2000</t>
  </si>
  <si>
    <t>28/03/2000</t>
  </si>
  <si>
    <t>14/03/2000</t>
  </si>
  <si>
    <t>22/03/2000</t>
  </si>
  <si>
    <t>21/03/2000</t>
  </si>
  <si>
    <t>14/05/2000</t>
  </si>
  <si>
    <t>23/05/2000</t>
  </si>
  <si>
    <t>15/08/2000</t>
  </si>
  <si>
    <t>23/08/2000</t>
  </si>
  <si>
    <t>13/09/2000</t>
  </si>
  <si>
    <t>21/09/2000</t>
  </si>
  <si>
    <t>29/10/2000</t>
  </si>
  <si>
    <t>20/02/2001</t>
  </si>
  <si>
    <t>30/04/2001</t>
  </si>
  <si>
    <t>15/05/2001</t>
  </si>
  <si>
    <t>30/05/2001</t>
  </si>
  <si>
    <t>29/05/2001</t>
  </si>
  <si>
    <t>25/06/2001</t>
  </si>
  <si>
    <t>28/08/2001</t>
  </si>
  <si>
    <t>15/08/96</t>
  </si>
  <si>
    <t xml:space="preserve">bvivqb gÛj
wcZvt </t>
  </si>
  <si>
    <t>21/09/2003</t>
  </si>
  <si>
    <t>13/12/1996</t>
  </si>
  <si>
    <t>13/12/96</t>
  </si>
  <si>
    <t>17/03/97</t>
  </si>
  <si>
    <t>25/05/97</t>
  </si>
  <si>
    <t>26/01/97</t>
  </si>
  <si>
    <t>Lvqiæj evkvi</t>
  </si>
  <si>
    <t>Kvgiæb bvnvi</t>
  </si>
  <si>
    <t>‡gv`v‡”Qi ingvb</t>
  </si>
  <si>
    <t>19/03/97</t>
  </si>
  <si>
    <t>18/07/97</t>
  </si>
  <si>
    <t>iwdKzj Bmjvg</t>
  </si>
  <si>
    <t>Avey Zv‡je</t>
  </si>
  <si>
    <t>‡gv¯ÍvwdRyi ingvb</t>
  </si>
  <si>
    <t>wek¦wRZ gÛj</t>
  </si>
  <si>
    <t>‡KmgZ Avjx</t>
  </si>
  <si>
    <t>bvwmgv Av³vi</t>
  </si>
  <si>
    <t>‡MŠZg P›`ª ivq</t>
  </si>
  <si>
    <t>‡nvm‡bqviv `ywj</t>
  </si>
  <si>
    <t>27/04/97</t>
  </si>
  <si>
    <t>25/08/97</t>
  </si>
  <si>
    <t>iænj KzÏym</t>
  </si>
  <si>
    <t>gwn‡Zvl PµewZ©</t>
  </si>
  <si>
    <t>wek¦wRZ wek¦vm</t>
  </si>
  <si>
    <t>Avwgbyj Bmjvg</t>
  </si>
  <si>
    <t>Avt mvjvg</t>
  </si>
  <si>
    <t>‡gvt byij Bmjvg</t>
  </si>
  <si>
    <t>‡gvQvt ivwk`v LvZzb</t>
  </si>
  <si>
    <t>Avãy mvgv`</t>
  </si>
  <si>
    <t>‡gvt Avey Rvwn`</t>
  </si>
  <si>
    <t>‡gvt Avnv` Avjx</t>
  </si>
  <si>
    <t>‡gvt Avãyj†gvwgb</t>
  </si>
  <si>
    <t>‡gvQvt iægv cviwfb</t>
  </si>
  <si>
    <t>mvwebv Bqvmwgb</t>
  </si>
  <si>
    <t>nvwjgv LvZzb</t>
  </si>
  <si>
    <t>dwRjv LvZzb</t>
  </si>
  <si>
    <t>‡mwjgv cviwfb</t>
  </si>
  <si>
    <t>‡gvt Avt KzÏym</t>
  </si>
  <si>
    <t>‡gvQvt wejwKm</t>
  </si>
  <si>
    <t>‡iv‡Kqv LvZzb</t>
  </si>
  <si>
    <t>wkwibv LvZzb</t>
  </si>
  <si>
    <t>iv‡eqv LvZzb</t>
  </si>
  <si>
    <t>mvjgv cviwfb</t>
  </si>
  <si>
    <t>dv‡Zgv cviwfb</t>
  </si>
  <si>
    <t>jvwK cviwfb</t>
  </si>
  <si>
    <t>Rvnvbviv</t>
  </si>
  <si>
    <t>cviwfb Av³vi †ewe</t>
  </si>
  <si>
    <t>kviwgb Av³vi †ewe</t>
  </si>
  <si>
    <t>‡gvQvt byiRvnvb</t>
  </si>
  <si>
    <t>‡gvQvt Rvwn`v Kexi</t>
  </si>
  <si>
    <t>‡gvQvt kvnvbviv LvZzb</t>
  </si>
  <si>
    <t>‡gvQvt Av‡bvqviv LvZzb</t>
  </si>
  <si>
    <t>‡gvQvt ggZvR LvZzb</t>
  </si>
  <si>
    <t>‡gvQvt byiæbœvnvi</t>
  </si>
  <si>
    <t>‡gvQvt bvRgv LvZzb</t>
  </si>
  <si>
    <t>‡gvQvt gvwdqv Bqvmwgb</t>
  </si>
  <si>
    <t>‡gvQvt †kdvjx</t>
  </si>
  <si>
    <t>‡gvQvt wibv LvZzb</t>
  </si>
  <si>
    <t>i‡gQv LvZzb</t>
  </si>
  <si>
    <t>AA`yix LvZzb</t>
  </si>
  <si>
    <t>kvwn`v LvZzb</t>
  </si>
  <si>
    <t>Sibv LvZzb</t>
  </si>
  <si>
    <t>‡di‡`Šmx LvZzb</t>
  </si>
  <si>
    <t>iwwngv LvZzb</t>
  </si>
  <si>
    <t>Aweiæb †bQv</t>
  </si>
  <si>
    <t>wibv LvZzb</t>
  </si>
  <si>
    <t xml:space="preserve">cviyj LvZzb </t>
  </si>
  <si>
    <t>byiRvnvb</t>
  </si>
  <si>
    <t>dv‡Zgv LvZzb</t>
  </si>
  <si>
    <t>AvÄyqviv</t>
  </si>
  <si>
    <t>ZvQwjgv</t>
  </si>
  <si>
    <t>g‡bvqviv</t>
  </si>
  <si>
    <t>cvwcqv dviwfb</t>
  </si>
  <si>
    <t>Avd‡ivRv</t>
  </si>
  <si>
    <t>‡Zvdv‡¾j †nv‡mb</t>
  </si>
  <si>
    <t>gvneyeyeyi ingvb</t>
  </si>
  <si>
    <t>kvwggv AAKei</t>
  </si>
  <si>
    <t xml:space="preserve">Avwcj DwÏb </t>
  </si>
  <si>
    <t>K…ò c` gÛj</t>
  </si>
  <si>
    <t xml:space="preserve">iæûj AAwgb </t>
  </si>
  <si>
    <t>Avt KzÏyg</t>
  </si>
  <si>
    <t>b„‡c›` gÛj</t>
  </si>
  <si>
    <t>IwjDw¾vgvbv</t>
  </si>
  <si>
    <t>gwbiæ¾vgvb</t>
  </si>
  <si>
    <t>AvKwjgv LvZzb</t>
  </si>
  <si>
    <t>Zvmwjgv cviwfb</t>
  </si>
  <si>
    <t>Aveye°i Lvb(g„Z)</t>
  </si>
  <si>
    <t>dviæL †nv‡mb</t>
  </si>
  <si>
    <t>byiæj Avjg</t>
  </si>
  <si>
    <t>Avt iwk`</t>
  </si>
  <si>
    <t>Rwmg DwÏb</t>
  </si>
  <si>
    <t>iRe Avjx</t>
  </si>
  <si>
    <t>gvgyb Avj gvmy`</t>
  </si>
  <si>
    <t>gwR` gnj`vi</t>
  </si>
  <si>
    <t>‡mwjg †nv‡mb</t>
  </si>
  <si>
    <t>iwKeyj Bmjvg</t>
  </si>
  <si>
    <t>nviæb Avn‡¤§`</t>
  </si>
  <si>
    <t>nvwdRyi ingvb</t>
  </si>
  <si>
    <t>Avt gwgb</t>
  </si>
  <si>
    <t>nhiZ Avjx</t>
  </si>
  <si>
    <t>eveyj †nv‡mb</t>
  </si>
  <si>
    <t xml:space="preserve">‡Mvjvg m‡ivqvi </t>
  </si>
  <si>
    <t>wgRvbyi ingvb</t>
  </si>
  <si>
    <t>iægv cviwfb</t>
  </si>
  <si>
    <t>dwRjv cviwfb</t>
  </si>
  <si>
    <t>kvnvbv</t>
  </si>
  <si>
    <t>cviwfb Av³vi</t>
  </si>
  <si>
    <t xml:space="preserve">wejwKm Av³vi </t>
  </si>
  <si>
    <t>†iv‡Kqv cviwfb</t>
  </si>
  <si>
    <t>wkwiwbv</t>
  </si>
  <si>
    <t>dv‡Zgv</t>
  </si>
  <si>
    <t>bvmwib bvnvi</t>
  </si>
  <si>
    <t>‡kdvjx</t>
  </si>
  <si>
    <t xml:space="preserve">ivwk`v </t>
  </si>
  <si>
    <t>AA‡bvqviv</t>
  </si>
  <si>
    <t>ggZvR</t>
  </si>
  <si>
    <t>‡mwjbv</t>
  </si>
  <si>
    <t>jvwK LvZzb</t>
  </si>
  <si>
    <t>kviwgb</t>
  </si>
  <si>
    <t>iwk`v</t>
  </si>
  <si>
    <t>cviwfb</t>
  </si>
  <si>
    <t>iwngv</t>
  </si>
  <si>
    <t>mvw`qv</t>
  </si>
  <si>
    <t>i‡gPv</t>
  </si>
  <si>
    <t>bvRgv</t>
  </si>
  <si>
    <t>kvnvbviv</t>
  </si>
  <si>
    <t>AvKivg †nvm‡b</t>
  </si>
  <si>
    <t>AvÓt KzÏym</t>
  </si>
  <si>
    <t>nvweeyi ingvb</t>
  </si>
  <si>
    <t>Imgvb MwY</t>
  </si>
  <si>
    <t>Avkivdzj</t>
  </si>
  <si>
    <t>A‡jvK gRyg`vi</t>
  </si>
  <si>
    <t xml:space="preserve">weavb </t>
  </si>
  <si>
    <t xml:space="preserve"> ˆe`bv_</t>
  </si>
  <si>
    <t>Avt evwiK</t>
  </si>
  <si>
    <t>‡gvkv‡id †Tv‡mb</t>
  </si>
  <si>
    <t>kvnveywÏb</t>
  </si>
  <si>
    <t>Aveyj †nvm‡b</t>
  </si>
  <si>
    <t>gvqv wek¦vm</t>
  </si>
  <si>
    <t>Av`ywi LfvZzb</t>
  </si>
  <si>
    <t>bwgZv ivbx</t>
  </si>
  <si>
    <t>c~wb©gv</t>
  </si>
  <si>
    <t>Rvnvbviv †eMg</t>
  </si>
  <si>
    <t>Sibv ivbx</t>
  </si>
  <si>
    <t>nvwm ivbx</t>
  </si>
  <si>
    <t>‡i‡eKv ivbx</t>
  </si>
  <si>
    <t>BwZ ivbx</t>
  </si>
  <si>
    <t>Acb©v ibx</t>
  </si>
  <si>
    <t>Zvmwjgv</t>
  </si>
  <si>
    <t>kvwnbv</t>
  </si>
  <si>
    <t>wjwcKv</t>
  </si>
  <si>
    <t xml:space="preserve">Z…òv gÛj </t>
  </si>
  <si>
    <t>webv gÛj</t>
  </si>
  <si>
    <t>c~wb©vgv ivq</t>
  </si>
  <si>
    <t>Kj¨vb ivbx</t>
  </si>
  <si>
    <t>wkLv ivbx</t>
  </si>
  <si>
    <t>‡kdvjx LAZzb</t>
  </si>
  <si>
    <t>w`jAviv</t>
  </si>
  <si>
    <t>kvgmyi ingvb</t>
  </si>
  <si>
    <t>meyR gÛj</t>
  </si>
  <si>
    <t>wReb eKwm</t>
  </si>
  <si>
    <t>Avey bmi</t>
  </si>
  <si>
    <t>wcKzj †nv‡mb</t>
  </si>
  <si>
    <t>RvwKi †nv‡mb</t>
  </si>
  <si>
    <t>‡gv`‡m&amp;mi ingvb</t>
  </si>
  <si>
    <t>gwdRyi ingvb</t>
  </si>
  <si>
    <t>AAmv`yS Rvgvb</t>
  </si>
  <si>
    <t>Drcj KvwšÍ</t>
  </si>
  <si>
    <t>gwZqvi ingvb</t>
  </si>
  <si>
    <t>kvwgg †nv‡mb</t>
  </si>
  <si>
    <t>eRjyi ingvb</t>
  </si>
  <si>
    <t>iIkb Rvgvb</t>
  </si>
  <si>
    <t>Rvg‡m` Avjx</t>
  </si>
  <si>
    <t>Av‡jqv</t>
  </si>
  <si>
    <t>cÖwZgv</t>
  </si>
  <si>
    <t>kvwggv AvKei</t>
  </si>
  <si>
    <t>Avt nK</t>
  </si>
  <si>
    <t>gvndzRyi ingvb</t>
  </si>
  <si>
    <t>kvwnYyj Bmjvg</t>
  </si>
  <si>
    <t>myK…wZ gÛj</t>
  </si>
  <si>
    <t>Avt mvgv`</t>
  </si>
  <si>
    <t>gvneye Avjg</t>
  </si>
  <si>
    <t>Zzjwk `vm</t>
  </si>
  <si>
    <t>byiBmjvg</t>
  </si>
  <si>
    <t>Avãym mvËvi</t>
  </si>
  <si>
    <t>mv‡jqv LvZzb</t>
  </si>
  <si>
    <t>wjwjgv</t>
  </si>
  <si>
    <t>Avqkv</t>
  </si>
  <si>
    <t>nvwmbv</t>
  </si>
  <si>
    <t>iwngv cviwfb</t>
  </si>
  <si>
    <t>‡gwibv LvZzb</t>
  </si>
  <si>
    <t>ZvR DwÏb</t>
  </si>
  <si>
    <t>weRb `vm</t>
  </si>
  <si>
    <t>csKR ivq</t>
  </si>
  <si>
    <t>Zvcm gwjøvK</t>
  </si>
  <si>
    <t>Avey `vD`</t>
  </si>
  <si>
    <t>evnviæj</t>
  </si>
  <si>
    <t>wRjøyi ingvb</t>
  </si>
  <si>
    <t>evnviæj Bmjvg</t>
  </si>
  <si>
    <t>w`jiæev</t>
  </si>
  <si>
    <t>‡KmgZ MvRx</t>
  </si>
  <si>
    <t>gwReyi ingvb</t>
  </si>
  <si>
    <t>‡mwjg</t>
  </si>
  <si>
    <t>‡RvwZ ivbx</t>
  </si>
  <si>
    <t>Avt Inve</t>
  </si>
  <si>
    <t>Avt Kv‡`i</t>
  </si>
  <si>
    <t>bvwmi DwÏb</t>
  </si>
  <si>
    <t>Avey Rvdi</t>
  </si>
  <si>
    <t>‡mv‡nj ivbv</t>
  </si>
  <si>
    <t>Avãyjøv Avj kvwd</t>
  </si>
  <si>
    <t>wejøvj†nv‡mb</t>
  </si>
  <si>
    <t>Avãyj Kv‡`i</t>
  </si>
  <si>
    <t>kwdKz¾vgvb</t>
  </si>
  <si>
    <t>Avg‡R` †nv‡mb</t>
  </si>
  <si>
    <t>Zvcwm ivbx</t>
  </si>
  <si>
    <t>weKvk gwjøK</t>
  </si>
  <si>
    <t>Avãyj Kwig</t>
  </si>
  <si>
    <t>Avãyj nK</t>
  </si>
  <si>
    <t>KzÏym †gvj¨v</t>
  </si>
  <si>
    <t>cviæj Av³vi</t>
  </si>
  <si>
    <t>nvwRiv LvZzb</t>
  </si>
  <si>
    <t>AvLwjgv LZzb</t>
  </si>
  <si>
    <t>Kj¨vb Kzgvi ivq</t>
  </si>
  <si>
    <t>b~i †gvnv¤§`</t>
  </si>
  <si>
    <t>Avb›`</t>
  </si>
  <si>
    <t>eveyj Av³vi</t>
  </si>
  <si>
    <t>wkDjx cviwfb</t>
  </si>
  <si>
    <t>Avãyj MwY</t>
  </si>
  <si>
    <t>kwn`yj Bmjvg</t>
  </si>
  <si>
    <t>kwn`yjøvn Avj AvRv`</t>
  </si>
  <si>
    <t>gvmy` nvmvb</t>
  </si>
  <si>
    <t>gwgbyi ingvb</t>
  </si>
  <si>
    <t>Rvnvw½i †nv‡mb</t>
  </si>
  <si>
    <t>Avãyj nvw`</t>
  </si>
  <si>
    <t>‡gvkvid</t>
  </si>
  <si>
    <t>nvwdRyjøvn</t>
  </si>
  <si>
    <t>iweDj Bmjvg</t>
  </si>
  <si>
    <t>‡bQvi Avjx</t>
  </si>
  <si>
    <t>Kvgvj †nv‡mb</t>
  </si>
  <si>
    <t>Kvgiæ¾vgvb</t>
  </si>
  <si>
    <t>‡gRevûm mv‡jwnb</t>
  </si>
  <si>
    <t>‡gvt dviæK †nv‡mb</t>
  </si>
  <si>
    <t>D¾j Kzgvi</t>
  </si>
  <si>
    <t>ksKi kg©v</t>
  </si>
  <si>
    <t>Avmv`y¾vgvb</t>
  </si>
  <si>
    <t>b„‡c›`ª bv_</t>
  </si>
  <si>
    <t>byi Bmjvg</t>
  </si>
  <si>
    <t>wjwcqv LvZzb</t>
  </si>
  <si>
    <t>Rvjvj DwÏb</t>
  </si>
  <si>
    <t>Avãyi iwk`</t>
  </si>
  <si>
    <t>‡gvn‡¾g †nv‡mb</t>
  </si>
  <si>
    <t>‡gvnb†PŠayix</t>
  </si>
  <si>
    <t>Kzgy` †PŠayix</t>
  </si>
  <si>
    <t>Zcb KzÛz</t>
  </si>
  <si>
    <t>Aveyj Kv‡kg</t>
  </si>
  <si>
    <t>IwjDjøvn</t>
  </si>
  <si>
    <t>mywcqv LvZzb</t>
  </si>
  <si>
    <t>Avjx †nv‡mb</t>
  </si>
  <si>
    <t>iæ‡nvj Avwgb</t>
  </si>
  <si>
    <t>Rqbyj Av‡ew`b</t>
  </si>
  <si>
    <t>gvneyeyi ingvb</t>
  </si>
  <si>
    <t>‡Mvjvg imyj</t>
  </si>
  <si>
    <t>nviæY Avn‡¤§`</t>
  </si>
  <si>
    <t>IwjD¾vgvb</t>
  </si>
  <si>
    <t>dRyjyi ingvb</t>
  </si>
  <si>
    <t>Avãym mvjvg</t>
  </si>
  <si>
    <t>iZœv ivbx</t>
  </si>
  <si>
    <t>bvRgv †eMg</t>
  </si>
  <si>
    <t>gv‡jK MvRx</t>
  </si>
  <si>
    <t>KImvi Avjx</t>
  </si>
  <si>
    <t>Acye© gwjøK</t>
  </si>
  <si>
    <t xml:space="preserve">Rvwn`yj </t>
  </si>
  <si>
    <t>Avãyi i¾vK</t>
  </si>
  <si>
    <t>wK‡kvi Kzgvi</t>
  </si>
  <si>
    <t>wek¦wRZ</t>
  </si>
  <si>
    <t>w`em nvj`vi</t>
  </si>
  <si>
    <t>gwjbv cviwfb</t>
  </si>
  <si>
    <t>AAãym mvgv`</t>
  </si>
  <si>
    <t>Rwûiæ‡bœQv</t>
  </si>
  <si>
    <t>nvwg`v †eMg</t>
  </si>
  <si>
    <t>gÄyqviv</t>
  </si>
  <si>
    <t>Avqkv LvZzb</t>
  </si>
  <si>
    <t>iv‡k`v †eMg</t>
  </si>
  <si>
    <t>kwidzj Bmjvg</t>
  </si>
  <si>
    <t>Av‡bvqviv</t>
  </si>
  <si>
    <t>ivwk`v</t>
  </si>
  <si>
    <t>dwRjv</t>
  </si>
  <si>
    <t>‡iv‡Kqv</t>
  </si>
  <si>
    <t>wejwKm</t>
  </si>
  <si>
    <t>AvjgwMi †nv‡mb</t>
  </si>
  <si>
    <t>byjRvnvb</t>
  </si>
  <si>
    <t>mvwebv</t>
  </si>
  <si>
    <t>‡KZveyj</t>
  </si>
  <si>
    <t>Avwidzj Bmjvg</t>
  </si>
  <si>
    <t>Avãyj Avwjg</t>
  </si>
  <si>
    <t>Bgvgyj Bmjvg</t>
  </si>
  <si>
    <t>mvKvIqvZ †nv‡mb</t>
  </si>
  <si>
    <t>Avãyi iv¾vK</t>
  </si>
  <si>
    <t>‡gv¯Ídv Kvgvj</t>
  </si>
  <si>
    <t>cjvk `vm</t>
  </si>
  <si>
    <t>Avb›` `vm</t>
  </si>
  <si>
    <t>iwe›`ªbv_ `vm</t>
  </si>
  <si>
    <t>DËg `vm</t>
  </si>
  <si>
    <t>weRq cvj</t>
  </si>
  <si>
    <t>e‡i›`ª AwaKvix</t>
  </si>
  <si>
    <t>e°vi wmÏwK</t>
  </si>
  <si>
    <t>‡gv‡gbv</t>
  </si>
  <si>
    <t>gÄy g‡bvqviv</t>
  </si>
  <si>
    <t>ZvbwRiv</t>
  </si>
  <si>
    <t>ZvRv¤§vj †nv‡mb</t>
  </si>
  <si>
    <t>¯^cb ivq</t>
  </si>
  <si>
    <t>bvmwib</t>
  </si>
  <si>
    <t>AvjgMxi †nv‡mb</t>
  </si>
  <si>
    <t>mi`vi ingvb</t>
  </si>
  <si>
    <t>wkwibv</t>
  </si>
  <si>
    <t>gvngy`v</t>
  </si>
  <si>
    <t>myivBqv</t>
  </si>
  <si>
    <t>byiæj Bmjvg</t>
  </si>
  <si>
    <t>myiwÄZ</t>
  </si>
  <si>
    <t>gwkqvi</t>
  </si>
  <si>
    <t>`qvj `vm</t>
  </si>
  <si>
    <t>Lv‡jK</t>
  </si>
  <si>
    <t>mvjgv</t>
  </si>
  <si>
    <t>cvwcqv</t>
  </si>
  <si>
    <t>k¨vgj</t>
  </si>
  <si>
    <t>wkgyj</t>
  </si>
  <si>
    <t>kw³c`</t>
  </si>
  <si>
    <t>Sibv</t>
  </si>
  <si>
    <t>‡di‰`mx</t>
  </si>
  <si>
    <t>kvwn`v</t>
  </si>
  <si>
    <t xml:space="preserve">Zweeyi </t>
  </si>
  <si>
    <t>K…òc`</t>
  </si>
  <si>
    <t>wgRvbyi</t>
  </si>
  <si>
    <t>¯§„wZ Kbv</t>
  </si>
  <si>
    <t>Avey bQi</t>
  </si>
  <si>
    <t>cÖwØc</t>
  </si>
  <si>
    <t>‡gvqv‡¾g †nv‡mb</t>
  </si>
  <si>
    <t>Rxeb eKmx</t>
  </si>
  <si>
    <t>ûgvqyb Kwei</t>
  </si>
  <si>
    <t>‡kdvjx LvZzb</t>
  </si>
  <si>
    <t>ivg cÖmv`</t>
  </si>
  <si>
    <t>‡i‡nbv</t>
  </si>
  <si>
    <t>webv ivbx</t>
  </si>
  <si>
    <t>‡ivwRbv</t>
  </si>
  <si>
    <t>Awb›` Kzgvi</t>
  </si>
  <si>
    <t>Aweib LvZzb</t>
  </si>
  <si>
    <t>Avãyj Mdzi</t>
  </si>
  <si>
    <t>gnwmb</t>
  </si>
  <si>
    <t>Zgvj K…ò</t>
  </si>
  <si>
    <t>KvbvB jvj</t>
  </si>
  <si>
    <t>Ac~e© miKvi</t>
  </si>
  <si>
    <t>‡mwjg †iRv</t>
  </si>
  <si>
    <t xml:space="preserve">kwnayj </t>
  </si>
  <si>
    <t>†mvbvfvb</t>
  </si>
  <si>
    <t>Avbmvi Avjx</t>
  </si>
  <si>
    <t>ixbv LvZzb</t>
  </si>
  <si>
    <t>Av`yix</t>
  </si>
  <si>
    <t>‡Zvdv‡¾j</t>
  </si>
  <si>
    <t>‡gwibv LvZb</t>
  </si>
  <si>
    <t>AvwRRyj nK</t>
  </si>
  <si>
    <t>Dtcj KvwšÍ</t>
  </si>
  <si>
    <t>D¾j cvj</t>
  </si>
  <si>
    <t>Aveyj Kvjvg</t>
  </si>
  <si>
    <t>Avãyj evwiK</t>
  </si>
  <si>
    <t>mfvl gÛj</t>
  </si>
  <si>
    <t>Lvw`Rv</t>
  </si>
  <si>
    <t>cwigj KvwšÍ</t>
  </si>
  <si>
    <t>kvnvRv`x</t>
  </si>
  <si>
    <t>kvgmyb bvnvi</t>
  </si>
  <si>
    <t>Avwgbyj ingvb</t>
  </si>
  <si>
    <t>wecøe †Nvl</t>
  </si>
  <si>
    <t>myjZvb Avn‡¤§`</t>
  </si>
  <si>
    <t>nvwdRyi invgvb</t>
  </si>
  <si>
    <t>wmivRyj Bmjvg</t>
  </si>
  <si>
    <t>kvnvbvR</t>
  </si>
  <si>
    <t>AveAv`yj nvwjg</t>
  </si>
  <si>
    <t>Zvmwjgv LvZzb</t>
  </si>
  <si>
    <t>mvBdzj Bljvg</t>
  </si>
  <si>
    <t>kvnvbvR cviwfb</t>
  </si>
  <si>
    <t>AvKivg †nv‡mb</t>
  </si>
  <si>
    <t>Avqye †nv‡mb</t>
  </si>
  <si>
    <t>mykAšÍ Mv&amp;Uwb</t>
  </si>
  <si>
    <t>‡bmvi Avjx</t>
  </si>
  <si>
    <t>nè`q gÛj</t>
  </si>
  <si>
    <t>Avwbmyi ingvb</t>
  </si>
  <si>
    <t>bvivqb</t>
  </si>
  <si>
    <t>myRb †`ebv_</t>
  </si>
  <si>
    <t>18/10/2001</t>
  </si>
  <si>
    <t>28/10/2001</t>
  </si>
  <si>
    <t>kvnv`Z †nv‡mb</t>
  </si>
  <si>
    <t>Av³viæ¾vgvb</t>
  </si>
  <si>
    <t>1g</t>
  </si>
  <si>
    <t>wjwcKv ivbx</t>
  </si>
  <si>
    <t>kwdqvi ingvb</t>
  </si>
  <si>
    <t>2q</t>
  </si>
  <si>
    <t>myf`ªv ivbx</t>
  </si>
  <si>
    <t>kwdKzj Bmjvg</t>
  </si>
  <si>
    <t>gvgyb Ai iwk`</t>
  </si>
  <si>
    <t>c~wb©gv ivbx</t>
  </si>
  <si>
    <t>ixbv ivbx</t>
  </si>
  <si>
    <t>wjwjgv LvZzb</t>
  </si>
  <si>
    <t>Znwgbv LvZzb</t>
  </si>
  <si>
    <t xml:space="preserve">wd‡ivR DwÏb </t>
  </si>
  <si>
    <t>myfvl P›`ª `vm</t>
  </si>
  <si>
    <t>30/12/2001</t>
  </si>
  <si>
    <t>Zvcm ivbx miKvi</t>
  </si>
  <si>
    <t>wmwÏKzi ingvb</t>
  </si>
  <si>
    <t>bviwMm cviwfb</t>
  </si>
  <si>
    <t>bvmwib myjZvbv</t>
  </si>
  <si>
    <t>nvq`vi Avjx</t>
  </si>
  <si>
    <t>iwngv LvZzb</t>
  </si>
  <si>
    <t>nvwmbv LvZzb</t>
  </si>
  <si>
    <t>‡KZveyj Bmjvg</t>
  </si>
  <si>
    <t>mvbwRiv LvZzb</t>
  </si>
  <si>
    <t>mvwenv LvZzb</t>
  </si>
  <si>
    <t>kIKZ †nv‡mb</t>
  </si>
  <si>
    <t>AwLj P›`ª gÛj</t>
  </si>
  <si>
    <t>‡mwjbv LvZzb</t>
  </si>
  <si>
    <t>cjvk KvwšÍ wek¦vm</t>
  </si>
  <si>
    <t>wcÖwZl KvwšÍ miKvi</t>
  </si>
  <si>
    <t>Dlv ivbx</t>
  </si>
  <si>
    <t>`yjvix ivbx</t>
  </si>
  <si>
    <t>byiæbœvnvi</t>
  </si>
  <si>
    <t>iIkb Aviv †eMg</t>
  </si>
  <si>
    <t>mvBdj Bmjvg</t>
  </si>
  <si>
    <t>myfvl Kzgvi AwaKvix</t>
  </si>
  <si>
    <t>mv‡R`v LvZzb</t>
  </si>
  <si>
    <t>gnvb›` gÛj</t>
  </si>
  <si>
    <t>AvwZqvi ingvb</t>
  </si>
  <si>
    <t>B›`ªwRZ `vm</t>
  </si>
  <si>
    <t>gy³vi †nv‡mb</t>
  </si>
  <si>
    <t>gKeyj †nv‡mb</t>
  </si>
  <si>
    <t>Avãyj nvbœvb</t>
  </si>
  <si>
    <t>ZwiKzj Bmjvg</t>
  </si>
  <si>
    <t>Zvwmwjgv LvZzb</t>
  </si>
  <si>
    <t>24/06/2002</t>
  </si>
  <si>
    <t>29/06/2002</t>
  </si>
  <si>
    <t>nvmvb Avjx</t>
  </si>
  <si>
    <t>29/06/200</t>
  </si>
  <si>
    <t>Kzibv ivbx</t>
  </si>
  <si>
    <t>30/06/2002</t>
  </si>
  <si>
    <t>kvwiqv eyyjeyj</t>
  </si>
  <si>
    <t xml:space="preserve">Lv‡j`v Av³vi </t>
  </si>
  <si>
    <t>mylgv ivq</t>
  </si>
  <si>
    <t>13/07/2002</t>
  </si>
  <si>
    <t>gvngy`yj nvmvb</t>
  </si>
  <si>
    <t>D¾j cvwjZ</t>
  </si>
  <si>
    <t xml:space="preserve">Avwj nvmvb eveyj </t>
  </si>
  <si>
    <t>20/08/2002</t>
  </si>
  <si>
    <t>gwYiæj Bmjvg</t>
  </si>
  <si>
    <t>‡MŠZg AwaKvix</t>
  </si>
  <si>
    <t>MxZv ivbx KzÛz</t>
  </si>
  <si>
    <t>Gbvgyj nK</t>
  </si>
  <si>
    <t>Avt iDd</t>
  </si>
  <si>
    <t>Aiæb wek¦vm</t>
  </si>
  <si>
    <t>AvjgMxi mv¾v`</t>
  </si>
  <si>
    <t>‡iv‡Kqv cviwfb</t>
  </si>
  <si>
    <t>Avãyi gv‡jK</t>
  </si>
  <si>
    <t>Rûiæ‡bœQv</t>
  </si>
  <si>
    <t>gÄyqviv LvZzb</t>
  </si>
  <si>
    <t>iv‡k`v LvZzb</t>
  </si>
  <si>
    <t>wecøe Avn‡¤§`</t>
  </si>
  <si>
    <t>26/10/2002</t>
  </si>
  <si>
    <t>mywdqv LvZzb</t>
  </si>
  <si>
    <t>18/12/2002</t>
  </si>
  <si>
    <t>Avey mvB`</t>
  </si>
  <si>
    <t>¯§„wZ ivbx</t>
  </si>
  <si>
    <t xml:space="preserve">K…òc` gÛj </t>
  </si>
  <si>
    <t>mÄq Kzgvi gwjøK</t>
  </si>
  <si>
    <t>‡mv‡nj Kwei</t>
  </si>
  <si>
    <t>cjvk Kzgvi `vm</t>
  </si>
  <si>
    <t>Avãym mvgv`</t>
  </si>
  <si>
    <t>wgjb Kzgvi gÛj</t>
  </si>
  <si>
    <t>‡gvt BDbyP Avjx</t>
  </si>
  <si>
    <t>‡Mvjvg †gv¯Ídv</t>
  </si>
  <si>
    <t>gviædv LvZzb</t>
  </si>
  <si>
    <t xml:space="preserve">cwj Av³vi </t>
  </si>
  <si>
    <t>Zwn`yj Bmjvg</t>
  </si>
  <si>
    <t>myiwÄZ miKvi</t>
  </si>
  <si>
    <t>AvjgMxi Kwei</t>
  </si>
  <si>
    <t>ZvRv¤§yj †nv‡mb</t>
  </si>
  <si>
    <t>Avwjg MvRx</t>
  </si>
  <si>
    <t>DËg Kzgvi `vm</t>
  </si>
  <si>
    <t>weRq Kzgvi `vm</t>
  </si>
  <si>
    <t>‡iRvDj Bmjvg</t>
  </si>
  <si>
    <t>‡`‡jvqvi †nv‡mb</t>
  </si>
  <si>
    <t>ZvbwRiv LvZzb</t>
  </si>
  <si>
    <t>wbDUb Kzgvi gwjøK</t>
  </si>
  <si>
    <t>Gm Gg Kvgyi¾vgvb</t>
  </si>
  <si>
    <t>Gg G gvbœvb</t>
  </si>
  <si>
    <t>Avey Rvnvi evwmqv</t>
  </si>
  <si>
    <t>‡RvwZ ivbx †`ebv_</t>
  </si>
  <si>
    <t>wgwjqv bvmwib</t>
  </si>
  <si>
    <t>kvnvbv myjZvbv</t>
  </si>
  <si>
    <t xml:space="preserve">ggZvR Avn‡¤§` </t>
  </si>
  <si>
    <t>myZcv ivbx</t>
  </si>
  <si>
    <t>e‡i›`ª K…ò AwaKvix</t>
  </si>
  <si>
    <t>Avt nvwjg</t>
  </si>
  <si>
    <t>15/04/2003</t>
  </si>
  <si>
    <t>‡gvt nvmvb Avjx</t>
  </si>
  <si>
    <t>‡gvt wgRvbyi ingvb</t>
  </si>
  <si>
    <t>28/05/2003</t>
  </si>
  <si>
    <t>Zgvj K…ò miKvi</t>
  </si>
  <si>
    <t xml:space="preserve">weavb miKvi </t>
  </si>
  <si>
    <t>wkgyj gÛj</t>
  </si>
  <si>
    <t>kw³c` miKvi</t>
  </si>
  <si>
    <t>wgVz wek¦vm</t>
  </si>
  <si>
    <t>AwRZ Kzgvi ivq</t>
  </si>
  <si>
    <t>gnwmb Avjx</t>
  </si>
  <si>
    <t xml:space="preserve">Ac~e© gÛj </t>
  </si>
  <si>
    <t xml:space="preserve">KvbvBjvj gÛj </t>
  </si>
  <si>
    <t>AvgvRv` †nv‡mb</t>
  </si>
  <si>
    <t>‡gvt gwZqvi ingvb</t>
  </si>
  <si>
    <t>mvab Kzgvi Lvjvwm</t>
  </si>
  <si>
    <t>w`cK †PŠayix</t>
  </si>
  <si>
    <t xml:space="preserve">cÖØxc P›`ª </t>
  </si>
  <si>
    <t>17/12/2003</t>
  </si>
  <si>
    <t xml:space="preserve">Avt Kv‡`i </t>
  </si>
  <si>
    <t>3q</t>
  </si>
  <si>
    <t xml:space="preserve">wkjv †`ebv_ </t>
  </si>
  <si>
    <t>gwkqvi ingvb</t>
  </si>
  <si>
    <t>Aiæb miKvi</t>
  </si>
  <si>
    <t>kwdKzi Avjg</t>
  </si>
  <si>
    <t>gvngy`v Av³vi</t>
  </si>
  <si>
    <t>‡nv‡mb Avjx</t>
  </si>
  <si>
    <t>AvwRRyi ingvb</t>
  </si>
  <si>
    <t>Avãyjøvn Avj kvwd</t>
  </si>
  <si>
    <t>Drcj KvwšÍ gRyg`vi</t>
  </si>
  <si>
    <t>25/01/2004</t>
  </si>
  <si>
    <t>gvneyey kwid</t>
  </si>
  <si>
    <t>27/01/2004</t>
  </si>
  <si>
    <t>‡gvnb evMPx</t>
  </si>
  <si>
    <t>myfvl AwaKvix</t>
  </si>
  <si>
    <t>Aveyj Kvjvg AvRv`</t>
  </si>
  <si>
    <t>‡gv³vi †nv‡mb</t>
  </si>
  <si>
    <t>17/04/2004</t>
  </si>
  <si>
    <t>Avãyj KzÏym</t>
  </si>
  <si>
    <t>Rxeb eKwm</t>
  </si>
  <si>
    <t>2003-2004 A_©eQi †gvU</t>
  </si>
  <si>
    <t>‡gvKv‡Ïm ‡nv‡mb</t>
  </si>
  <si>
    <t>`yjvjx ivbx gwjøK</t>
  </si>
  <si>
    <t>nvwm ivbx†PŠayix</t>
  </si>
  <si>
    <t>b~i †gvnv¤§` Zid`vi</t>
  </si>
  <si>
    <t>k¨vgj KvwšÍ miKvi</t>
  </si>
  <si>
    <t>D¾j Kzgvi cvj</t>
  </si>
  <si>
    <t>cwigj KvwšÍ `vm</t>
  </si>
  <si>
    <t>‡gmevn mv‡jwnb</t>
  </si>
  <si>
    <t>mykvšÍ MvBb</t>
  </si>
  <si>
    <t>ý`q gÛj</t>
  </si>
  <si>
    <t>30/12/2004</t>
  </si>
  <si>
    <t>b~i Bmjvg</t>
  </si>
  <si>
    <t>AwgZ Kzgvi Zid`vi</t>
  </si>
  <si>
    <t>b~i Rvnvb</t>
  </si>
  <si>
    <t>nviæb Ai iwk`</t>
  </si>
  <si>
    <t>kvnwiqvi eyjeyj</t>
  </si>
  <si>
    <t>Zweeyi ingvb</t>
  </si>
  <si>
    <t>Aiæb Kzgvi wek¦vm</t>
  </si>
  <si>
    <t>myZcv gRyg`vi</t>
  </si>
  <si>
    <t>AveyRvi evwmqv</t>
  </si>
  <si>
    <t>kvwgg cvi‡fR</t>
  </si>
  <si>
    <t>cÖYe wek¦vm</t>
  </si>
  <si>
    <t>BDbyP Avjx</t>
  </si>
  <si>
    <t>30/10/2005</t>
  </si>
  <si>
    <t>Lvwj`yi ingvb</t>
  </si>
  <si>
    <t>13/12/2005</t>
  </si>
  <si>
    <t>wkgyj Kzgvi gÛj</t>
  </si>
  <si>
    <t>Zgvj Kzò miKvi</t>
  </si>
  <si>
    <t>Kiæbv ivbx</t>
  </si>
  <si>
    <t>dv‡Zgv †eMg</t>
  </si>
  <si>
    <t>Aveyj †nv‡mb</t>
  </si>
  <si>
    <t xml:space="preserve">eyjeyj Avn‡¤§` </t>
  </si>
  <si>
    <t>29/12/2005</t>
  </si>
  <si>
    <t>wejwKm Av³vi</t>
  </si>
  <si>
    <t>bRiæj Bmjvg</t>
  </si>
  <si>
    <t>AvmgZ Djøvn</t>
  </si>
  <si>
    <t>Avwgbyi ingvb</t>
  </si>
  <si>
    <t>Rvgvj DwÏb</t>
  </si>
  <si>
    <t>evmwšÍ gÛj</t>
  </si>
  <si>
    <t>wkwibv cviwfb</t>
  </si>
  <si>
    <t xml:space="preserve">iIkbviv </t>
  </si>
  <si>
    <t>wkjv bv_</t>
  </si>
  <si>
    <t>evmy‡`e cvj</t>
  </si>
  <si>
    <t>we Gg gvbœvb</t>
  </si>
  <si>
    <t>‰mq` wcKzj †nv‡mb</t>
  </si>
  <si>
    <t>kvwnbyi Bmjvg</t>
  </si>
  <si>
    <t>‡iRvDj Kwig</t>
  </si>
  <si>
    <t xml:space="preserve">cÖwØc P›`ª </t>
  </si>
  <si>
    <t>Kvgiæj nvmvb</t>
  </si>
  <si>
    <t>¯§„wZ Kbv ivq</t>
  </si>
  <si>
    <t>27/04/2006</t>
  </si>
  <si>
    <t>i‡mPv LvZzb</t>
  </si>
  <si>
    <t>Awb›` Kzgvi wek¦vm</t>
  </si>
  <si>
    <t xml:space="preserve">Avãyj Kv‡`i </t>
  </si>
  <si>
    <t>cviwfbv LvZzb</t>
  </si>
  <si>
    <t>bvmwib bvnvi mvw_</t>
  </si>
  <si>
    <t>‡gvt wmivRyj Bmjvg</t>
  </si>
  <si>
    <t>w`jiæev Bqvmwgb</t>
  </si>
  <si>
    <t>Kzgy` wek¦vm</t>
  </si>
  <si>
    <t>Rvnvw½i Avjg</t>
  </si>
  <si>
    <t>AvbQvi Avjx</t>
  </si>
  <si>
    <t>ivwk`v LvZzb</t>
  </si>
  <si>
    <t>wiMvb wek¦vm</t>
  </si>
  <si>
    <t>Rxeb Kzgvi eKmx</t>
  </si>
  <si>
    <t>Zvcm gwjøK</t>
  </si>
  <si>
    <t>‡gvt Bgivb †nv‡mb</t>
  </si>
  <si>
    <t>‡gvQvt iIkbviv cviwfb</t>
  </si>
  <si>
    <t>ARq Kzgvi cvj</t>
  </si>
  <si>
    <t>Rqbvj Av‡ew`b</t>
  </si>
  <si>
    <t>bvivqb gÛj</t>
  </si>
  <si>
    <t>kvwnb nvmvb</t>
  </si>
  <si>
    <t>‡gvt BbZvR Avjx</t>
  </si>
  <si>
    <t>mv‡jnv cviwfb</t>
  </si>
  <si>
    <t>15/05/2006</t>
  </si>
  <si>
    <t>18/09/2006</t>
  </si>
  <si>
    <t>21/09/2006</t>
  </si>
  <si>
    <t>24/09/2006</t>
  </si>
  <si>
    <t>‡gvQvt iwngv LvZzb</t>
  </si>
  <si>
    <t xml:space="preserve">mvjgv Av³vi </t>
  </si>
  <si>
    <t>iwN&amp;RZ gÛj</t>
  </si>
  <si>
    <t>‡Kdv‡qZzjøvn</t>
  </si>
  <si>
    <t>28/09/2006</t>
  </si>
  <si>
    <t>Lwjjyi ingvb</t>
  </si>
  <si>
    <t>Aveyj evkvi</t>
  </si>
  <si>
    <t>Lvw`Rv cviwfb</t>
  </si>
  <si>
    <t>AvgRv` †nv‡mb</t>
  </si>
  <si>
    <t>IxjDjøvn</t>
  </si>
  <si>
    <t>cv_y cÖwZg wgÎ</t>
  </si>
  <si>
    <t>mv¾v`yi ingvb</t>
  </si>
  <si>
    <t>Zvcm gÛj</t>
  </si>
  <si>
    <t>we Gg Zwn`yj nvmvb</t>
  </si>
  <si>
    <t>‡gvt mvBdzj Bmjvg</t>
  </si>
  <si>
    <t>Avãyjøvn Avj gviæd</t>
  </si>
  <si>
    <t>mÄq Kzgvi ivq</t>
  </si>
  <si>
    <t>‡gvt kwidzj Bmjvg</t>
  </si>
  <si>
    <t>14/02/2007</t>
  </si>
  <si>
    <t>mvjgv †eMg</t>
  </si>
  <si>
    <t>15/02/2007</t>
  </si>
  <si>
    <t>‡nv‡m‡bqviv LvZzb</t>
  </si>
  <si>
    <t>19/02/2007</t>
  </si>
  <si>
    <t>‡gvt nvq`vi Avjx</t>
  </si>
  <si>
    <t>kvwn`v †eMg</t>
  </si>
  <si>
    <t xml:space="preserve">mv‡R`v  LvZzb </t>
  </si>
  <si>
    <t>Aiæb Kzgvi †Nvlvj</t>
  </si>
  <si>
    <t>gaymy`b ivq</t>
  </si>
  <si>
    <t>‡gvt nvweeyi ingvb</t>
  </si>
  <si>
    <t>25/02/2007</t>
  </si>
  <si>
    <t>iIkbviv †eMg</t>
  </si>
  <si>
    <t>Lvw`Rv †eMg</t>
  </si>
  <si>
    <t>26/02/2007</t>
  </si>
  <si>
    <t>wejwKm LvZzb</t>
  </si>
  <si>
    <t>c‡ik Kzgvi cvj</t>
  </si>
  <si>
    <t>jyrdi ingvb</t>
  </si>
  <si>
    <t>Ryj e°vi</t>
  </si>
  <si>
    <t>‡`evwkl wek¦vm</t>
  </si>
  <si>
    <t>Zzib Kzgvi wek¦vm</t>
  </si>
  <si>
    <t>16/04/2007</t>
  </si>
  <si>
    <t>dRjyi ingvb</t>
  </si>
  <si>
    <t>cÖvwZóvwbK</t>
  </si>
  <si>
    <t>AcÖvwZóvwbK</t>
  </si>
  <si>
    <t>‡gvU-2009-2010</t>
  </si>
  <si>
    <t>13/12/2007</t>
  </si>
  <si>
    <t>19/02/2008</t>
  </si>
  <si>
    <t>24/03/2008</t>
  </si>
  <si>
    <t>21/10/2008</t>
  </si>
  <si>
    <t>18/03/2009</t>
  </si>
  <si>
    <t>18/02/2009</t>
  </si>
  <si>
    <t>18/05/2009</t>
  </si>
  <si>
    <t>15/08/2009</t>
  </si>
  <si>
    <t>me©‡gvU-</t>
  </si>
  <si>
    <t>‡gvU weZib</t>
  </si>
  <si>
    <t>20/01/04</t>
  </si>
  <si>
    <t>17/10/97</t>
  </si>
  <si>
    <t>18/10/97</t>
  </si>
  <si>
    <t>24/06/98</t>
  </si>
  <si>
    <t>20/08/98</t>
  </si>
  <si>
    <t>14/10/98</t>
  </si>
  <si>
    <t>18/06/97</t>
  </si>
  <si>
    <t>15/10/98</t>
  </si>
  <si>
    <t>15/12/98</t>
  </si>
  <si>
    <t>21/04/1999</t>
  </si>
  <si>
    <t>13/08/1999</t>
  </si>
  <si>
    <t>25/09/1999</t>
  </si>
  <si>
    <t>15/05/1999</t>
  </si>
  <si>
    <t>15/10/1999</t>
  </si>
  <si>
    <t>15/12/1999</t>
  </si>
  <si>
    <t>14/02/2000</t>
  </si>
  <si>
    <t>26/01/2000</t>
  </si>
  <si>
    <t>20/05/2000</t>
  </si>
  <si>
    <t>13/07/2000</t>
  </si>
  <si>
    <t>23/09/2000</t>
  </si>
  <si>
    <t>15/12/2000</t>
  </si>
  <si>
    <t>29/12/2000</t>
  </si>
  <si>
    <t>20/05/2001</t>
  </si>
  <si>
    <t>20/06/2001</t>
  </si>
  <si>
    <t>30/08/2001</t>
  </si>
  <si>
    <t>15/09/2001</t>
  </si>
  <si>
    <t>30/09/2001</t>
  </si>
  <si>
    <t>25/10/2001</t>
  </si>
  <si>
    <t>28/02/2001</t>
  </si>
  <si>
    <t>28/12/2001</t>
  </si>
  <si>
    <t>18/02/2002</t>
  </si>
  <si>
    <t>30/04/2002</t>
  </si>
  <si>
    <t>30/10/2002</t>
  </si>
  <si>
    <t>25/02/2003</t>
  </si>
  <si>
    <t>18/02/2003</t>
  </si>
  <si>
    <t>15/08/2003</t>
  </si>
  <si>
    <t>27/09/2003</t>
  </si>
  <si>
    <t>27/1/2004</t>
  </si>
  <si>
    <t>30/04/2005</t>
  </si>
  <si>
    <t>13/04/2006</t>
  </si>
  <si>
    <t>15/04/2006</t>
  </si>
  <si>
    <t>17/09/2006</t>
  </si>
  <si>
    <t>28/08/2006</t>
  </si>
  <si>
    <t>14/09/2006</t>
  </si>
  <si>
    <t>27/09/2006</t>
  </si>
  <si>
    <t>25/09/2006</t>
  </si>
  <si>
    <t>19/09/2006</t>
  </si>
  <si>
    <t>15/01/2007</t>
  </si>
  <si>
    <t>17/09/2007</t>
  </si>
  <si>
    <t>25/01/2007</t>
  </si>
  <si>
    <t>18/06/2007</t>
  </si>
  <si>
    <t>25/06/2007</t>
  </si>
  <si>
    <t>15/08/2007</t>
  </si>
  <si>
    <t>19/06/2008</t>
  </si>
  <si>
    <t>20/06/2008</t>
  </si>
  <si>
    <t>20/02/2009</t>
  </si>
  <si>
    <t>21/01/2009</t>
  </si>
  <si>
    <t>21/02/2009</t>
  </si>
  <si>
    <t>18/09/2009</t>
  </si>
  <si>
    <t>15/12/2009</t>
  </si>
  <si>
    <t>18/07/2010</t>
  </si>
  <si>
    <t>16/01/2011</t>
  </si>
  <si>
    <t>28/04/2005</t>
  </si>
  <si>
    <t>20/04/2005</t>
  </si>
  <si>
    <t>17/01/2007</t>
  </si>
  <si>
    <t>19/01/2007</t>
  </si>
  <si>
    <t>20/01/2007</t>
  </si>
  <si>
    <t>23/01/2007</t>
  </si>
  <si>
    <t>27/01/2007</t>
  </si>
  <si>
    <t>18/06/2008</t>
  </si>
  <si>
    <t>15/12/2012</t>
  </si>
  <si>
    <t>16/09/2013</t>
  </si>
  <si>
    <t>15/12/2013</t>
  </si>
  <si>
    <t>22/09/2014</t>
  </si>
  <si>
    <t>15/10/2014</t>
  </si>
  <si>
    <t>13/02/2005</t>
  </si>
  <si>
    <t>30/12/2005</t>
  </si>
  <si>
    <t>20/09/2006</t>
  </si>
  <si>
    <t>13/09/2007</t>
  </si>
  <si>
    <t>15/08/2010</t>
  </si>
  <si>
    <t>08/09/20012</t>
  </si>
  <si>
    <t>15/08/2012</t>
  </si>
  <si>
    <t>16/05/2013</t>
  </si>
  <si>
    <t>15/08/2013</t>
  </si>
  <si>
    <t>22/05/2014</t>
  </si>
  <si>
    <t>15/06/2014</t>
  </si>
  <si>
    <t>17/01/2011</t>
  </si>
  <si>
    <t>23/01/2011</t>
  </si>
  <si>
    <t>13/06/2011</t>
  </si>
  <si>
    <t>15/06/2011</t>
  </si>
  <si>
    <t>13/06/2001</t>
  </si>
  <si>
    <t>20/06/2011</t>
  </si>
  <si>
    <t>22/06/2011</t>
  </si>
  <si>
    <t>15/08/2011</t>
  </si>
  <si>
    <t>23/01/2012</t>
  </si>
  <si>
    <t>15/08/2014</t>
  </si>
  <si>
    <t>wbQvi Avjx</t>
  </si>
  <si>
    <t>‡iRvDj Kwei</t>
  </si>
  <si>
    <t>bvwmgv †eMg</t>
  </si>
  <si>
    <t>weavb</t>
  </si>
  <si>
    <t>wejwKm bvnvi</t>
  </si>
  <si>
    <t>wjwgv LvZzb</t>
  </si>
  <si>
    <t>evmwšÍ ivbx</t>
  </si>
  <si>
    <t>‡`‡jvqvi</t>
  </si>
  <si>
    <t>‡iv‡gPv LvZzb</t>
  </si>
  <si>
    <t>Avt gwR`</t>
  </si>
  <si>
    <t>gvmy` ivbv</t>
  </si>
  <si>
    <t>wkdvjx LvZzb</t>
  </si>
  <si>
    <t>cvifxb Av³vi</t>
  </si>
  <si>
    <t>Drcj</t>
  </si>
  <si>
    <t>wd‡ivRv LvZzb</t>
  </si>
  <si>
    <t>mvgQzi</t>
  </si>
  <si>
    <t>gvnvgy`v</t>
  </si>
  <si>
    <t>dwi`v</t>
  </si>
  <si>
    <t>mvgQzbœvnvi</t>
  </si>
  <si>
    <t>‡Mvwe›`</t>
  </si>
  <si>
    <t>‡mvnvM</t>
  </si>
  <si>
    <t>AwRZ ivq</t>
  </si>
  <si>
    <t>AvmgZzjøvn</t>
  </si>
  <si>
    <t>wbiæcgv</t>
  </si>
  <si>
    <t>AvwZqvi</t>
  </si>
  <si>
    <t>Avwgbyi</t>
  </si>
  <si>
    <t>‡MŠZg</t>
  </si>
  <si>
    <t>Zgvj</t>
  </si>
  <si>
    <t>KvbvBjvj</t>
  </si>
  <si>
    <t>Acye©</t>
  </si>
  <si>
    <t>KwbKv</t>
  </si>
  <si>
    <t>weRq Kzgvi</t>
  </si>
  <si>
    <t>Kvgyi¾vgvb</t>
  </si>
  <si>
    <t>gneŸZ</t>
  </si>
  <si>
    <t>‡gvt Avt nvbœvb</t>
  </si>
  <si>
    <t>Avãyj gwZb</t>
  </si>
  <si>
    <t>‡gvt Avt Mdzi</t>
  </si>
  <si>
    <t>gaymy`b wek¦vm</t>
  </si>
  <si>
    <t>‡gvt kwdqvi ingvb</t>
  </si>
  <si>
    <t>‡gvt AvbQvi Avjx</t>
  </si>
  <si>
    <t>gvneye kwid</t>
  </si>
  <si>
    <t>cwj Av³vi</t>
  </si>
  <si>
    <t>Rxeb P›`ª</t>
  </si>
  <si>
    <t>eª‡Rb ivq</t>
  </si>
  <si>
    <t>mvBdzj Bmjvg</t>
  </si>
  <si>
    <t>ARq cvj</t>
  </si>
  <si>
    <t>ggZv ivbx</t>
  </si>
  <si>
    <t>‡evinvb DÏxb</t>
  </si>
  <si>
    <t>ggZvR LvZzb</t>
  </si>
  <si>
    <t>Iqvjx Djøvn</t>
  </si>
  <si>
    <t>‡gv¯ÍvK Avn‡¤§`</t>
  </si>
  <si>
    <t>BmvnvK Avjx</t>
  </si>
  <si>
    <t>‡gvt nvw`D¾vgvb</t>
  </si>
  <si>
    <t>‡gvkvid †nv‡mb</t>
  </si>
  <si>
    <t>jyrdz‡bœQv †eMg</t>
  </si>
  <si>
    <t>Rvnv½xi Avjg</t>
  </si>
  <si>
    <t>Rnxi DwÏb</t>
  </si>
  <si>
    <t>cÖ‡mbwRr wek¦vm</t>
  </si>
  <si>
    <t>w``vi Avjx</t>
  </si>
  <si>
    <t>c‡ik cvj</t>
  </si>
  <si>
    <t>Zvcwm gÛj</t>
  </si>
  <si>
    <t>cÖfvm emy</t>
  </si>
  <si>
    <t>knx`yj Bmjvg</t>
  </si>
  <si>
    <t>bvwmgvv Av³vi</t>
  </si>
  <si>
    <t>mi`vi †iRIqvb</t>
  </si>
  <si>
    <t>BbZvR Avjx</t>
  </si>
  <si>
    <t>mvwenv</t>
  </si>
  <si>
    <t>AvgRv`</t>
  </si>
  <si>
    <t>kvgxgv</t>
  </si>
  <si>
    <t>Znwgbv</t>
  </si>
  <si>
    <t>b~iRvnvb</t>
  </si>
  <si>
    <t>nvwg`v</t>
  </si>
  <si>
    <t>mÄq gwjøK</t>
  </si>
  <si>
    <t>‡gvt wbQvi Avjx</t>
  </si>
  <si>
    <t>‡gvt AvKivg †nvm‡b</t>
  </si>
  <si>
    <t>‡gvt eRyji ingvb</t>
  </si>
  <si>
    <t>Avt AvwRg</t>
  </si>
  <si>
    <t>‡mŠ`vm gwjøK</t>
  </si>
  <si>
    <t>dwi`v Bqvmwgb</t>
  </si>
  <si>
    <t>kvgQzbœvnvi</t>
  </si>
  <si>
    <t>‡Lv`ve·</t>
  </si>
  <si>
    <t>wbZvB P›`ª cvj</t>
  </si>
  <si>
    <t>wbDUb gwjøK</t>
  </si>
  <si>
    <t>cÖKvk P›`ª wek¦vm</t>
  </si>
  <si>
    <t xml:space="preserve">kvwgbyi </t>
  </si>
  <si>
    <t>wkjvbv_</t>
  </si>
  <si>
    <t>kvgxg cvi‡fR</t>
  </si>
  <si>
    <t>‡ejøvj †nv‡mb</t>
  </si>
  <si>
    <t>‡gvt RvwKi †nv‡mb</t>
  </si>
  <si>
    <t>‡gvt kvnx`yj Bmjvg</t>
  </si>
  <si>
    <t>ex‡i›`ª K…ò AwaKvix</t>
  </si>
  <si>
    <t>‡MŠZg Kzgvi AwaKvix</t>
  </si>
  <si>
    <t>‡gvt †`jqvi †nv‡mb</t>
  </si>
  <si>
    <t>myiwÄZ mi`vi</t>
  </si>
  <si>
    <t>‡gvt KIQvi Avjx</t>
  </si>
  <si>
    <t>‡gvQvt Rûiæ‡bœQv</t>
  </si>
  <si>
    <t>Gm &amp;U‡g †mwjg †iRv</t>
  </si>
  <si>
    <t>eKzj myjZvbv</t>
  </si>
  <si>
    <t>ksKi Kzgvi gÛj</t>
  </si>
  <si>
    <t>‡gvt nv‡Riv LvZzb</t>
  </si>
  <si>
    <t>‡gvt gvmy` ivbv</t>
  </si>
  <si>
    <t>ejvB Kzgvi gÛj</t>
  </si>
  <si>
    <t>b„‡c›`ª bv_ gÛj</t>
  </si>
  <si>
    <t>‡gvt Avãyj KzÏym</t>
  </si>
  <si>
    <t>‡gvt Aveyj Kv‡kg</t>
  </si>
  <si>
    <t>‡gvQvt nvwg`v LvZzb</t>
  </si>
  <si>
    <t>‡gvt nvweeyjøvn</t>
  </si>
  <si>
    <t>Gm Gg IwjDjøvn</t>
  </si>
  <si>
    <t>‡gvQvt Av‡gbv LvZzb</t>
  </si>
  <si>
    <t>wR Gg dviæK Avjg</t>
  </si>
  <si>
    <t>‡gvt Avãyj nK</t>
  </si>
  <si>
    <t>‡gvt †ejvj †nvmvBb</t>
  </si>
  <si>
    <t>‡gvt RvwKi ‡nv‡mb</t>
  </si>
  <si>
    <t>‡gvt kwn`yj Bmjvg</t>
  </si>
  <si>
    <t>‡gvt gvneyeyi ingvb</t>
  </si>
  <si>
    <t>A_© eQi 2007-2008</t>
  </si>
  <si>
    <t>A_©eQi-2008-2009</t>
  </si>
  <si>
    <t>Avey wmwÏK</t>
  </si>
  <si>
    <t>Av‡gbv LvZzb</t>
  </si>
  <si>
    <t>bvwM©m cviwfb</t>
  </si>
  <si>
    <t>kvwiwgb myjZvbv</t>
  </si>
  <si>
    <t>dviæK Avjg</t>
  </si>
  <si>
    <t>‡ejvj ûmvBb</t>
  </si>
  <si>
    <t>gvnveyi</t>
  </si>
  <si>
    <t>gwbiv</t>
  </si>
  <si>
    <t>‡ZŠwn`yj</t>
  </si>
  <si>
    <t>gvgyb Avi iwk`</t>
  </si>
  <si>
    <t>nv‡Riv LvZzb</t>
  </si>
  <si>
    <t>‡`evkxl</t>
  </si>
  <si>
    <t>kvgmyi</t>
  </si>
  <si>
    <t>weKvk Kzgvi</t>
  </si>
  <si>
    <t>myeªZ Kzgvi</t>
  </si>
  <si>
    <t>Avmv`yj nK</t>
  </si>
  <si>
    <t>kwn`yj</t>
  </si>
  <si>
    <t>mvB`yj</t>
  </si>
  <si>
    <t>gy³vi</t>
  </si>
  <si>
    <t>gaymy`b</t>
  </si>
  <si>
    <t>iv‡eqv</t>
  </si>
  <si>
    <t>iæKmvbv</t>
  </si>
  <si>
    <t>Avt Mdzi</t>
  </si>
  <si>
    <t>Zvcm emy</t>
  </si>
  <si>
    <t>cÖ‡mbwRZ</t>
  </si>
  <si>
    <t>Rvwn`yj</t>
  </si>
  <si>
    <t>nvweyeyi</t>
  </si>
  <si>
    <t>MxZv ivbx</t>
  </si>
  <si>
    <t>RvwKi</t>
  </si>
  <si>
    <t>eRj~i</t>
  </si>
  <si>
    <t>cjvk wek¦vm</t>
  </si>
  <si>
    <t>Avt iv¾vK</t>
  </si>
  <si>
    <t>wbnvi iÄb</t>
  </si>
  <si>
    <t>‡mvnive</t>
  </si>
  <si>
    <t>Avt ReŸvi</t>
  </si>
  <si>
    <t>wek¦ cvj</t>
  </si>
  <si>
    <t>jvfjy †nv‡mb</t>
  </si>
  <si>
    <t>dviæK †nv‡mb</t>
  </si>
  <si>
    <t>‡mvnvM cvi‡fR</t>
  </si>
  <si>
    <t>kvnvRv`v</t>
  </si>
  <si>
    <t>bvRgv LvZzb</t>
  </si>
  <si>
    <t>Bgvgyj</t>
  </si>
  <si>
    <t>mygb emy</t>
  </si>
  <si>
    <t>ûgvqb Kwei</t>
  </si>
  <si>
    <t>‡Rvniv</t>
  </si>
  <si>
    <t>wmiRyj</t>
  </si>
  <si>
    <t>gwReyi</t>
  </si>
  <si>
    <t>gwZqvi</t>
  </si>
  <si>
    <t>bvwmgv</t>
  </si>
  <si>
    <t>wgmevûj</t>
  </si>
  <si>
    <t>‡iv‡gPv</t>
  </si>
  <si>
    <t>mÄq ivq</t>
  </si>
  <si>
    <t>gy³v PµewZ©</t>
  </si>
  <si>
    <t>mywcÖqv</t>
  </si>
  <si>
    <t>Q›`ªv PµewZ©</t>
  </si>
  <si>
    <t>ivRy Avn‡¤§`</t>
  </si>
  <si>
    <t>iwdKzj</t>
  </si>
  <si>
    <t>wbjydvi</t>
  </si>
  <si>
    <t>mygbv</t>
  </si>
  <si>
    <t>nvwPbv</t>
  </si>
  <si>
    <t>wd‡ivRv †eMg</t>
  </si>
  <si>
    <t>myivBqv bvwM©m</t>
  </si>
  <si>
    <t>‡gvt wRqvDi ingvb</t>
  </si>
  <si>
    <t>gwR`</t>
  </si>
  <si>
    <t>‡mvnvM nvmvb</t>
  </si>
  <si>
    <t>wR Gg AvmgZzjøvn</t>
  </si>
  <si>
    <t>‡mvwbqv  A³vi</t>
  </si>
  <si>
    <t>†gvt RvwKi †nv‡mb</t>
  </si>
  <si>
    <t>‡`ecÖmv` miKvi</t>
  </si>
  <si>
    <t>jvfjx cvifxb</t>
  </si>
  <si>
    <t>Kvgiæbœvnvi †kdvjx</t>
  </si>
  <si>
    <t>BKivg †nv‡mb</t>
  </si>
  <si>
    <t>wkec` gwjøK</t>
  </si>
  <si>
    <t>gwbiæj Bmjvg</t>
  </si>
  <si>
    <t>‡i‡nbv cviwfb</t>
  </si>
  <si>
    <t>Avãyjøvn dviæK</t>
  </si>
  <si>
    <t>‡gvkviid †nv‡mb</t>
  </si>
  <si>
    <t>g‡bvqvi †nv‡mb</t>
  </si>
  <si>
    <t>nvw`D¾vgvb</t>
  </si>
  <si>
    <t>wbDUb miKvi</t>
  </si>
  <si>
    <t>P¤úv ivbx</t>
  </si>
  <si>
    <t>mvwRqv cviwfb</t>
  </si>
  <si>
    <t>Lvwj` nvmvb</t>
  </si>
  <si>
    <t>myeªZ PµewZ©</t>
  </si>
  <si>
    <t>Avt Kvjvg</t>
  </si>
  <si>
    <t>dwi`y¾vgvb</t>
  </si>
  <si>
    <t>Rvwn`yj Bmjvg</t>
  </si>
  <si>
    <t>Zzwnb †nv‡mb</t>
  </si>
  <si>
    <t>BmnvK Avjx</t>
  </si>
  <si>
    <t>Avt †gvwgb</t>
  </si>
  <si>
    <t>D¾j KzÛz</t>
  </si>
  <si>
    <t>Avwidzj</t>
  </si>
  <si>
    <t>iwngv i‡qj</t>
  </si>
  <si>
    <t>AvbRygvb Aviv</t>
  </si>
  <si>
    <t>iwZKvšÍ cvj</t>
  </si>
  <si>
    <t>‡gvt wRjøyi ingvb</t>
  </si>
  <si>
    <t>‡gvt gvweqv ingvb</t>
  </si>
  <si>
    <t>mbvZb Kzgvi `vm</t>
  </si>
  <si>
    <t>jvKx LvZzb</t>
  </si>
  <si>
    <t>ksKi `vm</t>
  </si>
  <si>
    <t>‡gvt Kvgyi¾gvbv</t>
  </si>
  <si>
    <t>‡gvt †mvnive Avjx</t>
  </si>
  <si>
    <t>‡Mvjvg iveŸvbx</t>
  </si>
  <si>
    <t>gvmyg wejøvn</t>
  </si>
  <si>
    <t>‡gvQvt †iv‡gPv LvZzb</t>
  </si>
  <si>
    <t>‡gvt mvBd‚j Bmjvg</t>
  </si>
  <si>
    <t>‡i‡nbv LvZzb</t>
  </si>
  <si>
    <t>wkDjx Av³vi</t>
  </si>
  <si>
    <t>‡gvt Avwgbyi ingvb</t>
  </si>
  <si>
    <t>‡gvt AvjgMxi  wmwÏKx</t>
  </si>
  <si>
    <t>‡gvt ZwiKzj Bmjvg</t>
  </si>
  <si>
    <t>kvwgg Avj gvgyb</t>
  </si>
  <si>
    <t>‡gvQvt iv‡eqv LvZzb</t>
  </si>
  <si>
    <t>‡gvt Kvgyi&amp;¾vgvb</t>
  </si>
  <si>
    <t>kvcjv ivbx emy</t>
  </si>
  <si>
    <t>‡gvQvt byibœvnvi</t>
  </si>
  <si>
    <t>‡gvQvt iæcvix †eMg</t>
  </si>
  <si>
    <t>wkDjx gÛj</t>
  </si>
  <si>
    <t>‡gvt ûgvqyb Kwei</t>
  </si>
  <si>
    <t>gvwn`yi ingvb</t>
  </si>
  <si>
    <t>‡gvQvt nxiv cvifxb</t>
  </si>
  <si>
    <t>‡gvt Avt iwk`</t>
  </si>
  <si>
    <t>weKvk P›`ª gÛj</t>
  </si>
  <si>
    <t>Amxg Kzgvi `vm</t>
  </si>
  <si>
    <t>cjvk Kzgvi wek¦vm</t>
  </si>
  <si>
    <t>myeªZ Kzgvi `vm</t>
  </si>
  <si>
    <t>21/12/2014</t>
  </si>
  <si>
    <t>15/12/2014</t>
  </si>
  <si>
    <t>21/04/2015</t>
  </si>
  <si>
    <t>Gg Gg Avt iv¾vK</t>
  </si>
  <si>
    <t>‡gvt kwwn`yj Bmjvg</t>
  </si>
  <si>
    <t>mygbv gÛj</t>
  </si>
  <si>
    <t>†gvt Zweeyj ingvb</t>
  </si>
  <si>
    <t>‡gvt †mvnvM nvmvb</t>
  </si>
  <si>
    <t>‡gvt nvweeyj¦jvn</t>
  </si>
  <si>
    <t>AwgZ Kzgvi `vm</t>
  </si>
  <si>
    <t>mygb Kzgvi emy</t>
  </si>
  <si>
    <t>ivwL ivbx `vm</t>
  </si>
  <si>
    <t>gynvt †gmevûm mv‡jwnb</t>
  </si>
  <si>
    <t>‡gvt gwdKz¾vgvb</t>
  </si>
  <si>
    <t>‡gvt †evinvb DwÏb</t>
  </si>
  <si>
    <t>‡gvt Kvgiæ¾vgvb</t>
  </si>
  <si>
    <t>‡gvt Avãyjøvn Avj gviæd</t>
  </si>
  <si>
    <t>‡gvt Kvgiæj nvmvb</t>
  </si>
  <si>
    <t>‡gvt Avt mvjvg</t>
  </si>
  <si>
    <t>‡gvt Avey bQi</t>
  </si>
  <si>
    <t>Q›`v ivbx PµewZ©</t>
  </si>
  <si>
    <t>‡gvt AvZvDi ingvb</t>
  </si>
  <si>
    <t>P¤úv ivbx PµewZ©</t>
  </si>
  <si>
    <t>‡gvt †gv¯ÍvK Avn‡¤§`</t>
  </si>
  <si>
    <t>‡gvQvt wd‡ivRv cviwfb</t>
  </si>
  <si>
    <t>‡gvt RvnvZvc DwÏb</t>
  </si>
  <si>
    <t>‡gvt iwdKzj Bmjvg</t>
  </si>
  <si>
    <t>‡gvt Avt gwR`</t>
  </si>
  <si>
    <t>‡gvQvt nvwmbv LvZzb</t>
  </si>
  <si>
    <t>‡gvQvt jyrdz‡bœQv</t>
  </si>
  <si>
    <t>mvyivBqv bvwM©m</t>
  </si>
  <si>
    <t>‡gvt gwbi¾vgvb wU‡Uv</t>
  </si>
  <si>
    <t>Gm Gg Aveyj Kvjvg AvRv`</t>
  </si>
  <si>
    <t>‡gvt AvjgMxi mv¾v`</t>
  </si>
  <si>
    <t>‡gvt byi Bmjvg</t>
  </si>
  <si>
    <t>wbiæcgv gwjøK</t>
  </si>
  <si>
    <t>‡gvt †ejvj ûmvBb</t>
  </si>
  <si>
    <t>‡gvt bRiæj Bmjvg</t>
  </si>
  <si>
    <t>‡gvt eveyj †nv‡mb</t>
  </si>
  <si>
    <t>Rxeb Kzgvi eKwm</t>
  </si>
  <si>
    <t>‡K Gg †gvkvid †nv‡mb</t>
  </si>
  <si>
    <t>‡gvt w``vi Avjx</t>
  </si>
  <si>
    <t>‡gvQvt wejwKm LvZzb</t>
  </si>
  <si>
    <t>‡gvt Aveyj evkvi</t>
  </si>
  <si>
    <t>‡gvt Avt gwgb</t>
  </si>
  <si>
    <t>bvmixb bvnvi</t>
  </si>
  <si>
    <t>‡gvt eRjyi ingvb</t>
  </si>
  <si>
    <t>wgVzb Kzgvi `vm</t>
  </si>
  <si>
    <t>‡gvQvt wd‡ivRv †eMg</t>
  </si>
  <si>
    <t>‡gvQvt †di‡`Šmx</t>
  </si>
  <si>
    <t>‡gvt BmvnvK Avjx</t>
  </si>
  <si>
    <t>cÖfvm Kzgvi emy</t>
  </si>
  <si>
    <t>‡gvt Avt AvwRg</t>
  </si>
  <si>
    <t>Avd‡ivRv LvZzb</t>
  </si>
  <si>
    <t>‡gvt †Mvjvg iveŸvwb</t>
  </si>
  <si>
    <t>†gvt Avey wmwÏK</t>
  </si>
  <si>
    <t>‡gvt Zweevi ingvb</t>
  </si>
  <si>
    <t>wgm kviwgb myjZvbv</t>
  </si>
  <si>
    <t>‡gvt †gvkvid</t>
  </si>
  <si>
    <t>17/05/2011</t>
  </si>
  <si>
    <t>15/10/2011</t>
  </si>
  <si>
    <t>15/12/2011</t>
  </si>
  <si>
    <t>23/5/2012</t>
  </si>
  <si>
    <t>D¾j cvwjZ (Pjgvb)</t>
  </si>
  <si>
    <t>evmy‡`e AwaKvix</t>
  </si>
  <si>
    <t>wR Gg gwZqvi ingv</t>
  </si>
  <si>
    <t>wR Gg gwZqvi ingvb</t>
  </si>
  <si>
    <t>Av`vqK…Z</t>
  </si>
  <si>
    <t>cÖvt</t>
  </si>
  <si>
    <t>AcÖvt</t>
  </si>
  <si>
    <t>Av`vq‡qvM¨</t>
  </si>
  <si>
    <t>FY †Ljvcx</t>
  </si>
  <si>
    <t>me©‡gvU</t>
  </si>
  <si>
    <t>Av`vq‡hvM¨</t>
  </si>
  <si>
    <t>e¨tmt</t>
  </si>
  <si>
    <t>wKt‡Lt</t>
  </si>
  <si>
    <t>wKw¯Í†Ljvcx(Pjgvb)</t>
  </si>
  <si>
    <t>FY †Ljvcx(Pjgvb)</t>
  </si>
  <si>
    <t>‡gvU m~`</t>
  </si>
  <si>
    <t>‡gvt my`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</si>
  <si>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</si>
  <si>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</si>
  <si>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</si>
  <si>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</si>
  <si>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</si>
  <si>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</si>
  <si>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</si>
  <si>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</si>
  <si>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</si>
  <si>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</si>
  <si>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</si>
  <si>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</si>
  <si>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</si>
  <si>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</si>
  <si>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</si>
  <si>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</si>
  <si>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</si>
  <si>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</si>
  <si>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Av`vq (Awdm †iKW© Abyhvqx)</t>
  </si>
  <si>
    <t>Av`vq (e¨vsK Rgvi †iKW© Abyqvqx)</t>
  </si>
  <si>
    <t>e¨vsK KZ©„K
 cÖ`Ë m~`</t>
  </si>
  <si>
    <t>Aewkô
(6-10)+(11-12)</t>
  </si>
  <si>
    <t>g~j FY/Avmj</t>
  </si>
  <si>
    <t>1995-96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</si>
  <si>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</si>
  <si>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</si>
  <si>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</si>
  <si>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</si>
  <si>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</si>
  <si>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</si>
  <si>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</si>
  <si>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</si>
  <si>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</si>
  <si>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</si>
  <si>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</si>
  <si>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</si>
  <si>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</si>
  <si>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</si>
  <si>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‡gvQvt cviæj Av³vi</t>
  </si>
  <si>
    <t>1996-97 A_©eQ‡i †gvU</t>
  </si>
  <si>
    <t>1997-98 A_©eQ‡i †gvU</t>
  </si>
  <si>
    <t>1998-99 A_©eQ‡i †gvU</t>
  </si>
  <si>
    <t>1999-2000 A_©eQ‡i †gvU</t>
  </si>
  <si>
    <t>2000-2001 A_©eQ‡i †gvU</t>
  </si>
  <si>
    <t>2001-2002 A_©eQ‡i †gvU</t>
  </si>
  <si>
    <t>2002-2003 A_©eQ‡i †gvU</t>
  </si>
  <si>
    <t>2004-05 A_©eQ‡i †gvU</t>
  </si>
  <si>
    <t>2005-2006 A_©eQ‡ii ‡gvU</t>
  </si>
  <si>
    <t>2006-2007 A_©eQ‡ii †gvU</t>
  </si>
  <si>
    <t>2011-12 A_©eQ‡ii †gvU</t>
  </si>
  <si>
    <t>2010-11 A_©eQ‡ii †gvU</t>
  </si>
  <si>
    <t>2012-13 A_©eQ‡ii †gvU</t>
  </si>
  <si>
    <t>2013-14 A_©eQ‡ii †gvU</t>
  </si>
  <si>
    <t>‡g‡nw` nvmvb</t>
  </si>
  <si>
    <t>ivwRqv myjZvbv</t>
  </si>
  <si>
    <t>Av‡bvqviæj Bmjvg</t>
  </si>
  <si>
    <t>‡gvt †ZŠwn`yj Bmjvg</t>
  </si>
  <si>
    <t>‡gvt Ave`yjøvn Avj gvgyb</t>
  </si>
  <si>
    <t>‡gvt Kvgvj †nv‡mb</t>
  </si>
  <si>
    <t>‡gvt Avt Rwjj</t>
  </si>
  <si>
    <t>wbnvi iÄb ivq</t>
  </si>
  <si>
    <t>23/04/2015</t>
  </si>
  <si>
    <t>bvw`iv Av³vi</t>
  </si>
  <si>
    <t>‡gvt Avmv`y¾vgvb</t>
  </si>
  <si>
    <t>‡gvt BKevj †nv‡mb</t>
  </si>
  <si>
    <t>‡gvt Avt iv¾vK</t>
  </si>
  <si>
    <t>‡gvt mvB`yj Bmjvg</t>
  </si>
  <si>
    <t>wejwKm myjZvbv</t>
  </si>
  <si>
    <t>‡gvt Avr meyi</t>
  </si>
  <si>
    <t>cÖK…wZ ivbx cvj</t>
  </si>
  <si>
    <t>wR Gg gÄyiæj nvmvb</t>
  </si>
  <si>
    <t>myivBqv Bqvmwgb</t>
  </si>
  <si>
    <t>†gvt gvmy` †nv‡mb</t>
  </si>
  <si>
    <t>15/06/2015</t>
  </si>
  <si>
    <t>2014-2015 A_©eQ‡ii †gvU</t>
  </si>
  <si>
    <t>‡gvt ûgvqyb Kexi</t>
  </si>
  <si>
    <t>15/08/2015</t>
  </si>
  <si>
    <t>Kíbv ivbx cvj</t>
  </si>
  <si>
    <t>wR Gg bvRgyj û`v</t>
  </si>
  <si>
    <t>‡gvt nvwg`yj Bmjvg</t>
  </si>
  <si>
    <t>K…òv KzÛz</t>
  </si>
  <si>
    <t>myPx ivbx `vm</t>
  </si>
  <si>
    <t>KvKjx e¨vbvRx©</t>
  </si>
  <si>
    <t>wejwKm Aviv LvZzb</t>
  </si>
  <si>
    <t>‡gvt gyiv`y¾vgvb</t>
  </si>
  <si>
    <t>‡gvt Rvwn` nvmvb</t>
  </si>
  <si>
    <t>‡gvt AvjgMxi †nv‡mb</t>
  </si>
  <si>
    <t>‡gvt kwdKz¾vgvb</t>
  </si>
  <si>
    <t>D¾j Kzgvi cvwjZ</t>
  </si>
  <si>
    <t>‡gvt †mvnvM cvi‡fR</t>
  </si>
  <si>
    <t>ksKi gÛj</t>
  </si>
  <si>
    <t>wbwLj PµewZ©</t>
  </si>
  <si>
    <t>gvmy`yj Avjg</t>
  </si>
  <si>
    <t>cÖ¯ÍveKvix wm Gm bvg I c`ex (eZ©gvb Kg©¯’j mn)</t>
  </si>
  <si>
    <t>eZ©gvb `vwqZ¡cÖvß wm Gm</t>
  </si>
  <si>
    <t>e`i DwÏb †gvoj,wct nvwdRyi ingvb, MÖvgt `tjvDwo,WvKt jvDwo</t>
  </si>
  <si>
    <t>‡gvt Bbvgyj †nv‡mb</t>
  </si>
  <si>
    <t>Avt Avwjg</t>
  </si>
  <si>
    <t>‡gvQvt iv‡eqv myjZvbv</t>
  </si>
  <si>
    <t>¯^cb Kzgvi miKvi</t>
  </si>
  <si>
    <t>‡gvt kwdKzj Bmjvg</t>
  </si>
  <si>
    <t>‡gvt iv‡k`yj Bmjvg</t>
  </si>
  <si>
    <t>16/02/2016</t>
  </si>
  <si>
    <t>‡gvt Avmv`yjøvn</t>
  </si>
  <si>
    <t>‡gvt wbmvi Avjx</t>
  </si>
  <si>
    <t>‡gvt gvndzR Avn‡¤§`</t>
  </si>
  <si>
    <t>17/04/2016</t>
  </si>
  <si>
    <t>2015-2016 A_©eQ‡ii †gvU</t>
  </si>
  <si>
    <t>iwZKvšÍ Kzgvi cvj</t>
  </si>
  <si>
    <t>‡gvt Ave`yjøvn ivqnvb</t>
  </si>
  <si>
    <t>‡gvt gvgybyi ikx`</t>
  </si>
  <si>
    <t>wek¦ Kzgvi cvj</t>
  </si>
  <si>
    <t>mykxj Kzgvi `vm</t>
  </si>
  <si>
    <t>‡`eeªZ miKvi</t>
  </si>
  <si>
    <t>Amxg Kzgvi †`</t>
  </si>
  <si>
    <t>Ave`yjøvn Avj gvgyb</t>
  </si>
  <si>
    <t>‡gvt Ievq`yjøvn</t>
  </si>
  <si>
    <t>‡gvt BKivg †nv‡mb</t>
  </si>
  <si>
    <t>‡gvt gvneyye Avjg</t>
  </si>
  <si>
    <t>‡gvt gvngy`yj nvmvb</t>
  </si>
  <si>
    <t>15/08/2016</t>
  </si>
  <si>
    <t>†gvt kvnxb DwÏb</t>
  </si>
  <si>
    <t>¯§„Zx ivbx KzÛz</t>
  </si>
  <si>
    <t>‡Rvniv LvZzb</t>
  </si>
  <si>
    <t>‡gvQvt Avd‡ivRv cvifxb</t>
  </si>
  <si>
    <t>‡gvt bRyiæj Bmjvg</t>
  </si>
  <si>
    <t>Ave`yjøvn wnj dviæK</t>
  </si>
  <si>
    <t>‡gvQvt Lvw`Rv cviwfb</t>
  </si>
  <si>
    <t>†gvt ˆmKZ Avn‡¤§`</t>
  </si>
  <si>
    <t>‡gvt mv‡bvqvi †nv‡mb</t>
  </si>
  <si>
    <t>Gm,Gg Avey Rvdi</t>
  </si>
  <si>
    <t>‡gvt iweDj Bmjvg</t>
  </si>
  <si>
    <t>‡gvt Avt ingvb</t>
  </si>
  <si>
    <t>mey‡ivb †bmv</t>
  </si>
  <si>
    <t>‡mvwbqv  Av³vi</t>
  </si>
  <si>
    <t>21/08/2015</t>
  </si>
  <si>
    <t>13/10/2015</t>
  </si>
  <si>
    <t>13/11/2015</t>
  </si>
  <si>
    <t>14/09/2015</t>
  </si>
  <si>
    <t>30/01/2016</t>
  </si>
  <si>
    <t>31/12/2015</t>
  </si>
  <si>
    <t>16/05/2016</t>
  </si>
  <si>
    <t>17/05/2016</t>
  </si>
  <si>
    <t>16/07/2016</t>
  </si>
  <si>
    <t>15/09/2016</t>
  </si>
  <si>
    <t>15/11/2016</t>
  </si>
  <si>
    <t>Av`vq‡hvM¨ nqwb</t>
  </si>
  <si>
    <t>‡MÖmwcwiqW fz³ FY</t>
  </si>
  <si>
    <t>gvngy`v LvZzb</t>
  </si>
  <si>
    <t>01/11/2016</t>
  </si>
  <si>
    <t>‡gvt Awjqvi ingvb</t>
  </si>
  <si>
    <t>wR Gg mvÏvg †nv‡mb</t>
  </si>
  <si>
    <t>mywcÖqv `vm</t>
  </si>
  <si>
    <t>‡gvt RvwKi  †nv‡mb</t>
  </si>
  <si>
    <t>mbwRZ Kzgvi wek¦vm</t>
  </si>
  <si>
    <t>nxiv cvifxb</t>
  </si>
  <si>
    <t>‡gvt Kvqyg nvmvb</t>
  </si>
  <si>
    <t>ZvRvgyj nK</t>
  </si>
  <si>
    <t>Gm Gg ivwKe †nv‡mb</t>
  </si>
  <si>
    <t>08/05/2017</t>
  </si>
  <si>
    <t>P¤úv ivbx PµeZx</t>
  </si>
  <si>
    <t>‡gvQvt byibvnvi †eMg</t>
  </si>
  <si>
    <t>‡gvt Beªvwng</t>
  </si>
  <si>
    <t>kÖxwbevm wek¦vm</t>
  </si>
  <si>
    <t>gyRvwn`yj Bmjvg</t>
  </si>
  <si>
    <t>‡gvt †mvnive †nv‡mb</t>
  </si>
  <si>
    <t>‡gvt AvjgMxi wmwÏK</t>
  </si>
  <si>
    <t>cÖ`xc Kzgvi wek¦vm</t>
  </si>
  <si>
    <t>iwngv i‡qj Kíbv</t>
  </si>
  <si>
    <t>‡gvt Ggivb †nv‡mb</t>
  </si>
  <si>
    <t>‡gvt Aveyj Kvjvg</t>
  </si>
  <si>
    <t>676+425</t>
  </si>
  <si>
    <t>gyKj MvRx(g„Z)</t>
  </si>
  <si>
    <t>nv‡kg Avjx(g„Z)</t>
  </si>
  <si>
    <t>‡gvt nvwdRyi ingvb(g„Z)</t>
  </si>
  <si>
    <t>Aveyj †nv‡mb(g„Z)</t>
  </si>
  <si>
    <t>‡gvt Bdmyd Avjx~(g„Z)</t>
  </si>
  <si>
    <t>‡gvt gvmyg weiøvn</t>
  </si>
  <si>
    <t>‡gvt Bgiæj ûPvBb</t>
  </si>
  <si>
    <t>‡gvt gwwng DwÏb</t>
  </si>
  <si>
    <t>‡gvt wd‡ivR nvmvb</t>
  </si>
  <si>
    <t>‡gvt gywReyi ingvb</t>
  </si>
  <si>
    <t>‡gvmvt ivwRqv myjZvbv</t>
  </si>
  <si>
    <t>‡gvt RvKvwiqv †nv‡mb</t>
  </si>
  <si>
    <t>Avãyjønv Avj gvgyb</t>
  </si>
  <si>
    <t>Avt Rwjj</t>
  </si>
  <si>
    <t>15/08/2017</t>
  </si>
  <si>
    <t>2016-2017 A_©eQi</t>
  </si>
  <si>
    <t>2017-18 A_©eQ‡ii †gvU</t>
  </si>
  <si>
    <t>2015-2016</t>
  </si>
  <si>
    <t>2016-2017</t>
  </si>
  <si>
    <t>2017-2018</t>
  </si>
  <si>
    <t>2014-15</t>
  </si>
  <si>
    <t>2015-16</t>
  </si>
  <si>
    <t>2016-17</t>
  </si>
  <si>
    <t>2017-18</t>
  </si>
  <si>
    <t>GK,Gg,wRqvBjøvn</t>
  </si>
  <si>
    <t>¯^cb Kzgvi `vm</t>
  </si>
  <si>
    <t xml:space="preserve">¯^cb Kzgvi `vm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</si>
  <si>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Avb›` Kzgvi cvwjZ_x000D_
wcZvt Awbj Kzgvi cvwjZ</t>
  </si>
  <si>
    <t>Awbj Kzgvi cvwjZ_x000D_
MÖvgt gvQbv,WvKt Lvbcyi</t>
  </si>
  <si>
    <t>†K Gg wRqvDjøvn_x000D_
†µwWU mycvifvBRvi</t>
  </si>
  <si>
    <t>†gvt †gv¯ÍvwdRyi ingvb_x000D_
Dc-cwiPvjK</t>
  </si>
  <si>
    <t>†K Gg wRqvDjøvn</t>
  </si>
  <si>
    <t>†gvt †bQvi Avjx_x000D_
wcZvt g„Z ewki mi`vi</t>
  </si>
  <si>
    <t>†Mvjvg imyj_x000D_
MÖvg+WvKt PwÛcyi</t>
  </si>
  <si>
    <t>†gvt Avt iwk`_x000D_
Dc†Rjv hye Dbœqb Kt</t>
  </si>
  <si>
    <t>kwdKzj Bmjvg_x000D_
wcZvt e`i DwÏb gÛj</t>
  </si>
  <si>
    <t>†gvt Beªwng †nv†mb_x000D_
wcZvt g„Z †gvt ev†Qi Avjx wek¦vm</t>
  </si>
  <si>
    <t>†gvt AvwRRyi ingvb_x000D_
wct g„Z ev†mi Avwj_x000D_
MÖvg+WvKt Rqcyi</t>
  </si>
  <si>
    <t>†gvt Avkivdzj Avjg</t>
  </si>
  <si>
    <t>Aveyj Kv‡kg mi`vi,wcs       _x000D_
Lvbcyi,gwbivgcyi,h‡kvi|</t>
  </si>
  <si>
    <t>‡gvtgwnDmmybœvn_x000D_
Dc-cwiPvjK</t>
  </si>
  <si>
    <t>‡gvtAvjx e· MvRx,_x000D_
Lvbcyi,gwbivgcyi,h‡kvi|</t>
  </si>
  <si>
    <t>g‡gbv LZyb,¯^vtAvey e°vi Lvb,    _x000D_
Lvbcyi,gwbivgcyi,h‡kvi|</t>
  </si>
  <si>
    <t>Gm,Gg,bIqve Avjx,wcs_x000D_
gnbcyi,gwbivgcyi,h‡kvi|</t>
  </si>
  <si>
    <t>†K,Gg,wRqvBjøvn</t>
  </si>
  <si>
    <t>Avqiv LvZyb,¯^vtAvtAvwRR †gvj­v,_x000D_
gwbivgcyi,h‡kvi|</t>
  </si>
  <si>
    <t>cy†jvK Kzgvi wkK`vi_x000D_
Dc†Rjv hye Dbœqb Kg©KZ©v</t>
  </si>
  <si>
    <t>†gvt mwdDwÏb †gvjøv_x000D_
Dc-cwiPvjK</t>
  </si>
  <si>
    <t xml:space="preserve">†gvtAvtingvb,wcskwiqvZzjøvn,nvRiv KvVx,   _x000D_
gwbivgcyi,h†kvi|_x000D_
</t>
  </si>
  <si>
    <t>Mwe›` P›`« AvaxKvix,_x000D_
gyR¸wbœ,wPbv‡Uvjv,gwbivgcyi,h‡kvi|</t>
  </si>
  <si>
    <t>‡gv¯—vwdRyi ingvb,wcsg…tGbv‡qZ Avjx,_x000D_
Zv‡nicyi,gwbivgcyi,h‡kvi|</t>
  </si>
  <si>
    <t>UycRvb wewe,¯^vtGikv` Avjx,_x000D_
gvQbv,Lvbcyi,gwbivgcyi,h‡kvi|</t>
  </si>
  <si>
    <t>Rq¸b †bQv,wcsg…tCgvb Avjx,Kvgvjcyi_x000D_
gwbivgcyi|</t>
  </si>
  <si>
    <t>‡gvtgnxDmmybœvn   _x000D_
Dc-cwiPvjK</t>
  </si>
  <si>
    <t>Avtmvgv` wek¦vm,wcsGbv‡qZ wek¦vm_x000D_
ûMjvWv½v,Rqcyi,gwbivgcyi,h‡kvi|</t>
  </si>
  <si>
    <t>nv†mg Avjx,wcsAv†°j Avjx,g†bvnicyi,_x000D_
gwbivgcyi,h†kvi|</t>
  </si>
  <si>
    <t xml:space="preserve">†gvtbvnviæj Bmjvg     </t>
  </si>
  <si>
    <t>‡gvtbIqve AvjxMvRx,wcsg…tMdyi MvRx_x000D_
evwj`v,cvPvKox,gwbivgcyi,h‡kvi|</t>
  </si>
  <si>
    <t xml:space="preserve">†gvtbvnviæj Bmjvg  </t>
  </si>
  <si>
    <t>nv‡mb †gvj­v,wcsg…tAvwdj DwÏb,_x000D_
g‡bvnicyi,gwbivgcyi,h‡kvi|</t>
  </si>
  <si>
    <t xml:space="preserve">†gvtbvnviæj Bmjvg    </t>
  </si>
  <si>
    <t>‡gvtnv‡mb Avjx,wcsg…tAwnj DwÏb,_x000D_
g‡bvnicyi,gwbivgcyi,h‡kvi|</t>
  </si>
  <si>
    <t>wbKyÄwenvix ivq,wcsg…twbi¤^i ivq,_x000D_
KyjwUqv,gwbivgcyi,h‡kv©</t>
  </si>
  <si>
    <t>†gvtAvRvnvi Avjx,wcsg„tnv†iR Avjx MvRx,_x000D_
†gvKvgcyi,gwbivgcyi,h†kvi|</t>
  </si>
  <si>
    <t>‡gvtwUcy myjZvb,wcsg…tbyi Avjx wek¦vm_x000D_
‡kLnvwUevejvZjv,‡KvZAvjx,h‡kvi|</t>
  </si>
  <si>
    <t xml:space="preserve">†gvtbvnviæj Bmjvg   _x000D_
</t>
  </si>
  <si>
    <t xml:space="preserve">†gvtbvnviæj Bmjvg   </t>
  </si>
  <si>
    <t>†gvtwjqvKZ Avjx</t>
  </si>
  <si>
    <t xml:space="preserve">cy†jvK Kzgvi wkK`vi_x000D_
Dc†Rjv hye Dbœqb Kg©KZ©v </t>
  </si>
  <si>
    <t>AvtiDd,wcsReŸvi MvRx,_x000D_
Rqcyi,gwbivgcyi,h‡kvi|</t>
  </si>
  <si>
    <t>byi †gvnv¤§v`,wcsAvdmvi MvRx,_x000D_
bv`iv,Kvwkg bMi,gwbivgcyi,h‡kvi|</t>
  </si>
  <si>
    <t>w`wjc Kygvi,wcswbivc` Kg©Kvi_x000D_
‡kLcvov,Lvbcyi,gwbivgcyi,h‡kvi|</t>
  </si>
  <si>
    <t>‡gvtGPvK Avjx,wcsAvtQvjvg,_x000D_
evwni Nwiqv,gwbivgcyi,h‡kvi|</t>
  </si>
  <si>
    <t>‡gvtAv°vR Avjx,wcsg…tAvn¤§` Avjx,_x000D_
gyR¸wbœ,wPbv‡Uvjv,gwbivgcyi,h‡kvi|</t>
  </si>
  <si>
    <t>ingvZyj­v `dv`vi,_x000D_
k¨vgKyo,gwbivgcyi,h‡kvi|</t>
  </si>
  <si>
    <t>‡gvtiwdKyj Bmjvg,wcsAvKei Avjx,_x000D_
gnbcyi,gwbivgcyi,h‡kvi|</t>
  </si>
  <si>
    <t>‡gvtRvg‡m` Avjx,wcsbyiAvjx mi`vi,_x000D_
‡Kvgjcyi,‡lvj Lv`v,gwbivgcyi,h‡kvi|</t>
  </si>
  <si>
    <t>‡gvtKvImvi Avjx,wcsgy³vi Avjx,_x000D_
nvbyqvi,ivRMÄ,gwbivgcyi,h‡kvi|</t>
  </si>
  <si>
    <t>‡gvt mvB`yj Bmjvg_x000D_
Dc-cwiPvjK</t>
  </si>
  <si>
    <t>‡gvt ingZyj­v goj,wcs‡UbvB goj,_x000D_
`nKyjv,gwbivgcyi,h‡kvi|</t>
  </si>
  <si>
    <t>‡gvt‡KivgZ Avjx_x000D_
Wv½v gwnkw`qv,gwbivgcyi,h‡kvi|</t>
  </si>
  <si>
    <t>Ag…Zjvj gÛj,wcscvLvj P›`« gÛj,_x000D_
KyjwUqv,gwbivgcyi,h‡kvi|</t>
  </si>
  <si>
    <t>Avey Zv‡je,wcsg…Zt‡KivgZ Avjx,M«vgt_x000D_
‡gvnbcyi,gwbivgcyi,</t>
  </si>
  <si>
    <t>‡gvtgm‡jg DwÏb,_x000D_
‡gvnbcyi,gwbivgcyi,h‡kvi|</t>
  </si>
  <si>
    <t>Avbvi †nv†mb,wcsg„tGikv` Avjx,gvQbv,_x000D_
gwbivgcyi,h†kvi|</t>
  </si>
  <si>
    <t>w`cK wek¦vm,wcsweKvk †PŠayix,_x000D_
c«fvlKtgwkqvnvwU,wWM«x K‡jR|</t>
  </si>
  <si>
    <t>†gvt wjqvKZ Avjx</t>
  </si>
  <si>
    <t>‡gvtAvqye †nv‡mb,wcsIgi Avjx,_x000D_
mnwk¶Ktcvwoqvjx gwnjv,`vtgv`«vmv|</t>
  </si>
  <si>
    <t>‡mvnive †nv‡mb,wcs‡gvRvnvi Avjx_x000D_
K¡vixwk¶KtWv½vgwnkw`qv `vtgvt</t>
  </si>
  <si>
    <t>wR,Gg,nvmvb Zv‡iK,wcsKv‡`i MvRx,_x000D_
mnwk¶Ktwec«‡Kvbv `vwLj gv`«vmv|</t>
  </si>
  <si>
    <t>gwZqvi ingvb,wcsg…tAveye°i mi`vi,_x000D_
wmwbtwk¶KtSvcv gvtwe`¨vt</t>
  </si>
  <si>
    <t>‰mq` cv_© Kvgvj,wcsg…tAvtgwR`,_x000D_
mnwk¶tk¨vgKyo `vwLj gv`«vmv|</t>
  </si>
  <si>
    <t>nl© ea©bgÛj,wcswkZj gÛj,_x000D_
mnwk¶Ktwe,we,wR,Gggvtwe`¨vt</t>
  </si>
  <si>
    <t>‡gvtAvtAvwRR,wcseRjyi ingvb_x000D_
mntwk¶Kt‡gvbnicyi,mitc«vtwe`¨vjq,</t>
  </si>
  <si>
    <t>‡gvtAvtRwjj,wcsg…tRbve Avjx,mn wk¶K_x000D_
NyNy`vn mitc«vtwe`¨vt</t>
  </si>
  <si>
    <t>†gvtnv†kg Avjx,wcsRvbv MvRx,mntwk·K_x000D_
m†bvni cyi gvtwet,gwbivgcyi,h†kvi|</t>
  </si>
  <si>
    <t>†gvtAvkivdz¾vgvb,wcsAv³viæ¾vgvb,mntwkÿK_x000D_
awjMvwZ gvtwet,gwbivgcyi,h†kvi|</t>
  </si>
  <si>
    <t>gvmy`‡iRv,wcsg…t‡L‡RiAvjx,mnwk¶Kt_x000D_
wPbv‡Uvjv `vwLj gv`«vmv gwbivgcyi|</t>
  </si>
  <si>
    <t>ivRKzgvi gRyg`vi,wcs-     †`we`vmcyi,gwbivgcyi,h†kvi|</t>
  </si>
  <si>
    <t>‡gvtBDbyP Avjx,wcsBe«vnxg nvRiv,_x000D_
Awdm mnKvixt†bnvjcyi ¯‹zj GÛ K†jR</t>
  </si>
  <si>
    <t>wgRvbyi ingvb_x000D_
Dc†Rjv hye Dbœqb Kg©KZ©v</t>
  </si>
  <si>
    <t>wRqvDi ingvb,wcsLwei DwÏb,mntwkÿK Lvwjqv_x000D_
`vtgv`ªvmv,gwbivgcyi,h†kvi|</t>
  </si>
  <si>
    <t>‡gvtwmÏxK †nv‡mb</t>
  </si>
  <si>
    <t>cy†jvK Kzgvi wkK`viDc†Rjv hye DbœqbKg©KZ©vi</t>
  </si>
  <si>
    <t>†gvtkwidzj Bmjvg,wcsgKeyi †nv†mb,mntwk·K_x000D_
my†evj KvwV `vtgv`ªvmv,mwbivgcyi,h†kvi|</t>
  </si>
  <si>
    <t>Avãyi iwk`,wcZvt Av°vm Avjx †gvoj_x000D_
jvB†eªwiqvb,†bnvjcyi ¯‹zj GÛ K†jR</t>
  </si>
  <si>
    <t xml:space="preserve">†gvt cvi†fR †gvj¨v _x000D_
Dc†Rjv hye Dbœqb Kg©KZ©v </t>
  </si>
  <si>
    <t>†gvtKvBqyg Avjx,wcZvtg„Zt†gveviK †nv†mb_x000D_
mntwkÿK ev†Kk†cvj Av`k© gva¨twet</t>
  </si>
  <si>
    <t>G,†K,Gg gvnvgy`yj nvmvb_x000D_
Dc-cwiPvjK</t>
  </si>
  <si>
    <t>‡gvtgy³vi Avjx,wcsg…tw`ivRZyj­v `dv`vi_x000D_
mntwk¶Kt‰gvjfx,nvRivKvVxg`«vmv,</t>
  </si>
  <si>
    <t>‡gvtAvjZve †nv‡mb,wcsg…tAveyj †nv‡mb,_x000D_
ûMjvWv½v,gwbivgcyi,h‡kvi|</t>
  </si>
  <si>
    <t>‡gvtAvtMwb,wcsg…tmwjg †gvj­v,mnwk¶Kt_x000D_
weRqivgcyi gvtwe`¨vtgwbivgcyi,</t>
  </si>
  <si>
    <t>†gvnv¤§v` Avjx,wcsg„tKvDg Avjx,KvwRqvov_x000D_
†bnvjcyi,gwbivgcyi,h†kvi|</t>
  </si>
  <si>
    <t>†gvt cvi†fR †gvj¨v _x000D_
Dc†Rjv hye Dbœqb Kg©KZ©v</t>
  </si>
  <si>
    <t>‡gvnv¤§v` Avjx,_x000D_
c«avbwk¶Kt‡bnvjcyi mitc«vtwe`vt</t>
  </si>
  <si>
    <t>‡gvt‡gv¯—vwdRyi ingvb,wcsg…tAvtmvgv`_x000D_
‰fie gvtwe`¨vt,gwbivgcyi,h‡kvi|</t>
  </si>
  <si>
    <t>mywRZ Kzgvi `vm,wcsivLvj P›`ª `vm,myRbcyi,_x000D_
gwbivgcyi,h†kvi,</t>
  </si>
  <si>
    <t>‡gvtwmivRyj Bmjvg, mnwk¶K_x000D_
ivRMÄ,gvtwe`¨vt</t>
  </si>
  <si>
    <t>‡gvtiweDj Bmjvg,wcsAveye°i wmÏxK,_x000D_
mnwk¶KtivRMÁ gvtwe`¨vt</t>
  </si>
  <si>
    <t>‡gvtRvg‡k` Avjx,wcsAveyjLv‡qi,mnwk¶K_x000D_
ivRMÄ,gvtwe`¨vt</t>
  </si>
  <si>
    <t>‡gvtwjqvKZ Ajx,wcsg…tPv`Avjx MvRx_x000D_
wmwbtc«‡dmit‡bnvjcyi ¯‹yj GÛK‡jR|</t>
  </si>
  <si>
    <t>Aaxi Kygvi `vm,wcsg…tivLvj `vm_x000D_
Ryovbcyi,gwbivgcyi,h‡kvi|</t>
  </si>
  <si>
    <t>weÁvb Kygvi miKvi,wcsAZyj miKvi_x000D_
KvRxqviv,gwbivgcyi,h‡kvi|</t>
  </si>
  <si>
    <t>w`csKi Kygvi `vm,g…twbiÄb `vm,_x000D_
‡K,GBm,Gb,gvtwe`¨vtKvUvLvjx,gwbivgcyi|</t>
  </si>
  <si>
    <t>†gvt cvi†fR †gvj¨v _x000D_
Dc†Rjv hye Dbœqb Kg©KZ©</t>
  </si>
  <si>
    <t>G,wU,Gg,‡Mvjvg gvneye_x000D_
Dc-cwiPvjK</t>
  </si>
  <si>
    <t>gywRei ingvb,wcsAvtKv‡`i,_x000D_
Dca¨¶tRvjSviv `vwLj gv`«vmv|</t>
  </si>
  <si>
    <t>nRiZ Avjx,wcsg…tA‡R` Avjx,_x000D_
mnwk¶KtLvUyqvWv½v gvtwe`¨vt</t>
  </si>
  <si>
    <t>AvÄyqviv †eMg,_x000D_
gvV msMVK,we,Avi,wW,we,gwbivgcyi,</t>
  </si>
  <si>
    <t>AvjgMxi wmwÏK,wcskixqvZyj­v gÛj,_x000D_
mnwk¶Kt†bnvjcyi ¯‹zj GÛ K†jR</t>
  </si>
  <si>
    <t>AvtiDd †gvj­v,_x000D_
‡gvbni cyi,gwbivgcyi,h‡kvi|</t>
  </si>
  <si>
    <t>wgRevûmmv‡jwnb,wcsg…tAvbmvi DwÏb,_x000D_
c«fvlKt†bnvjcyi ¯‹zj GÛ K†jR</t>
  </si>
  <si>
    <t>Gm,Gg,AvRv`,wcsg…tKwdj DwÏb_x000D_
Avwdm mnKvixt‡Mvcvjcyi gvtwe`¨vt</t>
  </si>
  <si>
    <t>‡ejvj †nvmvBb,wcsBe«vnxm †nv‡mb,_x000D_
mnwk¶tevwjav Avtgvtwe`¨vt</t>
  </si>
  <si>
    <t>BbZvR Avjx
wcZvt g„Z kwiqZjøvn</t>
  </si>
  <si>
    <t>gnvb›` gÛj
wcZvt cywjb gÛj</t>
  </si>
  <si>
    <t>Q›`ªv PµewZ©
wcZvt Kvjx`vm PµeZx©</t>
  </si>
  <si>
    <t>iwngv cviwfb
¯^vgxt Aveyj evkvi</t>
  </si>
  <si>
    <t>myZcv gRyg`vi
¯^vgxt Drcj gRyg`vi</t>
  </si>
  <si>
    <t>†gvt AvbQvi Avjx
wcZvt †Mvjvg Avjx</t>
  </si>
  <si>
    <t xml:space="preserve">BmvnvK Avjx
wcZvt BbQvi Avjx †gvoj
</t>
  </si>
  <si>
    <t>wgVzb Kzgvi `vm
wcZvt mywRZ Kzgvi `vm</t>
  </si>
  <si>
    <t>myjZvb Avn†¤§`
wcZvt mwgi DwÏb wek¦vm</t>
  </si>
  <si>
    <t>ixbv LvZzb
wcZvt kvnvRvnvb</t>
  </si>
  <si>
    <t>†gvt AvZvDi ingvb
wcZvt †gvt Avjx MvRx</t>
  </si>
  <si>
    <t>kwn`yj Bmjvg
wcZvt Av‡bvqvi †nv‡mb</t>
  </si>
  <si>
    <t>Rvg†m` Avjx
wcZvt g„Z †Rvbve Avjx</t>
  </si>
  <si>
    <t>jyrdi ingvb
wcZvt †gvt mdi Avjx</t>
  </si>
  <si>
    <t>kwdqvi ingvb
wcZvt ˆmq` Avjx</t>
  </si>
  <si>
    <t>kvwn`v LvZzb
wcZvt AvKZvi †nv‡mb</t>
  </si>
  <si>
    <t>Drcj KvwšÍ gRyg`vi
wcZvt ivRKzgvi gRyg`vi</t>
  </si>
  <si>
    <t>nvwg`v †eMg
¯^vgxt nv‡kg Avjx</t>
  </si>
  <si>
    <t>†ivwRbv LvZzb
wcZvt nv‡kg Avjx</t>
  </si>
  <si>
    <t>iIkb Avjg
wcZvt g„Z Aveyj Kv‡kg †gvjøv</t>
  </si>
  <si>
    <t>wbDUb gwjøK
wcZvt b„‡c›`ªbv_ gwjøK</t>
  </si>
  <si>
    <t>gvngy`v LvZzb
¯^vgxt byi Bmjvg</t>
  </si>
  <si>
    <t>weKvk Kzgvi `vm
wcZvt Awai `vm</t>
  </si>
  <si>
    <t>gaymy`b ivq
wcZvt g„Z myLjvj ivq</t>
  </si>
  <si>
    <t>b~i †gvnv¤§`
wcZvt g„Z KImvi Avjx</t>
  </si>
  <si>
    <t>gwReyi ingvb
wcZvt g„Z †bmvi Avjx</t>
  </si>
  <si>
    <t>†gvt mvBdzj Bmjvg
wcZvt Aveyj Kvjvg</t>
  </si>
  <si>
    <t>Avkivdzj Bmjvg
wcZvt AvRvnvi Lvb</t>
  </si>
  <si>
    <t>nvweeyi ingvb
wcZvt wmwÏKzi ingvb</t>
  </si>
  <si>
    <t>gwbiæ¾vgvb MvRx
wcZvt BmgvBj MvRx</t>
  </si>
  <si>
    <t>gyKj MvRx(g„Z)
wcZvt byi‡gvnv¤§`</t>
  </si>
  <si>
    <t>gÄy g†bvqviv
¯^vgxt †gvbZvR Avjx</t>
  </si>
  <si>
    <t>ggZvR Avjx
wcZvt nv‡mb Avjx</t>
  </si>
  <si>
    <t>†gv¯Ídv Kvgvj
wcZvt bIqve Avjx</t>
  </si>
  <si>
    <t>kIKZ †nv†mb
wcZvt †gvK‡m` †gvoj</t>
  </si>
  <si>
    <t>†i†nbv LvZzb
¯^vgxt wUcy myjZvb</t>
  </si>
  <si>
    <t>Avey `vD`
wcZvt bIqve Avjx</t>
  </si>
  <si>
    <t>evnviæj Bmjvg
wcZvt evwiK MvRx</t>
  </si>
  <si>
    <t>wjwcKv ivbx
¯^vgxt w`jxc Kzgvi</t>
  </si>
  <si>
    <t>¯^cb ivq
wcZvt wbKzÄ wenvix ivq</t>
  </si>
  <si>
    <t>gwkqvi ingvb
wcZvt †gvm‡jg †gvoj</t>
  </si>
  <si>
    <t>kvwgbyi ingvb
wcZvt g„Z Zweeyi ingvb</t>
  </si>
  <si>
    <t>mv†jnv cviwfb
¯^vgxt Bev`yj mi`vi</t>
  </si>
  <si>
    <t>Gbvgyj nK
wcZvt bI‡ki Avjx</t>
  </si>
  <si>
    <t>gwkqvi ingvb
wcZvt Rv‡e` Avjx</t>
  </si>
  <si>
    <t>Zvcm gÛj
wcZvt Abxj gÛj</t>
  </si>
  <si>
    <t>wkDjx Av³vi
¯^vgxt †gvt RvwKi †nv‡mb</t>
  </si>
  <si>
    <t>Rwmg DwÏb
wcZvt †gvt KImvi Avjx</t>
  </si>
  <si>
    <t>Ac~e© gÛj 
wcZvt Ag„Z gÛj</t>
  </si>
  <si>
    <t>kwdqvi ingvb
wcZvt Avãym mvjvg †gvoj</t>
  </si>
  <si>
    <t>Zvmwjgv LvZzb
¯^vgxt †gvt Avt iDd</t>
  </si>
  <si>
    <t>Aveyj †nv†mb
wcZvt †gvt Avt ReŸvi</t>
  </si>
  <si>
    <t>kvwgg cvi†fR
wcZvt Avkivd DwÏb</t>
  </si>
  <si>
    <t>iweDj Bmjvg
Avt gwR` MvRx</t>
  </si>
  <si>
    <t>Avt nvwjg
wcZvt g„Z nvwg` mi`vi</t>
  </si>
  <si>
    <t>Aveye°i Lvb(g„Z)
wcZvt iRe Avjx Lvb</t>
  </si>
  <si>
    <t>†gvt nvwdRyi ingvb(g„Z)
wcZvt g„Z Avey e°i wmwÏK</t>
  </si>
  <si>
    <t>Avey Zv†je
wcZvt Aveyj Kv‡kg</t>
  </si>
  <si>
    <t>eveyj Av³vi
wcZvt g„Z ReŸvi MvRx</t>
  </si>
  <si>
    <t>nvwmbv LvZzb
wcZvt †KivgZ MvRx</t>
  </si>
  <si>
    <t>†Mvjvg †gv¯Ídv
wcZvt †gvt †gvm‡jg DwÏb</t>
  </si>
  <si>
    <t>†gvt byij Bmjvg
wcZvt †gvnv¤§` Avjx</t>
  </si>
  <si>
    <t>byiæj Avjg
wcZvt bIqve Avjx</t>
  </si>
  <si>
    <t>kvnveywÏb †gvjøv
wcZvt Avt AvwRR †gvjø¨v</t>
  </si>
  <si>
    <t>evmy†`e AwaKvix
wcZvt †Mvwe›` P›`ª AwaKvix</t>
  </si>
  <si>
    <t>Avãyj Kwig
wcZvt Av°vm Avjx</t>
  </si>
  <si>
    <t>Avãyj nK
wcZvt ingZ Djøv</t>
  </si>
  <si>
    <t>nv†kg Avjx(g„Z)
wcZvt g„Z nv‡Zg Avjx</t>
  </si>
  <si>
    <t>†gvt wgRvbyi ingvb
wcZvt †KivgZ Avjx</t>
  </si>
  <si>
    <t>Zvcm gwjøK
wcZvt b‡i›`ª gwjøK</t>
  </si>
  <si>
    <t>†gvt Bgivb †nv†mb
wcZvt BdvR Zzjøvn</t>
  </si>
  <si>
    <t>myK…wZ gÛj
wcZvt mywai gÛj</t>
  </si>
  <si>
    <t>Kvgvj †nv†mb
wcZvt †gvm‡jg †gvoj</t>
  </si>
  <si>
    <t>eyjeyj Avn†¤§` 
wcZvt ‡gvnv¤§` Avjx</t>
  </si>
  <si>
    <t>MxZv ivbx KzÛz
¯^vgxt gwb›`ªbv_ KzÛz</t>
  </si>
  <si>
    <t>Avt ReŸvi
wcZvt Inve Avjx</t>
  </si>
  <si>
    <t>jvfjy †nv†mb
wcZvt byi Avjx MvRx</t>
  </si>
  <si>
    <t>Bgvgyj Bmjvg
wcZvt kvnveywÏb</t>
  </si>
  <si>
    <t>gwbiæj Bmjvg
wcZvt Avt iDd mi`vi</t>
  </si>
  <si>
    <t>Avt gwR`,wct g„Z ev‡iK mi`vi
mnt wkÿK,‡Kv`jvcvov `vt gvt</t>
  </si>
  <si>
    <t>†gvt wRjøyi ingvb
wcZvt nvwjg †gvjøv</t>
  </si>
  <si>
    <t>†gvt BKevj †nv†mb
wcZvt Avt Rwjj</t>
  </si>
  <si>
    <t>01/11/2017</t>
  </si>
  <si>
    <t>19/02/2018</t>
  </si>
  <si>
    <t>03/05/2018</t>
  </si>
  <si>
    <t>07/06/2018</t>
  </si>
  <si>
    <t>G †K Gg mvB`yj nvmvb</t>
  </si>
  <si>
    <t>‡Rmwgb bvnvi</t>
  </si>
  <si>
    <t>Abb¨v MvRx</t>
  </si>
  <si>
    <t>‡gvmvt iv‡eqv LvZzb</t>
  </si>
  <si>
    <t>‡gvt nvweyeyi ingvb</t>
  </si>
  <si>
    <t>‡gvmvt wejwKm myjZvbv</t>
  </si>
  <si>
    <t>‡gvt ZvmwdKz¾vgvb</t>
  </si>
  <si>
    <t>‡gvt †gv¯ÍvwdRyi ingvb</t>
  </si>
  <si>
    <t>‡gvt nviæb Ai ikx`</t>
  </si>
  <si>
    <t>‡gvmvt kvwggv Av³vi</t>
  </si>
  <si>
    <t>‡gvt wejøvj †nv‡mb</t>
  </si>
  <si>
    <t>‡gvt ûgvqb Kexi</t>
  </si>
  <si>
    <t>mv‡jnv LvZzb</t>
  </si>
  <si>
    <t>‡MŠZg ˆeivMx</t>
  </si>
  <si>
    <t>‡gvt Avãym meyi</t>
  </si>
  <si>
    <t>‡gvmvt †i‡nbv LvZzb</t>
  </si>
  <si>
    <t>`yjvj P›`ª kxj</t>
  </si>
  <si>
    <t>‡gvt Avmv`yi ingvb</t>
  </si>
  <si>
    <t>‡mvwbqv Av³vi</t>
  </si>
  <si>
    <t>‡gvt Avkivdzj Kexi</t>
  </si>
  <si>
    <t>Rvwn` nvmvb †mvnvM</t>
  </si>
  <si>
    <t>mvwRqv Avdixb</t>
  </si>
  <si>
    <t>meyR `dv`vi</t>
  </si>
  <si>
    <t>‡gvt †njvj DÏxb</t>
  </si>
  <si>
    <t>Av‡kK ingvb evwà</t>
  </si>
  <si>
    <t>‡gvt Avey Rvdi wek¦vm</t>
  </si>
  <si>
    <t>‡gvt ivRy Avn¤§`</t>
  </si>
  <si>
    <t>AvRgj †nv‡mb</t>
  </si>
  <si>
    <t>‡gvmvt Zvnwgbv LvZzb</t>
  </si>
  <si>
    <t>‡gvt AvwkKzi ingvb</t>
  </si>
  <si>
    <t>‡ikgv LvZzb</t>
  </si>
  <si>
    <t>‡gvmvt bvRgv LvZzb</t>
  </si>
  <si>
    <t>ivbv `vm</t>
  </si>
  <si>
    <t>Dgx©jv `vm</t>
  </si>
  <si>
    <t>Kvjx ivbx `vm</t>
  </si>
  <si>
    <t>266+37</t>
  </si>
  <si>
    <t>28/02/2017</t>
  </si>
  <si>
    <t>21/12/2016</t>
  </si>
  <si>
    <t>28/06/2017</t>
  </si>
  <si>
    <t>15/06/2017</t>
  </si>
  <si>
    <t>19/06/2017</t>
  </si>
  <si>
    <t>22/06/2017</t>
  </si>
  <si>
    <t>31/08/2017</t>
  </si>
  <si>
    <t>24/08/2017</t>
  </si>
  <si>
    <t>13/11/2017</t>
  </si>
  <si>
    <t>25/09/2017</t>
  </si>
  <si>
    <t>15/11/2017</t>
  </si>
  <si>
    <t>15/09/2017</t>
  </si>
  <si>
    <t>14/11/2017</t>
  </si>
  <si>
    <t>26/12/2017</t>
  </si>
  <si>
    <t>14/12/2017</t>
  </si>
  <si>
    <t>28/12/2017</t>
  </si>
  <si>
    <t>24/12/2017</t>
  </si>
  <si>
    <t>14/05/2018</t>
  </si>
  <si>
    <t>19/06/2018</t>
  </si>
  <si>
    <t>28/06/2018</t>
  </si>
  <si>
    <t>cyiæl</t>
  </si>
  <si>
    <t>gwnjv</t>
  </si>
  <si>
    <t>mvtPvR©-4</t>
  </si>
  <si>
    <t>mvtPvR©-10/16</t>
  </si>
  <si>
    <t>‡gvU mvtPvt</t>
  </si>
  <si>
    <t>FY msL¨v</t>
  </si>
  <si>
    <t>AMÖxg mÂq</t>
  </si>
  <si>
    <t>****</t>
  </si>
  <si>
    <r>
      <t>K(</t>
    </r>
    <r>
      <rPr>
        <b/>
        <sz val="12"/>
        <color indexed="8"/>
        <rFont val="Times New Roman"/>
        <family val="1"/>
      </rPr>
      <t>i</t>
    </r>
    <r>
      <rPr>
        <b/>
        <sz val="12"/>
        <color indexed="8"/>
        <rFont val="SutonnyMJ"/>
      </rPr>
      <t>)</t>
    </r>
  </si>
  <si>
    <t>g~j FY Znwejt (cÖavb Kvh©vjq n‡Z cÖvß).......
Kv‡jKkb PvR© KZ©b(-).............=</t>
  </si>
  <si>
    <r>
      <t xml:space="preserve">gv‡V F‡bi Avmj cÖvc¨       </t>
    </r>
    <r>
      <rPr>
        <b/>
        <sz val="16"/>
        <color indexed="8"/>
        <rFont val="Times New Roman"/>
        <family val="1"/>
      </rPr>
      <t>(a+b+c+d)</t>
    </r>
  </si>
  <si>
    <r>
      <t>(</t>
    </r>
    <r>
      <rPr>
        <b/>
        <sz val="14"/>
        <color indexed="8"/>
        <rFont val="Times New Roman"/>
        <family val="1"/>
      </rPr>
      <t>iii</t>
    </r>
    <r>
      <rPr>
        <b/>
        <sz val="14"/>
        <color indexed="8"/>
        <rFont val="SutonnyMJ"/>
      </rPr>
      <t>)</t>
    </r>
  </si>
  <si>
    <t>g~jab Rgv Znwej wnmve</t>
  </si>
  <si>
    <t>g~jab Rgv Znwej wnmv‡ei m~` (bxU)</t>
  </si>
  <si>
    <t>weZiY‡hvM¨ †gvU e¨vsK w¯’wZ-(L+M)</t>
  </si>
  <si>
    <r>
      <t>‡gvU FY Znwej(K)=</t>
    </r>
    <r>
      <rPr>
        <b/>
        <sz val="16"/>
        <color indexed="8"/>
        <rFont val="Times New Roman"/>
        <family val="1"/>
      </rPr>
      <t>i+ii+iii+iv+v</t>
    </r>
  </si>
  <si>
    <t>O)</t>
  </si>
  <si>
    <r>
      <t>‡gvU w¯’wZ(K)=</t>
    </r>
    <r>
      <rPr>
        <b/>
        <sz val="16"/>
        <color indexed="8"/>
        <rFont val="Times New Roman"/>
        <family val="1"/>
      </rPr>
      <t>i+ii+iii</t>
    </r>
  </si>
  <si>
    <t>wejyß SzwK Znwej Av`vq wnmv‡ei m~` (bxU)</t>
  </si>
  <si>
    <r>
      <t>‡gvU SzwK Znwej Aewkó(L)=</t>
    </r>
    <r>
      <rPr>
        <b/>
        <sz val="16"/>
        <color indexed="8"/>
        <rFont val="Times New Roman"/>
        <family val="1"/>
      </rPr>
      <t>(i+ii)-iii</t>
    </r>
  </si>
  <si>
    <t>wejyß cÖkvmwbK e¨q Znwe‡j cÖvß m~` (bxU)</t>
  </si>
  <si>
    <r>
      <t>‡gvU cÖkvmwbK e¨q Znwej Aewkó(M)=</t>
    </r>
    <r>
      <rPr>
        <b/>
        <sz val="16"/>
        <color indexed="8"/>
        <rFont val="Times New Roman"/>
        <family val="1"/>
      </rPr>
      <t>(i+ii)-iii</t>
    </r>
  </si>
  <si>
    <t>wejyß Kg©KZ©v/Kg©Pvix cyi¯‹vi Znwej wnmv‡ei m~` (bxU)</t>
  </si>
  <si>
    <r>
      <t>‡gvU Kg©KZ©v/Kg©Pvix cyi¯‹vi Znwej Aewkó  (N)=</t>
    </r>
    <r>
      <rPr>
        <b/>
        <sz val="16"/>
        <color indexed="8"/>
        <rFont val="Times New Roman"/>
        <family val="1"/>
      </rPr>
      <t>(i+ii)-iii</t>
    </r>
  </si>
  <si>
    <r>
      <t>cÖe„w× ewnf©~Z mvwf©m PvR© Rgv Znwej=[L(</t>
    </r>
    <r>
      <rPr>
        <b/>
        <sz val="16"/>
        <color indexed="8"/>
        <rFont val="Times New Roman"/>
        <family val="1"/>
      </rPr>
      <t>i</t>
    </r>
    <r>
      <rPr>
        <b/>
        <sz val="16"/>
        <color indexed="8"/>
        <rFont val="SutonnyMJ"/>
      </rPr>
      <t>)+M(</t>
    </r>
    <r>
      <rPr>
        <b/>
        <sz val="16"/>
        <color indexed="8"/>
        <rFont val="Times New Roman"/>
        <family val="1"/>
      </rPr>
      <t>i</t>
    </r>
    <r>
      <rPr>
        <b/>
        <sz val="16"/>
        <color indexed="8"/>
        <rFont val="SutonnyMJ"/>
      </rPr>
      <t>)+N(</t>
    </r>
    <r>
      <rPr>
        <b/>
        <sz val="16"/>
        <color indexed="8"/>
        <rFont val="Times New Roman"/>
        <family val="1"/>
      </rPr>
      <t>i</t>
    </r>
    <r>
      <rPr>
        <b/>
        <sz val="16"/>
        <color indexed="8"/>
        <rFont val="SutonnyMJ"/>
      </rPr>
      <t>)]</t>
    </r>
  </si>
  <si>
    <t>cÖe„w× ewnf©~Z mvwf©m Znwej Av`vq wnmv‡ei m~` (bxU)</t>
  </si>
  <si>
    <t>cÖe„w× ewnf©~Z mvwf©R PvR© Rgv Znwej n‡Z ¯’vbvšÍi/e¨q</t>
  </si>
  <si>
    <r>
      <t>‡gvU cÖe„w× ewnf©~Z mvwf©R PvR© Rgv Znwej Aewkó(L)=</t>
    </r>
    <r>
      <rPr>
        <b/>
        <sz val="16"/>
        <color indexed="8"/>
        <rFont val="Times New Roman"/>
        <family val="1"/>
      </rPr>
      <t>(i+ii)-iii</t>
    </r>
  </si>
  <si>
    <t>cÖe„w× ewnf‚©Z mvwf©m PvR© Rgv Znwej wnmv‡e w¯’wZ</t>
  </si>
  <si>
    <t>wejyß mÂq Av`vq Znwej wnmv‡ei m~` (bxU)</t>
  </si>
  <si>
    <t>AMÖxg mÂq Av`vq Znwej n‡Z m`m¨‡`i‡K †dir</t>
  </si>
  <si>
    <r>
      <t>mÂq Av`vq Znwej Aewkó(O)=</t>
    </r>
    <r>
      <rPr>
        <b/>
        <sz val="16"/>
        <color indexed="8"/>
        <rFont val="Times New Roman"/>
        <family val="1"/>
      </rPr>
      <t>(i+ii)-iii</t>
    </r>
  </si>
  <si>
    <r>
      <t>Q(</t>
    </r>
    <r>
      <rPr>
        <b/>
        <sz val="14"/>
        <color indexed="8"/>
        <rFont val="Times New Roman"/>
        <family val="1"/>
      </rPr>
      <t>i)</t>
    </r>
  </si>
  <si>
    <t>wejyß e¨w³MZmÂq Av`vq Znwej wnmv‡ei m~` (bxU)</t>
  </si>
  <si>
    <r>
      <t>e¨w³MZ mÂq Av`vq Znwej Aewkó(P)=</t>
    </r>
    <r>
      <rPr>
        <b/>
        <sz val="16"/>
        <color indexed="8"/>
        <rFont val="Times New Roman"/>
        <family val="1"/>
      </rPr>
      <t>(i+ii)-iii</t>
    </r>
  </si>
  <si>
    <r>
      <t>R(</t>
    </r>
    <r>
      <rPr>
        <b/>
        <sz val="14"/>
        <color indexed="8"/>
        <rFont val="Times New Roman"/>
        <family val="1"/>
      </rPr>
      <t>i)</t>
    </r>
  </si>
  <si>
    <r>
      <t>mÂq Rgv Znwej(GKKvjxb+e¨tmt)=[P(</t>
    </r>
    <r>
      <rPr>
        <b/>
        <sz val="16"/>
        <color indexed="8"/>
        <rFont val="Times New Roman"/>
        <family val="1"/>
      </rPr>
      <t>i</t>
    </r>
    <r>
      <rPr>
        <b/>
        <sz val="16"/>
        <color indexed="8"/>
        <rFont val="SutonnyMJ"/>
      </rPr>
      <t>)+Q(</t>
    </r>
    <r>
      <rPr>
        <b/>
        <sz val="16"/>
        <color indexed="8"/>
        <rFont val="Times New Roman"/>
        <family val="1"/>
      </rPr>
      <t>i</t>
    </r>
    <r>
      <rPr>
        <b/>
        <sz val="16"/>
        <color indexed="8"/>
        <rFont val="SutonnyMJ"/>
      </rPr>
      <t>)]</t>
    </r>
  </si>
  <si>
    <t>Q</t>
  </si>
  <si>
    <t>mÂq Rgv Znwej(GKKvjxb+e¨tmt) Av`vq wnmv‡e w¯’wZ</t>
  </si>
  <si>
    <t>me©‡gvU (K+O+R)</t>
  </si>
  <si>
    <t>me©‡gvU (O+P+Q)</t>
  </si>
  <si>
    <t>‡gvQvt iv‡eqv myjZvbv
¯^vgxt iæûj KzÏym</t>
  </si>
  <si>
    <t>‡gvt kwdKzj Bmjvg
wcZvt Av‡dj DÏxb</t>
  </si>
  <si>
    <t>‡gvt iv‡k`yj Bmjvg
wcZvt †gvt †gvKvg Avjx</t>
  </si>
  <si>
    <t>wbwLj PµewZ©
wct g„Z wbgvB PµewZ©</t>
  </si>
  <si>
    <t>‡gvt gyiv`y¾vgvb
wcZvt dRjyi ingvb</t>
  </si>
  <si>
    <t>mÄxe miKvi,mnKvix wkÿK,c~tgvQbv
mtcÖvt MÖvgt gvQbv,WvKt Lvbcyi,gwYivgcyi,</t>
  </si>
  <si>
    <t>‡gvt Avnv` Avjx,mnt wkÿK,ivgbMi gvtwet MÖvgt Rvgjv,WvKt wP‡b‡Uvjv</t>
  </si>
  <si>
    <t>Avey Rvdi wmwÏKx,cÖavb wkÿK,mimKvwV,
gvtwet MÖvgt KvwkgbMi,‡cvt mimKvwU,</t>
  </si>
  <si>
    <t>‡gvt bvwmi DwÏb,cÖavb wkÿK,ivRevwoqv
mt cÖvt wet MÖvgt cjvkx,WvKt †ivwnZv,</t>
  </si>
  <si>
    <t>26/01/2016</t>
  </si>
  <si>
    <t>25/05/2016</t>
  </si>
  <si>
    <t>19/05/2016</t>
  </si>
  <si>
    <t>30/05/2016</t>
  </si>
  <si>
    <t>cwigj wek¦vm,wcsM†bk P›`ª wek¦vm,g†bvni cyi,_x000D_gwbivg cyi,h†kvi|</t>
  </si>
  <si>
    <t>†gvtkvnvRvb Avjx,wcsg„tGjvnxe·,
†gveviKcyi_x000D_ gwbivgcyi,h†kvi|</t>
  </si>
  <si>
    <t>†ibyKv gÛj,¯^vtg„Ztcywjb gÛj  myRvZcyi,gwkqvnvwU|_x000D_</t>
  </si>
  <si>
    <t>Avtnvwjg wcsbI‡ki Avjx, mycvi cvwoqvwj Av`k©gvtwe`¨vt</t>
  </si>
  <si>
    <t>œvivqb P›`ª wek¦vm,wcZvtg„ZtfwMi_ wek¦m        _x000D_
mntwkÿK,evnv`yicyi gvtwet gwbivgcyi,h†kvi|_x000D_</t>
  </si>
  <si>
    <t xml:space="preserve"> †iRvDj Bmjvg,wcZvtAvey nvwbd ,cÖfvlK,gwbivgcyi  Avjxg gv`ªvmv ,gwbivgcyi,</t>
  </si>
  <si>
    <t>dRjyi ingvb,wcZvtg„Zte`i DwÏb,mntwkÿK,cvZb Ryivb   gvtwet_x000D_ivRMÄ,gwbivgcyi,h†kvi|</t>
  </si>
  <si>
    <t xml:space="preserve"> †gvt Avikv` Avjx,mtwkÿK,my›`jcyi AvMinvwU gwnjv Avjxg gv`ªvmv,MÖvgt+ WvKt ivRMÄ, gwYivgcyi,</t>
  </si>
  <si>
    <t>2018-2019 A_©eQ‡ii †gvU</t>
  </si>
  <si>
    <t>‡gvt †gvb‡qg wek¦vm</t>
  </si>
  <si>
    <t>15/08/2018</t>
  </si>
  <si>
    <t>‡gvt AvwZqvi ingvb</t>
  </si>
  <si>
    <t>‡gvt wiqv` †nv‡mb</t>
  </si>
  <si>
    <t>‡gvt ZvwiKzj Bmjvg</t>
  </si>
  <si>
    <t>iZb Kzgvi nvRiv</t>
  </si>
  <si>
    <t>‡gvt Rwmg DwÏb</t>
  </si>
  <si>
    <t>Avãyjøvn Avj gvgyb</t>
  </si>
  <si>
    <t>nvmvby¾vgvb MvRx</t>
  </si>
  <si>
    <t>Avey mvC`</t>
  </si>
  <si>
    <t>‡gvmvt Avqkv Av³vi</t>
  </si>
  <si>
    <t>‡gvt †g‡n`x nvmvb</t>
  </si>
  <si>
    <t>‡gvt IevB`yjøvn</t>
  </si>
  <si>
    <t>24/12/2018</t>
  </si>
  <si>
    <t>‡gvt gvmyg wejøvn</t>
  </si>
  <si>
    <t>‡gvt evejy ingvb</t>
  </si>
  <si>
    <t>‡ivKvBqv LvZzb</t>
  </si>
  <si>
    <t>‡gvt wUcy myjZvb</t>
  </si>
  <si>
    <t>‡gvt AvdRvj †nv‡mb</t>
  </si>
  <si>
    <t>mvBgv LvZzb</t>
  </si>
  <si>
    <t>‡gvt wd‡ivR Avjg</t>
  </si>
  <si>
    <t>kvnv`vr †nv‡mb</t>
  </si>
  <si>
    <t>‡gvmvt †iv‡Kqv cvifxb</t>
  </si>
  <si>
    <t>‡gvt wecøe †nv‡mb</t>
  </si>
  <si>
    <t>‡gvt ivRy Avn‡¤§`</t>
  </si>
  <si>
    <t>‡gvt mvMi Avn‡¤§`</t>
  </si>
  <si>
    <t>‡gvt gvngy`yj nvmvb(wbkvZ)</t>
  </si>
  <si>
    <t>‡gvt wknve †nv‡mb</t>
  </si>
  <si>
    <t>‡gvmvt Lvw`Rv cvifxb</t>
  </si>
  <si>
    <t>¯§„wZ ivYx KzÛz</t>
  </si>
  <si>
    <t>2018-2019</t>
  </si>
  <si>
    <t>27/09/2018</t>
  </si>
  <si>
    <t>20/09/2018</t>
  </si>
  <si>
    <t>30/09/2018</t>
  </si>
  <si>
    <t>13/08/2018</t>
  </si>
  <si>
    <t>cÖvt 2q</t>
  </si>
  <si>
    <t>18/12/2018</t>
  </si>
  <si>
    <t>Av`vq‡hvM¨ mvt PvR©</t>
  </si>
  <si>
    <t>Av`vqK…Z mvt PvR©</t>
  </si>
  <si>
    <t>‡gvt kvwnb DwÏb</t>
  </si>
  <si>
    <t>cÖvt †Ljvcx</t>
  </si>
  <si>
    <t>AcÖvt †Ljvcx</t>
  </si>
  <si>
    <t>QK-1
hye cÖwkÿY I AvZ¥Kg©ms¯’vb Kg©m~wPi gwYivgcyi Dc‡Rjvi ïiæ †_‡K 30/06/2019 ZvwiL ch©šÍ F‡Yi we¯ÍvwiZ Z_¨vw` wb¤œiæct</t>
  </si>
  <si>
    <t>QK-3(K)
hye Dbœqb Awa`ß‡ii hye cÖwkÿY I AvZ¥Kg©ms¯’vb Kg©m~wPit
h‡kvi †Rjvi,gwYivgcyi Dc‡Rjvi ïiæ †_‡K 30/06/2019 ZvwiL ch©šÍ we¯ÍvwiZ Z_¨vw` wb¤œiæct</t>
  </si>
  <si>
    <r>
      <t xml:space="preserve">                                                                AvZ¥Kg©ms¯’vb Kg©m~wP                                                                    </t>
    </r>
    <r>
      <rPr>
        <b/>
        <sz val="12"/>
        <color theme="1"/>
        <rFont val="SutonnyMJ"/>
      </rPr>
      <t xml:space="preserve"> bg~bv QK-1(L)</t>
    </r>
    <r>
      <rPr>
        <b/>
        <sz val="18"/>
        <color theme="1"/>
        <rFont val="SutonnyMJ"/>
      </rPr>
      <t xml:space="preserve">
</t>
    </r>
    <r>
      <rPr>
        <b/>
        <sz val="16"/>
        <color theme="1"/>
        <rFont val="SutonnyMJ"/>
      </rPr>
      <t xml:space="preserve">FY Kvh©µ‡gi wnmve weeibx/w¯’wZcÎ (Kg©m~wP </t>
    </r>
    <r>
      <rPr>
        <b/>
        <sz val="14"/>
        <color theme="1"/>
        <rFont val="Nikosh"/>
      </rPr>
      <t>শুরু থেকে নিরীক্ষা</t>
    </r>
    <r>
      <rPr>
        <b/>
        <sz val="16"/>
        <color theme="1"/>
        <rFont val="Nikosh"/>
      </rPr>
      <t xml:space="preserve"> </t>
    </r>
    <r>
      <rPr>
        <b/>
        <sz val="16"/>
        <color theme="1"/>
        <rFont val="SutonnyMJ"/>
      </rPr>
      <t>Kvj ch©šÍ) 30/06/2019 wLªt|</t>
    </r>
  </si>
  <si>
    <t>QK-3(L)
hye Dbœqb Awa`ß‡ii hye cÖwkÿY I AvZ¥Kg©ms¯’vb Kg©m~wPit
h‡kvi †Rjvi gwYivgcyi Dc‡Rjvi ïiæ †_‡K 30/06/2019 ZvwiL ch©šÍ we¯ÍvwiZ Z_¨vw` wb¤œiæct</t>
  </si>
  <si>
    <t>QK-2 †Ljvcx FYxi ZvwjKv
hye Dbœqb Awa`ßi
hye cÖwkÿY I AvZ¥Kg©ms¯’vb Kg©m~wPit
ïiæi ZvwiL †L‡K 30/06/2019 ch©šÍ  gwYivgcyi,h‡kvi|</t>
  </si>
  <si>
    <t>24/04/2019</t>
  </si>
  <si>
    <t>mvMixKv cvifxb</t>
  </si>
  <si>
    <t>16/06/2019</t>
  </si>
  <si>
    <t>wgVzb wek¦vm</t>
  </si>
  <si>
    <t>‡gvt Bqvwmi AvivdvZ</t>
  </si>
  <si>
    <t>wkwí wek¦vm</t>
  </si>
  <si>
    <t>wgZvjx †Nvl</t>
  </si>
  <si>
    <t>myivBqv LvZzb</t>
  </si>
  <si>
    <t>‡gvmvt †di‡`Šmx</t>
  </si>
  <si>
    <t>Gm Gg dvwng</t>
  </si>
  <si>
    <t>‡gvt Av‡bvqviæj Bmjvg</t>
  </si>
  <si>
    <t>Avn‡¤§` Djøvn</t>
  </si>
  <si>
    <t>Avwgi nvgRv</t>
  </si>
  <si>
    <t>‡gvt Awmg</t>
  </si>
  <si>
    <t>29/05/2019</t>
  </si>
  <si>
    <t>‡gvmvt nvweev LvZzb</t>
  </si>
  <si>
    <t>‰mq` cv_© Kvgvj</t>
  </si>
  <si>
    <t>Gm Gg BKevj †nv‡mb</t>
  </si>
  <si>
    <t>‡gvt ivqnvb Kwei</t>
  </si>
  <si>
    <t>Lvw`Rv LvZzb</t>
  </si>
  <si>
    <t>‡gvRvwn`yj Bmjvg</t>
  </si>
  <si>
    <t>ZviK AwaKvix</t>
  </si>
  <si>
    <t>wgZzqviv LvZzb</t>
  </si>
  <si>
    <t>‡gvt ˆmKZ Avn‡¤§`</t>
  </si>
  <si>
    <t>‡gvt Iwjqvi ingvb</t>
  </si>
  <si>
    <t>‡gvmvt Avd‡ivRv cviwfb</t>
  </si>
  <si>
    <t>kvcjv ivYx emy</t>
  </si>
  <si>
    <t>Gm Gg Avey Rvdi</t>
  </si>
  <si>
    <t>289+39</t>
  </si>
  <si>
    <t>130+23</t>
  </si>
  <si>
    <t>78+10</t>
  </si>
  <si>
    <t>497+72</t>
  </si>
  <si>
    <t>441+259</t>
  </si>
  <si>
    <t>193+126</t>
  </si>
  <si>
    <t>96+73</t>
  </si>
  <si>
    <t>‡gvt Avãyi ikx`</t>
  </si>
  <si>
    <t>13/03/2019</t>
  </si>
  <si>
    <t>15/05/2019</t>
  </si>
  <si>
    <t>28/01/2019</t>
  </si>
  <si>
    <t>22/05/2019</t>
  </si>
  <si>
    <t>28/05/2019</t>
  </si>
  <si>
    <t>30/06/2019</t>
  </si>
  <si>
    <t>26/05/2019</t>
  </si>
  <si>
    <t>23/06/2019</t>
  </si>
  <si>
    <t>24/04/2018</t>
  </si>
  <si>
    <t>‡gvt gwbiDwÏb MvRx,wcZvt g„Z †KvbvB MvRx
MÖvg+WvKt KvwkgbMi,gwbivgcyi,h‡kvi</t>
  </si>
  <si>
    <t>‡gvt gwbiæ¾vgvb,mnKvix wkÿK
PwÛcyi gva¨wgK we`¨vjq,Svucv,gwYivgcyi,h‡kvi|</t>
  </si>
  <si>
    <t>AvZ¥Kg©ms¯’vb Kg©m~wPi `dvIqvix mgwš^Z Z_¨t</t>
  </si>
</sst>
</file>

<file path=xl/styles.xml><?xml version="1.0" encoding="utf-8"?>
<styleSheet xmlns="http://schemas.openxmlformats.org/spreadsheetml/2006/main">
  <numFmts count="1">
    <numFmt numFmtId="164" formatCode="[$-5000445]0"/>
  </numFmts>
  <fonts count="39">
    <font>
      <sz val="11"/>
      <color theme="1"/>
      <name val="Calibri"/>
      <family val="2"/>
      <scheme val="minor"/>
    </font>
    <font>
      <sz val="11"/>
      <color theme="1"/>
      <name val="SutonnyMJ"/>
    </font>
    <font>
      <sz val="12"/>
      <color theme="1"/>
      <name val="SutonnyMJ"/>
    </font>
    <font>
      <sz val="14"/>
      <color theme="1"/>
      <name val="SutonnyMJ"/>
    </font>
    <font>
      <sz val="10"/>
      <color theme="1"/>
      <name val="SutonnyMJ"/>
    </font>
    <font>
      <b/>
      <sz val="18"/>
      <color theme="1"/>
      <name val="SutonnyMJ"/>
    </font>
    <font>
      <b/>
      <sz val="12"/>
      <color theme="1"/>
      <name val="SutonnyMJ"/>
    </font>
    <font>
      <b/>
      <sz val="16"/>
      <color theme="1"/>
      <name val="SutonnyMJ"/>
    </font>
    <font>
      <b/>
      <sz val="14"/>
      <color theme="1"/>
      <name val="SutonnyMJ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SutonnyMJ"/>
    </font>
    <font>
      <sz val="18"/>
      <color theme="1"/>
      <name val="SutonnyMJ"/>
    </font>
    <font>
      <sz val="14"/>
      <name val="SutonnyMJ"/>
    </font>
    <font>
      <sz val="12"/>
      <name val="SutonnyMJ"/>
    </font>
    <font>
      <sz val="10"/>
      <name val="SutonnyMJ"/>
    </font>
    <font>
      <sz val="18"/>
      <name val="SutonnyMJ"/>
    </font>
    <font>
      <b/>
      <sz val="14"/>
      <name val="SutonnyMJ"/>
    </font>
    <font>
      <b/>
      <sz val="12"/>
      <name val="SutonnyMJ"/>
    </font>
    <font>
      <sz val="16"/>
      <color theme="1"/>
      <name val="SutonnyMJ"/>
    </font>
    <font>
      <b/>
      <sz val="11"/>
      <color rgb="FFFF0000"/>
      <name val="SutonnyMJ"/>
    </font>
    <font>
      <sz val="11"/>
      <name val="SutonnyMJ"/>
    </font>
    <font>
      <sz val="14"/>
      <color rgb="FFFF0000"/>
      <name val="SutonnyMJ"/>
    </font>
    <font>
      <sz val="12"/>
      <color rgb="FFFF0000"/>
      <name val="SutonnyMJ"/>
    </font>
    <font>
      <sz val="10"/>
      <color rgb="FFFF0000"/>
      <name val="SutonnyMJ"/>
    </font>
    <font>
      <b/>
      <sz val="14"/>
      <color theme="1"/>
      <name val="Nikosh"/>
    </font>
    <font>
      <b/>
      <sz val="16"/>
      <color theme="1"/>
      <name val="Nikosh"/>
    </font>
    <font>
      <b/>
      <sz val="12"/>
      <color indexed="8"/>
      <name val="Times New Roman"/>
      <family val="1"/>
    </font>
    <font>
      <b/>
      <sz val="12"/>
      <color indexed="8"/>
      <name val="SutonnyMJ"/>
    </font>
    <font>
      <b/>
      <sz val="20"/>
      <color theme="1"/>
      <name val="SutonnyMJ"/>
    </font>
    <font>
      <b/>
      <sz val="16"/>
      <color indexed="8"/>
      <name val="Times New Roman"/>
      <family val="1"/>
    </font>
    <font>
      <b/>
      <sz val="16"/>
      <color indexed="8"/>
      <name val="SutonnyMJ"/>
    </font>
    <font>
      <b/>
      <sz val="11"/>
      <name val="SutonnyMJ"/>
    </font>
    <font>
      <sz val="9"/>
      <name val="SutonnyMJ"/>
    </font>
    <font>
      <sz val="16"/>
      <name val="SutonnyMJ"/>
    </font>
    <font>
      <b/>
      <sz val="16"/>
      <name val="SutonnyMJ"/>
    </font>
    <font>
      <sz val="16"/>
      <color rgb="FFFF0000"/>
      <name val="SutonnyMJ"/>
    </font>
    <font>
      <b/>
      <sz val="16"/>
      <color rgb="FFFF0000"/>
      <name val="SutonnyMJ"/>
    </font>
    <font>
      <sz val="20"/>
      <color theme="1"/>
      <name val="SutonnyMJ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0" xfId="0" applyFont="1" applyFill="1"/>
    <xf numFmtId="0" fontId="10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3" borderId="1" xfId="0" applyFont="1" applyFill="1" applyBorder="1"/>
    <xf numFmtId="0" fontId="13" fillId="0" borderId="0" xfId="0" applyFont="1"/>
    <xf numFmtId="0" fontId="14" fillId="0" borderId="1" xfId="0" applyFont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14" fontId="15" fillId="0" borderId="1" xfId="0" applyNumberFormat="1" applyFont="1" applyBorder="1"/>
    <xf numFmtId="0" fontId="18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3" fillId="0" borderId="1" xfId="0" applyFont="1" applyBorder="1"/>
    <xf numFmtId="0" fontId="14" fillId="0" borderId="0" xfId="0" applyFont="1"/>
    <xf numFmtId="0" fontId="14" fillId="0" borderId="0" xfId="0" applyFont="1" applyFill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 vertical="center"/>
    </xf>
    <xf numFmtId="0" fontId="15" fillId="0" borderId="0" xfId="0" applyFont="1"/>
    <xf numFmtId="0" fontId="2" fillId="0" borderId="1" xfId="0" applyFont="1" applyBorder="1" applyAlignment="1">
      <alignment horizontal="center" vertical="center"/>
    </xf>
    <xf numFmtId="14" fontId="1" fillId="0" borderId="1" xfId="0" applyNumberFormat="1" applyFont="1" applyBorder="1"/>
    <xf numFmtId="9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/>
    <xf numFmtId="0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0" borderId="1" xfId="0" applyFont="1" applyBorder="1"/>
    <xf numFmtId="0" fontId="23" fillId="3" borderId="1" xfId="0" applyFont="1" applyFill="1" applyBorder="1"/>
    <xf numFmtId="0" fontId="22" fillId="0" borderId="0" xfId="0" applyFont="1"/>
    <xf numFmtId="14" fontId="23" fillId="0" borderId="1" xfId="0" applyNumberFormat="1" applyFont="1" applyBorder="1" applyAlignment="1">
      <alignment horizontal="center" vertical="center"/>
    </xf>
    <xf numFmtId="14" fontId="24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4" fillId="0" borderId="1" xfId="0" applyFont="1" applyBorder="1"/>
    <xf numFmtId="14" fontId="24" fillId="0" borderId="1" xfId="0" applyNumberFormat="1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left" vertical="center"/>
    </xf>
    <xf numFmtId="0" fontId="14" fillId="4" borderId="1" xfId="0" applyFont="1" applyFill="1" applyBorder="1"/>
    <xf numFmtId="49" fontId="14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5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/>
    <xf numFmtId="0" fontId="14" fillId="5" borderId="1" xfId="0" applyNumberFormat="1" applyFont="1" applyFill="1" applyBorder="1" applyAlignment="1">
      <alignment horizontal="center" vertical="center"/>
    </xf>
    <xf numFmtId="0" fontId="18" fillId="5" borderId="1" xfId="0" applyNumberFormat="1" applyFont="1" applyFill="1" applyBorder="1" applyAlignment="1">
      <alignment horizontal="center" vertical="center"/>
    </xf>
    <xf numFmtId="0" fontId="20" fillId="5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/>
    <xf numFmtId="0" fontId="14" fillId="0" borderId="1" xfId="0" applyFont="1" applyBorder="1" applyAlignment="1"/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4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0" fontId="13" fillId="5" borderId="0" xfId="0" applyFont="1" applyFill="1"/>
    <xf numFmtId="0" fontId="17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7" fillId="5" borderId="0" xfId="0" applyFont="1" applyFill="1"/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/>
    </xf>
    <xf numFmtId="14" fontId="20" fillId="5" borderId="1" xfId="0" applyNumberFormat="1" applyFont="1" applyFill="1" applyBorder="1" applyAlignment="1">
      <alignment horizontal="center" vertical="center"/>
    </xf>
    <xf numFmtId="0" fontId="20" fillId="5" borderId="0" xfId="0" applyFont="1" applyFill="1"/>
    <xf numFmtId="14" fontId="18" fillId="5" borderId="1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49" fontId="14" fillId="5" borderId="1" xfId="0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14" fontId="14" fillId="2" borderId="1" xfId="0" applyNumberFormat="1" applyFont="1" applyFill="1" applyBorder="1" applyAlignment="1">
      <alignment horizontal="left" vertical="center"/>
    </xf>
    <xf numFmtId="0" fontId="3" fillId="2" borderId="0" xfId="0" applyFont="1" applyFill="1"/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14" fillId="0" borderId="1" xfId="0" applyFont="1" applyBorder="1" applyAlignment="1">
      <alignment horizontal="center" vertical="center"/>
    </xf>
    <xf numFmtId="0" fontId="23" fillId="4" borderId="1" xfId="0" applyFont="1" applyFill="1" applyBorder="1"/>
    <xf numFmtId="14" fontId="15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4" fillId="0" borderId="14" xfId="0" applyFont="1" applyBorder="1" applyAlignment="1"/>
    <xf numFmtId="0" fontId="14" fillId="0" borderId="0" xfId="0" applyFont="1" applyBorder="1" applyAlignme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4" fillId="0" borderId="4" xfId="0" applyFont="1" applyBorder="1" applyAlignment="1"/>
    <xf numFmtId="0" fontId="17" fillId="0" borderId="4" xfId="0" applyFont="1" applyBorder="1" applyAlignment="1">
      <alignment vertical="center"/>
    </xf>
    <xf numFmtId="0" fontId="14" fillId="0" borderId="0" xfId="0" applyFont="1" applyBorder="1"/>
    <xf numFmtId="14" fontId="14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14" fillId="2" borderId="1" xfId="0" applyFont="1" applyFill="1" applyBorder="1" applyAlignment="1"/>
    <xf numFmtId="14" fontId="15" fillId="2" borderId="1" xfId="0" applyNumberFormat="1" applyFont="1" applyFill="1" applyBorder="1"/>
    <xf numFmtId="0" fontId="14" fillId="2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9" fillId="0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29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0" fontId="23" fillId="3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3" fillId="5" borderId="1" xfId="0" applyFont="1" applyFill="1" applyBorder="1"/>
    <xf numFmtId="0" fontId="17" fillId="5" borderId="1" xfId="0" applyFont="1" applyFill="1" applyBorder="1"/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14" fontId="32" fillId="5" borderId="1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32" fillId="2" borderId="1" xfId="0" applyNumberFormat="1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/>
    </xf>
    <xf numFmtId="0" fontId="32" fillId="5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center" vertical="center"/>
    </xf>
    <xf numFmtId="0" fontId="14" fillId="2" borderId="6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4" fillId="0" borderId="1" xfId="0" applyFont="1" applyBorder="1"/>
    <xf numFmtId="0" fontId="2" fillId="0" borderId="1" xfId="0" applyFont="1" applyBorder="1" applyAlignment="1"/>
    <xf numFmtId="0" fontId="23" fillId="7" borderId="1" xfId="0" applyFont="1" applyFill="1" applyBorder="1"/>
    <xf numFmtId="0" fontId="13" fillId="2" borderId="0" xfId="0" applyFont="1" applyFill="1" applyBorder="1" applyAlignment="1">
      <alignment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21" fillId="0" borderId="1" xfId="0" applyFont="1" applyBorder="1"/>
    <xf numFmtId="0" fontId="21" fillId="0" borderId="1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/>
    </xf>
    <xf numFmtId="0" fontId="21" fillId="0" borderId="3" xfId="0" applyFont="1" applyBorder="1"/>
    <xf numFmtId="0" fontId="32" fillId="0" borderId="1" xfId="0" applyFont="1" applyBorder="1" applyAlignment="1">
      <alignment horizontal="left" vertical="top"/>
    </xf>
    <xf numFmtId="0" fontId="21" fillId="0" borderId="2" xfId="0" applyFont="1" applyBorder="1" applyAlignment="1">
      <alignment horizontal="left" vertical="top"/>
    </xf>
    <xf numFmtId="0" fontId="21" fillId="0" borderId="1" xfId="0" applyNumberFormat="1" applyFont="1" applyBorder="1" applyAlignment="1">
      <alignment vertical="top"/>
    </xf>
    <xf numFmtId="0" fontId="13" fillId="2" borderId="1" xfId="0" applyFont="1" applyFill="1" applyBorder="1"/>
    <xf numFmtId="0" fontId="13" fillId="2" borderId="1" xfId="0" applyFont="1" applyFill="1" applyBorder="1" applyAlignment="1">
      <alignment vertical="center"/>
    </xf>
    <xf numFmtId="0" fontId="33" fillId="0" borderId="1" xfId="0" applyFont="1" applyBorder="1"/>
    <xf numFmtId="0" fontId="13" fillId="0" borderId="0" xfId="0" applyFont="1" applyAlignment="1">
      <alignment horizontal="center" vertical="top"/>
    </xf>
    <xf numFmtId="0" fontId="13" fillId="0" borderId="13" xfId="0" applyFont="1" applyBorder="1" applyAlignment="1"/>
    <xf numFmtId="0" fontId="13" fillId="0" borderId="0" xfId="0" applyFont="1" applyBorder="1" applyAlignment="1"/>
    <xf numFmtId="0" fontId="13" fillId="2" borderId="0" xfId="0" applyFont="1" applyFill="1" applyAlignment="1"/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4" fillId="2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34" fillId="0" borderId="1" xfId="0" applyFont="1" applyBorder="1"/>
    <xf numFmtId="0" fontId="34" fillId="3" borderId="1" xfId="0" applyFont="1" applyFill="1" applyBorder="1"/>
    <xf numFmtId="0" fontId="34" fillId="0" borderId="0" xfId="0" applyFont="1"/>
    <xf numFmtId="0" fontId="34" fillId="5" borderId="1" xfId="0" applyFont="1" applyFill="1" applyBorder="1" applyAlignment="1">
      <alignment horizontal="center" vertical="center"/>
    </xf>
    <xf numFmtId="0" fontId="35" fillId="5" borderId="1" xfId="0" applyFont="1" applyFill="1" applyBorder="1" applyAlignment="1">
      <alignment horizontal="left" vertical="center"/>
    </xf>
    <xf numFmtId="0" fontId="35" fillId="2" borderId="1" xfId="0" applyNumberFormat="1" applyFont="1" applyFill="1" applyBorder="1" applyAlignment="1">
      <alignment horizontal="center" vertical="center"/>
    </xf>
    <xf numFmtId="0" fontId="35" fillId="5" borderId="1" xfId="0" applyNumberFormat="1" applyFont="1" applyFill="1" applyBorder="1" applyAlignment="1">
      <alignment horizontal="center" vertical="center"/>
    </xf>
    <xf numFmtId="0" fontId="34" fillId="5" borderId="0" xfId="0" applyFont="1" applyFill="1"/>
    <xf numFmtId="14" fontId="34" fillId="0" borderId="1" xfId="0" applyNumberFormat="1" applyFont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/>
    </xf>
    <xf numFmtId="0" fontId="35" fillId="5" borderId="0" xfId="0" applyFont="1" applyFill="1"/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0" fontId="36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 wrapText="1"/>
    </xf>
    <xf numFmtId="0" fontId="36" fillId="0" borderId="1" xfId="0" applyFont="1" applyBorder="1"/>
    <xf numFmtId="0" fontId="36" fillId="3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6" fillId="7" borderId="1" xfId="0" applyFont="1" applyFill="1" applyBorder="1" applyAlignment="1">
      <alignment horizontal="center" vertical="center"/>
    </xf>
    <xf numFmtId="0" fontId="36" fillId="3" borderId="1" xfId="0" applyFont="1" applyFill="1" applyBorder="1"/>
    <xf numFmtId="0" fontId="36" fillId="0" borderId="0" xfId="0" applyFont="1"/>
    <xf numFmtId="14" fontId="34" fillId="0" borderId="1" xfId="0" applyNumberFormat="1" applyFont="1" applyBorder="1"/>
    <xf numFmtId="0" fontId="34" fillId="6" borderId="1" xfId="0" applyFont="1" applyFill="1" applyBorder="1"/>
    <xf numFmtId="0" fontId="34" fillId="6" borderId="0" xfId="0" applyFont="1" applyFill="1"/>
    <xf numFmtId="14" fontId="36" fillId="0" borderId="1" xfId="0" applyNumberFormat="1" applyFont="1" applyBorder="1" applyAlignment="1">
      <alignment horizontal="center" vertical="center"/>
    </xf>
    <xf numFmtId="14" fontId="36" fillId="0" borderId="1" xfId="0" applyNumberFormat="1" applyFont="1" applyBorder="1"/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/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/>
    <xf numFmtId="0" fontId="34" fillId="2" borderId="4" xfId="0" applyNumberFormat="1" applyFont="1" applyFill="1" applyBorder="1" applyAlignment="1">
      <alignment horizontal="center" vertical="center"/>
    </xf>
    <xf numFmtId="14" fontId="34" fillId="2" borderId="1" xfId="0" applyNumberFormat="1" applyFont="1" applyFill="1" applyBorder="1"/>
    <xf numFmtId="0" fontId="34" fillId="2" borderId="1" xfId="0" applyFont="1" applyFill="1" applyBorder="1" applyAlignment="1">
      <alignment horizontal="center" vertical="center"/>
    </xf>
    <xf numFmtId="0" fontId="34" fillId="2" borderId="1" xfId="0" applyFont="1" applyFill="1" applyBorder="1"/>
    <xf numFmtId="0" fontId="34" fillId="2" borderId="1" xfId="0" applyFont="1" applyFill="1" applyBorder="1" applyAlignment="1">
      <alignment vertical="center"/>
    </xf>
    <xf numFmtId="0" fontId="34" fillId="2" borderId="1" xfId="0" applyFont="1" applyFill="1" applyBorder="1" applyAlignment="1"/>
    <xf numFmtId="0" fontId="36" fillId="2" borderId="4" xfId="0" applyNumberFormat="1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horizontal="left" vertical="center"/>
    </xf>
    <xf numFmtId="14" fontId="37" fillId="5" borderId="1" xfId="0" applyNumberFormat="1" applyFont="1" applyFill="1" applyBorder="1" applyAlignment="1">
      <alignment horizontal="center" vertical="center"/>
    </xf>
    <xf numFmtId="0" fontId="37" fillId="2" borderId="1" xfId="0" applyNumberFormat="1" applyFont="1" applyFill="1" applyBorder="1" applyAlignment="1">
      <alignment horizontal="center" vertical="center"/>
    </xf>
    <xf numFmtId="0" fontId="37" fillId="5" borderId="1" xfId="0" applyNumberFormat="1" applyFont="1" applyFill="1" applyBorder="1" applyAlignment="1">
      <alignment horizontal="center" vertical="center"/>
    </xf>
    <xf numFmtId="0" fontId="37" fillId="5" borderId="0" xfId="0" applyFont="1" applyFill="1"/>
    <xf numFmtId="14" fontId="35" fillId="5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left" vertical="center"/>
    </xf>
    <xf numFmtId="0" fontId="34" fillId="2" borderId="0" xfId="0" applyFont="1" applyFill="1"/>
    <xf numFmtId="0" fontId="34" fillId="0" borderId="0" xfId="0" applyFont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14" fontId="34" fillId="5" borderId="1" xfId="0" applyNumberFormat="1" applyFont="1" applyFill="1" applyBorder="1" applyAlignment="1">
      <alignment horizontal="center" vertical="center"/>
    </xf>
    <xf numFmtId="0" fontId="34" fillId="5" borderId="1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34" fillId="0" borderId="1" xfId="0" applyNumberFormat="1" applyFont="1" applyBorder="1" applyAlignment="1">
      <alignment horizontal="center" vertical="center"/>
    </xf>
    <xf numFmtId="14" fontId="34" fillId="0" borderId="1" xfId="0" applyNumberFormat="1" applyFont="1" applyBorder="1" applyAlignment="1">
      <alignment horizontal="left" vertical="center"/>
    </xf>
    <xf numFmtId="0" fontId="34" fillId="5" borderId="1" xfId="0" applyFont="1" applyFill="1" applyBorder="1" applyAlignment="1">
      <alignment horizontal="left" vertical="center"/>
    </xf>
    <xf numFmtId="49" fontId="34" fillId="5" borderId="1" xfId="0" applyNumberFormat="1" applyFont="1" applyFill="1" applyBorder="1" applyAlignment="1">
      <alignment horizontal="center" vertical="center"/>
    </xf>
    <xf numFmtId="0" fontId="35" fillId="5" borderId="0" xfId="0" applyFont="1" applyFill="1" applyAlignment="1">
      <alignment horizontal="center" vertical="center"/>
    </xf>
    <xf numFmtId="14" fontId="34" fillId="2" borderId="1" xfId="0" applyNumberFormat="1" applyFont="1" applyFill="1" applyBorder="1" applyAlignment="1">
      <alignment horizontal="center" vertical="center"/>
    </xf>
    <xf numFmtId="0" fontId="34" fillId="3" borderId="1" xfId="0" applyNumberFormat="1" applyFont="1" applyFill="1" applyBorder="1" applyAlignment="1">
      <alignment horizontal="center" vertical="center"/>
    </xf>
    <xf numFmtId="0" fontId="34" fillId="5" borderId="1" xfId="0" applyFont="1" applyFill="1" applyBorder="1"/>
    <xf numFmtId="0" fontId="34" fillId="2" borderId="0" xfId="0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/>
    <xf numFmtId="0" fontId="34" fillId="0" borderId="0" xfId="0" applyFont="1" applyAlignment="1">
      <alignment vertical="center"/>
    </xf>
    <xf numFmtId="0" fontId="34" fillId="0" borderId="0" xfId="0" applyFont="1" applyAlignment="1"/>
    <xf numFmtId="0" fontId="34" fillId="0" borderId="0" xfId="0" applyFont="1" applyAlignment="1">
      <alignment horizontal="left" vertical="center"/>
    </xf>
    <xf numFmtId="0" fontId="34" fillId="0" borderId="14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0" borderId="14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4" fillId="0" borderId="14" xfId="0" applyFont="1" applyBorder="1" applyAlignment="1"/>
    <xf numFmtId="0" fontId="34" fillId="0" borderId="0" xfId="0" applyFont="1" applyBorder="1" applyAlignment="1"/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vertical="top"/>
    </xf>
    <xf numFmtId="0" fontId="21" fillId="0" borderId="0" xfId="0" applyFont="1" applyBorder="1" applyAlignment="1"/>
    <xf numFmtId="0" fontId="13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vertical="center"/>
    </xf>
    <xf numFmtId="49" fontId="14" fillId="8" borderId="1" xfId="0" applyNumberFormat="1" applyFont="1" applyFill="1" applyBorder="1" applyAlignment="1">
      <alignment horizontal="center" vertical="center"/>
    </xf>
    <xf numFmtId="0" fontId="14" fillId="8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14" fontId="15" fillId="8" borderId="1" xfId="0" applyNumberFormat="1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center" vertical="center"/>
    </xf>
    <xf numFmtId="0" fontId="14" fillId="8" borderId="1" xfId="0" applyFont="1" applyFill="1" applyBorder="1"/>
    <xf numFmtId="0" fontId="14" fillId="8" borderId="1" xfId="0" applyFont="1" applyFill="1" applyBorder="1" applyAlignment="1"/>
    <xf numFmtId="0" fontId="13" fillId="8" borderId="0" xfId="0" applyFont="1" applyFill="1" applyAlignment="1">
      <alignment horizontal="center" vertical="center"/>
    </xf>
    <xf numFmtId="0" fontId="13" fillId="8" borderId="0" xfId="0" applyFont="1" applyFill="1"/>
    <xf numFmtId="0" fontId="15" fillId="8" borderId="1" xfId="0" applyFont="1" applyFill="1" applyBorder="1"/>
    <xf numFmtId="0" fontId="18" fillId="5" borderId="1" xfId="0" applyNumberFormat="1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14" fontId="24" fillId="0" borderId="1" xfId="0" applyNumberFormat="1" applyFont="1" applyBorder="1" applyAlignment="1">
      <alignment horizontal="left" vertical="center"/>
    </xf>
    <xf numFmtId="0" fontId="22" fillId="8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left" vertical="center"/>
    </xf>
    <xf numFmtId="14" fontId="23" fillId="8" borderId="1" xfId="0" applyNumberFormat="1" applyFont="1" applyFill="1" applyBorder="1" applyAlignment="1">
      <alignment horizontal="center" vertical="center"/>
    </xf>
    <xf numFmtId="0" fontId="23" fillId="8" borderId="1" xfId="0" applyNumberFormat="1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14" fontId="24" fillId="8" borderId="1" xfId="0" applyNumberFormat="1" applyFont="1" applyFill="1" applyBorder="1"/>
    <xf numFmtId="0" fontId="23" fillId="8" borderId="1" xfId="0" applyFont="1" applyFill="1" applyBorder="1" applyAlignment="1">
      <alignment horizontal="center" vertical="center"/>
    </xf>
    <xf numFmtId="0" fontId="23" fillId="8" borderId="1" xfId="0" applyFont="1" applyFill="1" applyBorder="1"/>
    <xf numFmtId="0" fontId="23" fillId="8" borderId="1" xfId="0" applyFont="1" applyFill="1" applyBorder="1" applyAlignment="1">
      <alignment vertical="center"/>
    </xf>
    <xf numFmtId="0" fontId="23" fillId="8" borderId="1" xfId="0" applyFont="1" applyFill="1" applyBorder="1" applyAlignment="1"/>
    <xf numFmtId="0" fontId="22" fillId="8" borderId="0" xfId="0" applyFont="1" applyFill="1"/>
    <xf numFmtId="0" fontId="14" fillId="8" borderId="1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left" vertical="center"/>
    </xf>
    <xf numFmtId="14" fontId="14" fillId="8" borderId="1" xfId="0" applyNumberFormat="1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left" vertical="center"/>
    </xf>
    <xf numFmtId="0" fontId="36" fillId="8" borderId="1" xfId="0" applyNumberFormat="1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 wrapText="1"/>
    </xf>
    <xf numFmtId="0" fontId="36" fillId="8" borderId="1" xfId="0" applyFont="1" applyFill="1" applyBorder="1"/>
    <xf numFmtId="0" fontId="36" fillId="8" borderId="1" xfId="0" applyFont="1" applyFill="1" applyBorder="1" applyAlignment="1">
      <alignment vertical="center"/>
    </xf>
    <xf numFmtId="0" fontId="36" fillId="8" borderId="1" xfId="0" applyFont="1" applyFill="1" applyBorder="1" applyAlignment="1"/>
    <xf numFmtId="0" fontId="34" fillId="8" borderId="1" xfId="0" applyFont="1" applyFill="1" applyBorder="1"/>
    <xf numFmtId="0" fontId="36" fillId="8" borderId="0" xfId="0" applyFont="1" applyFill="1"/>
    <xf numFmtId="0" fontId="36" fillId="2" borderId="1" xfId="0" applyFont="1" applyFill="1" applyBorder="1"/>
    <xf numFmtId="14" fontId="36" fillId="8" borderId="1" xfId="0" applyNumberFormat="1" applyFont="1" applyFill="1" applyBorder="1" applyAlignment="1">
      <alignment horizontal="center" vertical="center"/>
    </xf>
    <xf numFmtId="0" fontId="36" fillId="8" borderId="0" xfId="0" applyFont="1" applyFill="1" applyAlignment="1">
      <alignment horizontal="center" vertical="center"/>
    </xf>
    <xf numFmtId="0" fontId="34" fillId="8" borderId="1" xfId="0" applyFont="1" applyFill="1" applyBorder="1" applyAlignment="1">
      <alignment horizontal="left" vertical="center"/>
    </xf>
    <xf numFmtId="49" fontId="34" fillId="8" borderId="1" xfId="0" applyNumberFormat="1" applyFont="1" applyFill="1" applyBorder="1" applyAlignment="1">
      <alignment horizontal="center" vertical="center"/>
    </xf>
    <xf numFmtId="0" fontId="34" fillId="8" borderId="1" xfId="0" applyNumberFormat="1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 wrapText="1"/>
    </xf>
    <xf numFmtId="0" fontId="34" fillId="8" borderId="1" xfId="0" applyFont="1" applyFill="1" applyBorder="1" applyAlignment="1"/>
    <xf numFmtId="0" fontId="34" fillId="8" borderId="0" xfId="0" applyFont="1" applyFill="1" applyAlignment="1">
      <alignment horizontal="center" vertical="center"/>
    </xf>
    <xf numFmtId="0" fontId="34" fillId="8" borderId="0" xfId="0" applyFont="1" applyFill="1"/>
    <xf numFmtId="14" fontId="34" fillId="8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/>
    <xf numFmtId="0" fontId="16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9" fontId="14" fillId="0" borderId="2" xfId="0" applyNumberFormat="1" applyFont="1" applyBorder="1" applyAlignment="1">
      <alignment horizontal="center" vertical="center"/>
    </xf>
    <xf numFmtId="9" fontId="14" fillId="0" borderId="3" xfId="0" applyNumberFormat="1" applyFont="1" applyBorder="1" applyAlignment="1">
      <alignment horizontal="center" vertical="center"/>
    </xf>
    <xf numFmtId="9" fontId="14" fillId="0" borderId="2" xfId="0" applyNumberFormat="1" applyFont="1" applyBorder="1" applyAlignment="1">
      <alignment vertical="center"/>
    </xf>
    <xf numFmtId="9" fontId="14" fillId="0" borderId="3" xfId="0" applyNumberFormat="1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5" fillId="5" borderId="4" xfId="0" applyFont="1" applyFill="1" applyBorder="1" applyAlignment="1">
      <alignment horizontal="center" vertical="center"/>
    </xf>
    <xf numFmtId="0" fontId="35" fillId="5" borderId="6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NumberFormat="1" applyFont="1" applyBorder="1" applyAlignment="1">
      <alignment horizontal="center" vertical="center"/>
    </xf>
    <xf numFmtId="0" fontId="18" fillId="0" borderId="3" xfId="0" applyNumberFormat="1" applyFont="1" applyBorder="1" applyAlignment="1">
      <alignment horizontal="center" vertical="center"/>
    </xf>
    <xf numFmtId="0" fontId="18" fillId="0" borderId="4" xfId="0" applyNumberFormat="1" applyFont="1" applyBorder="1" applyAlignment="1">
      <alignment horizontal="center" vertical="center"/>
    </xf>
    <xf numFmtId="0" fontId="18" fillId="0" borderId="6" xfId="0" applyNumberFormat="1" applyFont="1" applyBorder="1" applyAlignment="1">
      <alignment horizontal="center" vertical="center"/>
    </xf>
    <xf numFmtId="0" fontId="18" fillId="0" borderId="5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29" fillId="0" borderId="14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2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67"/>
  <sheetViews>
    <sheetView workbookViewId="0">
      <selection activeCell="A122" sqref="A122:XFD122"/>
    </sheetView>
  </sheetViews>
  <sheetFormatPr defaultRowHeight="19.5"/>
  <cols>
    <col min="1" max="1" width="9.140625" style="67"/>
    <col min="2" max="2" width="6.7109375" style="18" customWidth="1"/>
    <col min="3" max="3" width="27.28515625" style="76" customWidth="1"/>
    <col min="4" max="4" width="13.5703125" style="30" customWidth="1"/>
    <col min="5" max="5" width="11.5703125" style="179" customWidth="1"/>
    <col min="6" max="6" width="11.85546875" style="180" customWidth="1"/>
    <col min="7" max="7" width="12.85546875" style="34" customWidth="1"/>
    <col min="8" max="8" width="12.42578125" style="30" customWidth="1"/>
    <col min="9" max="9" width="13.85546875" style="28" bestFit="1" customWidth="1"/>
    <col min="10" max="10" width="12.140625" style="28" bestFit="1" customWidth="1"/>
    <col min="11" max="11" width="12" style="29" customWidth="1"/>
    <col min="12" max="12" width="15.5703125" style="28" bestFit="1" customWidth="1"/>
    <col min="13" max="13" width="13.28515625" style="76" customWidth="1"/>
    <col min="14" max="14" width="12.140625" style="77" bestFit="1" customWidth="1"/>
    <col min="15" max="15" width="12.28515625" style="29" customWidth="1"/>
    <col min="16" max="16" width="12.85546875" style="28" customWidth="1"/>
    <col min="17" max="18" width="10.5703125" style="28" bestFit="1" customWidth="1"/>
    <col min="19" max="19" width="13.7109375" style="29" bestFit="1" customWidth="1"/>
    <col min="20" max="20" width="9.140625" style="28"/>
    <col min="21" max="21" width="11.85546875" style="28" customWidth="1"/>
    <col min="22" max="23" width="9.140625" style="28"/>
    <col min="24" max="24" width="7" style="18" customWidth="1"/>
    <col min="25" max="16384" width="9.140625" style="18"/>
  </cols>
  <sheetData>
    <row r="1" spans="1:23" ht="52.5" customHeight="1">
      <c r="B1" s="380" t="s">
        <v>1791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ht="19.5" customHeight="1">
      <c r="A2" s="399"/>
      <c r="B2" s="385" t="s">
        <v>0</v>
      </c>
      <c r="C2" s="388" t="s">
        <v>1</v>
      </c>
      <c r="D2" s="382" t="s">
        <v>2</v>
      </c>
      <c r="E2" s="383"/>
      <c r="F2" s="391" t="s">
        <v>818</v>
      </c>
      <c r="G2" s="406" t="s">
        <v>5</v>
      </c>
      <c r="H2" s="382" t="s">
        <v>6</v>
      </c>
      <c r="I2" s="383"/>
      <c r="J2" s="383"/>
      <c r="K2" s="384"/>
      <c r="L2" s="382" t="s">
        <v>15</v>
      </c>
      <c r="M2" s="383"/>
      <c r="N2" s="383"/>
      <c r="O2" s="384"/>
      <c r="P2" s="382" t="s">
        <v>10</v>
      </c>
      <c r="Q2" s="383"/>
      <c r="R2" s="383"/>
      <c r="S2" s="384"/>
      <c r="T2" s="396" t="s">
        <v>11</v>
      </c>
      <c r="U2" s="396" t="s">
        <v>12</v>
      </c>
      <c r="V2" s="385" t="s">
        <v>13</v>
      </c>
      <c r="W2" s="385" t="s">
        <v>14</v>
      </c>
    </row>
    <row r="3" spans="1:23" ht="34.5" customHeight="1">
      <c r="A3" s="400"/>
      <c r="B3" s="386"/>
      <c r="C3" s="389"/>
      <c r="D3" s="385" t="s">
        <v>3</v>
      </c>
      <c r="E3" s="174" t="s">
        <v>806</v>
      </c>
      <c r="F3" s="392"/>
      <c r="G3" s="407"/>
      <c r="H3" s="385" t="s">
        <v>7</v>
      </c>
      <c r="I3" s="385" t="s">
        <v>8</v>
      </c>
      <c r="J3" s="402">
        <v>0.04</v>
      </c>
      <c r="K3" s="394" t="s">
        <v>9</v>
      </c>
      <c r="L3" s="385" t="s">
        <v>7</v>
      </c>
      <c r="M3" s="388" t="s">
        <v>8</v>
      </c>
      <c r="N3" s="404">
        <v>0.04</v>
      </c>
      <c r="O3" s="394" t="s">
        <v>9</v>
      </c>
      <c r="P3" s="394" t="s">
        <v>7</v>
      </c>
      <c r="Q3" s="385" t="s">
        <v>8</v>
      </c>
      <c r="R3" s="402">
        <v>0.04</v>
      </c>
      <c r="S3" s="394" t="s">
        <v>9</v>
      </c>
      <c r="T3" s="397"/>
      <c r="U3" s="397"/>
      <c r="V3" s="386"/>
      <c r="W3" s="386"/>
    </row>
    <row r="4" spans="1:23" ht="18.75" customHeight="1">
      <c r="A4" s="401"/>
      <c r="B4" s="387"/>
      <c r="C4" s="390"/>
      <c r="D4" s="387"/>
      <c r="E4" s="142" t="s">
        <v>540</v>
      </c>
      <c r="F4" s="393"/>
      <c r="G4" s="408"/>
      <c r="H4" s="387"/>
      <c r="I4" s="387"/>
      <c r="J4" s="403"/>
      <c r="K4" s="395"/>
      <c r="L4" s="387"/>
      <c r="M4" s="390"/>
      <c r="N4" s="405"/>
      <c r="O4" s="395"/>
      <c r="P4" s="395"/>
      <c r="Q4" s="387"/>
      <c r="R4" s="403"/>
      <c r="S4" s="395"/>
      <c r="T4" s="398"/>
      <c r="U4" s="398"/>
      <c r="V4" s="387"/>
      <c r="W4" s="387"/>
    </row>
    <row r="5" spans="1:23">
      <c r="A5" s="64"/>
      <c r="B5" s="14">
        <v>1</v>
      </c>
      <c r="C5" s="72">
        <v>2</v>
      </c>
      <c r="D5" s="168">
        <v>3</v>
      </c>
      <c r="E5" s="164">
        <v>4</v>
      </c>
      <c r="F5" s="164">
        <v>10</v>
      </c>
      <c r="G5" s="38">
        <v>11</v>
      </c>
      <c r="H5" s="38">
        <v>12</v>
      </c>
      <c r="I5" s="14">
        <v>13</v>
      </c>
      <c r="J5" s="38">
        <v>14</v>
      </c>
      <c r="K5" s="38">
        <v>15</v>
      </c>
      <c r="L5" s="14">
        <v>16</v>
      </c>
      <c r="M5" s="72">
        <v>17</v>
      </c>
      <c r="N5" s="72">
        <v>18</v>
      </c>
      <c r="O5" s="14">
        <v>19</v>
      </c>
      <c r="P5" s="38">
        <v>20</v>
      </c>
      <c r="Q5" s="38">
        <v>21</v>
      </c>
      <c r="R5" s="14">
        <v>22</v>
      </c>
      <c r="S5" s="38">
        <v>23</v>
      </c>
      <c r="T5" s="38">
        <v>24</v>
      </c>
      <c r="U5" s="14">
        <v>25</v>
      </c>
      <c r="V5" s="38">
        <v>26</v>
      </c>
      <c r="W5" s="38">
        <v>27</v>
      </c>
    </row>
    <row r="6" spans="1:23" ht="34.5">
      <c r="A6" s="64">
        <v>1</v>
      </c>
      <c r="B6" s="10">
        <v>1</v>
      </c>
      <c r="C6" s="183" t="s">
        <v>79</v>
      </c>
      <c r="D6" s="168" t="s">
        <v>80</v>
      </c>
      <c r="E6" s="142">
        <v>20000</v>
      </c>
      <c r="F6" s="143">
        <f t="shared" ref="F6:F37" si="0">SUM(E6:E6)</f>
        <v>20000</v>
      </c>
      <c r="G6" s="20">
        <v>35405</v>
      </c>
      <c r="H6" s="12">
        <f>F6</f>
        <v>20000</v>
      </c>
      <c r="I6" s="12">
        <f>M6</f>
        <v>3336</v>
      </c>
      <c r="J6" s="12">
        <f>N6</f>
        <v>0</v>
      </c>
      <c r="K6" s="15">
        <f>H6+I6+J6</f>
        <v>23336</v>
      </c>
      <c r="L6" s="12">
        <v>20000</v>
      </c>
      <c r="M6" s="72">
        <v>3336</v>
      </c>
      <c r="N6" s="72">
        <v>0</v>
      </c>
      <c r="O6" s="15">
        <f t="shared" ref="O6" si="1">L6+M6+N6</f>
        <v>23336</v>
      </c>
      <c r="P6" s="15">
        <f>H6-L6</f>
        <v>0</v>
      </c>
      <c r="Q6" s="12">
        <v>0</v>
      </c>
      <c r="R6" s="16">
        <v>0</v>
      </c>
      <c r="S6" s="17">
        <f>P6+Q6+R6</f>
        <v>0</v>
      </c>
      <c r="T6" s="16">
        <v>0</v>
      </c>
      <c r="U6" s="16">
        <f>F6/100*5</f>
        <v>1000</v>
      </c>
      <c r="V6" s="16">
        <v>130</v>
      </c>
      <c r="W6" s="16"/>
    </row>
    <row r="7" spans="1:23" ht="34.5">
      <c r="A7" s="64">
        <v>2</v>
      </c>
      <c r="B7" s="10">
        <v>2</v>
      </c>
      <c r="C7" s="183" t="s">
        <v>81</v>
      </c>
      <c r="D7" s="168" t="s">
        <v>80</v>
      </c>
      <c r="E7" s="142">
        <v>10000</v>
      </c>
      <c r="F7" s="143">
        <f t="shared" si="0"/>
        <v>10000</v>
      </c>
      <c r="G7" s="20">
        <v>35405</v>
      </c>
      <c r="H7" s="12">
        <f t="shared" ref="H7:H59" si="2">F7</f>
        <v>10000</v>
      </c>
      <c r="I7" s="99">
        <f t="shared" ref="I7:I34" si="3">M7</f>
        <v>1654</v>
      </c>
      <c r="J7" s="99">
        <f t="shared" ref="J7:J34" si="4">N7</f>
        <v>0</v>
      </c>
      <c r="K7" s="15">
        <f t="shared" ref="K7:K59" si="5">H7+I7+J7</f>
        <v>11654</v>
      </c>
      <c r="L7" s="12">
        <v>10000</v>
      </c>
      <c r="M7" s="72">
        <v>1654</v>
      </c>
      <c r="N7" s="72">
        <v>0</v>
      </c>
      <c r="O7" s="15">
        <f t="shared" ref="O7:O59" si="6">L7+M7+N7</f>
        <v>11654</v>
      </c>
      <c r="P7" s="15">
        <f t="shared" ref="P7:P59" si="7">H7-L7</f>
        <v>0</v>
      </c>
      <c r="Q7" s="12">
        <v>0</v>
      </c>
      <c r="R7" s="16">
        <v>0</v>
      </c>
      <c r="S7" s="17">
        <f t="shared" ref="S7:S59" si="8">P7+Q7+R7</f>
        <v>0</v>
      </c>
      <c r="T7" s="16">
        <v>0</v>
      </c>
      <c r="U7" s="16">
        <f t="shared" ref="U7:U59" si="9">F7/100*5</f>
        <v>500</v>
      </c>
      <c r="V7" s="16">
        <v>120</v>
      </c>
      <c r="W7" s="16"/>
    </row>
    <row r="8" spans="1:23" ht="34.5">
      <c r="A8" s="64">
        <v>3</v>
      </c>
      <c r="B8" s="10">
        <v>3</v>
      </c>
      <c r="C8" s="183" t="s">
        <v>82</v>
      </c>
      <c r="D8" s="168" t="s">
        <v>80</v>
      </c>
      <c r="E8" s="142">
        <v>15000</v>
      </c>
      <c r="F8" s="143">
        <f t="shared" si="0"/>
        <v>15000</v>
      </c>
      <c r="G8" s="20">
        <v>35405</v>
      </c>
      <c r="H8" s="12">
        <f t="shared" si="2"/>
        <v>15000</v>
      </c>
      <c r="I8" s="99">
        <f t="shared" si="3"/>
        <v>3495</v>
      </c>
      <c r="J8" s="99">
        <f t="shared" si="4"/>
        <v>0</v>
      </c>
      <c r="K8" s="15">
        <f t="shared" si="5"/>
        <v>18495</v>
      </c>
      <c r="L8" s="12">
        <v>15000</v>
      </c>
      <c r="M8" s="72">
        <v>3495</v>
      </c>
      <c r="N8" s="72">
        <v>0</v>
      </c>
      <c r="O8" s="15">
        <f t="shared" si="6"/>
        <v>18495</v>
      </c>
      <c r="P8" s="15">
        <f t="shared" si="7"/>
        <v>0</v>
      </c>
      <c r="Q8" s="12">
        <v>0</v>
      </c>
      <c r="R8" s="16">
        <v>0</v>
      </c>
      <c r="S8" s="17">
        <f t="shared" si="8"/>
        <v>0</v>
      </c>
      <c r="T8" s="16">
        <v>0</v>
      </c>
      <c r="U8" s="16">
        <f t="shared" si="9"/>
        <v>750</v>
      </c>
      <c r="V8" s="16">
        <v>120</v>
      </c>
      <c r="W8" s="16"/>
    </row>
    <row r="9" spans="1:23" ht="34.5">
      <c r="A9" s="64">
        <v>4</v>
      </c>
      <c r="B9" s="10">
        <v>4</v>
      </c>
      <c r="C9" s="183" t="s">
        <v>83</v>
      </c>
      <c r="D9" s="168" t="s">
        <v>80</v>
      </c>
      <c r="E9" s="142">
        <v>15000</v>
      </c>
      <c r="F9" s="143">
        <f t="shared" si="0"/>
        <v>15000</v>
      </c>
      <c r="G9" s="20">
        <v>35405</v>
      </c>
      <c r="H9" s="12">
        <f t="shared" si="2"/>
        <v>15000</v>
      </c>
      <c r="I9" s="99">
        <f t="shared" si="3"/>
        <v>3469</v>
      </c>
      <c r="J9" s="99">
        <f t="shared" si="4"/>
        <v>0</v>
      </c>
      <c r="K9" s="15">
        <f t="shared" si="5"/>
        <v>18469</v>
      </c>
      <c r="L9" s="12">
        <v>15000</v>
      </c>
      <c r="M9" s="72">
        <v>3469</v>
      </c>
      <c r="N9" s="72">
        <v>0</v>
      </c>
      <c r="O9" s="15">
        <f t="shared" si="6"/>
        <v>18469</v>
      </c>
      <c r="P9" s="15">
        <f t="shared" si="7"/>
        <v>0</v>
      </c>
      <c r="Q9" s="12">
        <v>0</v>
      </c>
      <c r="R9" s="16">
        <v>0</v>
      </c>
      <c r="S9" s="17">
        <f t="shared" si="8"/>
        <v>0</v>
      </c>
      <c r="T9" s="16">
        <v>0</v>
      </c>
      <c r="U9" s="16">
        <f t="shared" si="9"/>
        <v>750</v>
      </c>
      <c r="V9" s="16">
        <v>115</v>
      </c>
      <c r="W9" s="16"/>
    </row>
    <row r="10" spans="1:23" ht="34.5">
      <c r="A10" s="64">
        <v>5</v>
      </c>
      <c r="B10" s="10">
        <v>5</v>
      </c>
      <c r="C10" s="183" t="s">
        <v>84</v>
      </c>
      <c r="D10" s="168" t="s">
        <v>80</v>
      </c>
      <c r="E10" s="142">
        <v>20000</v>
      </c>
      <c r="F10" s="143">
        <f t="shared" si="0"/>
        <v>20000</v>
      </c>
      <c r="G10" s="20">
        <v>35405</v>
      </c>
      <c r="H10" s="12">
        <f t="shared" si="2"/>
        <v>20000</v>
      </c>
      <c r="I10" s="99">
        <f t="shared" si="3"/>
        <v>3336</v>
      </c>
      <c r="J10" s="99">
        <f t="shared" si="4"/>
        <v>0</v>
      </c>
      <c r="K10" s="15">
        <f t="shared" si="5"/>
        <v>23336</v>
      </c>
      <c r="L10" s="12">
        <v>20000</v>
      </c>
      <c r="M10" s="72">
        <v>3336</v>
      </c>
      <c r="N10" s="72">
        <v>0</v>
      </c>
      <c r="O10" s="15">
        <f t="shared" si="6"/>
        <v>23336</v>
      </c>
      <c r="P10" s="15">
        <f t="shared" si="7"/>
        <v>0</v>
      </c>
      <c r="Q10" s="12">
        <v>0</v>
      </c>
      <c r="R10" s="16">
        <v>0</v>
      </c>
      <c r="S10" s="17">
        <f t="shared" si="8"/>
        <v>0</v>
      </c>
      <c r="T10" s="16">
        <v>0</v>
      </c>
      <c r="U10" s="16">
        <f t="shared" si="9"/>
        <v>1000</v>
      </c>
      <c r="V10" s="16">
        <v>130</v>
      </c>
      <c r="W10" s="16"/>
    </row>
    <row r="11" spans="1:23" ht="34.5">
      <c r="A11" s="64">
        <v>6</v>
      </c>
      <c r="B11" s="10">
        <v>6</v>
      </c>
      <c r="C11" s="183" t="s">
        <v>85</v>
      </c>
      <c r="D11" s="168" t="s">
        <v>80</v>
      </c>
      <c r="E11" s="142">
        <v>20000</v>
      </c>
      <c r="F11" s="143">
        <f t="shared" si="0"/>
        <v>20000</v>
      </c>
      <c r="G11" s="20">
        <v>35405</v>
      </c>
      <c r="H11" s="12">
        <f t="shared" si="2"/>
        <v>20000</v>
      </c>
      <c r="I11" s="99">
        <f t="shared" si="3"/>
        <v>3748</v>
      </c>
      <c r="J11" s="99">
        <f t="shared" si="4"/>
        <v>0</v>
      </c>
      <c r="K11" s="15">
        <f t="shared" si="5"/>
        <v>23748</v>
      </c>
      <c r="L11" s="12">
        <v>20000</v>
      </c>
      <c r="M11" s="72">
        <v>3748</v>
      </c>
      <c r="N11" s="72">
        <v>0</v>
      </c>
      <c r="O11" s="15">
        <f t="shared" si="6"/>
        <v>23748</v>
      </c>
      <c r="P11" s="15">
        <f t="shared" si="7"/>
        <v>0</v>
      </c>
      <c r="Q11" s="12">
        <v>0</v>
      </c>
      <c r="R11" s="16">
        <v>0</v>
      </c>
      <c r="S11" s="17">
        <f t="shared" si="8"/>
        <v>0</v>
      </c>
      <c r="T11" s="16">
        <v>0</v>
      </c>
      <c r="U11" s="16">
        <f t="shared" si="9"/>
        <v>1000</v>
      </c>
      <c r="V11" s="16">
        <v>190</v>
      </c>
      <c r="W11" s="16"/>
    </row>
    <row r="12" spans="1:23" ht="34.5">
      <c r="A12" s="64">
        <v>7</v>
      </c>
      <c r="B12" s="10">
        <v>7</v>
      </c>
      <c r="C12" s="183" t="s">
        <v>86</v>
      </c>
      <c r="D12" s="168" t="s">
        <v>87</v>
      </c>
      <c r="E12" s="142">
        <v>20000</v>
      </c>
      <c r="F12" s="143">
        <f t="shared" si="0"/>
        <v>20000</v>
      </c>
      <c r="G12" s="14" t="s">
        <v>147</v>
      </c>
      <c r="H12" s="12">
        <f t="shared" si="2"/>
        <v>20000</v>
      </c>
      <c r="I12" s="99">
        <f t="shared" si="3"/>
        <v>2595</v>
      </c>
      <c r="J12" s="99">
        <f t="shared" si="4"/>
        <v>0</v>
      </c>
      <c r="K12" s="15">
        <f t="shared" si="5"/>
        <v>22595</v>
      </c>
      <c r="L12" s="12">
        <v>20000</v>
      </c>
      <c r="M12" s="72">
        <v>2595</v>
      </c>
      <c r="N12" s="72">
        <v>0</v>
      </c>
      <c r="O12" s="15">
        <f t="shared" si="6"/>
        <v>22595</v>
      </c>
      <c r="P12" s="15">
        <f t="shared" si="7"/>
        <v>0</v>
      </c>
      <c r="Q12" s="12">
        <v>0</v>
      </c>
      <c r="R12" s="16">
        <v>0</v>
      </c>
      <c r="S12" s="17">
        <f t="shared" si="8"/>
        <v>0</v>
      </c>
      <c r="T12" s="16">
        <v>0</v>
      </c>
      <c r="U12" s="16">
        <f t="shared" si="9"/>
        <v>1000</v>
      </c>
      <c r="V12" s="16">
        <v>175</v>
      </c>
      <c r="W12" s="16"/>
    </row>
    <row r="13" spans="1:23" ht="34.5">
      <c r="A13" s="64">
        <v>8</v>
      </c>
      <c r="B13" s="10">
        <v>8</v>
      </c>
      <c r="C13" s="183" t="s">
        <v>88</v>
      </c>
      <c r="D13" s="168" t="s">
        <v>87</v>
      </c>
      <c r="E13" s="142">
        <v>20000</v>
      </c>
      <c r="F13" s="143">
        <f t="shared" si="0"/>
        <v>20000</v>
      </c>
      <c r="G13" s="14" t="s">
        <v>147</v>
      </c>
      <c r="H13" s="12">
        <f t="shared" si="2"/>
        <v>20000</v>
      </c>
      <c r="I13" s="99">
        <f t="shared" si="3"/>
        <v>2336</v>
      </c>
      <c r="J13" s="99">
        <f t="shared" si="4"/>
        <v>0</v>
      </c>
      <c r="K13" s="15">
        <f t="shared" si="5"/>
        <v>22336</v>
      </c>
      <c r="L13" s="12">
        <v>20000</v>
      </c>
      <c r="M13" s="72">
        <v>2336</v>
      </c>
      <c r="N13" s="72">
        <v>0</v>
      </c>
      <c r="O13" s="15">
        <f t="shared" si="6"/>
        <v>22336</v>
      </c>
      <c r="P13" s="15">
        <f t="shared" si="7"/>
        <v>0</v>
      </c>
      <c r="Q13" s="12">
        <v>0</v>
      </c>
      <c r="R13" s="16">
        <v>0</v>
      </c>
      <c r="S13" s="17">
        <f t="shared" si="8"/>
        <v>0</v>
      </c>
      <c r="T13" s="16">
        <v>0</v>
      </c>
      <c r="U13" s="16">
        <f t="shared" si="9"/>
        <v>1000</v>
      </c>
      <c r="V13" s="16">
        <v>130</v>
      </c>
      <c r="W13" s="16"/>
    </row>
    <row r="14" spans="1:23" ht="34.5">
      <c r="A14" s="64">
        <v>9</v>
      </c>
      <c r="B14" s="10">
        <v>9</v>
      </c>
      <c r="C14" s="183" t="s">
        <v>89</v>
      </c>
      <c r="D14" s="168" t="s">
        <v>87</v>
      </c>
      <c r="E14" s="142">
        <v>15000</v>
      </c>
      <c r="F14" s="143">
        <f t="shared" si="0"/>
        <v>15000</v>
      </c>
      <c r="G14" s="14" t="s">
        <v>147</v>
      </c>
      <c r="H14" s="12">
        <f t="shared" si="2"/>
        <v>15000</v>
      </c>
      <c r="I14" s="99">
        <f t="shared" si="3"/>
        <v>2523</v>
      </c>
      <c r="J14" s="99">
        <f t="shared" si="4"/>
        <v>0</v>
      </c>
      <c r="K14" s="15">
        <f t="shared" si="5"/>
        <v>17523</v>
      </c>
      <c r="L14" s="12">
        <v>15000</v>
      </c>
      <c r="M14" s="72">
        <v>2523</v>
      </c>
      <c r="N14" s="72">
        <v>0</v>
      </c>
      <c r="O14" s="15">
        <f t="shared" si="6"/>
        <v>17523</v>
      </c>
      <c r="P14" s="15">
        <f t="shared" si="7"/>
        <v>0</v>
      </c>
      <c r="Q14" s="12">
        <v>0</v>
      </c>
      <c r="R14" s="16">
        <v>0</v>
      </c>
      <c r="S14" s="17">
        <f t="shared" si="8"/>
        <v>0</v>
      </c>
      <c r="T14" s="16">
        <v>0</v>
      </c>
      <c r="U14" s="16">
        <f t="shared" si="9"/>
        <v>750</v>
      </c>
      <c r="V14" s="16">
        <v>130</v>
      </c>
      <c r="W14" s="16"/>
    </row>
    <row r="15" spans="1:23" ht="34.5">
      <c r="A15" s="64">
        <v>10</v>
      </c>
      <c r="B15" s="10">
        <v>10</v>
      </c>
      <c r="C15" s="183" t="s">
        <v>90</v>
      </c>
      <c r="D15" s="168" t="s">
        <v>87</v>
      </c>
      <c r="E15" s="142">
        <v>15000</v>
      </c>
      <c r="F15" s="143">
        <f t="shared" si="0"/>
        <v>15000</v>
      </c>
      <c r="G15" s="14" t="s">
        <v>147</v>
      </c>
      <c r="H15" s="12">
        <f t="shared" si="2"/>
        <v>15000</v>
      </c>
      <c r="I15" s="99">
        <f t="shared" si="3"/>
        <v>2523</v>
      </c>
      <c r="J15" s="99">
        <f t="shared" si="4"/>
        <v>0</v>
      </c>
      <c r="K15" s="15">
        <f t="shared" si="5"/>
        <v>17523</v>
      </c>
      <c r="L15" s="12">
        <v>15000</v>
      </c>
      <c r="M15" s="72">
        <v>2523</v>
      </c>
      <c r="N15" s="72">
        <v>0</v>
      </c>
      <c r="O15" s="15">
        <f t="shared" si="6"/>
        <v>17523</v>
      </c>
      <c r="P15" s="15">
        <f t="shared" si="7"/>
        <v>0</v>
      </c>
      <c r="Q15" s="12">
        <v>0</v>
      </c>
      <c r="R15" s="16">
        <v>0</v>
      </c>
      <c r="S15" s="17">
        <f t="shared" si="8"/>
        <v>0</v>
      </c>
      <c r="T15" s="16">
        <v>0</v>
      </c>
      <c r="U15" s="16">
        <f t="shared" si="9"/>
        <v>750</v>
      </c>
      <c r="V15" s="16">
        <v>130</v>
      </c>
      <c r="W15" s="16"/>
    </row>
    <row r="16" spans="1:23" s="79" customFormat="1" ht="34.5">
      <c r="A16" s="64">
        <v>11</v>
      </c>
      <c r="B16" s="10">
        <v>11</v>
      </c>
      <c r="C16" s="183" t="s">
        <v>91</v>
      </c>
      <c r="D16" s="168" t="s">
        <v>87</v>
      </c>
      <c r="E16" s="142">
        <v>20000</v>
      </c>
      <c r="F16" s="143">
        <f t="shared" si="0"/>
        <v>20000</v>
      </c>
      <c r="G16" s="46" t="s">
        <v>147</v>
      </c>
      <c r="H16" s="44">
        <f t="shared" si="2"/>
        <v>20000</v>
      </c>
      <c r="I16" s="44">
        <f t="shared" si="3"/>
        <v>3334</v>
      </c>
      <c r="J16" s="44">
        <f t="shared" si="4"/>
        <v>0</v>
      </c>
      <c r="K16" s="47">
        <f t="shared" si="5"/>
        <v>23334</v>
      </c>
      <c r="L16" s="44">
        <v>10674</v>
      </c>
      <c r="M16" s="44">
        <v>3334</v>
      </c>
      <c r="N16" s="44">
        <v>0</v>
      </c>
      <c r="O16" s="47">
        <f t="shared" si="6"/>
        <v>14008</v>
      </c>
      <c r="P16" s="98">
        <f t="shared" si="7"/>
        <v>9326</v>
      </c>
      <c r="Q16" s="44">
        <v>0</v>
      </c>
      <c r="R16" s="44">
        <v>0</v>
      </c>
      <c r="S16" s="47">
        <f t="shared" si="8"/>
        <v>9326</v>
      </c>
      <c r="T16" s="44">
        <v>0</v>
      </c>
      <c r="U16" s="44">
        <f t="shared" si="9"/>
        <v>1000</v>
      </c>
      <c r="V16" s="44">
        <v>40</v>
      </c>
      <c r="W16" s="44"/>
    </row>
    <row r="17" spans="1:23" s="25" customFormat="1" ht="34.5">
      <c r="A17" s="64">
        <v>12</v>
      </c>
      <c r="B17" s="10">
        <v>12</v>
      </c>
      <c r="C17" s="183" t="s">
        <v>148</v>
      </c>
      <c r="D17" s="168" t="s">
        <v>149</v>
      </c>
      <c r="E17" s="142">
        <v>18000</v>
      </c>
      <c r="F17" s="143">
        <f t="shared" si="0"/>
        <v>18000</v>
      </c>
      <c r="G17" s="14" t="s">
        <v>819</v>
      </c>
      <c r="H17" s="148">
        <f t="shared" si="2"/>
        <v>18000</v>
      </c>
      <c r="I17" s="148">
        <f t="shared" si="3"/>
        <v>3670</v>
      </c>
      <c r="J17" s="148">
        <f t="shared" si="4"/>
        <v>0</v>
      </c>
      <c r="K17" s="15">
        <f t="shared" si="5"/>
        <v>21670</v>
      </c>
      <c r="L17" s="148">
        <v>18000</v>
      </c>
      <c r="M17" s="148">
        <v>3670</v>
      </c>
      <c r="N17" s="148">
        <v>0</v>
      </c>
      <c r="O17" s="15">
        <f t="shared" si="6"/>
        <v>21670</v>
      </c>
      <c r="P17" s="15">
        <f t="shared" si="7"/>
        <v>0</v>
      </c>
      <c r="Q17" s="148">
        <v>0</v>
      </c>
      <c r="R17" s="148">
        <v>0</v>
      </c>
      <c r="S17" s="15">
        <f t="shared" si="8"/>
        <v>0</v>
      </c>
      <c r="T17" s="148">
        <v>0</v>
      </c>
      <c r="U17" s="148">
        <v>770</v>
      </c>
      <c r="V17" s="148">
        <v>150</v>
      </c>
      <c r="W17" s="148"/>
    </row>
    <row r="18" spans="1:23" s="25" customFormat="1" ht="34.5">
      <c r="A18" s="64">
        <v>13</v>
      </c>
      <c r="B18" s="10">
        <v>13</v>
      </c>
      <c r="C18" s="183" t="s">
        <v>92</v>
      </c>
      <c r="D18" s="168" t="s">
        <v>93</v>
      </c>
      <c r="E18" s="142">
        <v>15000</v>
      </c>
      <c r="F18" s="143">
        <f t="shared" si="0"/>
        <v>15000</v>
      </c>
      <c r="G18" s="14" t="s">
        <v>150</v>
      </c>
      <c r="H18" s="148">
        <f t="shared" si="2"/>
        <v>15000</v>
      </c>
      <c r="I18" s="148">
        <f t="shared" si="3"/>
        <v>2879</v>
      </c>
      <c r="J18" s="148">
        <f t="shared" si="4"/>
        <v>0</v>
      </c>
      <c r="K18" s="15">
        <f t="shared" si="5"/>
        <v>17879</v>
      </c>
      <c r="L18" s="148">
        <v>15000</v>
      </c>
      <c r="M18" s="148">
        <v>2879</v>
      </c>
      <c r="N18" s="148">
        <v>0</v>
      </c>
      <c r="O18" s="15">
        <f t="shared" si="6"/>
        <v>17879</v>
      </c>
      <c r="P18" s="15">
        <f t="shared" si="7"/>
        <v>0</v>
      </c>
      <c r="Q18" s="148">
        <v>0</v>
      </c>
      <c r="R18" s="148">
        <v>0</v>
      </c>
      <c r="S18" s="15">
        <f t="shared" si="8"/>
        <v>0</v>
      </c>
      <c r="T18" s="148">
        <v>0</v>
      </c>
      <c r="U18" s="148">
        <f t="shared" si="9"/>
        <v>750</v>
      </c>
      <c r="V18" s="148">
        <v>120</v>
      </c>
      <c r="W18" s="148"/>
    </row>
    <row r="19" spans="1:23" s="79" customFormat="1" ht="34.5">
      <c r="A19" s="64">
        <v>14</v>
      </c>
      <c r="B19" s="10">
        <v>14</v>
      </c>
      <c r="C19" s="183" t="s">
        <v>94</v>
      </c>
      <c r="D19" s="168" t="s">
        <v>93</v>
      </c>
      <c r="E19" s="142">
        <v>15000</v>
      </c>
      <c r="F19" s="143">
        <f t="shared" si="0"/>
        <v>15000</v>
      </c>
      <c r="G19" s="46" t="s">
        <v>150</v>
      </c>
      <c r="H19" s="44">
        <f t="shared" si="2"/>
        <v>15000</v>
      </c>
      <c r="I19" s="44">
        <f t="shared" si="3"/>
        <v>1133</v>
      </c>
      <c r="J19" s="44">
        <f t="shared" si="4"/>
        <v>0</v>
      </c>
      <c r="K19" s="47">
        <f t="shared" si="5"/>
        <v>16133</v>
      </c>
      <c r="L19" s="44">
        <v>5625</v>
      </c>
      <c r="M19" s="44">
        <v>1133</v>
      </c>
      <c r="N19" s="44">
        <v>0</v>
      </c>
      <c r="O19" s="47">
        <f t="shared" si="6"/>
        <v>6758</v>
      </c>
      <c r="P19" s="98">
        <f t="shared" si="7"/>
        <v>9375</v>
      </c>
      <c r="Q19" s="44">
        <v>1367</v>
      </c>
      <c r="R19" s="44">
        <v>0</v>
      </c>
      <c r="S19" s="47">
        <f t="shared" si="8"/>
        <v>10742</v>
      </c>
      <c r="T19" s="44">
        <v>0</v>
      </c>
      <c r="U19" s="44">
        <f t="shared" si="9"/>
        <v>750</v>
      </c>
      <c r="V19" s="44">
        <v>50</v>
      </c>
      <c r="W19" s="44"/>
    </row>
    <row r="20" spans="1:23" s="25" customFormat="1" ht="34.5">
      <c r="A20" s="64">
        <v>15</v>
      </c>
      <c r="B20" s="10">
        <v>15</v>
      </c>
      <c r="C20" s="183" t="s">
        <v>95</v>
      </c>
      <c r="D20" s="168" t="s">
        <v>93</v>
      </c>
      <c r="E20" s="142">
        <v>10000</v>
      </c>
      <c r="F20" s="143">
        <f t="shared" si="0"/>
        <v>10000</v>
      </c>
      <c r="G20" s="14" t="s">
        <v>151</v>
      </c>
      <c r="H20" s="148">
        <f t="shared" si="2"/>
        <v>10000</v>
      </c>
      <c r="I20" s="148">
        <f t="shared" si="3"/>
        <v>1667</v>
      </c>
      <c r="J20" s="148">
        <f t="shared" si="4"/>
        <v>0</v>
      </c>
      <c r="K20" s="15">
        <f t="shared" si="5"/>
        <v>11667</v>
      </c>
      <c r="L20" s="148">
        <v>10000</v>
      </c>
      <c r="M20" s="148">
        <v>1667</v>
      </c>
      <c r="N20" s="148">
        <v>0</v>
      </c>
      <c r="O20" s="15">
        <f t="shared" si="6"/>
        <v>11667</v>
      </c>
      <c r="P20" s="15">
        <f t="shared" si="7"/>
        <v>0</v>
      </c>
      <c r="Q20" s="148">
        <v>0</v>
      </c>
      <c r="R20" s="148">
        <v>0</v>
      </c>
      <c r="S20" s="15">
        <f t="shared" si="8"/>
        <v>0</v>
      </c>
      <c r="T20" s="148">
        <v>0</v>
      </c>
      <c r="U20" s="148">
        <f t="shared" si="9"/>
        <v>500</v>
      </c>
      <c r="V20" s="148">
        <v>130</v>
      </c>
      <c r="W20" s="148"/>
    </row>
    <row r="21" spans="1:23" s="79" customFormat="1" ht="34.5">
      <c r="A21" s="64">
        <v>16</v>
      </c>
      <c r="B21" s="10">
        <v>16</v>
      </c>
      <c r="C21" s="183" t="s">
        <v>96</v>
      </c>
      <c r="D21" s="168" t="s">
        <v>93</v>
      </c>
      <c r="E21" s="142">
        <v>15000</v>
      </c>
      <c r="F21" s="143">
        <f t="shared" si="0"/>
        <v>15000</v>
      </c>
      <c r="G21" s="46" t="s">
        <v>151</v>
      </c>
      <c r="H21" s="44">
        <f t="shared" si="2"/>
        <v>15000</v>
      </c>
      <c r="I21" s="44">
        <f t="shared" si="3"/>
        <v>2304</v>
      </c>
      <c r="J21" s="44">
        <f t="shared" si="4"/>
        <v>0</v>
      </c>
      <c r="K21" s="47">
        <f t="shared" si="5"/>
        <v>17304</v>
      </c>
      <c r="L21" s="44">
        <v>11605</v>
      </c>
      <c r="M21" s="44">
        <v>2304</v>
      </c>
      <c r="N21" s="44">
        <v>0</v>
      </c>
      <c r="O21" s="47">
        <f t="shared" si="6"/>
        <v>13909</v>
      </c>
      <c r="P21" s="98">
        <f t="shared" si="7"/>
        <v>3395</v>
      </c>
      <c r="Q21" s="44">
        <v>196</v>
      </c>
      <c r="R21" s="44">
        <v>0</v>
      </c>
      <c r="S21" s="47">
        <f t="shared" si="8"/>
        <v>3591</v>
      </c>
      <c r="T21" s="44">
        <v>0</v>
      </c>
      <c r="U21" s="44">
        <f t="shared" si="9"/>
        <v>750</v>
      </c>
      <c r="V21" s="44">
        <v>95</v>
      </c>
      <c r="W21" s="44"/>
    </row>
    <row r="22" spans="1:23" ht="34.5">
      <c r="A22" s="64">
        <v>17</v>
      </c>
      <c r="B22" s="10">
        <v>17</v>
      </c>
      <c r="C22" s="183" t="s">
        <v>97</v>
      </c>
      <c r="D22" s="168" t="s">
        <v>98</v>
      </c>
      <c r="E22" s="142">
        <v>15000</v>
      </c>
      <c r="F22" s="143">
        <f t="shared" si="0"/>
        <v>15000</v>
      </c>
      <c r="G22" s="14" t="s">
        <v>151</v>
      </c>
      <c r="H22" s="12">
        <f t="shared" si="2"/>
        <v>15000</v>
      </c>
      <c r="I22" s="99">
        <f t="shared" si="3"/>
        <v>2523</v>
      </c>
      <c r="J22" s="99">
        <f t="shared" si="4"/>
        <v>0</v>
      </c>
      <c r="K22" s="15">
        <f t="shared" si="5"/>
        <v>17523</v>
      </c>
      <c r="L22" s="12">
        <v>15000</v>
      </c>
      <c r="M22" s="72">
        <v>2523</v>
      </c>
      <c r="N22" s="72">
        <v>0</v>
      </c>
      <c r="O22" s="15">
        <f t="shared" si="6"/>
        <v>17523</v>
      </c>
      <c r="P22" s="15">
        <f t="shared" si="7"/>
        <v>0</v>
      </c>
      <c r="Q22" s="12">
        <v>0</v>
      </c>
      <c r="R22" s="16">
        <v>0</v>
      </c>
      <c r="S22" s="17">
        <f t="shared" si="8"/>
        <v>0</v>
      </c>
      <c r="T22" s="16">
        <v>0</v>
      </c>
      <c r="U22" s="16">
        <f t="shared" si="9"/>
        <v>750</v>
      </c>
      <c r="V22" s="16">
        <v>130</v>
      </c>
      <c r="W22" s="16"/>
    </row>
    <row r="23" spans="1:23" ht="34.5">
      <c r="A23" s="64">
        <v>18</v>
      </c>
      <c r="B23" s="10">
        <v>18</v>
      </c>
      <c r="C23" s="183" t="s">
        <v>99</v>
      </c>
      <c r="D23" s="168" t="s">
        <v>93</v>
      </c>
      <c r="E23" s="142">
        <v>15000</v>
      </c>
      <c r="F23" s="143">
        <f t="shared" si="0"/>
        <v>15000</v>
      </c>
      <c r="G23" s="14" t="s">
        <v>151</v>
      </c>
      <c r="H23" s="12">
        <f t="shared" si="2"/>
        <v>15000</v>
      </c>
      <c r="I23" s="99">
        <f t="shared" si="3"/>
        <v>3352</v>
      </c>
      <c r="J23" s="99">
        <f t="shared" si="4"/>
        <v>0</v>
      </c>
      <c r="K23" s="15">
        <f t="shared" si="5"/>
        <v>18352</v>
      </c>
      <c r="L23" s="12">
        <v>15000</v>
      </c>
      <c r="M23" s="72">
        <v>3352</v>
      </c>
      <c r="N23" s="72">
        <v>0</v>
      </c>
      <c r="O23" s="15">
        <f t="shared" si="6"/>
        <v>18352</v>
      </c>
      <c r="P23" s="15">
        <f t="shared" si="7"/>
        <v>0</v>
      </c>
      <c r="Q23" s="12">
        <v>0</v>
      </c>
      <c r="R23" s="16">
        <v>0</v>
      </c>
      <c r="S23" s="17">
        <f t="shared" si="8"/>
        <v>0</v>
      </c>
      <c r="T23" s="16">
        <v>0</v>
      </c>
      <c r="U23" s="16">
        <f t="shared" si="9"/>
        <v>750</v>
      </c>
      <c r="V23" s="16">
        <v>130</v>
      </c>
      <c r="W23" s="16"/>
    </row>
    <row r="24" spans="1:23" ht="34.5">
      <c r="A24" s="64">
        <v>19</v>
      </c>
      <c r="B24" s="10">
        <v>19</v>
      </c>
      <c r="C24" s="183" t="s">
        <v>100</v>
      </c>
      <c r="D24" s="168" t="s">
        <v>93</v>
      </c>
      <c r="E24" s="142">
        <v>15000</v>
      </c>
      <c r="F24" s="143">
        <f t="shared" si="0"/>
        <v>15000</v>
      </c>
      <c r="G24" s="14" t="s">
        <v>151</v>
      </c>
      <c r="H24" s="12">
        <f t="shared" si="2"/>
        <v>15000</v>
      </c>
      <c r="I24" s="99">
        <f t="shared" si="3"/>
        <v>2537</v>
      </c>
      <c r="J24" s="99">
        <f t="shared" si="4"/>
        <v>0</v>
      </c>
      <c r="K24" s="15">
        <f t="shared" si="5"/>
        <v>17537</v>
      </c>
      <c r="L24" s="12">
        <v>15000</v>
      </c>
      <c r="M24" s="72">
        <v>2537</v>
      </c>
      <c r="N24" s="72">
        <v>0</v>
      </c>
      <c r="O24" s="15">
        <f t="shared" si="6"/>
        <v>17537</v>
      </c>
      <c r="P24" s="15">
        <f t="shared" si="7"/>
        <v>0</v>
      </c>
      <c r="Q24" s="12">
        <v>0</v>
      </c>
      <c r="R24" s="16">
        <v>0</v>
      </c>
      <c r="S24" s="17">
        <f t="shared" si="8"/>
        <v>0</v>
      </c>
      <c r="T24" s="16">
        <v>0</v>
      </c>
      <c r="U24" s="16">
        <f t="shared" si="9"/>
        <v>750</v>
      </c>
      <c r="V24" s="16">
        <v>130</v>
      </c>
      <c r="W24" s="16"/>
    </row>
    <row r="25" spans="1:23" ht="34.5">
      <c r="A25" s="64">
        <v>20</v>
      </c>
      <c r="B25" s="10">
        <v>20</v>
      </c>
      <c r="C25" s="183" t="s">
        <v>101</v>
      </c>
      <c r="D25" s="168" t="s">
        <v>93</v>
      </c>
      <c r="E25" s="142">
        <v>15000</v>
      </c>
      <c r="F25" s="143">
        <f t="shared" si="0"/>
        <v>15000</v>
      </c>
      <c r="G25" s="14" t="s">
        <v>151</v>
      </c>
      <c r="H25" s="12">
        <f t="shared" si="2"/>
        <v>15000</v>
      </c>
      <c r="I25" s="99">
        <f t="shared" si="3"/>
        <v>2284</v>
      </c>
      <c r="J25" s="99">
        <f t="shared" si="4"/>
        <v>0</v>
      </c>
      <c r="K25" s="15">
        <f t="shared" si="5"/>
        <v>17284</v>
      </c>
      <c r="L25" s="12">
        <v>15000</v>
      </c>
      <c r="M25" s="72">
        <v>2284</v>
      </c>
      <c r="N25" s="72">
        <v>0</v>
      </c>
      <c r="O25" s="15">
        <f t="shared" si="6"/>
        <v>17284</v>
      </c>
      <c r="P25" s="15">
        <f t="shared" si="7"/>
        <v>0</v>
      </c>
      <c r="Q25" s="12">
        <v>0</v>
      </c>
      <c r="R25" s="16">
        <v>0</v>
      </c>
      <c r="S25" s="17">
        <f t="shared" si="8"/>
        <v>0</v>
      </c>
      <c r="T25" s="16">
        <v>0</v>
      </c>
      <c r="U25" s="16">
        <f t="shared" si="9"/>
        <v>750</v>
      </c>
      <c r="V25" s="16">
        <v>195</v>
      </c>
      <c r="W25" s="16"/>
    </row>
    <row r="26" spans="1:23" ht="34.5">
      <c r="A26" s="64">
        <v>21</v>
      </c>
      <c r="B26" s="10">
        <v>21</v>
      </c>
      <c r="C26" s="183" t="s">
        <v>102</v>
      </c>
      <c r="D26" s="168" t="s">
        <v>93</v>
      </c>
      <c r="E26" s="142">
        <v>15000</v>
      </c>
      <c r="F26" s="143">
        <f t="shared" si="0"/>
        <v>15000</v>
      </c>
      <c r="G26" s="14" t="s">
        <v>151</v>
      </c>
      <c r="H26" s="12">
        <f t="shared" si="2"/>
        <v>15000</v>
      </c>
      <c r="I26" s="99">
        <f t="shared" si="3"/>
        <v>2552</v>
      </c>
      <c r="J26" s="99">
        <f t="shared" si="4"/>
        <v>0</v>
      </c>
      <c r="K26" s="15">
        <f t="shared" si="5"/>
        <v>17552</v>
      </c>
      <c r="L26" s="12">
        <v>15000</v>
      </c>
      <c r="M26" s="72">
        <v>2552</v>
      </c>
      <c r="N26" s="72">
        <v>0</v>
      </c>
      <c r="O26" s="15">
        <f t="shared" si="6"/>
        <v>17552</v>
      </c>
      <c r="P26" s="15">
        <f t="shared" si="7"/>
        <v>0</v>
      </c>
      <c r="Q26" s="12">
        <v>0</v>
      </c>
      <c r="R26" s="16">
        <v>0</v>
      </c>
      <c r="S26" s="17">
        <f t="shared" si="8"/>
        <v>0</v>
      </c>
      <c r="T26" s="16">
        <v>0</v>
      </c>
      <c r="U26" s="16">
        <f t="shared" si="9"/>
        <v>750</v>
      </c>
      <c r="V26" s="16">
        <v>130</v>
      </c>
      <c r="W26" s="16"/>
    </row>
    <row r="27" spans="1:23" ht="34.5">
      <c r="A27" s="64">
        <v>22</v>
      </c>
      <c r="B27" s="10">
        <v>22</v>
      </c>
      <c r="C27" s="183" t="s">
        <v>103</v>
      </c>
      <c r="D27" s="168" t="s">
        <v>93</v>
      </c>
      <c r="E27" s="142">
        <v>10000</v>
      </c>
      <c r="F27" s="143">
        <f t="shared" si="0"/>
        <v>10000</v>
      </c>
      <c r="G27" s="14" t="s">
        <v>151</v>
      </c>
      <c r="H27" s="12">
        <f t="shared" si="2"/>
        <v>10000</v>
      </c>
      <c r="I27" s="99">
        <f t="shared" si="3"/>
        <v>5719</v>
      </c>
      <c r="J27" s="99">
        <f t="shared" si="4"/>
        <v>0</v>
      </c>
      <c r="K27" s="15">
        <f t="shared" si="5"/>
        <v>15719</v>
      </c>
      <c r="L27" s="12">
        <v>10000</v>
      </c>
      <c r="M27" s="72">
        <v>5719</v>
      </c>
      <c r="N27" s="72">
        <v>0</v>
      </c>
      <c r="O27" s="15">
        <f t="shared" si="6"/>
        <v>15719</v>
      </c>
      <c r="P27" s="15">
        <f t="shared" si="7"/>
        <v>0</v>
      </c>
      <c r="Q27" s="12">
        <v>0</v>
      </c>
      <c r="R27" s="16">
        <v>0</v>
      </c>
      <c r="S27" s="17">
        <f t="shared" si="8"/>
        <v>0</v>
      </c>
      <c r="T27" s="16">
        <v>0</v>
      </c>
      <c r="U27" s="16">
        <f t="shared" si="9"/>
        <v>500</v>
      </c>
      <c r="V27" s="16">
        <v>180</v>
      </c>
      <c r="W27" s="16"/>
    </row>
    <row r="28" spans="1:23" ht="34.5">
      <c r="A28" s="64">
        <v>23</v>
      </c>
      <c r="B28" s="10">
        <v>23</v>
      </c>
      <c r="C28" s="183" t="s">
        <v>104</v>
      </c>
      <c r="D28" s="168" t="s">
        <v>93</v>
      </c>
      <c r="E28" s="142">
        <v>15000</v>
      </c>
      <c r="F28" s="143">
        <f t="shared" si="0"/>
        <v>15000</v>
      </c>
      <c r="G28" s="14" t="s">
        <v>151</v>
      </c>
      <c r="H28" s="12">
        <f t="shared" si="2"/>
        <v>15000</v>
      </c>
      <c r="I28" s="99">
        <f t="shared" si="3"/>
        <v>2523</v>
      </c>
      <c r="J28" s="99">
        <f t="shared" si="4"/>
        <v>0</v>
      </c>
      <c r="K28" s="15">
        <f t="shared" si="5"/>
        <v>17523</v>
      </c>
      <c r="L28" s="12">
        <v>15000</v>
      </c>
      <c r="M28" s="72">
        <v>2523</v>
      </c>
      <c r="N28" s="72">
        <v>0</v>
      </c>
      <c r="O28" s="15">
        <f t="shared" si="6"/>
        <v>17523</v>
      </c>
      <c r="P28" s="15">
        <f t="shared" si="7"/>
        <v>0</v>
      </c>
      <c r="Q28" s="12">
        <v>0</v>
      </c>
      <c r="R28" s="16">
        <v>0</v>
      </c>
      <c r="S28" s="17">
        <f t="shared" si="8"/>
        <v>0</v>
      </c>
      <c r="T28" s="16">
        <v>0</v>
      </c>
      <c r="U28" s="16">
        <f t="shared" si="9"/>
        <v>750</v>
      </c>
      <c r="V28" s="16">
        <v>130</v>
      </c>
      <c r="W28" s="16"/>
    </row>
    <row r="29" spans="1:23" ht="34.5">
      <c r="A29" s="64">
        <v>24</v>
      </c>
      <c r="B29" s="10">
        <v>24</v>
      </c>
      <c r="C29" s="183" t="s">
        <v>105</v>
      </c>
      <c r="D29" s="168" t="s">
        <v>106</v>
      </c>
      <c r="E29" s="142">
        <v>2500</v>
      </c>
      <c r="F29" s="143">
        <f t="shared" si="0"/>
        <v>2500</v>
      </c>
      <c r="G29" s="14" t="s">
        <v>152</v>
      </c>
      <c r="H29" s="12">
        <f t="shared" si="2"/>
        <v>2500</v>
      </c>
      <c r="I29" s="99">
        <f t="shared" si="3"/>
        <v>242</v>
      </c>
      <c r="J29" s="99">
        <f t="shared" si="4"/>
        <v>0</v>
      </c>
      <c r="K29" s="15">
        <f t="shared" si="5"/>
        <v>2742</v>
      </c>
      <c r="L29" s="12">
        <v>2500</v>
      </c>
      <c r="M29" s="72">
        <v>242</v>
      </c>
      <c r="N29" s="72">
        <v>0</v>
      </c>
      <c r="O29" s="15">
        <f t="shared" si="6"/>
        <v>2742</v>
      </c>
      <c r="P29" s="15">
        <f t="shared" si="7"/>
        <v>0</v>
      </c>
      <c r="Q29" s="12">
        <v>0</v>
      </c>
      <c r="R29" s="16">
        <v>0</v>
      </c>
      <c r="S29" s="17">
        <f t="shared" si="8"/>
        <v>0</v>
      </c>
      <c r="T29" s="16">
        <v>0</v>
      </c>
      <c r="U29" s="16">
        <f t="shared" si="9"/>
        <v>125</v>
      </c>
      <c r="V29" s="16">
        <v>165</v>
      </c>
      <c r="W29" s="16"/>
    </row>
    <row r="30" spans="1:23" ht="34.5">
      <c r="A30" s="64">
        <v>25</v>
      </c>
      <c r="B30" s="10">
        <v>25</v>
      </c>
      <c r="C30" s="183" t="s">
        <v>107</v>
      </c>
      <c r="D30" s="168" t="s">
        <v>106</v>
      </c>
      <c r="E30" s="142">
        <v>2500</v>
      </c>
      <c r="F30" s="143">
        <f t="shared" si="0"/>
        <v>2500</v>
      </c>
      <c r="G30" s="14" t="s">
        <v>152</v>
      </c>
      <c r="H30" s="12">
        <f t="shared" si="2"/>
        <v>2500</v>
      </c>
      <c r="I30" s="99">
        <f t="shared" si="3"/>
        <v>242</v>
      </c>
      <c r="J30" s="99">
        <f t="shared" si="4"/>
        <v>0</v>
      </c>
      <c r="K30" s="15">
        <f t="shared" si="5"/>
        <v>2742</v>
      </c>
      <c r="L30" s="12">
        <v>2500</v>
      </c>
      <c r="M30" s="72">
        <v>242</v>
      </c>
      <c r="N30" s="72">
        <v>0</v>
      </c>
      <c r="O30" s="15">
        <f t="shared" si="6"/>
        <v>2742</v>
      </c>
      <c r="P30" s="15">
        <f t="shared" si="7"/>
        <v>0</v>
      </c>
      <c r="Q30" s="12">
        <v>0</v>
      </c>
      <c r="R30" s="16">
        <v>0</v>
      </c>
      <c r="S30" s="17">
        <f t="shared" si="8"/>
        <v>0</v>
      </c>
      <c r="T30" s="16">
        <v>0</v>
      </c>
      <c r="U30" s="16">
        <f t="shared" si="9"/>
        <v>125</v>
      </c>
      <c r="V30" s="16">
        <v>65</v>
      </c>
      <c r="W30" s="16"/>
    </row>
    <row r="31" spans="1:23" ht="34.5">
      <c r="A31" s="64">
        <v>26</v>
      </c>
      <c r="B31" s="10">
        <v>26</v>
      </c>
      <c r="C31" s="183" t="s">
        <v>108</v>
      </c>
      <c r="D31" s="21">
        <v>35381</v>
      </c>
      <c r="E31" s="142">
        <v>15000</v>
      </c>
      <c r="F31" s="143">
        <f t="shared" si="0"/>
        <v>15000</v>
      </c>
      <c r="G31" s="14" t="s">
        <v>152</v>
      </c>
      <c r="H31" s="12">
        <f t="shared" si="2"/>
        <v>15000</v>
      </c>
      <c r="I31" s="99">
        <f t="shared" si="3"/>
        <v>4518</v>
      </c>
      <c r="J31" s="99">
        <f t="shared" si="4"/>
        <v>0</v>
      </c>
      <c r="K31" s="15">
        <f t="shared" si="5"/>
        <v>19518</v>
      </c>
      <c r="L31" s="12">
        <v>15000</v>
      </c>
      <c r="M31" s="72">
        <v>4518</v>
      </c>
      <c r="N31" s="72">
        <v>0</v>
      </c>
      <c r="O31" s="15">
        <f t="shared" si="6"/>
        <v>19518</v>
      </c>
      <c r="P31" s="15">
        <f t="shared" si="7"/>
        <v>0</v>
      </c>
      <c r="Q31" s="12">
        <v>0</v>
      </c>
      <c r="R31" s="16">
        <v>0</v>
      </c>
      <c r="S31" s="17">
        <f t="shared" si="8"/>
        <v>0</v>
      </c>
      <c r="T31" s="16">
        <v>0</v>
      </c>
      <c r="U31" s="16">
        <f t="shared" si="9"/>
        <v>750</v>
      </c>
      <c r="V31" s="16">
        <v>140</v>
      </c>
      <c r="W31" s="16"/>
    </row>
    <row r="32" spans="1:23" ht="34.5" customHeight="1">
      <c r="A32" s="64">
        <v>27</v>
      </c>
      <c r="B32" s="10">
        <v>27</v>
      </c>
      <c r="C32" s="183" t="s">
        <v>109</v>
      </c>
      <c r="D32" s="21">
        <v>35381</v>
      </c>
      <c r="E32" s="142">
        <v>24000</v>
      </c>
      <c r="F32" s="143">
        <f t="shared" si="0"/>
        <v>24000</v>
      </c>
      <c r="G32" s="20">
        <v>35707</v>
      </c>
      <c r="H32" s="12">
        <f t="shared" si="2"/>
        <v>24000</v>
      </c>
      <c r="I32" s="99">
        <f t="shared" si="3"/>
        <v>3013</v>
      </c>
      <c r="J32" s="99">
        <f t="shared" si="4"/>
        <v>0</v>
      </c>
      <c r="K32" s="15">
        <f t="shared" si="5"/>
        <v>27013</v>
      </c>
      <c r="L32" s="12">
        <v>24000</v>
      </c>
      <c r="M32" s="72">
        <v>3013</v>
      </c>
      <c r="N32" s="72">
        <v>0</v>
      </c>
      <c r="O32" s="15">
        <f t="shared" si="6"/>
        <v>27013</v>
      </c>
      <c r="P32" s="15">
        <f t="shared" si="7"/>
        <v>0</v>
      </c>
      <c r="Q32" s="12">
        <v>0</v>
      </c>
      <c r="R32" s="16">
        <v>0</v>
      </c>
      <c r="S32" s="17">
        <f t="shared" si="8"/>
        <v>0</v>
      </c>
      <c r="T32" s="16">
        <v>0</v>
      </c>
      <c r="U32" s="16"/>
      <c r="V32" s="16">
        <v>130</v>
      </c>
      <c r="W32" s="16"/>
    </row>
    <row r="33" spans="1:23" s="163" customFormat="1" ht="36" customHeight="1">
      <c r="A33" s="64">
        <v>28</v>
      </c>
      <c r="B33" s="10">
        <v>28</v>
      </c>
      <c r="C33" s="183" t="s">
        <v>110</v>
      </c>
      <c r="D33" s="21">
        <v>35381</v>
      </c>
      <c r="E33" s="142">
        <v>20000</v>
      </c>
      <c r="F33" s="143">
        <f t="shared" si="0"/>
        <v>20000</v>
      </c>
      <c r="G33" s="52">
        <v>35707</v>
      </c>
      <c r="H33" s="44">
        <f t="shared" si="2"/>
        <v>20000</v>
      </c>
      <c r="I33" s="44">
        <f t="shared" si="3"/>
        <v>1434</v>
      </c>
      <c r="J33" s="44">
        <f t="shared" si="4"/>
        <v>0</v>
      </c>
      <c r="K33" s="47">
        <f t="shared" si="5"/>
        <v>21434</v>
      </c>
      <c r="L33" s="44">
        <v>5004</v>
      </c>
      <c r="M33" s="73">
        <v>1434</v>
      </c>
      <c r="N33" s="73">
        <v>0</v>
      </c>
      <c r="O33" s="47">
        <f t="shared" si="6"/>
        <v>6438</v>
      </c>
      <c r="P33" s="98">
        <f t="shared" si="7"/>
        <v>14996</v>
      </c>
      <c r="Q33" s="44">
        <v>1899</v>
      </c>
      <c r="R33" s="73">
        <v>0</v>
      </c>
      <c r="S33" s="162">
        <f t="shared" si="8"/>
        <v>16895</v>
      </c>
      <c r="T33" s="73">
        <v>0</v>
      </c>
      <c r="U33" s="73">
        <f t="shared" si="9"/>
        <v>1000</v>
      </c>
      <c r="V33" s="73">
        <v>45</v>
      </c>
      <c r="W33" s="73"/>
    </row>
    <row r="34" spans="1:23" ht="34.5">
      <c r="A34" s="64">
        <v>29</v>
      </c>
      <c r="B34" s="10">
        <v>29</v>
      </c>
      <c r="C34" s="183" t="s">
        <v>111</v>
      </c>
      <c r="D34" s="168" t="s">
        <v>112</v>
      </c>
      <c r="E34" s="142">
        <v>20000</v>
      </c>
      <c r="F34" s="143">
        <f t="shared" si="0"/>
        <v>20000</v>
      </c>
      <c r="G34" s="20" t="s">
        <v>153</v>
      </c>
      <c r="H34" s="12">
        <f t="shared" si="2"/>
        <v>20000</v>
      </c>
      <c r="I34" s="99">
        <f t="shared" si="3"/>
        <v>3987</v>
      </c>
      <c r="J34" s="99">
        <f t="shared" si="4"/>
        <v>0</v>
      </c>
      <c r="K34" s="15">
        <f t="shared" si="5"/>
        <v>23987</v>
      </c>
      <c r="L34" s="12">
        <v>20000</v>
      </c>
      <c r="M34" s="72">
        <v>3987</v>
      </c>
      <c r="N34" s="72">
        <v>0</v>
      </c>
      <c r="O34" s="15">
        <f t="shared" si="6"/>
        <v>23987</v>
      </c>
      <c r="P34" s="15">
        <f t="shared" si="7"/>
        <v>0</v>
      </c>
      <c r="Q34" s="12">
        <v>0</v>
      </c>
      <c r="R34" s="16">
        <v>0</v>
      </c>
      <c r="S34" s="17">
        <f t="shared" si="8"/>
        <v>0</v>
      </c>
      <c r="T34" s="16">
        <v>0</v>
      </c>
      <c r="U34" s="16">
        <f t="shared" si="9"/>
        <v>1000</v>
      </c>
      <c r="V34" s="16">
        <v>115</v>
      </c>
      <c r="W34" s="16"/>
    </row>
    <row r="35" spans="1:23" s="68" customFormat="1" ht="34.5">
      <c r="A35" s="64">
        <v>30</v>
      </c>
      <c r="B35" s="64">
        <v>30</v>
      </c>
      <c r="C35" s="184" t="s">
        <v>113</v>
      </c>
      <c r="D35" s="97" t="s">
        <v>112</v>
      </c>
      <c r="E35" s="142">
        <v>15000</v>
      </c>
      <c r="F35" s="143">
        <f t="shared" si="0"/>
        <v>15000</v>
      </c>
      <c r="G35" s="164" t="s">
        <v>153</v>
      </c>
      <c r="H35" s="97">
        <f t="shared" si="2"/>
        <v>15000</v>
      </c>
      <c r="I35" s="97">
        <v>4322</v>
      </c>
      <c r="J35" s="97">
        <v>0</v>
      </c>
      <c r="K35" s="97">
        <f t="shared" si="5"/>
        <v>19322</v>
      </c>
      <c r="L35" s="97">
        <v>15000</v>
      </c>
      <c r="M35" s="147">
        <v>4322</v>
      </c>
      <c r="N35" s="147">
        <v>0</v>
      </c>
      <c r="O35" s="97">
        <f t="shared" si="6"/>
        <v>19322</v>
      </c>
      <c r="P35" s="97">
        <v>0</v>
      </c>
      <c r="Q35" s="97">
        <v>0</v>
      </c>
      <c r="R35" s="144">
        <v>0</v>
      </c>
      <c r="S35" s="144">
        <v>0</v>
      </c>
      <c r="T35" s="144">
        <v>0</v>
      </c>
      <c r="U35" s="144">
        <f t="shared" si="9"/>
        <v>750</v>
      </c>
      <c r="V35" s="144">
        <v>35</v>
      </c>
      <c r="W35" s="144"/>
    </row>
    <row r="36" spans="1:23" ht="34.5">
      <c r="A36" s="64">
        <v>31</v>
      </c>
      <c r="B36" s="10">
        <v>31</v>
      </c>
      <c r="C36" s="183" t="s">
        <v>114</v>
      </c>
      <c r="D36" s="168" t="s">
        <v>112</v>
      </c>
      <c r="E36" s="142">
        <v>20000</v>
      </c>
      <c r="F36" s="143">
        <f t="shared" si="0"/>
        <v>20000</v>
      </c>
      <c r="G36" s="14" t="s">
        <v>153</v>
      </c>
      <c r="H36" s="12">
        <f t="shared" si="2"/>
        <v>20000</v>
      </c>
      <c r="I36" s="12">
        <f>M36</f>
        <v>3457</v>
      </c>
      <c r="J36" s="12">
        <f>N36</f>
        <v>0</v>
      </c>
      <c r="K36" s="15">
        <f t="shared" si="5"/>
        <v>23457</v>
      </c>
      <c r="L36" s="12">
        <v>20000</v>
      </c>
      <c r="M36" s="72">
        <v>3457</v>
      </c>
      <c r="N36" s="72">
        <v>0</v>
      </c>
      <c r="O36" s="15">
        <f t="shared" si="6"/>
        <v>23457</v>
      </c>
      <c r="P36" s="15">
        <f t="shared" si="7"/>
        <v>0</v>
      </c>
      <c r="Q36" s="12">
        <v>0</v>
      </c>
      <c r="R36" s="16">
        <v>0</v>
      </c>
      <c r="S36" s="17">
        <f t="shared" si="8"/>
        <v>0</v>
      </c>
      <c r="T36" s="16">
        <v>0</v>
      </c>
      <c r="U36" s="16">
        <f t="shared" si="9"/>
        <v>1000</v>
      </c>
      <c r="V36" s="16"/>
      <c r="W36" s="16"/>
    </row>
    <row r="37" spans="1:23">
      <c r="A37" s="64">
        <v>32</v>
      </c>
      <c r="B37" s="10">
        <v>32</v>
      </c>
      <c r="C37" s="72" t="s">
        <v>155</v>
      </c>
      <c r="D37" s="168" t="s">
        <v>154</v>
      </c>
      <c r="E37" s="142">
        <v>20000</v>
      </c>
      <c r="F37" s="143">
        <f t="shared" si="0"/>
        <v>20000</v>
      </c>
      <c r="G37" s="14" t="s">
        <v>153</v>
      </c>
      <c r="H37" s="12">
        <f t="shared" si="2"/>
        <v>20000</v>
      </c>
      <c r="I37" s="99">
        <f t="shared" ref="I37:I59" si="10">M37</f>
        <v>3639</v>
      </c>
      <c r="J37" s="99">
        <f t="shared" ref="J37:J59" si="11">N37</f>
        <v>0</v>
      </c>
      <c r="K37" s="15">
        <f t="shared" si="5"/>
        <v>23639</v>
      </c>
      <c r="L37" s="12">
        <v>20000</v>
      </c>
      <c r="M37" s="72">
        <v>3639</v>
      </c>
      <c r="N37" s="72">
        <v>0</v>
      </c>
      <c r="O37" s="15">
        <f t="shared" si="6"/>
        <v>23639</v>
      </c>
      <c r="P37" s="15">
        <f t="shared" si="7"/>
        <v>0</v>
      </c>
      <c r="Q37" s="12">
        <v>0</v>
      </c>
      <c r="R37" s="16">
        <v>0</v>
      </c>
      <c r="S37" s="17">
        <f t="shared" si="8"/>
        <v>0</v>
      </c>
      <c r="T37" s="16">
        <v>0</v>
      </c>
      <c r="U37" s="16">
        <f t="shared" si="9"/>
        <v>1000</v>
      </c>
      <c r="V37" s="16"/>
      <c r="W37" s="16"/>
    </row>
    <row r="38" spans="1:23">
      <c r="A38" s="64">
        <v>33</v>
      </c>
      <c r="B38" s="10">
        <v>33</v>
      </c>
      <c r="C38" s="72" t="s">
        <v>156</v>
      </c>
      <c r="D38" s="168" t="s">
        <v>154</v>
      </c>
      <c r="E38" s="142">
        <v>12000</v>
      </c>
      <c r="F38" s="143">
        <f t="shared" ref="F38:F62" si="12">SUM(E38:E38)</f>
        <v>12000</v>
      </c>
      <c r="G38" s="14" t="s">
        <v>153</v>
      </c>
      <c r="H38" s="12">
        <f t="shared" si="2"/>
        <v>12000</v>
      </c>
      <c r="I38" s="99">
        <f t="shared" si="10"/>
        <v>3057</v>
      </c>
      <c r="J38" s="99">
        <f t="shared" si="11"/>
        <v>0</v>
      </c>
      <c r="K38" s="15">
        <f t="shared" si="5"/>
        <v>15057</v>
      </c>
      <c r="L38" s="12">
        <v>12000</v>
      </c>
      <c r="M38" s="72">
        <v>3057</v>
      </c>
      <c r="N38" s="72">
        <v>0</v>
      </c>
      <c r="O38" s="15">
        <f t="shared" si="6"/>
        <v>15057</v>
      </c>
      <c r="P38" s="15">
        <f t="shared" si="7"/>
        <v>0</v>
      </c>
      <c r="Q38" s="12">
        <v>0</v>
      </c>
      <c r="R38" s="16">
        <v>0</v>
      </c>
      <c r="S38" s="17">
        <f t="shared" si="8"/>
        <v>0</v>
      </c>
      <c r="T38" s="16">
        <v>0</v>
      </c>
      <c r="U38" s="16">
        <f t="shared" si="9"/>
        <v>600</v>
      </c>
      <c r="V38" s="16"/>
      <c r="W38" s="16"/>
    </row>
    <row r="39" spans="1:23">
      <c r="A39" s="64">
        <v>34</v>
      </c>
      <c r="B39" s="10">
        <v>34</v>
      </c>
      <c r="C39" s="72" t="s">
        <v>157</v>
      </c>
      <c r="D39" s="168" t="s">
        <v>158</v>
      </c>
      <c r="E39" s="142">
        <v>15000</v>
      </c>
      <c r="F39" s="143">
        <f t="shared" si="12"/>
        <v>15000</v>
      </c>
      <c r="G39" s="14" t="s">
        <v>159</v>
      </c>
      <c r="H39" s="12">
        <f t="shared" si="2"/>
        <v>15000</v>
      </c>
      <c r="I39" s="99">
        <f t="shared" si="10"/>
        <v>2579</v>
      </c>
      <c r="J39" s="99">
        <f t="shared" si="11"/>
        <v>0</v>
      </c>
      <c r="K39" s="15">
        <f t="shared" si="5"/>
        <v>17579</v>
      </c>
      <c r="L39" s="12">
        <v>15000</v>
      </c>
      <c r="M39" s="72">
        <v>2579</v>
      </c>
      <c r="N39" s="72">
        <v>0</v>
      </c>
      <c r="O39" s="15">
        <f t="shared" si="6"/>
        <v>17579</v>
      </c>
      <c r="P39" s="15">
        <f t="shared" si="7"/>
        <v>0</v>
      </c>
      <c r="Q39" s="12">
        <v>0</v>
      </c>
      <c r="R39" s="16">
        <v>0</v>
      </c>
      <c r="S39" s="17">
        <f t="shared" si="8"/>
        <v>0</v>
      </c>
      <c r="T39" s="16">
        <v>0</v>
      </c>
      <c r="U39" s="16">
        <f t="shared" si="9"/>
        <v>750</v>
      </c>
      <c r="V39" s="16"/>
      <c r="W39" s="16"/>
    </row>
    <row r="40" spans="1:23">
      <c r="A40" s="64">
        <v>35</v>
      </c>
      <c r="B40" s="10">
        <v>35</v>
      </c>
      <c r="C40" s="72" t="s">
        <v>160</v>
      </c>
      <c r="D40" s="168" t="s">
        <v>158</v>
      </c>
      <c r="E40" s="142">
        <v>15000</v>
      </c>
      <c r="F40" s="143">
        <f t="shared" si="12"/>
        <v>15000</v>
      </c>
      <c r="G40" s="14" t="s">
        <v>159</v>
      </c>
      <c r="H40" s="12">
        <f t="shared" si="2"/>
        <v>15000</v>
      </c>
      <c r="I40" s="99">
        <f t="shared" si="10"/>
        <v>2753</v>
      </c>
      <c r="J40" s="99">
        <f t="shared" si="11"/>
        <v>0</v>
      </c>
      <c r="K40" s="15">
        <f t="shared" si="5"/>
        <v>17753</v>
      </c>
      <c r="L40" s="12">
        <v>15000</v>
      </c>
      <c r="M40" s="72">
        <v>2753</v>
      </c>
      <c r="N40" s="72">
        <v>0</v>
      </c>
      <c r="O40" s="15">
        <f t="shared" si="6"/>
        <v>17753</v>
      </c>
      <c r="P40" s="15">
        <f t="shared" si="7"/>
        <v>0</v>
      </c>
      <c r="Q40" s="12">
        <v>0</v>
      </c>
      <c r="R40" s="16">
        <v>0</v>
      </c>
      <c r="S40" s="17">
        <f t="shared" si="8"/>
        <v>0</v>
      </c>
      <c r="T40" s="16">
        <v>0</v>
      </c>
      <c r="U40" s="16">
        <f t="shared" si="9"/>
        <v>750</v>
      </c>
      <c r="V40" s="16">
        <v>130</v>
      </c>
      <c r="W40" s="16"/>
    </row>
    <row r="41" spans="1:23" s="50" customFormat="1">
      <c r="A41" s="64">
        <v>36</v>
      </c>
      <c r="B41" s="10">
        <v>36</v>
      </c>
      <c r="C41" s="72" t="s">
        <v>161</v>
      </c>
      <c r="D41" s="168" t="s">
        <v>158</v>
      </c>
      <c r="E41" s="142">
        <v>15000</v>
      </c>
      <c r="F41" s="143">
        <f t="shared" si="12"/>
        <v>15000</v>
      </c>
      <c r="G41" s="46" t="s">
        <v>159</v>
      </c>
      <c r="H41" s="44">
        <f t="shared" si="2"/>
        <v>15000</v>
      </c>
      <c r="I41" s="44">
        <f t="shared" si="10"/>
        <v>4586</v>
      </c>
      <c r="J41" s="44">
        <f t="shared" si="11"/>
        <v>0</v>
      </c>
      <c r="K41" s="47">
        <f t="shared" si="5"/>
        <v>19586</v>
      </c>
      <c r="L41" s="44">
        <v>9775</v>
      </c>
      <c r="M41" s="73">
        <v>4586</v>
      </c>
      <c r="N41" s="73">
        <v>0</v>
      </c>
      <c r="O41" s="47">
        <f t="shared" si="6"/>
        <v>14361</v>
      </c>
      <c r="P41" s="98">
        <f t="shared" si="7"/>
        <v>5225</v>
      </c>
      <c r="Q41" s="44">
        <v>0</v>
      </c>
      <c r="R41" s="48">
        <v>0</v>
      </c>
      <c r="S41" s="49">
        <f t="shared" si="8"/>
        <v>5225</v>
      </c>
      <c r="T41" s="48">
        <v>0</v>
      </c>
      <c r="U41" s="48">
        <f t="shared" si="9"/>
        <v>750</v>
      </c>
      <c r="V41" s="48">
        <v>75</v>
      </c>
      <c r="W41" s="48"/>
    </row>
    <row r="42" spans="1:23">
      <c r="A42" s="64">
        <v>37</v>
      </c>
      <c r="B42" s="10">
        <v>37</v>
      </c>
      <c r="C42" s="72" t="s">
        <v>162</v>
      </c>
      <c r="D42" s="168" t="s">
        <v>158</v>
      </c>
      <c r="E42" s="142">
        <v>15000</v>
      </c>
      <c r="F42" s="143">
        <f t="shared" si="12"/>
        <v>15000</v>
      </c>
      <c r="G42" s="14" t="s">
        <v>159</v>
      </c>
      <c r="H42" s="12">
        <f t="shared" si="2"/>
        <v>15000</v>
      </c>
      <c r="I42" s="99">
        <f t="shared" si="10"/>
        <v>3805</v>
      </c>
      <c r="J42" s="99">
        <f t="shared" si="11"/>
        <v>0</v>
      </c>
      <c r="K42" s="15">
        <f t="shared" si="5"/>
        <v>18805</v>
      </c>
      <c r="L42" s="12">
        <v>15000</v>
      </c>
      <c r="M42" s="72">
        <v>3805</v>
      </c>
      <c r="N42" s="72">
        <v>0</v>
      </c>
      <c r="O42" s="15">
        <f t="shared" si="6"/>
        <v>18805</v>
      </c>
      <c r="P42" s="15">
        <f t="shared" si="7"/>
        <v>0</v>
      </c>
      <c r="Q42" s="12">
        <v>0</v>
      </c>
      <c r="R42" s="16">
        <v>0</v>
      </c>
      <c r="S42" s="17">
        <f t="shared" si="8"/>
        <v>0</v>
      </c>
      <c r="T42" s="16">
        <v>0</v>
      </c>
      <c r="U42" s="16">
        <f t="shared" si="9"/>
        <v>750</v>
      </c>
      <c r="V42" s="16">
        <v>50</v>
      </c>
      <c r="W42" s="16"/>
    </row>
    <row r="43" spans="1:23">
      <c r="A43" s="64">
        <v>38</v>
      </c>
      <c r="B43" s="10">
        <v>38</v>
      </c>
      <c r="C43" s="72" t="s">
        <v>163</v>
      </c>
      <c r="D43" s="168" t="s">
        <v>158</v>
      </c>
      <c r="E43" s="142">
        <v>20000</v>
      </c>
      <c r="F43" s="143">
        <f t="shared" si="12"/>
        <v>20000</v>
      </c>
      <c r="G43" s="14" t="s">
        <v>159</v>
      </c>
      <c r="H43" s="12">
        <f t="shared" si="2"/>
        <v>20000</v>
      </c>
      <c r="I43" s="99">
        <f t="shared" si="10"/>
        <v>3310</v>
      </c>
      <c r="J43" s="99">
        <f t="shared" si="11"/>
        <v>0</v>
      </c>
      <c r="K43" s="15">
        <f t="shared" si="5"/>
        <v>23310</v>
      </c>
      <c r="L43" s="12">
        <v>20000</v>
      </c>
      <c r="M43" s="72">
        <v>3310</v>
      </c>
      <c r="N43" s="72">
        <v>0</v>
      </c>
      <c r="O43" s="15">
        <f t="shared" si="6"/>
        <v>23310</v>
      </c>
      <c r="P43" s="15">
        <f t="shared" si="7"/>
        <v>0</v>
      </c>
      <c r="Q43" s="12">
        <v>0</v>
      </c>
      <c r="R43" s="16">
        <v>0</v>
      </c>
      <c r="S43" s="17">
        <f t="shared" si="8"/>
        <v>0</v>
      </c>
      <c r="T43" s="16">
        <v>0</v>
      </c>
      <c r="U43" s="16">
        <f t="shared" si="9"/>
        <v>1000</v>
      </c>
      <c r="V43" s="16"/>
      <c r="W43" s="16"/>
    </row>
    <row r="44" spans="1:23">
      <c r="A44" s="64">
        <v>39</v>
      </c>
      <c r="B44" s="10">
        <v>39</v>
      </c>
      <c r="C44" s="72" t="s">
        <v>164</v>
      </c>
      <c r="D44" s="168" t="s">
        <v>158</v>
      </c>
      <c r="E44" s="142">
        <v>15000</v>
      </c>
      <c r="F44" s="143">
        <f t="shared" si="12"/>
        <v>15000</v>
      </c>
      <c r="G44" s="14" t="s">
        <v>159</v>
      </c>
      <c r="H44" s="12">
        <f t="shared" si="2"/>
        <v>15000</v>
      </c>
      <c r="I44" s="99">
        <f t="shared" si="10"/>
        <v>3571</v>
      </c>
      <c r="J44" s="99">
        <f t="shared" si="11"/>
        <v>0</v>
      </c>
      <c r="K44" s="15">
        <f t="shared" si="5"/>
        <v>18571</v>
      </c>
      <c r="L44" s="12">
        <v>15000</v>
      </c>
      <c r="M44" s="72">
        <v>3571</v>
      </c>
      <c r="N44" s="72">
        <v>0</v>
      </c>
      <c r="O44" s="15">
        <f t="shared" si="6"/>
        <v>18571</v>
      </c>
      <c r="P44" s="15">
        <f t="shared" si="7"/>
        <v>0</v>
      </c>
      <c r="Q44" s="12">
        <v>0</v>
      </c>
      <c r="R44" s="16">
        <v>0</v>
      </c>
      <c r="S44" s="17">
        <f t="shared" si="8"/>
        <v>0</v>
      </c>
      <c r="T44" s="16">
        <v>0</v>
      </c>
      <c r="U44" s="16">
        <f t="shared" si="9"/>
        <v>750</v>
      </c>
      <c r="V44" s="16"/>
      <c r="W44" s="16"/>
    </row>
    <row r="45" spans="1:23">
      <c r="A45" s="64">
        <v>40</v>
      </c>
      <c r="B45" s="10">
        <v>40</v>
      </c>
      <c r="C45" s="72" t="s">
        <v>165</v>
      </c>
      <c r="D45" s="168" t="s">
        <v>158</v>
      </c>
      <c r="E45" s="142">
        <v>20000</v>
      </c>
      <c r="F45" s="143">
        <f t="shared" si="12"/>
        <v>20000</v>
      </c>
      <c r="G45" s="14" t="s">
        <v>159</v>
      </c>
      <c r="H45" s="12">
        <f t="shared" si="2"/>
        <v>20000</v>
      </c>
      <c r="I45" s="99">
        <f t="shared" si="10"/>
        <v>3571</v>
      </c>
      <c r="J45" s="99">
        <f t="shared" si="11"/>
        <v>0</v>
      </c>
      <c r="K45" s="15">
        <f t="shared" si="5"/>
        <v>23571</v>
      </c>
      <c r="L45" s="12">
        <v>20000</v>
      </c>
      <c r="M45" s="72">
        <v>3571</v>
      </c>
      <c r="N45" s="72">
        <v>0</v>
      </c>
      <c r="O45" s="15">
        <f t="shared" si="6"/>
        <v>23571</v>
      </c>
      <c r="P45" s="15">
        <f t="shared" si="7"/>
        <v>0</v>
      </c>
      <c r="Q45" s="12">
        <v>0</v>
      </c>
      <c r="R45" s="16">
        <v>0</v>
      </c>
      <c r="S45" s="17">
        <f t="shared" si="8"/>
        <v>0</v>
      </c>
      <c r="T45" s="16">
        <v>0</v>
      </c>
      <c r="U45" s="16">
        <f t="shared" si="9"/>
        <v>1000</v>
      </c>
      <c r="V45" s="16"/>
      <c r="W45" s="16"/>
    </row>
    <row r="46" spans="1:23">
      <c r="A46" s="64">
        <v>41</v>
      </c>
      <c r="B46" s="10">
        <v>41</v>
      </c>
      <c r="C46" s="72" t="s">
        <v>166</v>
      </c>
      <c r="D46" s="168" t="s">
        <v>158</v>
      </c>
      <c r="E46" s="142">
        <v>15000</v>
      </c>
      <c r="F46" s="143">
        <f t="shared" si="12"/>
        <v>15000</v>
      </c>
      <c r="G46" s="14" t="s">
        <v>159</v>
      </c>
      <c r="H46" s="12">
        <f t="shared" si="2"/>
        <v>15000</v>
      </c>
      <c r="I46" s="99">
        <f t="shared" si="10"/>
        <v>3052</v>
      </c>
      <c r="J46" s="99">
        <f t="shared" si="11"/>
        <v>0</v>
      </c>
      <c r="K46" s="15">
        <f t="shared" si="5"/>
        <v>18052</v>
      </c>
      <c r="L46" s="12">
        <v>15000</v>
      </c>
      <c r="M46" s="72">
        <v>3052</v>
      </c>
      <c r="N46" s="72">
        <v>0</v>
      </c>
      <c r="O46" s="15">
        <f t="shared" si="6"/>
        <v>18052</v>
      </c>
      <c r="P46" s="15">
        <f t="shared" si="7"/>
        <v>0</v>
      </c>
      <c r="Q46" s="12">
        <v>0</v>
      </c>
      <c r="R46" s="16">
        <v>0</v>
      </c>
      <c r="S46" s="17">
        <f t="shared" si="8"/>
        <v>0</v>
      </c>
      <c r="T46" s="16">
        <v>0</v>
      </c>
      <c r="U46" s="16">
        <f t="shared" si="9"/>
        <v>750</v>
      </c>
      <c r="V46" s="16"/>
      <c r="W46" s="16"/>
    </row>
    <row r="47" spans="1:23">
      <c r="A47" s="64">
        <v>42</v>
      </c>
      <c r="B47" s="10">
        <v>42</v>
      </c>
      <c r="C47" s="72" t="s">
        <v>167</v>
      </c>
      <c r="D47" s="168" t="s">
        <v>168</v>
      </c>
      <c r="E47" s="142">
        <v>15000</v>
      </c>
      <c r="F47" s="143">
        <f t="shared" si="12"/>
        <v>15000</v>
      </c>
      <c r="G47" s="14" t="s">
        <v>169</v>
      </c>
      <c r="H47" s="12">
        <f t="shared" si="2"/>
        <v>15000</v>
      </c>
      <c r="I47" s="99">
        <f t="shared" si="10"/>
        <v>3500</v>
      </c>
      <c r="J47" s="99">
        <f t="shared" si="11"/>
        <v>0</v>
      </c>
      <c r="K47" s="15">
        <f t="shared" si="5"/>
        <v>18500</v>
      </c>
      <c r="L47" s="12">
        <v>15000</v>
      </c>
      <c r="M47" s="72">
        <v>3500</v>
      </c>
      <c r="N47" s="72">
        <v>0</v>
      </c>
      <c r="O47" s="15">
        <f t="shared" si="6"/>
        <v>18500</v>
      </c>
      <c r="P47" s="15">
        <f t="shared" si="7"/>
        <v>0</v>
      </c>
      <c r="Q47" s="12">
        <v>0</v>
      </c>
      <c r="R47" s="16">
        <v>0</v>
      </c>
      <c r="S47" s="17">
        <f t="shared" si="8"/>
        <v>0</v>
      </c>
      <c r="T47" s="16">
        <v>0</v>
      </c>
      <c r="U47" s="16">
        <f t="shared" si="9"/>
        <v>750</v>
      </c>
      <c r="V47" s="16"/>
      <c r="W47" s="16"/>
    </row>
    <row r="48" spans="1:23">
      <c r="A48" s="64">
        <v>43</v>
      </c>
      <c r="B48" s="10">
        <v>43</v>
      </c>
      <c r="C48" s="72" t="s">
        <v>170</v>
      </c>
      <c r="D48" s="168" t="s">
        <v>168</v>
      </c>
      <c r="E48" s="142">
        <v>15000</v>
      </c>
      <c r="F48" s="143">
        <f t="shared" si="12"/>
        <v>15000</v>
      </c>
      <c r="G48" s="14" t="s">
        <v>169</v>
      </c>
      <c r="H48" s="12">
        <f t="shared" si="2"/>
        <v>15000</v>
      </c>
      <c r="I48" s="99">
        <f t="shared" si="10"/>
        <v>3457</v>
      </c>
      <c r="J48" s="99">
        <f t="shared" si="11"/>
        <v>0</v>
      </c>
      <c r="K48" s="15">
        <f t="shared" si="5"/>
        <v>18457</v>
      </c>
      <c r="L48" s="12">
        <v>15000</v>
      </c>
      <c r="M48" s="72">
        <v>3457</v>
      </c>
      <c r="N48" s="72">
        <v>0</v>
      </c>
      <c r="O48" s="15">
        <f t="shared" si="6"/>
        <v>18457</v>
      </c>
      <c r="P48" s="15">
        <f t="shared" si="7"/>
        <v>0</v>
      </c>
      <c r="Q48" s="12">
        <v>0</v>
      </c>
      <c r="R48" s="16">
        <v>0</v>
      </c>
      <c r="S48" s="17">
        <f t="shared" si="8"/>
        <v>0</v>
      </c>
      <c r="T48" s="16">
        <v>0</v>
      </c>
      <c r="U48" s="16">
        <f t="shared" si="9"/>
        <v>750</v>
      </c>
      <c r="V48" s="16"/>
      <c r="W48" s="16"/>
    </row>
    <row r="49" spans="1:26">
      <c r="A49" s="64">
        <v>44</v>
      </c>
      <c r="B49" s="10">
        <v>44</v>
      </c>
      <c r="C49" s="72" t="s">
        <v>171</v>
      </c>
      <c r="D49" s="168" t="s">
        <v>168</v>
      </c>
      <c r="E49" s="142">
        <v>20000</v>
      </c>
      <c r="F49" s="143">
        <f t="shared" si="12"/>
        <v>20000</v>
      </c>
      <c r="G49" s="14" t="s">
        <v>169</v>
      </c>
      <c r="H49" s="12">
        <f t="shared" si="2"/>
        <v>20000</v>
      </c>
      <c r="I49" s="99">
        <f t="shared" si="10"/>
        <v>3336</v>
      </c>
      <c r="J49" s="99">
        <f t="shared" si="11"/>
        <v>0</v>
      </c>
      <c r="K49" s="15">
        <f t="shared" si="5"/>
        <v>23336</v>
      </c>
      <c r="L49" s="12">
        <v>20000</v>
      </c>
      <c r="M49" s="72">
        <v>3336</v>
      </c>
      <c r="N49" s="72">
        <v>0</v>
      </c>
      <c r="O49" s="15">
        <f t="shared" si="6"/>
        <v>23336</v>
      </c>
      <c r="P49" s="15">
        <f t="shared" si="7"/>
        <v>0</v>
      </c>
      <c r="Q49" s="12">
        <v>0</v>
      </c>
      <c r="R49" s="16">
        <v>0</v>
      </c>
      <c r="S49" s="17">
        <f t="shared" si="8"/>
        <v>0</v>
      </c>
      <c r="T49" s="16">
        <v>0</v>
      </c>
      <c r="U49" s="16">
        <f t="shared" si="9"/>
        <v>1000</v>
      </c>
      <c r="V49" s="16"/>
      <c r="W49" s="16"/>
    </row>
    <row r="50" spans="1:26">
      <c r="A50" s="64">
        <v>45</v>
      </c>
      <c r="B50" s="10">
        <v>45</v>
      </c>
      <c r="C50" s="72" t="s">
        <v>172</v>
      </c>
      <c r="D50" s="21">
        <v>35770</v>
      </c>
      <c r="E50" s="142">
        <v>20000</v>
      </c>
      <c r="F50" s="143">
        <f t="shared" si="12"/>
        <v>20000</v>
      </c>
      <c r="G50" s="20">
        <v>35713</v>
      </c>
      <c r="H50" s="12">
        <f t="shared" si="2"/>
        <v>20000</v>
      </c>
      <c r="I50" s="99">
        <f t="shared" si="10"/>
        <v>5663</v>
      </c>
      <c r="J50" s="99">
        <f t="shared" si="11"/>
        <v>0</v>
      </c>
      <c r="K50" s="15">
        <f t="shared" si="5"/>
        <v>25663</v>
      </c>
      <c r="L50" s="12">
        <v>20000</v>
      </c>
      <c r="M50" s="72">
        <v>5663</v>
      </c>
      <c r="N50" s="72">
        <v>0</v>
      </c>
      <c r="O50" s="15">
        <f t="shared" si="6"/>
        <v>25663</v>
      </c>
      <c r="P50" s="15">
        <f t="shared" si="7"/>
        <v>0</v>
      </c>
      <c r="Q50" s="12">
        <v>0</v>
      </c>
      <c r="R50" s="16">
        <v>0</v>
      </c>
      <c r="S50" s="17">
        <f t="shared" si="8"/>
        <v>0</v>
      </c>
      <c r="T50" s="16">
        <v>0</v>
      </c>
      <c r="U50" s="16">
        <f t="shared" si="9"/>
        <v>1000</v>
      </c>
      <c r="V50" s="16"/>
      <c r="W50" s="16"/>
    </row>
    <row r="51" spans="1:26">
      <c r="A51" s="64">
        <v>46</v>
      </c>
      <c r="B51" s="10">
        <v>46</v>
      </c>
      <c r="C51" s="72" t="s">
        <v>173</v>
      </c>
      <c r="D51" s="21">
        <v>35770</v>
      </c>
      <c r="E51" s="142">
        <v>15000</v>
      </c>
      <c r="F51" s="143">
        <f t="shared" si="12"/>
        <v>15000</v>
      </c>
      <c r="G51" s="20">
        <v>35713</v>
      </c>
      <c r="H51" s="12">
        <f t="shared" si="2"/>
        <v>15000</v>
      </c>
      <c r="I51" s="99">
        <f t="shared" si="10"/>
        <v>2584</v>
      </c>
      <c r="J51" s="99">
        <f t="shared" si="11"/>
        <v>0</v>
      </c>
      <c r="K51" s="15">
        <f t="shared" si="5"/>
        <v>17584</v>
      </c>
      <c r="L51" s="12">
        <v>15000</v>
      </c>
      <c r="M51" s="72">
        <v>2584</v>
      </c>
      <c r="N51" s="72">
        <v>0</v>
      </c>
      <c r="O51" s="15">
        <f t="shared" si="6"/>
        <v>17584</v>
      </c>
      <c r="P51" s="15">
        <f t="shared" si="7"/>
        <v>0</v>
      </c>
      <c r="Q51" s="12">
        <v>0</v>
      </c>
      <c r="R51" s="16">
        <v>0</v>
      </c>
      <c r="S51" s="17">
        <f t="shared" si="8"/>
        <v>0</v>
      </c>
      <c r="T51" s="16">
        <v>0</v>
      </c>
      <c r="U51" s="16">
        <f t="shared" si="9"/>
        <v>750</v>
      </c>
      <c r="V51" s="16">
        <v>130</v>
      </c>
      <c r="W51" s="16"/>
    </row>
    <row r="52" spans="1:26" s="2" customFormat="1">
      <c r="A52" s="107">
        <v>47</v>
      </c>
      <c r="B52" s="198">
        <v>47</v>
      </c>
      <c r="C52" s="4" t="s">
        <v>174</v>
      </c>
      <c r="D52" s="199">
        <v>35770</v>
      </c>
      <c r="E52" s="200">
        <v>25000</v>
      </c>
      <c r="F52" s="201">
        <f t="shared" si="12"/>
        <v>25000</v>
      </c>
      <c r="G52" s="202">
        <v>35774</v>
      </c>
      <c r="H52" s="196">
        <f t="shared" si="2"/>
        <v>25000</v>
      </c>
      <c r="I52" s="196">
        <f t="shared" si="10"/>
        <v>6160</v>
      </c>
      <c r="J52" s="196">
        <f t="shared" si="11"/>
        <v>0</v>
      </c>
      <c r="K52" s="203">
        <f t="shared" si="5"/>
        <v>31160</v>
      </c>
      <c r="L52" s="196">
        <v>25000</v>
      </c>
      <c r="M52" s="4">
        <v>6160</v>
      </c>
      <c r="N52" s="4">
        <v>0</v>
      </c>
      <c r="O52" s="203">
        <f t="shared" si="6"/>
        <v>31160</v>
      </c>
      <c r="P52" s="203">
        <f t="shared" si="7"/>
        <v>0</v>
      </c>
      <c r="Q52" s="196">
        <v>0</v>
      </c>
      <c r="R52" s="40">
        <v>0</v>
      </c>
      <c r="S52" s="204">
        <f t="shared" si="8"/>
        <v>0</v>
      </c>
      <c r="T52" s="40">
        <v>0</v>
      </c>
      <c r="U52" s="40">
        <f t="shared" si="9"/>
        <v>1250</v>
      </c>
      <c r="V52" s="40">
        <v>30</v>
      </c>
      <c r="W52" s="40"/>
    </row>
    <row r="53" spans="1:26">
      <c r="A53" s="64">
        <v>48</v>
      </c>
      <c r="B53" s="10">
        <v>48</v>
      </c>
      <c r="C53" s="72" t="s">
        <v>1276</v>
      </c>
      <c r="D53" s="21">
        <v>35770</v>
      </c>
      <c r="E53" s="142">
        <v>20000</v>
      </c>
      <c r="F53" s="143">
        <f t="shared" si="12"/>
        <v>20000</v>
      </c>
      <c r="G53" s="20">
        <v>35774</v>
      </c>
      <c r="H53" s="12">
        <f t="shared" si="2"/>
        <v>20000</v>
      </c>
      <c r="I53" s="99">
        <f t="shared" si="10"/>
        <v>3321</v>
      </c>
      <c r="J53" s="99">
        <f t="shared" si="11"/>
        <v>0</v>
      </c>
      <c r="K53" s="15">
        <f t="shared" si="5"/>
        <v>23321</v>
      </c>
      <c r="L53" s="12">
        <v>20000</v>
      </c>
      <c r="M53" s="72">
        <v>3321</v>
      </c>
      <c r="N53" s="72">
        <v>0</v>
      </c>
      <c r="O53" s="15">
        <f t="shared" si="6"/>
        <v>23321</v>
      </c>
      <c r="P53" s="15">
        <f t="shared" si="7"/>
        <v>0</v>
      </c>
      <c r="Q53" s="12">
        <v>0</v>
      </c>
      <c r="R53" s="16">
        <v>0</v>
      </c>
      <c r="S53" s="17">
        <f t="shared" si="8"/>
        <v>0</v>
      </c>
      <c r="T53" s="16">
        <v>0</v>
      </c>
      <c r="U53" s="16">
        <f t="shared" si="9"/>
        <v>1000</v>
      </c>
      <c r="V53" s="16">
        <v>130</v>
      </c>
      <c r="W53" s="16"/>
    </row>
    <row r="54" spans="1:26" s="50" customFormat="1">
      <c r="A54" s="64">
        <v>49</v>
      </c>
      <c r="B54" s="10">
        <v>49</v>
      </c>
      <c r="C54" s="72" t="s">
        <v>175</v>
      </c>
      <c r="D54" s="21">
        <v>35770</v>
      </c>
      <c r="E54" s="142">
        <v>15000</v>
      </c>
      <c r="F54" s="143">
        <f t="shared" si="12"/>
        <v>15000</v>
      </c>
      <c r="G54" s="52">
        <v>35774</v>
      </c>
      <c r="H54" s="44">
        <f t="shared" si="2"/>
        <v>15000</v>
      </c>
      <c r="I54" s="44">
        <f t="shared" si="10"/>
        <v>2775</v>
      </c>
      <c r="J54" s="44">
        <f t="shared" si="11"/>
        <v>0</v>
      </c>
      <c r="K54" s="47">
        <f t="shared" si="5"/>
        <v>17775</v>
      </c>
      <c r="L54" s="44">
        <v>8750</v>
      </c>
      <c r="M54" s="73">
        <v>2775</v>
      </c>
      <c r="N54" s="73">
        <v>0</v>
      </c>
      <c r="O54" s="47">
        <f t="shared" si="6"/>
        <v>11525</v>
      </c>
      <c r="P54" s="98">
        <f t="shared" si="7"/>
        <v>6250</v>
      </c>
      <c r="Q54" s="44">
        <v>0</v>
      </c>
      <c r="R54" s="48">
        <v>0</v>
      </c>
      <c r="S54" s="49">
        <f t="shared" si="8"/>
        <v>6250</v>
      </c>
      <c r="T54" s="48">
        <v>0</v>
      </c>
      <c r="U54" s="48">
        <f t="shared" si="9"/>
        <v>750</v>
      </c>
      <c r="V54" s="48">
        <v>80</v>
      </c>
      <c r="W54" s="48"/>
    </row>
    <row r="55" spans="1:26">
      <c r="A55" s="64">
        <v>50</v>
      </c>
      <c r="B55" s="10">
        <v>50</v>
      </c>
      <c r="C55" s="72" t="s">
        <v>176</v>
      </c>
      <c r="D55" s="21">
        <v>35770</v>
      </c>
      <c r="E55" s="142">
        <v>15000</v>
      </c>
      <c r="F55" s="143">
        <f t="shared" si="12"/>
        <v>15000</v>
      </c>
      <c r="G55" s="20">
        <v>35774</v>
      </c>
      <c r="H55" s="12">
        <f t="shared" si="2"/>
        <v>15000</v>
      </c>
      <c r="I55" s="99">
        <f t="shared" si="10"/>
        <v>4420</v>
      </c>
      <c r="J55" s="99">
        <f t="shared" si="11"/>
        <v>0</v>
      </c>
      <c r="K55" s="15">
        <f t="shared" si="5"/>
        <v>19420</v>
      </c>
      <c r="L55" s="12">
        <v>15000</v>
      </c>
      <c r="M55" s="72">
        <v>4420</v>
      </c>
      <c r="N55" s="72">
        <v>0</v>
      </c>
      <c r="O55" s="15">
        <f t="shared" si="6"/>
        <v>19420</v>
      </c>
      <c r="P55" s="15">
        <f t="shared" si="7"/>
        <v>0</v>
      </c>
      <c r="Q55" s="12">
        <v>0</v>
      </c>
      <c r="R55" s="16">
        <v>0</v>
      </c>
      <c r="S55" s="17">
        <f t="shared" si="8"/>
        <v>0</v>
      </c>
      <c r="T55" s="16">
        <v>0</v>
      </c>
      <c r="U55" s="16">
        <f t="shared" si="9"/>
        <v>750</v>
      </c>
      <c r="V55" s="16">
        <v>80</v>
      </c>
      <c r="W55" s="16"/>
    </row>
    <row r="56" spans="1:26">
      <c r="A56" s="64">
        <v>51</v>
      </c>
      <c r="B56" s="10">
        <v>51</v>
      </c>
      <c r="C56" s="72" t="s">
        <v>177</v>
      </c>
      <c r="D56" s="21">
        <v>35770</v>
      </c>
      <c r="E56" s="142">
        <v>25000</v>
      </c>
      <c r="F56" s="143">
        <f t="shared" si="12"/>
        <v>25000</v>
      </c>
      <c r="G56" s="20">
        <v>35774</v>
      </c>
      <c r="H56" s="12">
        <f t="shared" si="2"/>
        <v>25000</v>
      </c>
      <c r="I56" s="99">
        <f t="shared" si="10"/>
        <v>4563</v>
      </c>
      <c r="J56" s="99">
        <f t="shared" si="11"/>
        <v>0</v>
      </c>
      <c r="K56" s="15">
        <f t="shared" si="5"/>
        <v>29563</v>
      </c>
      <c r="L56" s="12">
        <v>25000</v>
      </c>
      <c r="M56" s="72">
        <v>4563</v>
      </c>
      <c r="N56" s="72">
        <v>0</v>
      </c>
      <c r="O56" s="15">
        <f t="shared" si="6"/>
        <v>29563</v>
      </c>
      <c r="P56" s="15">
        <f t="shared" si="7"/>
        <v>0</v>
      </c>
      <c r="Q56" s="12">
        <v>0</v>
      </c>
      <c r="R56" s="16">
        <v>0</v>
      </c>
      <c r="S56" s="17">
        <f t="shared" si="8"/>
        <v>0</v>
      </c>
      <c r="T56" s="16">
        <v>0</v>
      </c>
      <c r="U56" s="16">
        <f t="shared" si="9"/>
        <v>1250</v>
      </c>
      <c r="V56" s="16"/>
      <c r="W56" s="16"/>
    </row>
    <row r="57" spans="1:26">
      <c r="A57" s="64">
        <v>52</v>
      </c>
      <c r="B57" s="10">
        <v>52</v>
      </c>
      <c r="C57" s="72" t="s">
        <v>178</v>
      </c>
      <c r="D57" s="21">
        <v>35770</v>
      </c>
      <c r="E57" s="142">
        <v>15000</v>
      </c>
      <c r="F57" s="143">
        <f t="shared" si="12"/>
        <v>15000</v>
      </c>
      <c r="G57" s="20">
        <v>35774</v>
      </c>
      <c r="H57" s="12">
        <f t="shared" si="2"/>
        <v>15000</v>
      </c>
      <c r="I57" s="99">
        <f t="shared" si="10"/>
        <v>5548</v>
      </c>
      <c r="J57" s="99">
        <f t="shared" si="11"/>
        <v>0</v>
      </c>
      <c r="K57" s="15">
        <f t="shared" si="5"/>
        <v>20548</v>
      </c>
      <c r="L57" s="12">
        <v>15000</v>
      </c>
      <c r="M57" s="72">
        <v>5548</v>
      </c>
      <c r="N57" s="72">
        <v>0</v>
      </c>
      <c r="O57" s="15">
        <f t="shared" si="6"/>
        <v>20548</v>
      </c>
      <c r="P57" s="15">
        <f t="shared" si="7"/>
        <v>0</v>
      </c>
      <c r="Q57" s="12">
        <v>0</v>
      </c>
      <c r="R57" s="16">
        <v>0</v>
      </c>
      <c r="S57" s="17">
        <f t="shared" si="8"/>
        <v>0</v>
      </c>
      <c r="T57" s="16">
        <v>0</v>
      </c>
      <c r="U57" s="16">
        <f t="shared" si="9"/>
        <v>750</v>
      </c>
      <c r="V57" s="16"/>
      <c r="W57" s="16"/>
    </row>
    <row r="58" spans="1:26">
      <c r="A58" s="64">
        <v>53</v>
      </c>
      <c r="B58" s="10">
        <v>53</v>
      </c>
      <c r="C58" s="72" t="s">
        <v>179</v>
      </c>
      <c r="D58" s="21">
        <v>35770</v>
      </c>
      <c r="E58" s="142">
        <v>20000</v>
      </c>
      <c r="F58" s="143">
        <f t="shared" si="12"/>
        <v>20000</v>
      </c>
      <c r="G58" s="20">
        <v>35774</v>
      </c>
      <c r="H58" s="12">
        <f t="shared" si="2"/>
        <v>20000</v>
      </c>
      <c r="I58" s="99">
        <f t="shared" si="10"/>
        <v>5350</v>
      </c>
      <c r="J58" s="99">
        <f t="shared" si="11"/>
        <v>0</v>
      </c>
      <c r="K58" s="15">
        <f t="shared" si="5"/>
        <v>25350</v>
      </c>
      <c r="L58" s="12">
        <v>20000</v>
      </c>
      <c r="M58" s="72">
        <v>5350</v>
      </c>
      <c r="N58" s="72">
        <v>0</v>
      </c>
      <c r="O58" s="15">
        <f t="shared" si="6"/>
        <v>25350</v>
      </c>
      <c r="P58" s="15">
        <f t="shared" si="7"/>
        <v>0</v>
      </c>
      <c r="Q58" s="12">
        <v>0</v>
      </c>
      <c r="R58" s="16">
        <v>0</v>
      </c>
      <c r="S58" s="17">
        <f t="shared" si="8"/>
        <v>0</v>
      </c>
      <c r="T58" s="16">
        <v>0</v>
      </c>
      <c r="U58" s="16">
        <f t="shared" si="9"/>
        <v>1000</v>
      </c>
      <c r="V58" s="16"/>
      <c r="W58" s="16"/>
    </row>
    <row r="59" spans="1:26">
      <c r="A59" s="64">
        <v>54</v>
      </c>
      <c r="B59" s="10">
        <v>54</v>
      </c>
      <c r="C59" s="72" t="s">
        <v>180</v>
      </c>
      <c r="D59" s="21">
        <v>35770</v>
      </c>
      <c r="E59" s="142">
        <v>15000</v>
      </c>
      <c r="F59" s="143">
        <f t="shared" si="12"/>
        <v>15000</v>
      </c>
      <c r="G59" s="20">
        <v>35774</v>
      </c>
      <c r="H59" s="12">
        <f t="shared" si="2"/>
        <v>15000</v>
      </c>
      <c r="I59" s="99">
        <f t="shared" si="10"/>
        <v>1942</v>
      </c>
      <c r="J59" s="99">
        <f t="shared" si="11"/>
        <v>0</v>
      </c>
      <c r="K59" s="15">
        <f t="shared" si="5"/>
        <v>16942</v>
      </c>
      <c r="L59" s="12">
        <v>15000</v>
      </c>
      <c r="M59" s="72">
        <v>1942</v>
      </c>
      <c r="N59" s="72">
        <v>0</v>
      </c>
      <c r="O59" s="15">
        <f t="shared" si="6"/>
        <v>16942</v>
      </c>
      <c r="P59" s="15">
        <f t="shared" si="7"/>
        <v>0</v>
      </c>
      <c r="Q59" s="12">
        <v>0</v>
      </c>
      <c r="R59" s="16">
        <v>0</v>
      </c>
      <c r="S59" s="17">
        <f t="shared" si="8"/>
        <v>0</v>
      </c>
      <c r="T59" s="16">
        <v>0</v>
      </c>
      <c r="U59" s="16">
        <f t="shared" si="9"/>
        <v>750</v>
      </c>
      <c r="V59" s="16"/>
      <c r="W59" s="16"/>
    </row>
    <row r="60" spans="1:26">
      <c r="A60" s="64">
        <v>55</v>
      </c>
      <c r="B60" s="10">
        <v>99</v>
      </c>
      <c r="C60" s="72" t="s">
        <v>223</v>
      </c>
      <c r="D60" s="168" t="s">
        <v>825</v>
      </c>
      <c r="E60" s="142">
        <v>15000</v>
      </c>
      <c r="F60" s="143">
        <f t="shared" si="12"/>
        <v>15000</v>
      </c>
      <c r="G60" s="14" t="s">
        <v>821</v>
      </c>
      <c r="H60" s="12">
        <f t="shared" ref="H60:H85" si="13">F60</f>
        <v>15000</v>
      </c>
      <c r="I60" s="99">
        <f t="shared" ref="I60:I62" si="14">M60</f>
        <v>4752</v>
      </c>
      <c r="J60" s="99">
        <f t="shared" ref="J60:J62" si="15">N60</f>
        <v>0</v>
      </c>
      <c r="K60" s="15">
        <f t="shared" ref="K60:K85" si="16">H60+I60+J60</f>
        <v>19752</v>
      </c>
      <c r="L60" s="12">
        <v>15000</v>
      </c>
      <c r="M60" s="72">
        <v>4752</v>
      </c>
      <c r="N60" s="72">
        <v>0</v>
      </c>
      <c r="O60" s="15">
        <f t="shared" ref="O60:O85" si="17">L60+M60+N60</f>
        <v>19752</v>
      </c>
      <c r="P60" s="15">
        <f t="shared" ref="P60:P85" si="18">H60-L60</f>
        <v>0</v>
      </c>
      <c r="Q60" s="12">
        <v>0</v>
      </c>
      <c r="R60" s="16">
        <v>0</v>
      </c>
      <c r="S60" s="17">
        <f t="shared" ref="S60:S85" si="19">P60+Q60+R60</f>
        <v>0</v>
      </c>
      <c r="T60" s="16">
        <v>0</v>
      </c>
      <c r="U60" s="16">
        <f t="shared" ref="U60:U62" si="20">F60/100*5</f>
        <v>750</v>
      </c>
      <c r="V60" s="16"/>
      <c r="W60" s="16"/>
    </row>
    <row r="61" spans="1:26">
      <c r="A61" s="64">
        <v>56</v>
      </c>
      <c r="B61" s="10">
        <v>100</v>
      </c>
      <c r="C61" s="72" t="s">
        <v>224</v>
      </c>
      <c r="D61" s="168" t="s">
        <v>825</v>
      </c>
      <c r="E61" s="142">
        <v>20000</v>
      </c>
      <c r="F61" s="143">
        <f t="shared" si="12"/>
        <v>20000</v>
      </c>
      <c r="G61" s="14" t="s">
        <v>821</v>
      </c>
      <c r="H61" s="12">
        <f t="shared" si="13"/>
        <v>20000</v>
      </c>
      <c r="I61" s="99">
        <f t="shared" si="14"/>
        <v>3518</v>
      </c>
      <c r="J61" s="99">
        <f t="shared" si="15"/>
        <v>0</v>
      </c>
      <c r="K61" s="15">
        <f t="shared" si="16"/>
        <v>23518</v>
      </c>
      <c r="L61" s="12">
        <v>20000</v>
      </c>
      <c r="M61" s="72">
        <v>3518</v>
      </c>
      <c r="N61" s="72">
        <v>0</v>
      </c>
      <c r="O61" s="15">
        <f t="shared" si="17"/>
        <v>23518</v>
      </c>
      <c r="P61" s="15">
        <f t="shared" si="18"/>
        <v>0</v>
      </c>
      <c r="Q61" s="12">
        <v>0</v>
      </c>
      <c r="R61" s="16">
        <v>0</v>
      </c>
      <c r="S61" s="17">
        <f t="shared" si="19"/>
        <v>0</v>
      </c>
      <c r="T61" s="16">
        <v>0</v>
      </c>
      <c r="U61" s="16">
        <f t="shared" si="20"/>
        <v>1000</v>
      </c>
      <c r="V61" s="16"/>
      <c r="W61" s="16"/>
    </row>
    <row r="62" spans="1:26">
      <c r="A62" s="64">
        <v>57</v>
      </c>
      <c r="B62" s="10">
        <v>101</v>
      </c>
      <c r="C62" s="72" t="s">
        <v>225</v>
      </c>
      <c r="D62" s="168" t="s">
        <v>825</v>
      </c>
      <c r="E62" s="142">
        <v>15000</v>
      </c>
      <c r="F62" s="143">
        <f t="shared" si="12"/>
        <v>15000</v>
      </c>
      <c r="G62" s="14" t="s">
        <v>821</v>
      </c>
      <c r="H62" s="12">
        <f t="shared" si="13"/>
        <v>15000</v>
      </c>
      <c r="I62" s="99">
        <f t="shared" si="14"/>
        <v>2503</v>
      </c>
      <c r="J62" s="99">
        <f t="shared" si="15"/>
        <v>0</v>
      </c>
      <c r="K62" s="15">
        <f t="shared" si="16"/>
        <v>17503</v>
      </c>
      <c r="L62" s="12">
        <v>15000</v>
      </c>
      <c r="M62" s="72">
        <v>2503</v>
      </c>
      <c r="N62" s="72">
        <v>0</v>
      </c>
      <c r="O62" s="15">
        <f t="shared" si="17"/>
        <v>17503</v>
      </c>
      <c r="P62" s="15">
        <f t="shared" si="18"/>
        <v>0</v>
      </c>
      <c r="Q62" s="12">
        <v>0</v>
      </c>
      <c r="R62" s="16">
        <v>0</v>
      </c>
      <c r="S62" s="17">
        <f t="shared" si="19"/>
        <v>0</v>
      </c>
      <c r="T62" s="16">
        <v>0</v>
      </c>
      <c r="U62" s="16">
        <f t="shared" si="20"/>
        <v>750</v>
      </c>
      <c r="V62" s="16"/>
      <c r="W62" s="16"/>
    </row>
    <row r="63" spans="1:26" s="83" customFormat="1">
      <c r="A63" s="64"/>
      <c r="B63" s="80"/>
      <c r="C63" s="185" t="s">
        <v>1277</v>
      </c>
      <c r="D63" s="82"/>
      <c r="E63" s="175">
        <f>SUM(E6:E62)</f>
        <v>929000</v>
      </c>
      <c r="F63" s="175">
        <f t="shared" ref="F63:W63" si="21">SUM(F6:F62)</f>
        <v>929000</v>
      </c>
      <c r="G63" s="70"/>
      <c r="H63" s="70">
        <f t="shared" si="21"/>
        <v>929000</v>
      </c>
      <c r="I63" s="70">
        <f t="shared" si="21"/>
        <v>184022</v>
      </c>
      <c r="J63" s="70">
        <f t="shared" si="21"/>
        <v>0</v>
      </c>
      <c r="K63" s="70">
        <f t="shared" si="21"/>
        <v>1113022</v>
      </c>
      <c r="L63" s="70">
        <f t="shared" si="21"/>
        <v>880433</v>
      </c>
      <c r="M63" s="70">
        <f t="shared" si="21"/>
        <v>184022</v>
      </c>
      <c r="N63" s="70">
        <f t="shared" si="21"/>
        <v>0</v>
      </c>
      <c r="O63" s="70">
        <f t="shared" si="21"/>
        <v>1064455</v>
      </c>
      <c r="P63" s="70">
        <f t="shared" si="21"/>
        <v>48567</v>
      </c>
      <c r="Q63" s="70">
        <f t="shared" si="21"/>
        <v>3462</v>
      </c>
      <c r="R63" s="70">
        <f t="shared" si="21"/>
        <v>0</v>
      </c>
      <c r="S63" s="70">
        <f t="shared" si="21"/>
        <v>52029</v>
      </c>
      <c r="T63" s="70">
        <f t="shared" si="21"/>
        <v>0</v>
      </c>
      <c r="U63" s="70">
        <f t="shared" si="21"/>
        <v>45120</v>
      </c>
      <c r="V63" s="70">
        <f t="shared" si="21"/>
        <v>4380</v>
      </c>
      <c r="W63" s="70">
        <f t="shared" si="21"/>
        <v>0</v>
      </c>
      <c r="X63" s="165">
        <f>U16+U19+U21+U33+U41+U52+U54</f>
        <v>6250</v>
      </c>
      <c r="Y63" s="165">
        <f>V16+V19+V21+V33+V41+V52+V54</f>
        <v>415</v>
      </c>
      <c r="Z63" s="165"/>
    </row>
    <row r="64" spans="1:26">
      <c r="A64" s="64">
        <v>58</v>
      </c>
      <c r="B64" s="10">
        <v>102</v>
      </c>
      <c r="C64" s="72" t="s">
        <v>226</v>
      </c>
      <c r="D64" s="168" t="s">
        <v>115</v>
      </c>
      <c r="E64" s="142">
        <v>20000</v>
      </c>
      <c r="F64" s="143">
        <f t="shared" ref="F64:F77" si="22">SUM(E64:E64)</f>
        <v>20000</v>
      </c>
      <c r="G64" s="14" t="s">
        <v>822</v>
      </c>
      <c r="H64" s="12">
        <f t="shared" si="13"/>
        <v>20000</v>
      </c>
      <c r="I64" s="12">
        <f>M64</f>
        <v>4175</v>
      </c>
      <c r="J64" s="12">
        <f>N64</f>
        <v>0</v>
      </c>
      <c r="K64" s="15">
        <f t="shared" si="16"/>
        <v>24175</v>
      </c>
      <c r="L64" s="12">
        <v>20000</v>
      </c>
      <c r="M64" s="72">
        <v>4175</v>
      </c>
      <c r="N64" s="72">
        <v>0</v>
      </c>
      <c r="O64" s="15">
        <f t="shared" si="17"/>
        <v>24175</v>
      </c>
      <c r="P64" s="15">
        <f t="shared" si="18"/>
        <v>0</v>
      </c>
      <c r="Q64" s="12">
        <v>0</v>
      </c>
      <c r="R64" s="16">
        <v>0</v>
      </c>
      <c r="S64" s="17">
        <f t="shared" si="19"/>
        <v>0</v>
      </c>
      <c r="T64" s="16">
        <v>0</v>
      </c>
      <c r="U64" s="16">
        <v>0</v>
      </c>
      <c r="V64" s="16"/>
      <c r="W64" s="16"/>
    </row>
    <row r="65" spans="1:25">
      <c r="A65" s="64">
        <v>59</v>
      </c>
      <c r="B65" s="10">
        <v>103</v>
      </c>
      <c r="C65" s="72" t="s">
        <v>227</v>
      </c>
      <c r="D65" s="168" t="s">
        <v>115</v>
      </c>
      <c r="E65" s="142">
        <v>20000</v>
      </c>
      <c r="F65" s="143">
        <f t="shared" si="22"/>
        <v>20000</v>
      </c>
      <c r="G65" s="14" t="s">
        <v>822</v>
      </c>
      <c r="H65" s="12">
        <f t="shared" si="13"/>
        <v>20000</v>
      </c>
      <c r="I65" s="99">
        <f t="shared" ref="I65:I77" si="23">M65</f>
        <v>3299</v>
      </c>
      <c r="J65" s="99">
        <f t="shared" ref="J65:J77" si="24">N65</f>
        <v>0</v>
      </c>
      <c r="K65" s="15">
        <f t="shared" si="16"/>
        <v>23299</v>
      </c>
      <c r="L65" s="12">
        <v>20000</v>
      </c>
      <c r="M65" s="72">
        <v>3299</v>
      </c>
      <c r="N65" s="72">
        <v>0</v>
      </c>
      <c r="O65" s="15">
        <f t="shared" si="17"/>
        <v>23299</v>
      </c>
      <c r="P65" s="15">
        <f t="shared" si="18"/>
        <v>0</v>
      </c>
      <c r="Q65" s="12">
        <v>0</v>
      </c>
      <c r="R65" s="16">
        <v>0</v>
      </c>
      <c r="S65" s="17">
        <f t="shared" si="19"/>
        <v>0</v>
      </c>
      <c r="T65" s="16">
        <v>0</v>
      </c>
      <c r="U65" s="16">
        <v>0</v>
      </c>
      <c r="V65" s="16"/>
      <c r="W65" s="16"/>
    </row>
    <row r="66" spans="1:25">
      <c r="A66" s="64">
        <v>60</v>
      </c>
      <c r="B66" s="10">
        <v>104</v>
      </c>
      <c r="C66" s="72" t="s">
        <v>228</v>
      </c>
      <c r="D66" s="168" t="s">
        <v>115</v>
      </c>
      <c r="E66" s="142">
        <v>20000</v>
      </c>
      <c r="F66" s="143">
        <f t="shared" si="22"/>
        <v>20000</v>
      </c>
      <c r="G66" s="14" t="s">
        <v>822</v>
      </c>
      <c r="H66" s="12">
        <f t="shared" si="13"/>
        <v>20000</v>
      </c>
      <c r="I66" s="99">
        <f t="shared" si="23"/>
        <v>3568</v>
      </c>
      <c r="J66" s="99">
        <f t="shared" si="24"/>
        <v>0</v>
      </c>
      <c r="K66" s="15">
        <f t="shared" si="16"/>
        <v>23568</v>
      </c>
      <c r="L66" s="12">
        <v>20000</v>
      </c>
      <c r="M66" s="72">
        <v>3568</v>
      </c>
      <c r="N66" s="72">
        <v>0</v>
      </c>
      <c r="O66" s="15">
        <f t="shared" si="17"/>
        <v>23568</v>
      </c>
      <c r="P66" s="15">
        <f t="shared" si="18"/>
        <v>0</v>
      </c>
      <c r="Q66" s="12">
        <v>0</v>
      </c>
      <c r="R66" s="16">
        <v>0</v>
      </c>
      <c r="S66" s="17">
        <f t="shared" si="19"/>
        <v>0</v>
      </c>
      <c r="T66" s="16">
        <v>0</v>
      </c>
      <c r="U66" s="16">
        <v>0</v>
      </c>
      <c r="V66" s="16"/>
      <c r="W66" s="16"/>
    </row>
    <row r="67" spans="1:25">
      <c r="A67" s="64">
        <v>61</v>
      </c>
      <c r="B67" s="10">
        <v>105</v>
      </c>
      <c r="C67" s="72" t="s">
        <v>229</v>
      </c>
      <c r="D67" s="168" t="s">
        <v>115</v>
      </c>
      <c r="E67" s="142">
        <v>20000</v>
      </c>
      <c r="F67" s="143">
        <f t="shared" si="22"/>
        <v>20000</v>
      </c>
      <c r="G67" s="14" t="s">
        <v>822</v>
      </c>
      <c r="H67" s="12">
        <f t="shared" si="13"/>
        <v>20000</v>
      </c>
      <c r="I67" s="99">
        <f t="shared" si="23"/>
        <v>3425</v>
      </c>
      <c r="J67" s="99">
        <f t="shared" si="24"/>
        <v>0</v>
      </c>
      <c r="K67" s="15">
        <f t="shared" si="16"/>
        <v>23425</v>
      </c>
      <c r="L67" s="12">
        <v>20000</v>
      </c>
      <c r="M67" s="72">
        <v>3425</v>
      </c>
      <c r="N67" s="72">
        <v>0</v>
      </c>
      <c r="O67" s="15">
        <f t="shared" si="17"/>
        <v>23425</v>
      </c>
      <c r="P67" s="15">
        <f t="shared" si="18"/>
        <v>0</v>
      </c>
      <c r="Q67" s="12">
        <v>0</v>
      </c>
      <c r="R67" s="16">
        <v>0</v>
      </c>
      <c r="S67" s="17">
        <f t="shared" si="19"/>
        <v>0</v>
      </c>
      <c r="T67" s="16">
        <v>0</v>
      </c>
      <c r="U67" s="16">
        <v>0</v>
      </c>
      <c r="V67" s="16"/>
      <c r="W67" s="16"/>
    </row>
    <row r="68" spans="1:25">
      <c r="A68" s="64">
        <v>62</v>
      </c>
      <c r="B68" s="10">
        <v>106</v>
      </c>
      <c r="C68" s="72" t="s">
        <v>230</v>
      </c>
      <c r="D68" s="168" t="s">
        <v>115</v>
      </c>
      <c r="E68" s="142">
        <v>20000</v>
      </c>
      <c r="F68" s="143">
        <f t="shared" si="22"/>
        <v>20000</v>
      </c>
      <c r="G68" s="14" t="s">
        <v>822</v>
      </c>
      <c r="H68" s="12">
        <f t="shared" si="13"/>
        <v>20000</v>
      </c>
      <c r="I68" s="99">
        <f t="shared" si="23"/>
        <v>3423</v>
      </c>
      <c r="J68" s="99">
        <f t="shared" si="24"/>
        <v>0</v>
      </c>
      <c r="K68" s="15">
        <f t="shared" si="16"/>
        <v>23423</v>
      </c>
      <c r="L68" s="12">
        <v>20000</v>
      </c>
      <c r="M68" s="72">
        <v>3423</v>
      </c>
      <c r="N68" s="72">
        <v>0</v>
      </c>
      <c r="O68" s="15">
        <f t="shared" si="17"/>
        <v>23423</v>
      </c>
      <c r="P68" s="15">
        <f t="shared" si="18"/>
        <v>0</v>
      </c>
      <c r="Q68" s="12">
        <v>0</v>
      </c>
      <c r="R68" s="16">
        <v>0</v>
      </c>
      <c r="S68" s="17">
        <f t="shared" si="19"/>
        <v>0</v>
      </c>
      <c r="T68" s="16">
        <v>0</v>
      </c>
      <c r="U68" s="16">
        <v>0</v>
      </c>
      <c r="V68" s="16"/>
      <c r="W68" s="16"/>
    </row>
    <row r="69" spans="1:25">
      <c r="A69" s="64">
        <v>63</v>
      </c>
      <c r="B69" s="10">
        <v>107</v>
      </c>
      <c r="C69" s="72" t="s">
        <v>231</v>
      </c>
      <c r="D69" s="168" t="s">
        <v>115</v>
      </c>
      <c r="E69" s="142">
        <v>20000</v>
      </c>
      <c r="F69" s="143">
        <f t="shared" si="22"/>
        <v>20000</v>
      </c>
      <c r="G69" s="14" t="s">
        <v>822</v>
      </c>
      <c r="H69" s="12">
        <f t="shared" si="13"/>
        <v>20000</v>
      </c>
      <c r="I69" s="99">
        <f t="shared" si="23"/>
        <v>3984</v>
      </c>
      <c r="J69" s="99">
        <f t="shared" si="24"/>
        <v>0</v>
      </c>
      <c r="K69" s="15">
        <f t="shared" si="16"/>
        <v>23984</v>
      </c>
      <c r="L69" s="12">
        <v>20000</v>
      </c>
      <c r="M69" s="72">
        <v>3984</v>
      </c>
      <c r="N69" s="72">
        <v>0</v>
      </c>
      <c r="O69" s="15">
        <f t="shared" si="17"/>
        <v>23984</v>
      </c>
      <c r="P69" s="15">
        <f t="shared" si="18"/>
        <v>0</v>
      </c>
      <c r="Q69" s="12">
        <v>0</v>
      </c>
      <c r="R69" s="16">
        <v>0</v>
      </c>
      <c r="S69" s="17">
        <f t="shared" si="19"/>
        <v>0</v>
      </c>
      <c r="T69" s="16">
        <v>0</v>
      </c>
      <c r="U69" s="16">
        <v>0</v>
      </c>
      <c r="V69" s="16"/>
      <c r="W69" s="16"/>
    </row>
    <row r="70" spans="1:25">
      <c r="A70" s="64">
        <v>64</v>
      </c>
      <c r="B70" s="10">
        <v>108</v>
      </c>
      <c r="C70" s="72" t="s">
        <v>232</v>
      </c>
      <c r="D70" s="168" t="s">
        <v>115</v>
      </c>
      <c r="E70" s="142">
        <v>20000</v>
      </c>
      <c r="F70" s="143">
        <f t="shared" si="22"/>
        <v>20000</v>
      </c>
      <c r="G70" s="14" t="s">
        <v>822</v>
      </c>
      <c r="H70" s="12">
        <f t="shared" si="13"/>
        <v>20000</v>
      </c>
      <c r="I70" s="99">
        <f t="shared" si="23"/>
        <v>3801</v>
      </c>
      <c r="J70" s="99">
        <f t="shared" si="24"/>
        <v>0</v>
      </c>
      <c r="K70" s="15">
        <f t="shared" si="16"/>
        <v>23801</v>
      </c>
      <c r="L70" s="12">
        <v>20000</v>
      </c>
      <c r="M70" s="72">
        <v>3801</v>
      </c>
      <c r="N70" s="72">
        <v>0</v>
      </c>
      <c r="O70" s="15">
        <f t="shared" si="17"/>
        <v>23801</v>
      </c>
      <c r="P70" s="15">
        <f t="shared" si="18"/>
        <v>0</v>
      </c>
      <c r="Q70" s="12">
        <v>0</v>
      </c>
      <c r="R70" s="16">
        <v>0</v>
      </c>
      <c r="S70" s="17">
        <f t="shared" si="19"/>
        <v>0</v>
      </c>
      <c r="T70" s="16">
        <v>0</v>
      </c>
      <c r="U70" s="16">
        <v>0</v>
      </c>
      <c r="V70" s="16"/>
      <c r="W70" s="16"/>
    </row>
    <row r="71" spans="1:25">
      <c r="A71" s="64">
        <v>65</v>
      </c>
      <c r="B71" s="10">
        <v>112</v>
      </c>
      <c r="C71" s="72" t="s">
        <v>236</v>
      </c>
      <c r="D71" s="168" t="s">
        <v>117</v>
      </c>
      <c r="E71" s="142">
        <v>15000</v>
      </c>
      <c r="F71" s="143">
        <f t="shared" si="22"/>
        <v>15000</v>
      </c>
      <c r="G71" s="14" t="s">
        <v>824</v>
      </c>
      <c r="H71" s="12">
        <f t="shared" si="13"/>
        <v>15000</v>
      </c>
      <c r="I71" s="99">
        <f t="shared" si="23"/>
        <v>4871</v>
      </c>
      <c r="J71" s="99">
        <f t="shared" si="24"/>
        <v>0</v>
      </c>
      <c r="K71" s="15">
        <f t="shared" si="16"/>
        <v>19871</v>
      </c>
      <c r="L71" s="12">
        <v>15000</v>
      </c>
      <c r="M71" s="72">
        <v>4871</v>
      </c>
      <c r="N71" s="72">
        <v>0</v>
      </c>
      <c r="O71" s="15">
        <f t="shared" si="17"/>
        <v>19871</v>
      </c>
      <c r="P71" s="15">
        <f t="shared" si="18"/>
        <v>0</v>
      </c>
      <c r="Q71" s="12">
        <v>0</v>
      </c>
      <c r="R71" s="16">
        <v>0</v>
      </c>
      <c r="S71" s="17">
        <f t="shared" si="19"/>
        <v>0</v>
      </c>
      <c r="T71" s="16">
        <v>0</v>
      </c>
      <c r="U71" s="16">
        <v>0</v>
      </c>
      <c r="V71" s="16">
        <v>105</v>
      </c>
      <c r="W71" s="16"/>
    </row>
    <row r="72" spans="1:25" s="50" customFormat="1">
      <c r="A72" s="64">
        <v>66</v>
      </c>
      <c r="B72" s="10">
        <v>113</v>
      </c>
      <c r="C72" s="72" t="s">
        <v>237</v>
      </c>
      <c r="D72" s="168" t="s">
        <v>117</v>
      </c>
      <c r="E72" s="142">
        <v>12000</v>
      </c>
      <c r="F72" s="143">
        <f t="shared" si="22"/>
        <v>12000</v>
      </c>
      <c r="G72" s="46" t="s">
        <v>824</v>
      </c>
      <c r="H72" s="44">
        <f t="shared" si="13"/>
        <v>12000</v>
      </c>
      <c r="I72" s="44">
        <f t="shared" si="23"/>
        <v>1614</v>
      </c>
      <c r="J72" s="44">
        <f t="shared" si="24"/>
        <v>0</v>
      </c>
      <c r="K72" s="47">
        <f t="shared" si="16"/>
        <v>13614</v>
      </c>
      <c r="L72" s="44">
        <v>6500</v>
      </c>
      <c r="M72" s="73">
        <v>1614</v>
      </c>
      <c r="N72" s="73">
        <v>0</v>
      </c>
      <c r="O72" s="47">
        <f t="shared" si="17"/>
        <v>8114</v>
      </c>
      <c r="P72" s="98">
        <f t="shared" si="18"/>
        <v>5500</v>
      </c>
      <c r="Q72" s="44">
        <v>147</v>
      </c>
      <c r="R72" s="48">
        <v>0</v>
      </c>
      <c r="S72" s="49">
        <f t="shared" si="19"/>
        <v>5647</v>
      </c>
      <c r="T72" s="48">
        <v>0</v>
      </c>
      <c r="U72" s="48">
        <v>0</v>
      </c>
      <c r="V72" s="48">
        <v>80</v>
      </c>
      <c r="W72" s="48"/>
    </row>
    <row r="73" spans="1:25">
      <c r="A73" s="64">
        <v>67</v>
      </c>
      <c r="B73" s="10">
        <v>115</v>
      </c>
      <c r="C73" s="72" t="s">
        <v>239</v>
      </c>
      <c r="D73" s="168" t="s">
        <v>117</v>
      </c>
      <c r="E73" s="142">
        <v>15000</v>
      </c>
      <c r="F73" s="143">
        <f t="shared" si="22"/>
        <v>15000</v>
      </c>
      <c r="G73" s="14" t="s">
        <v>824</v>
      </c>
      <c r="H73" s="12">
        <f t="shared" si="13"/>
        <v>15000</v>
      </c>
      <c r="I73" s="99">
        <f t="shared" si="23"/>
        <v>2172</v>
      </c>
      <c r="J73" s="99">
        <f t="shared" si="24"/>
        <v>0</v>
      </c>
      <c r="K73" s="15">
        <f t="shared" si="16"/>
        <v>17172</v>
      </c>
      <c r="L73" s="12">
        <v>15000</v>
      </c>
      <c r="M73" s="72">
        <v>2172</v>
      </c>
      <c r="N73" s="72">
        <v>0</v>
      </c>
      <c r="O73" s="15">
        <f t="shared" si="17"/>
        <v>17172</v>
      </c>
      <c r="P73" s="15">
        <f t="shared" si="18"/>
        <v>0</v>
      </c>
      <c r="Q73" s="12">
        <v>0</v>
      </c>
      <c r="R73" s="16">
        <v>0</v>
      </c>
      <c r="S73" s="17">
        <f t="shared" si="19"/>
        <v>0</v>
      </c>
      <c r="T73" s="16">
        <v>0</v>
      </c>
      <c r="U73" s="16">
        <v>0</v>
      </c>
      <c r="V73" s="16">
        <v>90</v>
      </c>
      <c r="W73" s="16"/>
    </row>
    <row r="74" spans="1:25">
      <c r="A74" s="64">
        <v>68</v>
      </c>
      <c r="B74" s="10">
        <v>116</v>
      </c>
      <c r="C74" s="72" t="s">
        <v>240</v>
      </c>
      <c r="D74" s="168" t="s">
        <v>117</v>
      </c>
      <c r="E74" s="142">
        <v>20000</v>
      </c>
      <c r="F74" s="143">
        <f t="shared" si="22"/>
        <v>20000</v>
      </c>
      <c r="G74" s="14" t="s">
        <v>824</v>
      </c>
      <c r="H74" s="12">
        <f t="shared" si="13"/>
        <v>20000</v>
      </c>
      <c r="I74" s="99">
        <f t="shared" si="23"/>
        <v>3532</v>
      </c>
      <c r="J74" s="99">
        <f t="shared" si="24"/>
        <v>0</v>
      </c>
      <c r="K74" s="15">
        <f t="shared" si="16"/>
        <v>23532</v>
      </c>
      <c r="L74" s="12">
        <v>20000</v>
      </c>
      <c r="M74" s="72">
        <v>3532</v>
      </c>
      <c r="N74" s="72">
        <v>0</v>
      </c>
      <c r="O74" s="15">
        <f t="shared" si="17"/>
        <v>23532</v>
      </c>
      <c r="P74" s="15">
        <f t="shared" si="18"/>
        <v>0</v>
      </c>
      <c r="Q74" s="12">
        <v>0</v>
      </c>
      <c r="R74" s="16">
        <v>0</v>
      </c>
      <c r="S74" s="17">
        <f t="shared" si="19"/>
        <v>0</v>
      </c>
      <c r="T74" s="16">
        <v>0</v>
      </c>
      <c r="U74" s="16">
        <v>0</v>
      </c>
      <c r="V74" s="16">
        <v>130</v>
      </c>
      <c r="W74" s="16"/>
    </row>
    <row r="75" spans="1:25">
      <c r="A75" s="64">
        <v>69</v>
      </c>
      <c r="B75" s="10">
        <v>117</v>
      </c>
      <c r="C75" s="72" t="s">
        <v>241</v>
      </c>
      <c r="D75" s="168" t="s">
        <v>117</v>
      </c>
      <c r="E75" s="142">
        <v>20000</v>
      </c>
      <c r="F75" s="143">
        <f t="shared" si="22"/>
        <v>20000</v>
      </c>
      <c r="G75" s="14" t="s">
        <v>824</v>
      </c>
      <c r="H75" s="12">
        <f t="shared" si="13"/>
        <v>20000</v>
      </c>
      <c r="I75" s="99">
        <f t="shared" si="23"/>
        <v>5496</v>
      </c>
      <c r="J75" s="99">
        <f t="shared" si="24"/>
        <v>0</v>
      </c>
      <c r="K75" s="15">
        <f t="shared" si="16"/>
        <v>25496</v>
      </c>
      <c r="L75" s="12">
        <v>20000</v>
      </c>
      <c r="M75" s="72">
        <v>5496</v>
      </c>
      <c r="N75" s="72">
        <v>0</v>
      </c>
      <c r="O75" s="15">
        <f t="shared" si="17"/>
        <v>25496</v>
      </c>
      <c r="P75" s="15">
        <f t="shared" si="18"/>
        <v>0</v>
      </c>
      <c r="Q75" s="12">
        <v>0</v>
      </c>
      <c r="R75" s="16">
        <v>0</v>
      </c>
      <c r="S75" s="17">
        <f t="shared" si="19"/>
        <v>0</v>
      </c>
      <c r="T75" s="16">
        <v>0</v>
      </c>
      <c r="U75" s="16">
        <v>0</v>
      </c>
      <c r="V75" s="16">
        <v>20</v>
      </c>
      <c r="W75" s="16"/>
    </row>
    <row r="76" spans="1:25">
      <c r="A76" s="64">
        <v>70</v>
      </c>
      <c r="B76" s="10">
        <v>119</v>
      </c>
      <c r="C76" s="72" t="s">
        <v>243</v>
      </c>
      <c r="D76" s="168" t="s">
        <v>117</v>
      </c>
      <c r="E76" s="142">
        <v>15000</v>
      </c>
      <c r="F76" s="143">
        <f t="shared" si="22"/>
        <v>15000</v>
      </c>
      <c r="G76" s="14" t="s">
        <v>824</v>
      </c>
      <c r="H76" s="12">
        <f t="shared" si="13"/>
        <v>15000</v>
      </c>
      <c r="I76" s="99">
        <f t="shared" si="23"/>
        <v>3597</v>
      </c>
      <c r="J76" s="99">
        <f t="shared" si="24"/>
        <v>0</v>
      </c>
      <c r="K76" s="15">
        <f t="shared" si="16"/>
        <v>18597</v>
      </c>
      <c r="L76" s="12">
        <v>15000</v>
      </c>
      <c r="M76" s="72">
        <v>3597</v>
      </c>
      <c r="N76" s="72">
        <v>0</v>
      </c>
      <c r="O76" s="15">
        <f t="shared" si="17"/>
        <v>18597</v>
      </c>
      <c r="P76" s="15">
        <f t="shared" si="18"/>
        <v>0</v>
      </c>
      <c r="Q76" s="12">
        <v>0</v>
      </c>
      <c r="R76" s="16">
        <v>0</v>
      </c>
      <c r="S76" s="17">
        <f t="shared" si="19"/>
        <v>0</v>
      </c>
      <c r="T76" s="16">
        <v>0</v>
      </c>
      <c r="U76" s="16">
        <v>0</v>
      </c>
      <c r="V76" s="16">
        <v>30</v>
      </c>
      <c r="W76" s="16"/>
    </row>
    <row r="77" spans="1:25">
      <c r="A77" s="64">
        <v>71</v>
      </c>
      <c r="B77" s="10">
        <v>120</v>
      </c>
      <c r="C77" s="72" t="s">
        <v>244</v>
      </c>
      <c r="D77" s="168" t="s">
        <v>117</v>
      </c>
      <c r="E77" s="142">
        <v>12000</v>
      </c>
      <c r="F77" s="143">
        <f t="shared" si="22"/>
        <v>12000</v>
      </c>
      <c r="G77" s="14" t="s">
        <v>824</v>
      </c>
      <c r="H77" s="129">
        <f t="shared" si="13"/>
        <v>12000</v>
      </c>
      <c r="I77" s="129">
        <f t="shared" si="23"/>
        <v>3635</v>
      </c>
      <c r="J77" s="129">
        <f t="shared" si="24"/>
        <v>120</v>
      </c>
      <c r="K77" s="15">
        <f t="shared" si="16"/>
        <v>15755</v>
      </c>
      <c r="L77" s="129">
        <v>12000</v>
      </c>
      <c r="M77" s="72">
        <v>3635</v>
      </c>
      <c r="N77" s="72">
        <v>120</v>
      </c>
      <c r="O77" s="15">
        <f t="shared" si="17"/>
        <v>15755</v>
      </c>
      <c r="P77" s="15">
        <f t="shared" si="18"/>
        <v>0</v>
      </c>
      <c r="Q77" s="129">
        <v>0</v>
      </c>
      <c r="R77" s="16">
        <v>0</v>
      </c>
      <c r="S77" s="17">
        <f t="shared" si="19"/>
        <v>0</v>
      </c>
      <c r="T77" s="16">
        <v>0</v>
      </c>
      <c r="U77" s="16">
        <v>0</v>
      </c>
      <c r="V77" s="16">
        <v>45</v>
      </c>
      <c r="W77" s="16"/>
    </row>
    <row r="78" spans="1:25" s="83" customFormat="1">
      <c r="A78" s="64"/>
      <c r="B78" s="80"/>
      <c r="C78" s="185" t="s">
        <v>1278</v>
      </c>
      <c r="D78" s="82"/>
      <c r="E78" s="175">
        <f t="shared" ref="E78:W78" si="25">SUM(E64:E77)</f>
        <v>249000</v>
      </c>
      <c r="F78" s="175">
        <f t="shared" si="25"/>
        <v>249000</v>
      </c>
      <c r="G78" s="70">
        <f t="shared" si="25"/>
        <v>0</v>
      </c>
      <c r="H78" s="70">
        <f t="shared" si="25"/>
        <v>249000</v>
      </c>
      <c r="I78" s="70">
        <f t="shared" si="25"/>
        <v>50592</v>
      </c>
      <c r="J78" s="70">
        <f t="shared" si="25"/>
        <v>120</v>
      </c>
      <c r="K78" s="70">
        <f t="shared" si="25"/>
        <v>299712</v>
      </c>
      <c r="L78" s="70">
        <f t="shared" si="25"/>
        <v>243500</v>
      </c>
      <c r="M78" s="70">
        <f t="shared" si="25"/>
        <v>50592</v>
      </c>
      <c r="N78" s="70">
        <f t="shared" si="25"/>
        <v>120</v>
      </c>
      <c r="O78" s="70">
        <f t="shared" si="25"/>
        <v>294212</v>
      </c>
      <c r="P78" s="70">
        <f t="shared" si="25"/>
        <v>5500</v>
      </c>
      <c r="Q78" s="70">
        <f t="shared" si="25"/>
        <v>147</v>
      </c>
      <c r="R78" s="70">
        <f t="shared" si="25"/>
        <v>0</v>
      </c>
      <c r="S78" s="70">
        <f t="shared" si="25"/>
        <v>5647</v>
      </c>
      <c r="T78" s="70">
        <f t="shared" si="25"/>
        <v>0</v>
      </c>
      <c r="U78" s="70">
        <f t="shared" si="25"/>
        <v>0</v>
      </c>
      <c r="V78" s="70">
        <f t="shared" si="25"/>
        <v>500</v>
      </c>
      <c r="W78" s="70">
        <f t="shared" si="25"/>
        <v>0</v>
      </c>
      <c r="X78" s="165">
        <f>U72</f>
        <v>0</v>
      </c>
      <c r="Y78" s="165">
        <f>V72</f>
        <v>80</v>
      </c>
    </row>
    <row r="79" spans="1:25">
      <c r="A79" s="64">
        <v>72</v>
      </c>
      <c r="B79" s="10">
        <v>121</v>
      </c>
      <c r="C79" s="72" t="s">
        <v>245</v>
      </c>
      <c r="D79" s="168" t="s">
        <v>118</v>
      </c>
      <c r="E79" s="142">
        <v>15000</v>
      </c>
      <c r="F79" s="143">
        <f t="shared" ref="F79:F99" si="26">SUM(E79:E79)</f>
        <v>15000</v>
      </c>
      <c r="G79" s="14" t="s">
        <v>826</v>
      </c>
      <c r="H79" s="12">
        <f t="shared" si="13"/>
        <v>15000</v>
      </c>
      <c r="I79" s="12">
        <f>M79</f>
        <v>2501</v>
      </c>
      <c r="J79" s="12">
        <f>N79</f>
        <v>0</v>
      </c>
      <c r="K79" s="15">
        <f t="shared" si="16"/>
        <v>17501</v>
      </c>
      <c r="L79" s="12">
        <v>15000</v>
      </c>
      <c r="M79" s="72">
        <v>2501</v>
      </c>
      <c r="N79" s="72">
        <v>0</v>
      </c>
      <c r="O79" s="15">
        <f t="shared" si="17"/>
        <v>17501</v>
      </c>
      <c r="P79" s="15">
        <f t="shared" si="18"/>
        <v>0</v>
      </c>
      <c r="Q79" s="12">
        <v>0</v>
      </c>
      <c r="R79" s="16">
        <v>0</v>
      </c>
      <c r="S79" s="17">
        <f t="shared" si="19"/>
        <v>0</v>
      </c>
      <c r="T79" s="16">
        <v>0</v>
      </c>
      <c r="U79" s="16"/>
      <c r="V79" s="16"/>
      <c r="W79" s="16"/>
    </row>
    <row r="80" spans="1:25">
      <c r="A80" s="64">
        <v>73</v>
      </c>
      <c r="B80" s="10">
        <v>122</v>
      </c>
      <c r="C80" s="72" t="s">
        <v>246</v>
      </c>
      <c r="D80" s="168" t="s">
        <v>118</v>
      </c>
      <c r="E80" s="142">
        <v>15000</v>
      </c>
      <c r="F80" s="143">
        <f t="shared" si="26"/>
        <v>15000</v>
      </c>
      <c r="G80" s="14" t="s">
        <v>826</v>
      </c>
      <c r="H80" s="12">
        <f t="shared" si="13"/>
        <v>15000</v>
      </c>
      <c r="I80" s="99">
        <f t="shared" ref="I80:I93" si="27">M80</f>
        <v>1620</v>
      </c>
      <c r="J80" s="99">
        <f t="shared" ref="J80:J93" si="28">N80</f>
        <v>0</v>
      </c>
      <c r="K80" s="15">
        <f t="shared" si="16"/>
        <v>16620</v>
      </c>
      <c r="L80" s="12">
        <v>15000</v>
      </c>
      <c r="M80" s="72">
        <v>1620</v>
      </c>
      <c r="N80" s="72">
        <v>0</v>
      </c>
      <c r="O80" s="15">
        <f t="shared" si="17"/>
        <v>16620</v>
      </c>
      <c r="P80" s="15">
        <f t="shared" si="18"/>
        <v>0</v>
      </c>
      <c r="Q80" s="12">
        <v>0</v>
      </c>
      <c r="R80" s="16">
        <v>0</v>
      </c>
      <c r="S80" s="17">
        <f t="shared" si="19"/>
        <v>0</v>
      </c>
      <c r="T80" s="16">
        <v>0</v>
      </c>
      <c r="U80" s="16"/>
      <c r="V80" s="16"/>
      <c r="W80" s="16"/>
    </row>
    <row r="81" spans="1:23">
      <c r="A81" s="64">
        <v>74</v>
      </c>
      <c r="B81" s="10">
        <v>123</v>
      </c>
      <c r="C81" s="72" t="s">
        <v>247</v>
      </c>
      <c r="D81" s="168" t="s">
        <v>118</v>
      </c>
      <c r="E81" s="142">
        <v>15000</v>
      </c>
      <c r="F81" s="143">
        <f t="shared" si="26"/>
        <v>15000</v>
      </c>
      <c r="G81" s="14" t="s">
        <v>826</v>
      </c>
      <c r="H81" s="12">
        <f t="shared" si="13"/>
        <v>15000</v>
      </c>
      <c r="I81" s="99">
        <f t="shared" si="27"/>
        <v>4816</v>
      </c>
      <c r="J81" s="99">
        <f t="shared" si="28"/>
        <v>0</v>
      </c>
      <c r="K81" s="15">
        <f t="shared" si="16"/>
        <v>19816</v>
      </c>
      <c r="L81" s="12">
        <v>15000</v>
      </c>
      <c r="M81" s="72">
        <v>4816</v>
      </c>
      <c r="N81" s="72">
        <v>0</v>
      </c>
      <c r="O81" s="15">
        <f t="shared" si="17"/>
        <v>19816</v>
      </c>
      <c r="P81" s="15">
        <f t="shared" si="18"/>
        <v>0</v>
      </c>
      <c r="Q81" s="12">
        <v>0</v>
      </c>
      <c r="R81" s="16">
        <v>0</v>
      </c>
      <c r="S81" s="17">
        <f t="shared" si="19"/>
        <v>0</v>
      </c>
      <c r="T81" s="16">
        <v>0</v>
      </c>
      <c r="U81" s="16"/>
      <c r="V81" s="16"/>
      <c r="W81" s="16"/>
    </row>
    <row r="82" spans="1:23">
      <c r="A82" s="64">
        <v>75</v>
      </c>
      <c r="B82" s="10">
        <v>124</v>
      </c>
      <c r="C82" s="72" t="s">
        <v>248</v>
      </c>
      <c r="D82" s="168" t="s">
        <v>118</v>
      </c>
      <c r="E82" s="142">
        <v>15000</v>
      </c>
      <c r="F82" s="143">
        <f t="shared" si="26"/>
        <v>15000</v>
      </c>
      <c r="G82" s="14" t="s">
        <v>826</v>
      </c>
      <c r="H82" s="12">
        <f t="shared" si="13"/>
        <v>15000</v>
      </c>
      <c r="I82" s="99">
        <f t="shared" si="27"/>
        <v>2652</v>
      </c>
      <c r="J82" s="99">
        <f t="shared" si="28"/>
        <v>0</v>
      </c>
      <c r="K82" s="15">
        <f t="shared" si="16"/>
        <v>17652</v>
      </c>
      <c r="L82" s="12">
        <v>15000</v>
      </c>
      <c r="M82" s="72">
        <v>2652</v>
      </c>
      <c r="N82" s="72">
        <v>0</v>
      </c>
      <c r="O82" s="15">
        <f t="shared" si="17"/>
        <v>17652</v>
      </c>
      <c r="P82" s="15">
        <f t="shared" si="18"/>
        <v>0</v>
      </c>
      <c r="Q82" s="12">
        <v>0</v>
      </c>
      <c r="R82" s="16">
        <v>0</v>
      </c>
      <c r="S82" s="17">
        <f t="shared" si="19"/>
        <v>0</v>
      </c>
      <c r="T82" s="16">
        <v>0</v>
      </c>
      <c r="U82" s="16">
        <v>0</v>
      </c>
      <c r="V82" s="16"/>
      <c r="W82" s="16"/>
    </row>
    <row r="83" spans="1:23">
      <c r="A83" s="64">
        <v>76</v>
      </c>
      <c r="B83" s="10">
        <v>125</v>
      </c>
      <c r="C83" s="72" t="s">
        <v>249</v>
      </c>
      <c r="D83" s="168" t="s">
        <v>118</v>
      </c>
      <c r="E83" s="142">
        <v>15000</v>
      </c>
      <c r="F83" s="143">
        <f t="shared" si="26"/>
        <v>15000</v>
      </c>
      <c r="G83" s="14" t="s">
        <v>826</v>
      </c>
      <c r="H83" s="12">
        <f t="shared" si="13"/>
        <v>15000</v>
      </c>
      <c r="I83" s="99">
        <f t="shared" si="27"/>
        <v>2497</v>
      </c>
      <c r="J83" s="99">
        <f t="shared" si="28"/>
        <v>0</v>
      </c>
      <c r="K83" s="15">
        <f t="shared" si="16"/>
        <v>17497</v>
      </c>
      <c r="L83" s="12">
        <v>15000</v>
      </c>
      <c r="M83" s="72">
        <v>2497</v>
      </c>
      <c r="N83" s="72">
        <v>0</v>
      </c>
      <c r="O83" s="15">
        <f t="shared" si="17"/>
        <v>17497</v>
      </c>
      <c r="P83" s="15">
        <f t="shared" si="18"/>
        <v>0</v>
      </c>
      <c r="Q83" s="12">
        <v>0</v>
      </c>
      <c r="R83" s="16">
        <v>0</v>
      </c>
      <c r="S83" s="17">
        <f t="shared" si="19"/>
        <v>0</v>
      </c>
      <c r="T83" s="16">
        <v>0</v>
      </c>
      <c r="U83" s="16">
        <v>0</v>
      </c>
      <c r="V83" s="16"/>
      <c r="W83" s="16"/>
    </row>
    <row r="84" spans="1:23">
      <c r="A84" s="64">
        <v>77</v>
      </c>
      <c r="B84" s="10">
        <v>126</v>
      </c>
      <c r="C84" s="72" t="s">
        <v>250</v>
      </c>
      <c r="D84" s="168" t="s">
        <v>118</v>
      </c>
      <c r="E84" s="142">
        <v>15000</v>
      </c>
      <c r="F84" s="143">
        <f t="shared" si="26"/>
        <v>15000</v>
      </c>
      <c r="G84" s="14" t="s">
        <v>826</v>
      </c>
      <c r="H84" s="12">
        <f t="shared" si="13"/>
        <v>15000</v>
      </c>
      <c r="I84" s="99">
        <f t="shared" si="27"/>
        <v>2523</v>
      </c>
      <c r="J84" s="99">
        <f t="shared" si="28"/>
        <v>0</v>
      </c>
      <c r="K84" s="15">
        <f t="shared" si="16"/>
        <v>17523</v>
      </c>
      <c r="L84" s="12">
        <v>15000</v>
      </c>
      <c r="M84" s="72">
        <v>2523</v>
      </c>
      <c r="N84" s="72">
        <v>0</v>
      </c>
      <c r="O84" s="15">
        <f t="shared" si="17"/>
        <v>17523</v>
      </c>
      <c r="P84" s="15">
        <f t="shared" si="18"/>
        <v>0</v>
      </c>
      <c r="Q84" s="12">
        <v>0</v>
      </c>
      <c r="R84" s="16">
        <v>0</v>
      </c>
      <c r="S84" s="17">
        <f t="shared" si="19"/>
        <v>0</v>
      </c>
      <c r="T84" s="16">
        <v>0</v>
      </c>
      <c r="U84" s="16">
        <v>0</v>
      </c>
      <c r="V84" s="16"/>
      <c r="W84" s="16"/>
    </row>
    <row r="85" spans="1:23">
      <c r="A85" s="64">
        <v>78</v>
      </c>
      <c r="B85" s="10">
        <v>127</v>
      </c>
      <c r="C85" s="72" t="s">
        <v>251</v>
      </c>
      <c r="D85" s="168" t="s">
        <v>118</v>
      </c>
      <c r="E85" s="142">
        <v>15000</v>
      </c>
      <c r="F85" s="143">
        <f t="shared" si="26"/>
        <v>15000</v>
      </c>
      <c r="G85" s="14" t="s">
        <v>826</v>
      </c>
      <c r="H85" s="12">
        <f t="shared" si="13"/>
        <v>15000</v>
      </c>
      <c r="I85" s="99">
        <f t="shared" si="27"/>
        <v>3104</v>
      </c>
      <c r="J85" s="99">
        <f t="shared" si="28"/>
        <v>0</v>
      </c>
      <c r="K85" s="15">
        <f t="shared" si="16"/>
        <v>18104</v>
      </c>
      <c r="L85" s="12">
        <v>15000</v>
      </c>
      <c r="M85" s="72">
        <v>3104</v>
      </c>
      <c r="N85" s="72">
        <v>0</v>
      </c>
      <c r="O85" s="15">
        <f t="shared" si="17"/>
        <v>18104</v>
      </c>
      <c r="P85" s="15">
        <f t="shared" si="18"/>
        <v>0</v>
      </c>
      <c r="Q85" s="12">
        <v>0</v>
      </c>
      <c r="R85" s="16">
        <v>0</v>
      </c>
      <c r="S85" s="17">
        <f t="shared" si="19"/>
        <v>0</v>
      </c>
      <c r="T85" s="16">
        <v>0</v>
      </c>
      <c r="U85" s="16">
        <v>0</v>
      </c>
      <c r="V85" s="16"/>
      <c r="W85" s="16"/>
    </row>
    <row r="86" spans="1:23">
      <c r="A86" s="64">
        <v>79</v>
      </c>
      <c r="B86" s="10">
        <v>161</v>
      </c>
      <c r="C86" s="72" t="s">
        <v>275</v>
      </c>
      <c r="D86" s="168" t="s">
        <v>119</v>
      </c>
      <c r="E86" s="142">
        <v>12000</v>
      </c>
      <c r="F86" s="143">
        <f t="shared" si="26"/>
        <v>12000</v>
      </c>
      <c r="G86" s="14" t="s">
        <v>828</v>
      </c>
      <c r="H86" s="12">
        <f t="shared" ref="H86:H93" si="29">F86</f>
        <v>12000</v>
      </c>
      <c r="I86" s="99">
        <f t="shared" si="27"/>
        <v>2202</v>
      </c>
      <c r="J86" s="99">
        <f t="shared" si="28"/>
        <v>0</v>
      </c>
      <c r="K86" s="15">
        <f t="shared" ref="K86:K93" si="30">H86+I86+J86</f>
        <v>14202</v>
      </c>
      <c r="L86" s="12">
        <v>12000</v>
      </c>
      <c r="M86" s="72">
        <v>2202</v>
      </c>
      <c r="N86" s="72">
        <v>0</v>
      </c>
      <c r="O86" s="15">
        <f t="shared" ref="O86:O93" si="31">L86+M86+N86</f>
        <v>14202</v>
      </c>
      <c r="P86" s="15">
        <f t="shared" ref="P86:P93" si="32">H86-L86</f>
        <v>0</v>
      </c>
      <c r="Q86" s="12">
        <v>0</v>
      </c>
      <c r="R86" s="16">
        <v>0</v>
      </c>
      <c r="S86" s="17">
        <f t="shared" ref="S86:S93" si="33">P86+Q86+R86</f>
        <v>0</v>
      </c>
      <c r="T86" s="16">
        <v>0</v>
      </c>
      <c r="U86" s="16">
        <v>0</v>
      </c>
      <c r="V86" s="16"/>
      <c r="W86" s="16"/>
    </row>
    <row r="87" spans="1:23">
      <c r="A87" s="64">
        <v>80</v>
      </c>
      <c r="B87" s="10">
        <v>163</v>
      </c>
      <c r="C87" s="72" t="s">
        <v>277</v>
      </c>
      <c r="D87" s="168" t="s">
        <v>119</v>
      </c>
      <c r="E87" s="142">
        <v>15000</v>
      </c>
      <c r="F87" s="143">
        <f t="shared" si="26"/>
        <v>15000</v>
      </c>
      <c r="G87" s="14" t="s">
        <v>828</v>
      </c>
      <c r="H87" s="12">
        <f t="shared" si="29"/>
        <v>15000</v>
      </c>
      <c r="I87" s="99">
        <f t="shared" si="27"/>
        <v>6941</v>
      </c>
      <c r="J87" s="99">
        <f t="shared" si="28"/>
        <v>0</v>
      </c>
      <c r="K87" s="15">
        <f t="shared" si="30"/>
        <v>21941</v>
      </c>
      <c r="L87" s="12">
        <v>15000</v>
      </c>
      <c r="M87" s="72">
        <v>6941</v>
      </c>
      <c r="N87" s="72">
        <v>0</v>
      </c>
      <c r="O87" s="15">
        <f t="shared" si="31"/>
        <v>21941</v>
      </c>
      <c r="P87" s="15">
        <f t="shared" si="32"/>
        <v>0</v>
      </c>
      <c r="Q87" s="12">
        <v>0</v>
      </c>
      <c r="R87" s="16">
        <v>0</v>
      </c>
      <c r="S87" s="17">
        <f t="shared" si="33"/>
        <v>0</v>
      </c>
      <c r="T87" s="16">
        <v>0</v>
      </c>
      <c r="U87" s="16">
        <v>0</v>
      </c>
      <c r="V87" s="16"/>
      <c r="W87" s="16"/>
    </row>
    <row r="88" spans="1:23">
      <c r="A88" s="64">
        <v>81</v>
      </c>
      <c r="B88" s="10">
        <v>164</v>
      </c>
      <c r="C88" s="72" t="s">
        <v>278</v>
      </c>
      <c r="D88" s="168" t="s">
        <v>119</v>
      </c>
      <c r="E88" s="142">
        <v>15000</v>
      </c>
      <c r="F88" s="143">
        <f t="shared" si="26"/>
        <v>15000</v>
      </c>
      <c r="G88" s="14" t="s">
        <v>828</v>
      </c>
      <c r="H88" s="12">
        <f t="shared" si="29"/>
        <v>15000</v>
      </c>
      <c r="I88" s="99">
        <f t="shared" si="27"/>
        <v>545</v>
      </c>
      <c r="J88" s="99">
        <f t="shared" si="28"/>
        <v>0</v>
      </c>
      <c r="K88" s="15">
        <f t="shared" si="30"/>
        <v>15545</v>
      </c>
      <c r="L88" s="12">
        <v>15000</v>
      </c>
      <c r="M88" s="72">
        <v>545</v>
      </c>
      <c r="N88" s="72">
        <v>0</v>
      </c>
      <c r="O88" s="15">
        <f t="shared" si="31"/>
        <v>15545</v>
      </c>
      <c r="P88" s="15">
        <f t="shared" si="32"/>
        <v>0</v>
      </c>
      <c r="Q88" s="12">
        <v>0</v>
      </c>
      <c r="R88" s="16">
        <v>0</v>
      </c>
      <c r="S88" s="17">
        <f t="shared" si="33"/>
        <v>0</v>
      </c>
      <c r="T88" s="16">
        <v>0</v>
      </c>
      <c r="U88" s="16">
        <v>0</v>
      </c>
      <c r="V88" s="16"/>
      <c r="W88" s="16"/>
    </row>
    <row r="89" spans="1:23">
      <c r="A89" s="64">
        <v>82</v>
      </c>
      <c r="B89" s="10">
        <v>165</v>
      </c>
      <c r="C89" s="72" t="s">
        <v>279</v>
      </c>
      <c r="D89" s="168" t="s">
        <v>119</v>
      </c>
      <c r="E89" s="142">
        <v>12000</v>
      </c>
      <c r="F89" s="143">
        <f t="shared" si="26"/>
        <v>12000</v>
      </c>
      <c r="G89" s="14" t="s">
        <v>828</v>
      </c>
      <c r="H89" s="12">
        <f t="shared" si="29"/>
        <v>12000</v>
      </c>
      <c r="I89" s="99">
        <f t="shared" si="27"/>
        <v>2007</v>
      </c>
      <c r="J89" s="99">
        <f t="shared" si="28"/>
        <v>0</v>
      </c>
      <c r="K89" s="15">
        <f t="shared" si="30"/>
        <v>14007</v>
      </c>
      <c r="L89" s="12">
        <v>12000</v>
      </c>
      <c r="M89" s="72">
        <v>2007</v>
      </c>
      <c r="N89" s="72">
        <v>0</v>
      </c>
      <c r="O89" s="15">
        <f t="shared" si="31"/>
        <v>14007</v>
      </c>
      <c r="P89" s="15">
        <f t="shared" si="32"/>
        <v>0</v>
      </c>
      <c r="Q89" s="12">
        <v>0</v>
      </c>
      <c r="R89" s="16">
        <v>0</v>
      </c>
      <c r="S89" s="17">
        <f t="shared" si="33"/>
        <v>0</v>
      </c>
      <c r="T89" s="16">
        <v>0</v>
      </c>
      <c r="U89" s="16">
        <v>0</v>
      </c>
      <c r="V89" s="16"/>
      <c r="W89" s="16"/>
    </row>
    <row r="90" spans="1:23">
      <c r="A90" s="64">
        <v>83</v>
      </c>
      <c r="B90" s="10">
        <v>166</v>
      </c>
      <c r="C90" s="72" t="s">
        <v>280</v>
      </c>
      <c r="D90" s="168" t="s">
        <v>119</v>
      </c>
      <c r="E90" s="142">
        <v>15000</v>
      </c>
      <c r="F90" s="143">
        <f t="shared" si="26"/>
        <v>15000</v>
      </c>
      <c r="G90" s="14" t="s">
        <v>828</v>
      </c>
      <c r="H90" s="12">
        <f t="shared" si="29"/>
        <v>15000</v>
      </c>
      <c r="I90" s="99">
        <f t="shared" si="27"/>
        <v>3251</v>
      </c>
      <c r="J90" s="99">
        <f t="shared" si="28"/>
        <v>0</v>
      </c>
      <c r="K90" s="15">
        <f t="shared" si="30"/>
        <v>18251</v>
      </c>
      <c r="L90" s="12">
        <v>15000</v>
      </c>
      <c r="M90" s="72">
        <v>3251</v>
      </c>
      <c r="N90" s="72">
        <v>0</v>
      </c>
      <c r="O90" s="15">
        <f t="shared" si="31"/>
        <v>18251</v>
      </c>
      <c r="P90" s="15">
        <f t="shared" si="32"/>
        <v>0</v>
      </c>
      <c r="Q90" s="12">
        <v>0</v>
      </c>
      <c r="R90" s="16">
        <v>0</v>
      </c>
      <c r="S90" s="17">
        <f t="shared" si="33"/>
        <v>0</v>
      </c>
      <c r="T90" s="16">
        <v>0</v>
      </c>
      <c r="U90" s="16">
        <v>0</v>
      </c>
      <c r="V90" s="16"/>
      <c r="W90" s="16"/>
    </row>
    <row r="91" spans="1:23">
      <c r="A91" s="64">
        <v>84</v>
      </c>
      <c r="B91" s="10">
        <v>170</v>
      </c>
      <c r="C91" s="72" t="s">
        <v>284</v>
      </c>
      <c r="D91" s="21">
        <v>36345</v>
      </c>
      <c r="E91" s="142">
        <v>20000</v>
      </c>
      <c r="F91" s="143">
        <f t="shared" si="26"/>
        <v>20000</v>
      </c>
      <c r="G91" s="20">
        <v>36349</v>
      </c>
      <c r="H91" s="12">
        <f t="shared" si="29"/>
        <v>20000</v>
      </c>
      <c r="I91" s="99">
        <f t="shared" si="27"/>
        <v>5876</v>
      </c>
      <c r="J91" s="99">
        <f t="shared" si="28"/>
        <v>0</v>
      </c>
      <c r="K91" s="15">
        <f t="shared" si="30"/>
        <v>25876</v>
      </c>
      <c r="L91" s="12">
        <v>20000</v>
      </c>
      <c r="M91" s="72">
        <v>5876</v>
      </c>
      <c r="N91" s="72">
        <v>0</v>
      </c>
      <c r="O91" s="15">
        <f t="shared" si="31"/>
        <v>25876</v>
      </c>
      <c r="P91" s="15">
        <f t="shared" si="32"/>
        <v>0</v>
      </c>
      <c r="Q91" s="12">
        <v>0</v>
      </c>
      <c r="R91" s="16">
        <v>0</v>
      </c>
      <c r="S91" s="17">
        <f t="shared" si="33"/>
        <v>0</v>
      </c>
      <c r="T91" s="16">
        <v>0</v>
      </c>
      <c r="U91" s="16">
        <v>0</v>
      </c>
      <c r="V91" s="16"/>
      <c r="W91" s="16"/>
    </row>
    <row r="92" spans="1:23">
      <c r="A92" s="64">
        <v>85</v>
      </c>
      <c r="B92" s="10">
        <v>173</v>
      </c>
      <c r="C92" s="72" t="s">
        <v>286</v>
      </c>
      <c r="D92" s="168" t="s">
        <v>120</v>
      </c>
      <c r="E92" s="142">
        <v>10000</v>
      </c>
      <c r="F92" s="143">
        <f t="shared" si="26"/>
        <v>10000</v>
      </c>
      <c r="G92" s="14" t="s">
        <v>829</v>
      </c>
      <c r="H92" s="12">
        <f t="shared" si="29"/>
        <v>10000</v>
      </c>
      <c r="I92" s="99">
        <f t="shared" si="27"/>
        <v>1720</v>
      </c>
      <c r="J92" s="99">
        <f t="shared" si="28"/>
        <v>0</v>
      </c>
      <c r="K92" s="15">
        <f t="shared" si="30"/>
        <v>11720</v>
      </c>
      <c r="L92" s="12">
        <v>10000</v>
      </c>
      <c r="M92" s="72">
        <v>1720</v>
      </c>
      <c r="N92" s="72">
        <v>0</v>
      </c>
      <c r="O92" s="15">
        <f t="shared" si="31"/>
        <v>11720</v>
      </c>
      <c r="P92" s="15">
        <f t="shared" si="32"/>
        <v>0</v>
      </c>
      <c r="Q92" s="12">
        <v>0</v>
      </c>
      <c r="R92" s="16">
        <v>0</v>
      </c>
      <c r="S92" s="17">
        <f t="shared" si="33"/>
        <v>0</v>
      </c>
      <c r="T92" s="16">
        <v>0</v>
      </c>
      <c r="U92" s="16">
        <v>0</v>
      </c>
      <c r="V92" s="16"/>
      <c r="W92" s="16"/>
    </row>
    <row r="93" spans="1:23">
      <c r="A93" s="64">
        <v>86</v>
      </c>
      <c r="B93" s="10">
        <v>174</v>
      </c>
      <c r="C93" s="72" t="s">
        <v>287</v>
      </c>
      <c r="D93" s="168" t="s">
        <v>120</v>
      </c>
      <c r="E93" s="142">
        <v>10000</v>
      </c>
      <c r="F93" s="143">
        <f t="shared" si="26"/>
        <v>10000</v>
      </c>
      <c r="G93" s="14" t="s">
        <v>829</v>
      </c>
      <c r="H93" s="12">
        <f t="shared" si="29"/>
        <v>10000</v>
      </c>
      <c r="I93" s="99">
        <f t="shared" si="27"/>
        <v>673</v>
      </c>
      <c r="J93" s="99">
        <f t="shared" si="28"/>
        <v>0</v>
      </c>
      <c r="K93" s="15">
        <f t="shared" si="30"/>
        <v>10673</v>
      </c>
      <c r="L93" s="12">
        <v>10000</v>
      </c>
      <c r="M93" s="72">
        <v>673</v>
      </c>
      <c r="N93" s="72">
        <v>0</v>
      </c>
      <c r="O93" s="15">
        <f t="shared" si="31"/>
        <v>10673</v>
      </c>
      <c r="P93" s="15">
        <f t="shared" si="32"/>
        <v>0</v>
      </c>
      <c r="Q93" s="12">
        <v>0</v>
      </c>
      <c r="R93" s="16">
        <v>0</v>
      </c>
      <c r="S93" s="17">
        <f t="shared" si="33"/>
        <v>0</v>
      </c>
      <c r="T93" s="16">
        <v>0</v>
      </c>
      <c r="U93" s="16">
        <v>0</v>
      </c>
      <c r="V93" s="16">
        <v>50</v>
      </c>
      <c r="W93" s="16"/>
    </row>
    <row r="94" spans="1:23">
      <c r="A94" s="64">
        <v>87</v>
      </c>
      <c r="B94" s="10">
        <v>197</v>
      </c>
      <c r="C94" s="72" t="s">
        <v>308</v>
      </c>
      <c r="D94" s="168" t="s">
        <v>121</v>
      </c>
      <c r="E94" s="142">
        <v>20000</v>
      </c>
      <c r="F94" s="143">
        <f t="shared" si="26"/>
        <v>20000</v>
      </c>
      <c r="G94" s="14" t="s">
        <v>830</v>
      </c>
      <c r="H94" s="12">
        <f t="shared" ref="H94:H106" si="34">F94</f>
        <v>20000</v>
      </c>
      <c r="I94" s="99">
        <f t="shared" ref="I94:I99" si="35">M94</f>
        <v>3656</v>
      </c>
      <c r="J94" s="99">
        <f t="shared" ref="J94:J99" si="36">N94</f>
        <v>0</v>
      </c>
      <c r="K94" s="15">
        <f t="shared" ref="K94:K106" si="37">H94+I94+J94</f>
        <v>23656</v>
      </c>
      <c r="L94" s="12">
        <v>20000</v>
      </c>
      <c r="M94" s="72">
        <v>3656</v>
      </c>
      <c r="N94" s="72">
        <v>0</v>
      </c>
      <c r="O94" s="15">
        <f t="shared" ref="O94:O106" si="38">L94+M94+N94</f>
        <v>23656</v>
      </c>
      <c r="P94" s="15">
        <f t="shared" ref="P94:P106" si="39">H94-L94</f>
        <v>0</v>
      </c>
      <c r="Q94" s="12">
        <v>0</v>
      </c>
      <c r="R94" s="16">
        <v>0</v>
      </c>
      <c r="S94" s="17">
        <f t="shared" ref="S94:S106" si="40">P94+Q94+R94</f>
        <v>0</v>
      </c>
      <c r="T94" s="16">
        <v>0</v>
      </c>
      <c r="U94" s="16">
        <v>0</v>
      </c>
      <c r="V94" s="16"/>
      <c r="W94" s="16"/>
    </row>
    <row r="95" spans="1:23">
      <c r="A95" s="64">
        <v>88</v>
      </c>
      <c r="B95" s="10">
        <v>198</v>
      </c>
      <c r="C95" s="72" t="s">
        <v>309</v>
      </c>
      <c r="D95" s="168" t="s">
        <v>121</v>
      </c>
      <c r="E95" s="142">
        <v>15000</v>
      </c>
      <c r="F95" s="143">
        <f t="shared" si="26"/>
        <v>15000</v>
      </c>
      <c r="G95" s="14" t="s">
        <v>830</v>
      </c>
      <c r="H95" s="12">
        <f t="shared" si="34"/>
        <v>15000</v>
      </c>
      <c r="I95" s="99">
        <f t="shared" si="35"/>
        <v>2532</v>
      </c>
      <c r="J95" s="99">
        <f t="shared" si="36"/>
        <v>0</v>
      </c>
      <c r="K95" s="15">
        <f t="shared" si="37"/>
        <v>17532</v>
      </c>
      <c r="L95" s="12">
        <v>15000</v>
      </c>
      <c r="M95" s="72">
        <v>2532</v>
      </c>
      <c r="N95" s="72">
        <v>0</v>
      </c>
      <c r="O95" s="15">
        <f t="shared" si="38"/>
        <v>17532</v>
      </c>
      <c r="P95" s="15">
        <f t="shared" si="39"/>
        <v>0</v>
      </c>
      <c r="Q95" s="12">
        <v>0</v>
      </c>
      <c r="R95" s="16">
        <v>0</v>
      </c>
      <c r="S95" s="17">
        <f t="shared" si="40"/>
        <v>0</v>
      </c>
      <c r="T95" s="16">
        <v>0</v>
      </c>
      <c r="U95" s="16">
        <v>0</v>
      </c>
      <c r="V95" s="16"/>
      <c r="W95" s="16"/>
    </row>
    <row r="96" spans="1:23">
      <c r="A96" s="64">
        <v>89</v>
      </c>
      <c r="B96" s="10">
        <v>199</v>
      </c>
      <c r="C96" s="72" t="s">
        <v>310</v>
      </c>
      <c r="D96" s="168" t="s">
        <v>121</v>
      </c>
      <c r="E96" s="142">
        <v>20000</v>
      </c>
      <c r="F96" s="143">
        <f t="shared" si="26"/>
        <v>20000</v>
      </c>
      <c r="G96" s="14" t="s">
        <v>830</v>
      </c>
      <c r="H96" s="12">
        <f t="shared" si="34"/>
        <v>20000</v>
      </c>
      <c r="I96" s="99">
        <f t="shared" si="35"/>
        <v>3118</v>
      </c>
      <c r="J96" s="99">
        <f t="shared" si="36"/>
        <v>0</v>
      </c>
      <c r="K96" s="15">
        <f t="shared" si="37"/>
        <v>23118</v>
      </c>
      <c r="L96" s="12">
        <v>20000</v>
      </c>
      <c r="M96" s="72">
        <v>3118</v>
      </c>
      <c r="N96" s="72">
        <v>0</v>
      </c>
      <c r="O96" s="15">
        <f t="shared" si="38"/>
        <v>23118</v>
      </c>
      <c r="P96" s="15">
        <f t="shared" si="39"/>
        <v>0</v>
      </c>
      <c r="Q96" s="12">
        <v>0</v>
      </c>
      <c r="R96" s="16">
        <v>0</v>
      </c>
      <c r="S96" s="17">
        <f t="shared" si="40"/>
        <v>0</v>
      </c>
      <c r="T96" s="16">
        <v>0</v>
      </c>
      <c r="U96" s="16">
        <v>0</v>
      </c>
      <c r="V96" s="16"/>
      <c r="W96" s="16"/>
    </row>
    <row r="97" spans="1:23">
      <c r="A97" s="64">
        <v>90</v>
      </c>
      <c r="B97" s="10">
        <v>200</v>
      </c>
      <c r="C97" s="72" t="s">
        <v>311</v>
      </c>
      <c r="D97" s="168" t="s">
        <v>121</v>
      </c>
      <c r="E97" s="142">
        <v>15000</v>
      </c>
      <c r="F97" s="143">
        <f t="shared" si="26"/>
        <v>15000</v>
      </c>
      <c r="G97" s="14" t="s">
        <v>830</v>
      </c>
      <c r="H97" s="12">
        <f t="shared" si="34"/>
        <v>15000</v>
      </c>
      <c r="I97" s="99">
        <f t="shared" si="35"/>
        <v>2687</v>
      </c>
      <c r="J97" s="99">
        <f t="shared" si="36"/>
        <v>0</v>
      </c>
      <c r="K97" s="15">
        <f t="shared" si="37"/>
        <v>17687</v>
      </c>
      <c r="L97" s="12">
        <v>15000</v>
      </c>
      <c r="M97" s="72">
        <v>2687</v>
      </c>
      <c r="N97" s="72">
        <v>0</v>
      </c>
      <c r="O97" s="15">
        <f t="shared" si="38"/>
        <v>17687</v>
      </c>
      <c r="P97" s="15">
        <f t="shared" si="39"/>
        <v>0</v>
      </c>
      <c r="Q97" s="12">
        <v>0</v>
      </c>
      <c r="R97" s="16">
        <v>0</v>
      </c>
      <c r="S97" s="17">
        <f t="shared" si="40"/>
        <v>0</v>
      </c>
      <c r="T97" s="16">
        <v>0</v>
      </c>
      <c r="U97" s="16">
        <v>0</v>
      </c>
      <c r="V97" s="16"/>
      <c r="W97" s="16"/>
    </row>
    <row r="98" spans="1:23">
      <c r="A98" s="64">
        <v>91</v>
      </c>
      <c r="B98" s="10">
        <v>217</v>
      </c>
      <c r="C98" s="72" t="s">
        <v>326</v>
      </c>
      <c r="D98" s="168" t="s">
        <v>122</v>
      </c>
      <c r="E98" s="142">
        <v>20000</v>
      </c>
      <c r="F98" s="143">
        <f t="shared" si="26"/>
        <v>20000</v>
      </c>
      <c r="G98" s="14" t="s">
        <v>832</v>
      </c>
      <c r="H98" s="12">
        <f t="shared" si="34"/>
        <v>20000</v>
      </c>
      <c r="I98" s="99">
        <f t="shared" si="35"/>
        <v>5210</v>
      </c>
      <c r="J98" s="99">
        <f t="shared" si="36"/>
        <v>0</v>
      </c>
      <c r="K98" s="15">
        <f t="shared" si="37"/>
        <v>25210</v>
      </c>
      <c r="L98" s="12">
        <v>20000</v>
      </c>
      <c r="M98" s="72">
        <v>5210</v>
      </c>
      <c r="N98" s="72">
        <v>0</v>
      </c>
      <c r="O98" s="15">
        <f t="shared" si="38"/>
        <v>25210</v>
      </c>
      <c r="P98" s="15">
        <f t="shared" si="39"/>
        <v>0</v>
      </c>
      <c r="Q98" s="12">
        <v>0</v>
      </c>
      <c r="R98" s="16">
        <v>0</v>
      </c>
      <c r="S98" s="17">
        <f t="shared" si="40"/>
        <v>0</v>
      </c>
      <c r="T98" s="16">
        <v>0</v>
      </c>
      <c r="U98" s="16">
        <v>0</v>
      </c>
      <c r="V98" s="16"/>
      <c r="W98" s="16"/>
    </row>
    <row r="99" spans="1:23">
      <c r="A99" s="64">
        <v>92</v>
      </c>
      <c r="B99" s="10">
        <v>220</v>
      </c>
      <c r="C99" s="72" t="s">
        <v>328</v>
      </c>
      <c r="D99" s="168" t="s">
        <v>122</v>
      </c>
      <c r="E99" s="142">
        <v>15000</v>
      </c>
      <c r="F99" s="143">
        <f t="shared" si="26"/>
        <v>15000</v>
      </c>
      <c r="G99" s="14" t="s">
        <v>832</v>
      </c>
      <c r="H99" s="12">
        <f t="shared" si="34"/>
        <v>15000</v>
      </c>
      <c r="I99" s="99">
        <f t="shared" si="35"/>
        <v>2750</v>
      </c>
      <c r="J99" s="99">
        <f t="shared" si="36"/>
        <v>0</v>
      </c>
      <c r="K99" s="15">
        <f t="shared" si="37"/>
        <v>17750</v>
      </c>
      <c r="L99" s="110">
        <v>15000</v>
      </c>
      <c r="M99" s="72">
        <v>2750</v>
      </c>
      <c r="N99" s="72">
        <v>0</v>
      </c>
      <c r="O99" s="15">
        <f t="shared" si="38"/>
        <v>17750</v>
      </c>
      <c r="P99" s="15">
        <f t="shared" si="39"/>
        <v>0</v>
      </c>
      <c r="Q99" s="12">
        <v>0</v>
      </c>
      <c r="R99" s="16">
        <v>0</v>
      </c>
      <c r="S99" s="17">
        <f t="shared" si="40"/>
        <v>0</v>
      </c>
      <c r="T99" s="16">
        <v>0</v>
      </c>
      <c r="U99" s="16">
        <v>0</v>
      </c>
      <c r="V99" s="16">
        <v>120</v>
      </c>
      <c r="W99" s="16"/>
    </row>
    <row r="100" spans="1:23" s="86" customFormat="1" ht="18.75">
      <c r="A100" s="120"/>
      <c r="B100" s="84"/>
      <c r="C100" s="185" t="s">
        <v>1279</v>
      </c>
      <c r="D100" s="85"/>
      <c r="E100" s="175">
        <f t="shared" ref="E100:W100" si="41">SUM(E79:E99)</f>
        <v>319000</v>
      </c>
      <c r="F100" s="175">
        <f t="shared" si="41"/>
        <v>319000</v>
      </c>
      <c r="G100" s="70">
        <f t="shared" si="41"/>
        <v>36349</v>
      </c>
      <c r="H100" s="70">
        <f t="shared" si="41"/>
        <v>319000</v>
      </c>
      <c r="I100" s="70">
        <f t="shared" si="41"/>
        <v>62881</v>
      </c>
      <c r="J100" s="70">
        <f t="shared" si="41"/>
        <v>0</v>
      </c>
      <c r="K100" s="70">
        <f t="shared" si="41"/>
        <v>381881</v>
      </c>
      <c r="L100" s="70">
        <f t="shared" si="41"/>
        <v>319000</v>
      </c>
      <c r="M100" s="70">
        <f t="shared" si="41"/>
        <v>62881</v>
      </c>
      <c r="N100" s="70">
        <f t="shared" si="41"/>
        <v>0</v>
      </c>
      <c r="O100" s="70">
        <f t="shared" si="41"/>
        <v>381881</v>
      </c>
      <c r="P100" s="70">
        <f t="shared" si="41"/>
        <v>0</v>
      </c>
      <c r="Q100" s="70">
        <f t="shared" si="41"/>
        <v>0</v>
      </c>
      <c r="R100" s="70">
        <f t="shared" si="41"/>
        <v>0</v>
      </c>
      <c r="S100" s="70">
        <f t="shared" si="41"/>
        <v>0</v>
      </c>
      <c r="T100" s="70">
        <f t="shared" si="41"/>
        <v>0</v>
      </c>
      <c r="U100" s="70">
        <f t="shared" si="41"/>
        <v>0</v>
      </c>
      <c r="V100" s="70">
        <f t="shared" si="41"/>
        <v>170</v>
      </c>
      <c r="W100" s="70">
        <f t="shared" si="41"/>
        <v>0</v>
      </c>
    </row>
    <row r="101" spans="1:23">
      <c r="A101" s="64">
        <v>93</v>
      </c>
      <c r="B101" s="10">
        <v>223</v>
      </c>
      <c r="C101" s="72" t="s">
        <v>330</v>
      </c>
      <c r="D101" s="168" t="s">
        <v>123</v>
      </c>
      <c r="E101" s="142">
        <v>15000</v>
      </c>
      <c r="F101" s="143">
        <f t="shared" ref="F101:F117" si="42">SUM(E101:E101)</f>
        <v>15000</v>
      </c>
      <c r="G101" s="22" t="s">
        <v>833</v>
      </c>
      <c r="H101" s="12">
        <f t="shared" si="34"/>
        <v>15000</v>
      </c>
      <c r="I101" s="99">
        <f t="shared" ref="I101:I114" si="43">M101</f>
        <v>3679</v>
      </c>
      <c r="J101" s="99">
        <f t="shared" ref="J101:J114" si="44">N101</f>
        <v>0</v>
      </c>
      <c r="K101" s="15">
        <f t="shared" si="37"/>
        <v>18679</v>
      </c>
      <c r="L101" s="16">
        <v>15000</v>
      </c>
      <c r="M101" s="72">
        <v>3679</v>
      </c>
      <c r="N101" s="72">
        <v>0</v>
      </c>
      <c r="O101" s="15">
        <f t="shared" si="38"/>
        <v>18679</v>
      </c>
      <c r="P101" s="15">
        <f t="shared" si="39"/>
        <v>0</v>
      </c>
      <c r="Q101" s="16">
        <v>0</v>
      </c>
      <c r="R101" s="16">
        <v>0</v>
      </c>
      <c r="S101" s="17">
        <f t="shared" si="40"/>
        <v>0</v>
      </c>
      <c r="T101" s="16">
        <v>0</v>
      </c>
      <c r="U101" s="16">
        <v>0</v>
      </c>
      <c r="V101" s="16">
        <v>65</v>
      </c>
      <c r="W101" s="16"/>
    </row>
    <row r="102" spans="1:23">
      <c r="A102" s="64">
        <v>94</v>
      </c>
      <c r="B102" s="10">
        <v>224</v>
      </c>
      <c r="C102" s="72" t="s">
        <v>331</v>
      </c>
      <c r="D102" s="168" t="s">
        <v>123</v>
      </c>
      <c r="E102" s="142">
        <v>15000</v>
      </c>
      <c r="F102" s="143">
        <f t="shared" si="42"/>
        <v>15000</v>
      </c>
      <c r="G102" s="22" t="s">
        <v>833</v>
      </c>
      <c r="H102" s="12">
        <f t="shared" si="34"/>
        <v>15000</v>
      </c>
      <c r="I102" s="99">
        <f t="shared" si="43"/>
        <v>3549</v>
      </c>
      <c r="J102" s="99">
        <f t="shared" si="44"/>
        <v>0</v>
      </c>
      <c r="K102" s="15">
        <f t="shared" si="37"/>
        <v>18549</v>
      </c>
      <c r="L102" s="16">
        <v>15000</v>
      </c>
      <c r="M102" s="72">
        <v>3549</v>
      </c>
      <c r="N102" s="72">
        <v>0</v>
      </c>
      <c r="O102" s="15">
        <f t="shared" si="38"/>
        <v>18549</v>
      </c>
      <c r="P102" s="15">
        <f t="shared" si="39"/>
        <v>0</v>
      </c>
      <c r="Q102" s="16">
        <v>0</v>
      </c>
      <c r="R102" s="16">
        <v>0</v>
      </c>
      <c r="S102" s="17">
        <f t="shared" si="40"/>
        <v>0</v>
      </c>
      <c r="T102" s="16">
        <v>0</v>
      </c>
      <c r="U102" s="16">
        <v>0</v>
      </c>
      <c r="V102" s="16">
        <v>40</v>
      </c>
      <c r="W102" s="16"/>
    </row>
    <row r="103" spans="1:23">
      <c r="A103" s="64">
        <v>95</v>
      </c>
      <c r="B103" s="10">
        <v>225</v>
      </c>
      <c r="C103" s="72" t="s">
        <v>332</v>
      </c>
      <c r="D103" s="168" t="s">
        <v>123</v>
      </c>
      <c r="E103" s="142">
        <v>10000</v>
      </c>
      <c r="F103" s="143">
        <f t="shared" si="42"/>
        <v>10000</v>
      </c>
      <c r="G103" s="22" t="s">
        <v>833</v>
      </c>
      <c r="H103" s="12">
        <f t="shared" si="34"/>
        <v>10000</v>
      </c>
      <c r="I103" s="99">
        <f t="shared" si="43"/>
        <v>1838</v>
      </c>
      <c r="J103" s="99">
        <f t="shared" si="44"/>
        <v>0</v>
      </c>
      <c r="K103" s="15">
        <f t="shared" si="37"/>
        <v>11838</v>
      </c>
      <c r="L103" s="16">
        <v>10000</v>
      </c>
      <c r="M103" s="72">
        <v>1838</v>
      </c>
      <c r="N103" s="72">
        <v>0</v>
      </c>
      <c r="O103" s="15">
        <f t="shared" si="38"/>
        <v>11838</v>
      </c>
      <c r="P103" s="15">
        <f t="shared" si="39"/>
        <v>0</v>
      </c>
      <c r="Q103" s="16">
        <v>0</v>
      </c>
      <c r="R103" s="16">
        <v>0</v>
      </c>
      <c r="S103" s="17">
        <f t="shared" si="40"/>
        <v>0</v>
      </c>
      <c r="T103" s="16">
        <v>0</v>
      </c>
      <c r="U103" s="16">
        <v>0</v>
      </c>
      <c r="V103" s="16">
        <v>120</v>
      </c>
      <c r="W103" s="16"/>
    </row>
    <row r="104" spans="1:23">
      <c r="A104" s="64">
        <v>96</v>
      </c>
      <c r="B104" s="10">
        <v>227</v>
      </c>
      <c r="C104" s="72" t="s">
        <v>334</v>
      </c>
      <c r="D104" s="168" t="s">
        <v>123</v>
      </c>
      <c r="E104" s="142">
        <v>10000</v>
      </c>
      <c r="F104" s="143">
        <f t="shared" si="42"/>
        <v>10000</v>
      </c>
      <c r="G104" s="22" t="s">
        <v>833</v>
      </c>
      <c r="H104" s="12">
        <f t="shared" si="34"/>
        <v>10000</v>
      </c>
      <c r="I104" s="99">
        <f t="shared" si="43"/>
        <v>1711</v>
      </c>
      <c r="J104" s="99">
        <f t="shared" si="44"/>
        <v>0</v>
      </c>
      <c r="K104" s="15">
        <f t="shared" si="37"/>
        <v>11711</v>
      </c>
      <c r="L104" s="16">
        <v>10000</v>
      </c>
      <c r="M104" s="72">
        <v>1711</v>
      </c>
      <c r="N104" s="72">
        <v>0</v>
      </c>
      <c r="O104" s="15">
        <f t="shared" si="38"/>
        <v>11711</v>
      </c>
      <c r="P104" s="15">
        <f t="shared" si="39"/>
        <v>0</v>
      </c>
      <c r="Q104" s="16">
        <v>0</v>
      </c>
      <c r="R104" s="16">
        <v>0</v>
      </c>
      <c r="S104" s="17">
        <f t="shared" si="40"/>
        <v>0</v>
      </c>
      <c r="T104" s="16">
        <v>0</v>
      </c>
      <c r="U104" s="16">
        <v>0</v>
      </c>
      <c r="V104" s="16">
        <v>170</v>
      </c>
      <c r="W104" s="16"/>
    </row>
    <row r="105" spans="1:23">
      <c r="A105" s="64">
        <v>97</v>
      </c>
      <c r="B105" s="10">
        <v>239</v>
      </c>
      <c r="C105" s="72" t="s">
        <v>343</v>
      </c>
      <c r="D105" s="168" t="s">
        <v>124</v>
      </c>
      <c r="E105" s="142">
        <v>20000</v>
      </c>
      <c r="F105" s="143">
        <f t="shared" si="42"/>
        <v>20000</v>
      </c>
      <c r="G105" s="22" t="s">
        <v>834</v>
      </c>
      <c r="H105" s="12">
        <f t="shared" si="34"/>
        <v>20000</v>
      </c>
      <c r="I105" s="99">
        <f t="shared" si="43"/>
        <v>10672</v>
      </c>
      <c r="J105" s="99">
        <f t="shared" si="44"/>
        <v>0</v>
      </c>
      <c r="K105" s="15">
        <f t="shared" si="37"/>
        <v>30672</v>
      </c>
      <c r="L105" s="16">
        <v>20000</v>
      </c>
      <c r="M105" s="72">
        <v>10672</v>
      </c>
      <c r="N105" s="72">
        <v>0</v>
      </c>
      <c r="O105" s="15">
        <f t="shared" si="38"/>
        <v>30672</v>
      </c>
      <c r="P105" s="15">
        <f t="shared" si="39"/>
        <v>0</v>
      </c>
      <c r="Q105" s="16">
        <v>0</v>
      </c>
      <c r="R105" s="16">
        <v>0</v>
      </c>
      <c r="S105" s="17">
        <f t="shared" si="40"/>
        <v>0</v>
      </c>
      <c r="T105" s="16">
        <v>0</v>
      </c>
      <c r="U105" s="16">
        <v>0</v>
      </c>
      <c r="V105" s="16">
        <v>155</v>
      </c>
      <c r="W105" s="16"/>
    </row>
    <row r="106" spans="1:23">
      <c r="A106" s="64">
        <v>98</v>
      </c>
      <c r="B106" s="10">
        <v>240</v>
      </c>
      <c r="C106" s="72" t="s">
        <v>224</v>
      </c>
      <c r="D106" s="168" t="s">
        <v>124</v>
      </c>
      <c r="E106" s="142">
        <v>15000</v>
      </c>
      <c r="F106" s="143">
        <f t="shared" si="42"/>
        <v>15000</v>
      </c>
      <c r="G106" s="22" t="s">
        <v>834</v>
      </c>
      <c r="H106" s="12">
        <f t="shared" si="34"/>
        <v>15000</v>
      </c>
      <c r="I106" s="99">
        <f t="shared" si="43"/>
        <v>3188</v>
      </c>
      <c r="J106" s="99">
        <f t="shared" si="44"/>
        <v>0</v>
      </c>
      <c r="K106" s="15">
        <f t="shared" si="37"/>
        <v>18188</v>
      </c>
      <c r="L106" s="16">
        <v>15000</v>
      </c>
      <c r="M106" s="72">
        <v>3188</v>
      </c>
      <c r="N106" s="72">
        <v>0</v>
      </c>
      <c r="O106" s="15">
        <f t="shared" si="38"/>
        <v>18188</v>
      </c>
      <c r="P106" s="15">
        <f t="shared" si="39"/>
        <v>0</v>
      </c>
      <c r="Q106" s="16">
        <v>0</v>
      </c>
      <c r="R106" s="16">
        <v>0</v>
      </c>
      <c r="S106" s="17">
        <f t="shared" si="40"/>
        <v>0</v>
      </c>
      <c r="T106" s="16">
        <v>0</v>
      </c>
      <c r="U106" s="16">
        <v>0</v>
      </c>
      <c r="V106" s="16">
        <v>50</v>
      </c>
      <c r="W106" s="16"/>
    </row>
    <row r="107" spans="1:23">
      <c r="A107" s="64">
        <v>99</v>
      </c>
      <c r="B107" s="10">
        <v>262</v>
      </c>
      <c r="C107" s="72" t="s">
        <v>361</v>
      </c>
      <c r="D107" s="21">
        <v>36172</v>
      </c>
      <c r="E107" s="142">
        <v>12000</v>
      </c>
      <c r="F107" s="143">
        <f t="shared" si="42"/>
        <v>12000</v>
      </c>
      <c r="G107" s="23">
        <v>36529</v>
      </c>
      <c r="H107" s="12">
        <f t="shared" ref="H107:H117" si="45">F107</f>
        <v>12000</v>
      </c>
      <c r="I107" s="99">
        <f t="shared" si="43"/>
        <v>1113</v>
      </c>
      <c r="J107" s="99">
        <f t="shared" si="44"/>
        <v>0</v>
      </c>
      <c r="K107" s="15">
        <f t="shared" ref="K107:K117" si="46">H107+I107+J107</f>
        <v>13113</v>
      </c>
      <c r="L107" s="16">
        <v>12000</v>
      </c>
      <c r="M107" s="72">
        <v>1113</v>
      </c>
      <c r="N107" s="72">
        <v>0</v>
      </c>
      <c r="O107" s="15">
        <f t="shared" ref="O107:O117" si="47">L107+M107+N107</f>
        <v>13113</v>
      </c>
      <c r="P107" s="15">
        <f t="shared" ref="P107:P117" si="48">H107-L107</f>
        <v>0</v>
      </c>
      <c r="Q107" s="16">
        <v>0</v>
      </c>
      <c r="R107" s="16">
        <v>0</v>
      </c>
      <c r="S107" s="17">
        <f t="shared" ref="S107:S117" si="49">P107+Q107+R107</f>
        <v>0</v>
      </c>
      <c r="T107" s="16">
        <v>0</v>
      </c>
      <c r="U107" s="16">
        <v>0</v>
      </c>
      <c r="V107" s="16">
        <v>125</v>
      </c>
      <c r="W107" s="16"/>
    </row>
    <row r="108" spans="1:23">
      <c r="A108" s="64">
        <v>100</v>
      </c>
      <c r="B108" s="10">
        <v>263</v>
      </c>
      <c r="C108" s="72" t="s">
        <v>362</v>
      </c>
      <c r="D108" s="21">
        <v>36172</v>
      </c>
      <c r="E108" s="142">
        <v>12000</v>
      </c>
      <c r="F108" s="143">
        <f t="shared" si="42"/>
        <v>12000</v>
      </c>
      <c r="G108" s="23">
        <v>36529</v>
      </c>
      <c r="H108" s="12">
        <f t="shared" si="45"/>
        <v>12000</v>
      </c>
      <c r="I108" s="99">
        <f t="shared" si="43"/>
        <v>2564</v>
      </c>
      <c r="J108" s="99">
        <f t="shared" si="44"/>
        <v>0</v>
      </c>
      <c r="K108" s="15">
        <f t="shared" si="46"/>
        <v>14564</v>
      </c>
      <c r="L108" s="16">
        <v>12000</v>
      </c>
      <c r="M108" s="72">
        <v>2564</v>
      </c>
      <c r="N108" s="72">
        <v>0</v>
      </c>
      <c r="O108" s="15">
        <f t="shared" si="47"/>
        <v>14564</v>
      </c>
      <c r="P108" s="15">
        <f t="shared" si="48"/>
        <v>0</v>
      </c>
      <c r="Q108" s="16">
        <v>0</v>
      </c>
      <c r="R108" s="16">
        <v>0</v>
      </c>
      <c r="S108" s="17">
        <f t="shared" si="49"/>
        <v>0</v>
      </c>
      <c r="T108" s="16">
        <v>0</v>
      </c>
      <c r="U108" s="16">
        <v>0</v>
      </c>
      <c r="V108" s="16">
        <v>65</v>
      </c>
      <c r="W108" s="16"/>
    </row>
    <row r="109" spans="1:23">
      <c r="A109" s="64">
        <v>101</v>
      </c>
      <c r="B109" s="10">
        <v>265</v>
      </c>
      <c r="C109" s="72" t="s">
        <v>363</v>
      </c>
      <c r="D109" s="21">
        <v>36172</v>
      </c>
      <c r="E109" s="142">
        <v>20000</v>
      </c>
      <c r="F109" s="143">
        <f t="shared" si="42"/>
        <v>20000</v>
      </c>
      <c r="G109" s="23">
        <v>36529</v>
      </c>
      <c r="H109" s="12">
        <f t="shared" si="45"/>
        <v>20000</v>
      </c>
      <c r="I109" s="99">
        <f t="shared" si="43"/>
        <v>2391</v>
      </c>
      <c r="J109" s="99">
        <f t="shared" si="44"/>
        <v>0</v>
      </c>
      <c r="K109" s="15">
        <f t="shared" si="46"/>
        <v>22391</v>
      </c>
      <c r="L109" s="16">
        <v>20000</v>
      </c>
      <c r="M109" s="72">
        <v>2391</v>
      </c>
      <c r="N109" s="72">
        <v>0</v>
      </c>
      <c r="O109" s="15">
        <f t="shared" si="47"/>
        <v>22391</v>
      </c>
      <c r="P109" s="15">
        <f t="shared" si="48"/>
        <v>0</v>
      </c>
      <c r="Q109" s="16">
        <v>0</v>
      </c>
      <c r="R109" s="16">
        <v>0</v>
      </c>
      <c r="S109" s="17">
        <f t="shared" si="49"/>
        <v>0</v>
      </c>
      <c r="T109" s="16">
        <v>0</v>
      </c>
      <c r="U109" s="16">
        <v>0</v>
      </c>
      <c r="V109" s="16">
        <v>145</v>
      </c>
      <c r="W109" s="16"/>
    </row>
    <row r="110" spans="1:23">
      <c r="A110" s="64">
        <v>102</v>
      </c>
      <c r="B110" s="10">
        <v>266</v>
      </c>
      <c r="C110" s="183" t="s">
        <v>1224</v>
      </c>
      <c r="D110" s="21">
        <v>36172</v>
      </c>
      <c r="E110" s="142">
        <v>20000</v>
      </c>
      <c r="F110" s="143">
        <f t="shared" si="42"/>
        <v>20000</v>
      </c>
      <c r="G110" s="23">
        <v>36529</v>
      </c>
      <c r="H110" s="12">
        <f t="shared" si="45"/>
        <v>20000</v>
      </c>
      <c r="I110" s="99">
        <f t="shared" si="43"/>
        <v>3293</v>
      </c>
      <c r="J110" s="99">
        <f t="shared" si="44"/>
        <v>0</v>
      </c>
      <c r="K110" s="15">
        <f t="shared" si="46"/>
        <v>23293</v>
      </c>
      <c r="L110" s="16">
        <v>20000</v>
      </c>
      <c r="M110" s="72">
        <v>3293</v>
      </c>
      <c r="N110" s="72">
        <v>0</v>
      </c>
      <c r="O110" s="15">
        <f t="shared" si="47"/>
        <v>23293</v>
      </c>
      <c r="P110" s="15">
        <f t="shared" si="48"/>
        <v>0</v>
      </c>
      <c r="Q110" s="16">
        <v>0</v>
      </c>
      <c r="R110" s="16">
        <v>0</v>
      </c>
      <c r="S110" s="17">
        <f t="shared" si="49"/>
        <v>0</v>
      </c>
      <c r="T110" s="16">
        <v>0</v>
      </c>
      <c r="U110" s="16">
        <v>0</v>
      </c>
      <c r="V110" s="16">
        <v>180</v>
      </c>
      <c r="W110" s="16"/>
    </row>
    <row r="111" spans="1:23">
      <c r="A111" s="64">
        <v>103</v>
      </c>
      <c r="B111" s="10">
        <v>267</v>
      </c>
      <c r="C111" s="72" t="s">
        <v>251</v>
      </c>
      <c r="D111" s="21">
        <v>36172</v>
      </c>
      <c r="E111" s="142">
        <v>20000</v>
      </c>
      <c r="F111" s="143">
        <f t="shared" si="42"/>
        <v>20000</v>
      </c>
      <c r="G111" s="23">
        <v>36529</v>
      </c>
      <c r="H111" s="12">
        <f t="shared" si="45"/>
        <v>20000</v>
      </c>
      <c r="I111" s="99">
        <f t="shared" si="43"/>
        <v>3921</v>
      </c>
      <c r="J111" s="99">
        <f t="shared" si="44"/>
        <v>0</v>
      </c>
      <c r="K111" s="15">
        <f t="shared" si="46"/>
        <v>23921</v>
      </c>
      <c r="L111" s="16">
        <v>20000</v>
      </c>
      <c r="M111" s="72">
        <v>3921</v>
      </c>
      <c r="N111" s="72">
        <v>0</v>
      </c>
      <c r="O111" s="15">
        <f t="shared" si="47"/>
        <v>23921</v>
      </c>
      <c r="P111" s="15">
        <f t="shared" si="48"/>
        <v>0</v>
      </c>
      <c r="Q111" s="16">
        <v>0</v>
      </c>
      <c r="R111" s="16">
        <v>0</v>
      </c>
      <c r="S111" s="17">
        <f t="shared" si="49"/>
        <v>0</v>
      </c>
      <c r="T111" s="16">
        <v>0</v>
      </c>
      <c r="U111" s="16">
        <v>0</v>
      </c>
      <c r="V111" s="16">
        <v>95</v>
      </c>
      <c r="W111" s="16"/>
    </row>
    <row r="112" spans="1:23">
      <c r="A112" s="64">
        <v>104</v>
      </c>
      <c r="B112" s="10">
        <v>268</v>
      </c>
      <c r="C112" s="72" t="s">
        <v>364</v>
      </c>
      <c r="D112" s="21">
        <v>36172</v>
      </c>
      <c r="E112" s="142">
        <v>15000</v>
      </c>
      <c r="F112" s="143">
        <f t="shared" si="42"/>
        <v>15000</v>
      </c>
      <c r="G112" s="23">
        <v>36529</v>
      </c>
      <c r="H112" s="12">
        <f t="shared" si="45"/>
        <v>15000</v>
      </c>
      <c r="I112" s="99">
        <f t="shared" si="43"/>
        <v>2956</v>
      </c>
      <c r="J112" s="99">
        <f t="shared" si="44"/>
        <v>0</v>
      </c>
      <c r="K112" s="15">
        <f t="shared" si="46"/>
        <v>17956</v>
      </c>
      <c r="L112" s="16">
        <v>15000</v>
      </c>
      <c r="M112" s="72">
        <v>2956</v>
      </c>
      <c r="N112" s="72">
        <v>0</v>
      </c>
      <c r="O112" s="15">
        <f t="shared" si="47"/>
        <v>17956</v>
      </c>
      <c r="P112" s="15">
        <f t="shared" si="48"/>
        <v>0</v>
      </c>
      <c r="Q112" s="16">
        <v>0</v>
      </c>
      <c r="R112" s="16">
        <v>0</v>
      </c>
      <c r="S112" s="17">
        <f t="shared" si="49"/>
        <v>0</v>
      </c>
      <c r="T112" s="16">
        <v>0</v>
      </c>
      <c r="U112" s="16">
        <v>0</v>
      </c>
      <c r="V112" s="16">
        <v>65</v>
      </c>
      <c r="W112" s="16"/>
    </row>
    <row r="113" spans="1:25">
      <c r="A113" s="64">
        <v>105</v>
      </c>
      <c r="B113" s="10">
        <v>269</v>
      </c>
      <c r="C113" s="72" t="s">
        <v>365</v>
      </c>
      <c r="D113" s="21">
        <v>36172</v>
      </c>
      <c r="E113" s="142">
        <v>15000</v>
      </c>
      <c r="F113" s="143">
        <f t="shared" si="42"/>
        <v>15000</v>
      </c>
      <c r="G113" s="23">
        <v>36529</v>
      </c>
      <c r="H113" s="12">
        <f t="shared" si="45"/>
        <v>15000</v>
      </c>
      <c r="I113" s="99">
        <f t="shared" si="43"/>
        <v>3527</v>
      </c>
      <c r="J113" s="99">
        <f t="shared" si="44"/>
        <v>0</v>
      </c>
      <c r="K113" s="15">
        <f t="shared" si="46"/>
        <v>18527</v>
      </c>
      <c r="L113" s="16">
        <v>15000</v>
      </c>
      <c r="M113" s="72">
        <v>3527</v>
      </c>
      <c r="N113" s="72">
        <v>0</v>
      </c>
      <c r="O113" s="15">
        <f t="shared" si="47"/>
        <v>18527</v>
      </c>
      <c r="P113" s="15">
        <f t="shared" si="48"/>
        <v>0</v>
      </c>
      <c r="Q113" s="16">
        <v>0</v>
      </c>
      <c r="R113" s="16">
        <v>0</v>
      </c>
      <c r="S113" s="17">
        <f t="shared" si="49"/>
        <v>0</v>
      </c>
      <c r="T113" s="16">
        <v>0</v>
      </c>
      <c r="U113" s="16">
        <v>0</v>
      </c>
      <c r="V113" s="16">
        <v>35</v>
      </c>
      <c r="W113" s="16"/>
    </row>
    <row r="114" spans="1:25">
      <c r="A114" s="64">
        <v>106</v>
      </c>
      <c r="B114" s="10">
        <v>270</v>
      </c>
      <c r="C114" s="72" t="s">
        <v>366</v>
      </c>
      <c r="D114" s="21">
        <v>36172</v>
      </c>
      <c r="E114" s="142">
        <v>15000</v>
      </c>
      <c r="F114" s="143">
        <f t="shared" si="42"/>
        <v>15000</v>
      </c>
      <c r="G114" s="23">
        <v>36529</v>
      </c>
      <c r="H114" s="12">
        <f t="shared" si="45"/>
        <v>15000</v>
      </c>
      <c r="I114" s="99">
        <f t="shared" si="43"/>
        <v>2925</v>
      </c>
      <c r="J114" s="99">
        <f t="shared" si="44"/>
        <v>0</v>
      </c>
      <c r="K114" s="15">
        <f t="shared" si="46"/>
        <v>17925</v>
      </c>
      <c r="L114" s="16">
        <v>15000</v>
      </c>
      <c r="M114" s="72">
        <v>2925</v>
      </c>
      <c r="N114" s="72">
        <v>0</v>
      </c>
      <c r="O114" s="15">
        <f t="shared" si="47"/>
        <v>17925</v>
      </c>
      <c r="P114" s="15">
        <f t="shared" si="48"/>
        <v>0</v>
      </c>
      <c r="Q114" s="16">
        <v>0</v>
      </c>
      <c r="R114" s="16">
        <v>0</v>
      </c>
      <c r="S114" s="17">
        <f t="shared" si="49"/>
        <v>0</v>
      </c>
      <c r="T114" s="16">
        <v>0</v>
      </c>
      <c r="U114" s="16">
        <v>0</v>
      </c>
      <c r="V114" s="16">
        <v>30</v>
      </c>
      <c r="W114" s="16"/>
    </row>
    <row r="115" spans="1:25">
      <c r="A115" s="64">
        <v>107</v>
      </c>
      <c r="B115" s="10">
        <v>300</v>
      </c>
      <c r="C115" s="72" t="s">
        <v>391</v>
      </c>
      <c r="D115" s="21">
        <v>36560</v>
      </c>
      <c r="E115" s="142">
        <v>15000</v>
      </c>
      <c r="F115" s="143">
        <f t="shared" si="42"/>
        <v>15000</v>
      </c>
      <c r="G115" s="23">
        <v>36564</v>
      </c>
      <c r="H115" s="12">
        <f t="shared" si="45"/>
        <v>15000</v>
      </c>
      <c r="I115" s="99">
        <f t="shared" ref="I115:I117" si="50">M115</f>
        <v>2451</v>
      </c>
      <c r="J115" s="99">
        <f t="shared" ref="J115:J117" si="51">N115</f>
        <v>0</v>
      </c>
      <c r="K115" s="15">
        <f t="shared" si="46"/>
        <v>17451</v>
      </c>
      <c r="L115" s="16">
        <v>15000</v>
      </c>
      <c r="M115" s="72">
        <v>2451</v>
      </c>
      <c r="N115" s="72">
        <v>0</v>
      </c>
      <c r="O115" s="15">
        <f t="shared" si="47"/>
        <v>17451</v>
      </c>
      <c r="P115" s="15">
        <f t="shared" si="48"/>
        <v>0</v>
      </c>
      <c r="Q115" s="16">
        <v>0</v>
      </c>
      <c r="R115" s="16">
        <v>0</v>
      </c>
      <c r="S115" s="17">
        <f t="shared" si="49"/>
        <v>0</v>
      </c>
      <c r="T115" s="16">
        <v>0</v>
      </c>
      <c r="U115" s="16">
        <v>0</v>
      </c>
      <c r="V115" s="16">
        <v>175</v>
      </c>
      <c r="W115" s="16"/>
    </row>
    <row r="116" spans="1:25">
      <c r="A116" s="64">
        <v>108</v>
      </c>
      <c r="B116" s="10">
        <v>301</v>
      </c>
      <c r="C116" s="72" t="s">
        <v>392</v>
      </c>
      <c r="D116" s="21">
        <v>36560</v>
      </c>
      <c r="E116" s="142">
        <v>15000</v>
      </c>
      <c r="F116" s="143">
        <f t="shared" si="42"/>
        <v>15000</v>
      </c>
      <c r="G116" s="23">
        <v>36564</v>
      </c>
      <c r="H116" s="12">
        <f t="shared" si="45"/>
        <v>15000</v>
      </c>
      <c r="I116" s="99">
        <f t="shared" si="50"/>
        <v>3410</v>
      </c>
      <c r="J116" s="99">
        <f t="shared" si="51"/>
        <v>0</v>
      </c>
      <c r="K116" s="15">
        <f t="shared" si="46"/>
        <v>18410</v>
      </c>
      <c r="L116" s="16">
        <v>15000</v>
      </c>
      <c r="M116" s="72">
        <v>3410</v>
      </c>
      <c r="N116" s="72">
        <v>0</v>
      </c>
      <c r="O116" s="15">
        <f t="shared" si="47"/>
        <v>18410</v>
      </c>
      <c r="P116" s="15">
        <f t="shared" si="48"/>
        <v>0</v>
      </c>
      <c r="Q116" s="16">
        <v>0</v>
      </c>
      <c r="R116" s="16">
        <v>0</v>
      </c>
      <c r="S116" s="17">
        <f t="shared" si="49"/>
        <v>0</v>
      </c>
      <c r="T116" s="16">
        <v>0</v>
      </c>
      <c r="U116" s="16">
        <v>0</v>
      </c>
      <c r="V116" s="16">
        <v>35</v>
      </c>
      <c r="W116" s="16"/>
    </row>
    <row r="117" spans="1:25">
      <c r="A117" s="64">
        <v>109</v>
      </c>
      <c r="B117" s="10">
        <v>302</v>
      </c>
      <c r="C117" s="72" t="s">
        <v>393</v>
      </c>
      <c r="D117" s="168" t="s">
        <v>133</v>
      </c>
      <c r="E117" s="142">
        <v>15000</v>
      </c>
      <c r="F117" s="143">
        <f t="shared" si="42"/>
        <v>15000</v>
      </c>
      <c r="G117" s="22" t="s">
        <v>133</v>
      </c>
      <c r="H117" s="12">
        <f t="shared" si="45"/>
        <v>15000</v>
      </c>
      <c r="I117" s="99">
        <f t="shared" si="50"/>
        <v>3950</v>
      </c>
      <c r="J117" s="99">
        <f t="shared" si="51"/>
        <v>0</v>
      </c>
      <c r="K117" s="15">
        <f t="shared" si="46"/>
        <v>18950</v>
      </c>
      <c r="L117" s="16">
        <v>15000</v>
      </c>
      <c r="M117" s="72">
        <v>3950</v>
      </c>
      <c r="N117" s="72">
        <v>0</v>
      </c>
      <c r="O117" s="15">
        <f t="shared" si="47"/>
        <v>18950</v>
      </c>
      <c r="P117" s="15">
        <f t="shared" si="48"/>
        <v>0</v>
      </c>
      <c r="Q117" s="16">
        <v>0</v>
      </c>
      <c r="R117" s="16">
        <v>0</v>
      </c>
      <c r="S117" s="17">
        <f t="shared" si="49"/>
        <v>0</v>
      </c>
      <c r="T117" s="16">
        <v>0</v>
      </c>
      <c r="U117" s="16">
        <v>0</v>
      </c>
      <c r="V117" s="16">
        <v>65</v>
      </c>
      <c r="W117" s="16"/>
    </row>
    <row r="118" spans="1:25" s="86" customFormat="1" ht="18.75">
      <c r="A118" s="120"/>
      <c r="B118" s="84"/>
      <c r="C118" s="185" t="s">
        <v>1280</v>
      </c>
      <c r="D118" s="85"/>
      <c r="E118" s="175">
        <f t="shared" ref="E118:W118" si="52">SUM(E101:E117)</f>
        <v>259000</v>
      </c>
      <c r="F118" s="175">
        <f t="shared" si="52"/>
        <v>259000</v>
      </c>
      <c r="G118" s="70">
        <f t="shared" si="52"/>
        <v>365360</v>
      </c>
      <c r="H118" s="70">
        <f t="shared" si="52"/>
        <v>259000</v>
      </c>
      <c r="I118" s="70">
        <f t="shared" si="52"/>
        <v>57138</v>
      </c>
      <c r="J118" s="70">
        <f t="shared" si="52"/>
        <v>0</v>
      </c>
      <c r="K118" s="70">
        <f t="shared" si="52"/>
        <v>316138</v>
      </c>
      <c r="L118" s="70">
        <f t="shared" si="52"/>
        <v>259000</v>
      </c>
      <c r="M118" s="70">
        <f t="shared" si="52"/>
        <v>57138</v>
      </c>
      <c r="N118" s="70">
        <f t="shared" si="52"/>
        <v>0</v>
      </c>
      <c r="O118" s="70">
        <f t="shared" si="52"/>
        <v>316138</v>
      </c>
      <c r="P118" s="70">
        <f t="shared" si="52"/>
        <v>0</v>
      </c>
      <c r="Q118" s="70">
        <f t="shared" si="52"/>
        <v>0</v>
      </c>
      <c r="R118" s="70">
        <f t="shared" si="52"/>
        <v>0</v>
      </c>
      <c r="S118" s="70">
        <f t="shared" si="52"/>
        <v>0</v>
      </c>
      <c r="T118" s="70">
        <f t="shared" si="52"/>
        <v>0</v>
      </c>
      <c r="U118" s="70">
        <f t="shared" si="52"/>
        <v>0</v>
      </c>
      <c r="V118" s="70">
        <f t="shared" si="52"/>
        <v>1615</v>
      </c>
      <c r="W118" s="70">
        <f t="shared" si="52"/>
        <v>0</v>
      </c>
    </row>
    <row r="119" spans="1:25">
      <c r="A119" s="64">
        <v>110</v>
      </c>
      <c r="B119" s="10">
        <v>432</v>
      </c>
      <c r="C119" s="72" t="s">
        <v>487</v>
      </c>
      <c r="D119" s="168" t="s">
        <v>142</v>
      </c>
      <c r="E119" s="142">
        <v>15000</v>
      </c>
      <c r="F119" s="143">
        <f>SUM(E119:E119)</f>
        <v>15000</v>
      </c>
      <c r="G119" s="22" t="s">
        <v>844</v>
      </c>
      <c r="H119" s="12">
        <f t="shared" ref="H119" si="53">F119</f>
        <v>15000</v>
      </c>
      <c r="I119" s="99">
        <f t="shared" ref="I119" si="54">M119</f>
        <v>3301</v>
      </c>
      <c r="J119" s="99">
        <f t="shared" ref="J119" si="55">N119</f>
        <v>0</v>
      </c>
      <c r="K119" s="15">
        <f t="shared" ref="K119" si="56">H119+I119+J119</f>
        <v>18301</v>
      </c>
      <c r="L119" s="16">
        <v>15000</v>
      </c>
      <c r="M119" s="72">
        <v>3301</v>
      </c>
      <c r="N119" s="72">
        <v>0</v>
      </c>
      <c r="O119" s="15">
        <f t="shared" ref="O119" si="57">L119+M119+N119</f>
        <v>18301</v>
      </c>
      <c r="P119" s="15">
        <f t="shared" ref="P119" si="58">H119-L119</f>
        <v>0</v>
      </c>
      <c r="Q119" s="16">
        <v>0</v>
      </c>
      <c r="R119" s="16">
        <v>0</v>
      </c>
      <c r="S119" s="17">
        <f t="shared" ref="S119" si="59">P119+Q119+R119</f>
        <v>0</v>
      </c>
      <c r="T119" s="16">
        <v>0</v>
      </c>
      <c r="U119" s="16">
        <v>0</v>
      </c>
      <c r="V119" s="16">
        <v>50</v>
      </c>
      <c r="W119" s="16"/>
    </row>
    <row r="120" spans="1:25" s="86" customFormat="1" ht="18.75">
      <c r="A120" s="120"/>
      <c r="B120" s="84"/>
      <c r="C120" s="185" t="s">
        <v>1281</v>
      </c>
      <c r="D120" s="85"/>
      <c r="E120" s="175">
        <f t="shared" ref="E120:W120" si="60">SUM(E119:E119)</f>
        <v>15000</v>
      </c>
      <c r="F120" s="175">
        <f t="shared" si="60"/>
        <v>15000</v>
      </c>
      <c r="G120" s="70">
        <f t="shared" si="60"/>
        <v>0</v>
      </c>
      <c r="H120" s="70">
        <f t="shared" si="60"/>
        <v>15000</v>
      </c>
      <c r="I120" s="70">
        <f t="shared" si="60"/>
        <v>3301</v>
      </c>
      <c r="J120" s="70">
        <f t="shared" si="60"/>
        <v>0</v>
      </c>
      <c r="K120" s="70">
        <f t="shared" si="60"/>
        <v>18301</v>
      </c>
      <c r="L120" s="70">
        <f t="shared" si="60"/>
        <v>15000</v>
      </c>
      <c r="M120" s="70">
        <f t="shared" si="60"/>
        <v>3301</v>
      </c>
      <c r="N120" s="70">
        <f t="shared" si="60"/>
        <v>0</v>
      </c>
      <c r="O120" s="70">
        <f t="shared" si="60"/>
        <v>18301</v>
      </c>
      <c r="P120" s="70">
        <f t="shared" si="60"/>
        <v>0</v>
      </c>
      <c r="Q120" s="70">
        <f t="shared" si="60"/>
        <v>0</v>
      </c>
      <c r="R120" s="70">
        <f t="shared" si="60"/>
        <v>0</v>
      </c>
      <c r="S120" s="70">
        <f t="shared" si="60"/>
        <v>0</v>
      </c>
      <c r="T120" s="70">
        <f t="shared" si="60"/>
        <v>0</v>
      </c>
      <c r="U120" s="70">
        <f t="shared" si="60"/>
        <v>0</v>
      </c>
      <c r="V120" s="70">
        <f t="shared" si="60"/>
        <v>50</v>
      </c>
      <c r="W120" s="70">
        <f t="shared" si="60"/>
        <v>0</v>
      </c>
    </row>
    <row r="121" spans="1:25">
      <c r="A121" s="64">
        <v>111</v>
      </c>
      <c r="B121" s="10">
        <v>526</v>
      </c>
      <c r="C121" s="72" t="s">
        <v>432</v>
      </c>
      <c r="D121" s="21">
        <v>37532</v>
      </c>
      <c r="E121" s="142">
        <v>18000</v>
      </c>
      <c r="F121" s="143">
        <f>SUM(E121:E121)</f>
        <v>18000</v>
      </c>
      <c r="G121" s="23">
        <v>37536</v>
      </c>
      <c r="H121" s="12">
        <f t="shared" ref="H121:H123" si="61">F121</f>
        <v>18000</v>
      </c>
      <c r="I121" s="196">
        <f t="shared" ref="I121:I123" si="62">M121</f>
        <v>4330</v>
      </c>
      <c r="J121" s="44">
        <f t="shared" ref="J121:J123" si="63">N121</f>
        <v>0</v>
      </c>
      <c r="K121" s="15">
        <f t="shared" ref="K121:K123" si="64">H121+I121+J121</f>
        <v>22330</v>
      </c>
      <c r="L121" s="16">
        <v>18000</v>
      </c>
      <c r="M121" s="72">
        <v>4330</v>
      </c>
      <c r="N121" s="72">
        <v>0</v>
      </c>
      <c r="O121" s="15">
        <f t="shared" ref="O121:O123" si="65">L121+M121+N121</f>
        <v>22330</v>
      </c>
      <c r="P121" s="15">
        <f t="shared" ref="P121:P123" si="66">H121-L121</f>
        <v>0</v>
      </c>
      <c r="Q121" s="16">
        <v>0</v>
      </c>
      <c r="R121" s="16">
        <v>0</v>
      </c>
      <c r="S121" s="17">
        <f t="shared" ref="S121:S123" si="67">P121+Q121+R121</f>
        <v>0</v>
      </c>
      <c r="T121" s="16">
        <v>0</v>
      </c>
      <c r="U121" s="16">
        <v>0</v>
      </c>
      <c r="V121" s="16">
        <v>70</v>
      </c>
      <c r="W121" s="16"/>
    </row>
    <row r="122" spans="1:25" s="50" customFormat="1">
      <c r="A122" s="64">
        <v>112</v>
      </c>
      <c r="B122" s="10">
        <v>528</v>
      </c>
      <c r="C122" s="72" t="s">
        <v>1411</v>
      </c>
      <c r="D122" s="21">
        <v>37532</v>
      </c>
      <c r="E122" s="142">
        <v>15000</v>
      </c>
      <c r="F122" s="143">
        <f>SUM(E122:E122)</f>
        <v>15000</v>
      </c>
      <c r="G122" s="55">
        <v>37536</v>
      </c>
      <c r="H122" s="44">
        <f t="shared" si="61"/>
        <v>15000</v>
      </c>
      <c r="I122" s="44">
        <f t="shared" si="62"/>
        <v>2132</v>
      </c>
      <c r="J122" s="44">
        <f t="shared" si="63"/>
        <v>0</v>
      </c>
      <c r="K122" s="47">
        <f t="shared" si="64"/>
        <v>17132</v>
      </c>
      <c r="L122" s="48">
        <v>9375</v>
      </c>
      <c r="M122" s="73">
        <v>2132</v>
      </c>
      <c r="N122" s="73">
        <v>0</v>
      </c>
      <c r="O122" s="47">
        <f t="shared" si="65"/>
        <v>11507</v>
      </c>
      <c r="P122" s="98">
        <f t="shared" si="66"/>
        <v>5625</v>
      </c>
      <c r="Q122" s="48">
        <v>368</v>
      </c>
      <c r="R122" s="48">
        <v>0</v>
      </c>
      <c r="S122" s="49">
        <f t="shared" si="67"/>
        <v>5993</v>
      </c>
      <c r="T122" s="48">
        <v>0</v>
      </c>
      <c r="U122" s="48">
        <v>0</v>
      </c>
      <c r="V122" s="48">
        <v>0</v>
      </c>
      <c r="W122" s="48"/>
    </row>
    <row r="123" spans="1:25">
      <c r="A123" s="64">
        <v>113</v>
      </c>
      <c r="B123" s="10">
        <v>529</v>
      </c>
      <c r="C123" s="72" t="s">
        <v>555</v>
      </c>
      <c r="D123" s="21">
        <v>37532</v>
      </c>
      <c r="E123" s="142">
        <v>20000</v>
      </c>
      <c r="F123" s="143">
        <f>SUM(E123:E123)</f>
        <v>20000</v>
      </c>
      <c r="G123" s="23">
        <v>37536</v>
      </c>
      <c r="H123" s="12">
        <f t="shared" si="61"/>
        <v>20000</v>
      </c>
      <c r="I123" s="196">
        <f t="shared" si="62"/>
        <v>3549</v>
      </c>
      <c r="J123" s="44">
        <f t="shared" si="63"/>
        <v>0</v>
      </c>
      <c r="K123" s="15">
        <f t="shared" si="64"/>
        <v>23549</v>
      </c>
      <c r="L123" s="16">
        <v>20000</v>
      </c>
      <c r="M123" s="72">
        <v>3549</v>
      </c>
      <c r="N123" s="72">
        <v>0</v>
      </c>
      <c r="O123" s="15">
        <f t="shared" si="65"/>
        <v>23549</v>
      </c>
      <c r="P123" s="15">
        <f t="shared" si="66"/>
        <v>0</v>
      </c>
      <c r="Q123" s="16">
        <v>0</v>
      </c>
      <c r="R123" s="16">
        <v>0</v>
      </c>
      <c r="S123" s="17">
        <f t="shared" si="67"/>
        <v>0</v>
      </c>
      <c r="T123" s="16">
        <v>0</v>
      </c>
      <c r="U123" s="16">
        <v>0</v>
      </c>
      <c r="V123" s="16">
        <v>20</v>
      </c>
      <c r="W123" s="16"/>
    </row>
    <row r="124" spans="1:25" s="86" customFormat="1" ht="18.75">
      <c r="A124" s="120"/>
      <c r="B124" s="84"/>
      <c r="C124" s="185" t="s">
        <v>1282</v>
      </c>
      <c r="D124" s="85"/>
      <c r="E124" s="175">
        <f t="shared" ref="E124:W124" si="68">SUM(E121:E123)</f>
        <v>53000</v>
      </c>
      <c r="F124" s="175">
        <f t="shared" si="68"/>
        <v>53000</v>
      </c>
      <c r="G124" s="70">
        <f t="shared" si="68"/>
        <v>112608</v>
      </c>
      <c r="H124" s="70">
        <f t="shared" si="68"/>
        <v>53000</v>
      </c>
      <c r="I124" s="70">
        <f t="shared" si="68"/>
        <v>10011</v>
      </c>
      <c r="J124" s="70">
        <f t="shared" si="68"/>
        <v>0</v>
      </c>
      <c r="K124" s="70">
        <f t="shared" si="68"/>
        <v>63011</v>
      </c>
      <c r="L124" s="70">
        <f t="shared" si="68"/>
        <v>47375</v>
      </c>
      <c r="M124" s="70">
        <f t="shared" si="68"/>
        <v>10011</v>
      </c>
      <c r="N124" s="70">
        <f t="shared" si="68"/>
        <v>0</v>
      </c>
      <c r="O124" s="70">
        <f t="shared" si="68"/>
        <v>57386</v>
      </c>
      <c r="P124" s="70">
        <f t="shared" si="68"/>
        <v>5625</v>
      </c>
      <c r="Q124" s="70">
        <f t="shared" si="68"/>
        <v>368</v>
      </c>
      <c r="R124" s="70">
        <f t="shared" si="68"/>
        <v>0</v>
      </c>
      <c r="S124" s="70">
        <f t="shared" si="68"/>
        <v>5993</v>
      </c>
      <c r="T124" s="70">
        <f t="shared" si="68"/>
        <v>0</v>
      </c>
      <c r="U124" s="70">
        <f t="shared" si="68"/>
        <v>0</v>
      </c>
      <c r="V124" s="70">
        <f t="shared" si="68"/>
        <v>90</v>
      </c>
      <c r="W124" s="70">
        <f t="shared" si="68"/>
        <v>0</v>
      </c>
      <c r="X124" s="166">
        <f>U122</f>
        <v>0</v>
      </c>
      <c r="Y124" s="166">
        <f>V122</f>
        <v>0</v>
      </c>
    </row>
    <row r="125" spans="1:25">
      <c r="A125" s="64">
        <v>114</v>
      </c>
      <c r="B125" s="10">
        <v>580</v>
      </c>
      <c r="C125" s="72" t="s">
        <v>594</v>
      </c>
      <c r="D125" s="168" t="s">
        <v>593</v>
      </c>
      <c r="E125" s="142">
        <v>20000</v>
      </c>
      <c r="F125" s="143">
        <f t="shared" ref="F125:F132" si="69">SUM(E125:E125)</f>
        <v>20000</v>
      </c>
      <c r="G125" s="22" t="s">
        <v>851</v>
      </c>
      <c r="H125" s="12">
        <f t="shared" ref="H125:H132" si="70">F125</f>
        <v>20000</v>
      </c>
      <c r="I125" s="12">
        <f>M125</f>
        <v>667</v>
      </c>
      <c r="J125" s="12">
        <f>N125</f>
        <v>0</v>
      </c>
      <c r="K125" s="15">
        <f t="shared" ref="K125:K132" si="71">H125+I125+J125</f>
        <v>20667</v>
      </c>
      <c r="L125" s="16">
        <v>20000</v>
      </c>
      <c r="M125" s="72">
        <v>667</v>
      </c>
      <c r="N125" s="72">
        <v>0</v>
      </c>
      <c r="O125" s="15">
        <f t="shared" ref="O125:O132" si="72">L125+M125+N125</f>
        <v>20667</v>
      </c>
      <c r="P125" s="15">
        <f t="shared" ref="P125:P132" si="73">H125-L125</f>
        <v>0</v>
      </c>
      <c r="Q125" s="16">
        <v>0</v>
      </c>
      <c r="R125" s="16">
        <v>0</v>
      </c>
      <c r="S125" s="17">
        <f t="shared" ref="S125:S132" si="74">P125+Q125+R125</f>
        <v>0</v>
      </c>
      <c r="T125" s="16">
        <v>0</v>
      </c>
      <c r="U125" s="16">
        <v>0</v>
      </c>
      <c r="V125" s="16">
        <v>0</v>
      </c>
      <c r="W125" s="16"/>
    </row>
    <row r="126" spans="1:25">
      <c r="A126" s="64">
        <v>115</v>
      </c>
      <c r="B126" s="10">
        <v>582</v>
      </c>
      <c r="C126" s="72" t="s">
        <v>596</v>
      </c>
      <c r="D126" s="168" t="s">
        <v>597</v>
      </c>
      <c r="E126" s="142">
        <v>18000</v>
      </c>
      <c r="F126" s="143">
        <f t="shared" si="69"/>
        <v>18000</v>
      </c>
      <c r="G126" s="22" t="s">
        <v>851</v>
      </c>
      <c r="H126" s="12">
        <f t="shared" si="70"/>
        <v>18000</v>
      </c>
      <c r="I126" s="99">
        <f t="shared" ref="I126:I132" si="75">M126</f>
        <v>4720</v>
      </c>
      <c r="J126" s="99">
        <f t="shared" ref="J126:J132" si="76">N126</f>
        <v>0</v>
      </c>
      <c r="K126" s="15">
        <f t="shared" si="71"/>
        <v>22720</v>
      </c>
      <c r="L126" s="16">
        <v>18000</v>
      </c>
      <c r="M126" s="72">
        <v>4720</v>
      </c>
      <c r="N126" s="72">
        <v>0</v>
      </c>
      <c r="O126" s="15">
        <f t="shared" si="72"/>
        <v>22720</v>
      </c>
      <c r="P126" s="15">
        <f t="shared" si="73"/>
        <v>0</v>
      </c>
      <c r="Q126" s="16">
        <v>0</v>
      </c>
      <c r="R126" s="16">
        <v>0</v>
      </c>
      <c r="S126" s="17">
        <f t="shared" si="74"/>
        <v>0</v>
      </c>
      <c r="T126" s="16">
        <v>0</v>
      </c>
      <c r="U126" s="16">
        <v>0</v>
      </c>
      <c r="V126" s="16">
        <v>40</v>
      </c>
      <c r="W126" s="16"/>
    </row>
    <row r="127" spans="1:25">
      <c r="A127" s="64">
        <v>116</v>
      </c>
      <c r="B127" s="10">
        <v>583</v>
      </c>
      <c r="C127" s="72" t="s">
        <v>598</v>
      </c>
      <c r="D127" s="168" t="s">
        <v>597</v>
      </c>
      <c r="E127" s="142">
        <v>18000</v>
      </c>
      <c r="F127" s="143">
        <f t="shared" si="69"/>
        <v>18000</v>
      </c>
      <c r="G127" s="22" t="s">
        <v>851</v>
      </c>
      <c r="H127" s="12">
        <f t="shared" si="70"/>
        <v>18000</v>
      </c>
      <c r="I127" s="99">
        <f t="shared" si="75"/>
        <v>6973</v>
      </c>
      <c r="J127" s="99">
        <f t="shared" si="76"/>
        <v>0</v>
      </c>
      <c r="K127" s="15">
        <f t="shared" si="71"/>
        <v>24973</v>
      </c>
      <c r="L127" s="16">
        <v>18000</v>
      </c>
      <c r="M127" s="72">
        <v>6973</v>
      </c>
      <c r="N127" s="72">
        <v>0</v>
      </c>
      <c r="O127" s="15">
        <f t="shared" si="72"/>
        <v>24973</v>
      </c>
      <c r="P127" s="15">
        <f t="shared" si="73"/>
        <v>0</v>
      </c>
      <c r="Q127" s="16">
        <v>0</v>
      </c>
      <c r="R127" s="16">
        <v>0</v>
      </c>
      <c r="S127" s="17">
        <f t="shared" si="74"/>
        <v>0</v>
      </c>
      <c r="T127" s="16">
        <v>0</v>
      </c>
      <c r="U127" s="16">
        <v>0</v>
      </c>
      <c r="V127" s="16">
        <v>90</v>
      </c>
      <c r="W127" s="16"/>
    </row>
    <row r="128" spans="1:25">
      <c r="A128" s="64">
        <v>117</v>
      </c>
      <c r="B128" s="10">
        <v>584</v>
      </c>
      <c r="C128" s="72" t="s">
        <v>599</v>
      </c>
      <c r="D128" s="168" t="s">
        <v>597</v>
      </c>
      <c r="E128" s="142">
        <v>18000</v>
      </c>
      <c r="F128" s="143">
        <f t="shared" si="69"/>
        <v>18000</v>
      </c>
      <c r="G128" s="22" t="s">
        <v>851</v>
      </c>
      <c r="H128" s="12">
        <f t="shared" si="70"/>
        <v>18000</v>
      </c>
      <c r="I128" s="99">
        <f t="shared" si="75"/>
        <v>3155</v>
      </c>
      <c r="J128" s="99">
        <f t="shared" si="76"/>
        <v>0</v>
      </c>
      <c r="K128" s="15">
        <f t="shared" si="71"/>
        <v>21155</v>
      </c>
      <c r="L128" s="16">
        <v>18000</v>
      </c>
      <c r="M128" s="72">
        <v>3155</v>
      </c>
      <c r="N128" s="72">
        <v>0</v>
      </c>
      <c r="O128" s="15">
        <f t="shared" si="72"/>
        <v>21155</v>
      </c>
      <c r="P128" s="15">
        <f t="shared" si="73"/>
        <v>0</v>
      </c>
      <c r="Q128" s="16">
        <v>0</v>
      </c>
      <c r="R128" s="16">
        <v>0</v>
      </c>
      <c r="S128" s="17">
        <f t="shared" si="74"/>
        <v>0</v>
      </c>
      <c r="T128" s="16">
        <v>0</v>
      </c>
      <c r="U128" s="16">
        <v>0</v>
      </c>
      <c r="V128" s="16">
        <v>160</v>
      </c>
      <c r="W128" s="16"/>
    </row>
    <row r="129" spans="1:23">
      <c r="A129" s="64">
        <v>118</v>
      </c>
      <c r="B129" s="10">
        <v>585</v>
      </c>
      <c r="C129" s="72" t="s">
        <v>600</v>
      </c>
      <c r="D129" s="168" t="s">
        <v>597</v>
      </c>
      <c r="E129" s="142">
        <v>18000</v>
      </c>
      <c r="F129" s="143">
        <f t="shared" si="69"/>
        <v>18000</v>
      </c>
      <c r="G129" s="22" t="s">
        <v>851</v>
      </c>
      <c r="H129" s="12">
        <f t="shared" si="70"/>
        <v>18000</v>
      </c>
      <c r="I129" s="99">
        <f t="shared" si="75"/>
        <v>3861</v>
      </c>
      <c r="J129" s="99">
        <f t="shared" si="76"/>
        <v>0</v>
      </c>
      <c r="K129" s="15">
        <f t="shared" si="71"/>
        <v>21861</v>
      </c>
      <c r="L129" s="16">
        <v>18000</v>
      </c>
      <c r="M129" s="72">
        <v>3861</v>
      </c>
      <c r="N129" s="72">
        <v>0</v>
      </c>
      <c r="O129" s="15">
        <f t="shared" si="72"/>
        <v>21861</v>
      </c>
      <c r="P129" s="15">
        <f t="shared" si="73"/>
        <v>0</v>
      </c>
      <c r="Q129" s="16">
        <v>0</v>
      </c>
      <c r="R129" s="16">
        <v>0</v>
      </c>
      <c r="S129" s="17">
        <f t="shared" si="74"/>
        <v>0</v>
      </c>
      <c r="T129" s="16">
        <v>0</v>
      </c>
      <c r="U129" s="16">
        <v>0</v>
      </c>
      <c r="V129" s="16">
        <v>190</v>
      </c>
      <c r="W129" s="16"/>
    </row>
    <row r="130" spans="1:23">
      <c r="A130" s="64">
        <v>119</v>
      </c>
      <c r="B130" s="10">
        <v>613</v>
      </c>
      <c r="C130" s="72" t="s">
        <v>614</v>
      </c>
      <c r="D130" s="168" t="s">
        <v>613</v>
      </c>
      <c r="E130" s="142">
        <v>18000</v>
      </c>
      <c r="F130" s="143">
        <f t="shared" si="69"/>
        <v>18000</v>
      </c>
      <c r="G130" s="22" t="s">
        <v>853</v>
      </c>
      <c r="H130" s="57">
        <f t="shared" si="70"/>
        <v>18000</v>
      </c>
      <c r="I130" s="99">
        <f t="shared" si="75"/>
        <v>3880</v>
      </c>
      <c r="J130" s="99">
        <f t="shared" si="76"/>
        <v>0</v>
      </c>
      <c r="K130" s="15">
        <f t="shared" si="71"/>
        <v>21880</v>
      </c>
      <c r="L130" s="16">
        <v>18000</v>
      </c>
      <c r="M130" s="72">
        <v>3880</v>
      </c>
      <c r="N130" s="72">
        <v>0</v>
      </c>
      <c r="O130" s="15">
        <f t="shared" si="72"/>
        <v>21880</v>
      </c>
      <c r="P130" s="15">
        <f t="shared" si="73"/>
        <v>0</v>
      </c>
      <c r="Q130" s="16">
        <v>0</v>
      </c>
      <c r="R130" s="16">
        <v>0</v>
      </c>
      <c r="S130" s="17">
        <f t="shared" si="74"/>
        <v>0</v>
      </c>
      <c r="T130" s="16">
        <v>0</v>
      </c>
      <c r="U130" s="16">
        <v>0</v>
      </c>
      <c r="V130" s="16">
        <v>30</v>
      </c>
      <c r="W130" s="16"/>
    </row>
    <row r="131" spans="1:23">
      <c r="A131" s="64">
        <v>120</v>
      </c>
      <c r="B131" s="10">
        <v>615</v>
      </c>
      <c r="C131" s="72" t="s">
        <v>385</v>
      </c>
      <c r="D131" s="168" t="s">
        <v>613</v>
      </c>
      <c r="E131" s="142">
        <v>18000</v>
      </c>
      <c r="F131" s="143">
        <f t="shared" si="69"/>
        <v>18000</v>
      </c>
      <c r="G131" s="22" t="s">
        <v>853</v>
      </c>
      <c r="H131" s="12">
        <f t="shared" si="70"/>
        <v>18000</v>
      </c>
      <c r="I131" s="99">
        <f t="shared" si="75"/>
        <v>9350</v>
      </c>
      <c r="J131" s="99">
        <f t="shared" si="76"/>
        <v>0</v>
      </c>
      <c r="K131" s="15">
        <f t="shared" si="71"/>
        <v>27350</v>
      </c>
      <c r="L131" s="16">
        <v>18000</v>
      </c>
      <c r="M131" s="72">
        <v>9350</v>
      </c>
      <c r="N131" s="72">
        <v>0</v>
      </c>
      <c r="O131" s="15">
        <f t="shared" si="72"/>
        <v>27350</v>
      </c>
      <c r="P131" s="15">
        <f t="shared" si="73"/>
        <v>0</v>
      </c>
      <c r="Q131" s="16">
        <v>0</v>
      </c>
      <c r="R131" s="16">
        <v>0</v>
      </c>
      <c r="S131" s="17">
        <f t="shared" si="74"/>
        <v>0</v>
      </c>
      <c r="T131" s="16">
        <v>0</v>
      </c>
      <c r="U131" s="16">
        <v>0</v>
      </c>
      <c r="V131" s="16">
        <v>0</v>
      </c>
      <c r="W131" s="16"/>
    </row>
    <row r="132" spans="1:23">
      <c r="A132" s="64">
        <v>121</v>
      </c>
      <c r="B132" s="10">
        <v>617</v>
      </c>
      <c r="C132" s="72" t="s">
        <v>319</v>
      </c>
      <c r="D132" s="21">
        <v>37773</v>
      </c>
      <c r="E132" s="142">
        <v>12000</v>
      </c>
      <c r="F132" s="143">
        <f t="shared" si="69"/>
        <v>12000</v>
      </c>
      <c r="G132" s="23">
        <v>37777</v>
      </c>
      <c r="H132" s="12">
        <f t="shared" si="70"/>
        <v>12000</v>
      </c>
      <c r="I132" s="99">
        <f t="shared" si="75"/>
        <v>2086</v>
      </c>
      <c r="J132" s="99">
        <f t="shared" si="76"/>
        <v>0</v>
      </c>
      <c r="K132" s="15">
        <f t="shared" si="71"/>
        <v>14086</v>
      </c>
      <c r="L132" s="16">
        <v>12000</v>
      </c>
      <c r="M132" s="72">
        <v>2086</v>
      </c>
      <c r="N132" s="72">
        <v>0</v>
      </c>
      <c r="O132" s="15">
        <f t="shared" si="72"/>
        <v>14086</v>
      </c>
      <c r="P132" s="15">
        <f t="shared" si="73"/>
        <v>0</v>
      </c>
      <c r="Q132" s="16">
        <v>0</v>
      </c>
      <c r="R132" s="16">
        <v>0</v>
      </c>
      <c r="S132" s="17">
        <f t="shared" si="74"/>
        <v>0</v>
      </c>
      <c r="T132" s="16">
        <v>0</v>
      </c>
      <c r="U132" s="16">
        <v>0</v>
      </c>
      <c r="V132" s="16">
        <v>200</v>
      </c>
      <c r="W132" s="16"/>
    </row>
    <row r="133" spans="1:23" s="86" customFormat="1" ht="18.75">
      <c r="A133" s="120"/>
      <c r="B133" s="84"/>
      <c r="C133" s="185" t="s">
        <v>1283</v>
      </c>
      <c r="D133" s="85"/>
      <c r="E133" s="175">
        <f t="shared" ref="E133:W133" si="77">SUM(E125:E132)</f>
        <v>140000</v>
      </c>
      <c r="F133" s="175">
        <f t="shared" si="77"/>
        <v>140000</v>
      </c>
      <c r="G133" s="70"/>
      <c r="H133" s="70">
        <f t="shared" si="77"/>
        <v>140000</v>
      </c>
      <c r="I133" s="70">
        <f t="shared" si="77"/>
        <v>34692</v>
      </c>
      <c r="J133" s="70">
        <f t="shared" si="77"/>
        <v>0</v>
      </c>
      <c r="K133" s="70">
        <f t="shared" si="77"/>
        <v>174692</v>
      </c>
      <c r="L133" s="70">
        <f t="shared" si="77"/>
        <v>140000</v>
      </c>
      <c r="M133" s="70">
        <f t="shared" si="77"/>
        <v>34692</v>
      </c>
      <c r="N133" s="70">
        <f t="shared" si="77"/>
        <v>0</v>
      </c>
      <c r="O133" s="70">
        <f t="shared" si="77"/>
        <v>174692</v>
      </c>
      <c r="P133" s="70">
        <f t="shared" si="77"/>
        <v>0</v>
      </c>
      <c r="Q133" s="70">
        <f t="shared" si="77"/>
        <v>0</v>
      </c>
      <c r="R133" s="70">
        <f t="shared" si="77"/>
        <v>0</v>
      </c>
      <c r="S133" s="70">
        <f t="shared" si="77"/>
        <v>0</v>
      </c>
      <c r="T133" s="70">
        <f t="shared" si="77"/>
        <v>0</v>
      </c>
      <c r="U133" s="70">
        <f t="shared" si="77"/>
        <v>0</v>
      </c>
      <c r="V133" s="70">
        <f t="shared" si="77"/>
        <v>710</v>
      </c>
      <c r="W133" s="70">
        <f t="shared" si="77"/>
        <v>0</v>
      </c>
    </row>
    <row r="134" spans="1:23">
      <c r="A134" s="64">
        <v>122</v>
      </c>
      <c r="B134" s="10">
        <v>674</v>
      </c>
      <c r="C134" s="72" t="s">
        <v>522</v>
      </c>
      <c r="D134" s="168" t="s">
        <v>149</v>
      </c>
      <c r="E134" s="142">
        <v>20000</v>
      </c>
      <c r="F134" s="143">
        <f>SUM(E134:E134)</f>
        <v>20000</v>
      </c>
      <c r="G134" s="22" t="s">
        <v>149</v>
      </c>
      <c r="H134" s="12">
        <f t="shared" ref="H134:H136" si="78">F134</f>
        <v>20000</v>
      </c>
      <c r="I134" s="12">
        <f>M134</f>
        <v>2988</v>
      </c>
      <c r="J134" s="12">
        <f>N134</f>
        <v>0</v>
      </c>
      <c r="K134" s="15">
        <f t="shared" ref="K134:K136" si="79">H134+I134+J134</f>
        <v>22988</v>
      </c>
      <c r="L134" s="16">
        <v>20000</v>
      </c>
      <c r="M134" s="72">
        <v>2988</v>
      </c>
      <c r="N134" s="72">
        <v>0</v>
      </c>
      <c r="O134" s="15">
        <f t="shared" ref="O134:O136" si="80">L134+M134+N134</f>
        <v>22988</v>
      </c>
      <c r="P134" s="15">
        <f t="shared" ref="P134:P136" si="81">H134-L134</f>
        <v>0</v>
      </c>
      <c r="Q134" s="16">
        <v>0</v>
      </c>
      <c r="R134" s="16">
        <v>0</v>
      </c>
      <c r="S134" s="17">
        <f t="shared" ref="S134:S136" si="82">P134+Q134+R134</f>
        <v>0</v>
      </c>
      <c r="T134" s="16">
        <v>0</v>
      </c>
      <c r="U134" s="16">
        <v>0</v>
      </c>
      <c r="V134" s="16">
        <v>250</v>
      </c>
      <c r="W134" s="16"/>
    </row>
    <row r="135" spans="1:23">
      <c r="A135" s="64">
        <v>123</v>
      </c>
      <c r="B135" s="10">
        <v>675</v>
      </c>
      <c r="C135" s="72" t="s">
        <v>662</v>
      </c>
      <c r="D135" s="168" t="s">
        <v>149</v>
      </c>
      <c r="E135" s="142">
        <v>18000</v>
      </c>
      <c r="F135" s="143">
        <f>SUM(E135:E135)</f>
        <v>18000</v>
      </c>
      <c r="G135" s="22" t="s">
        <v>149</v>
      </c>
      <c r="H135" s="12">
        <f t="shared" si="78"/>
        <v>18000</v>
      </c>
      <c r="I135" s="99">
        <f t="shared" ref="I135:I136" si="83">M135</f>
        <v>3340</v>
      </c>
      <c r="J135" s="99">
        <f t="shared" ref="J135:J136" si="84">N135</f>
        <v>0</v>
      </c>
      <c r="K135" s="15">
        <f t="shared" si="79"/>
        <v>21340</v>
      </c>
      <c r="L135" s="16">
        <v>18000</v>
      </c>
      <c r="M135" s="72">
        <v>3340</v>
      </c>
      <c r="N135" s="72">
        <v>0</v>
      </c>
      <c r="O135" s="15">
        <f t="shared" si="80"/>
        <v>21340</v>
      </c>
      <c r="P135" s="15">
        <f t="shared" si="81"/>
        <v>0</v>
      </c>
      <c r="Q135" s="16">
        <v>0</v>
      </c>
      <c r="R135" s="16">
        <v>0</v>
      </c>
      <c r="S135" s="17">
        <f t="shared" si="82"/>
        <v>0</v>
      </c>
      <c r="T135" s="16">
        <v>0</v>
      </c>
      <c r="U135" s="16">
        <v>0</v>
      </c>
      <c r="V135" s="16">
        <v>200</v>
      </c>
      <c r="W135" s="16"/>
    </row>
    <row r="136" spans="1:23">
      <c r="A136" s="64">
        <v>124</v>
      </c>
      <c r="B136" s="10">
        <v>676</v>
      </c>
      <c r="C136" s="72" t="s">
        <v>663</v>
      </c>
      <c r="D136" s="168" t="s">
        <v>149</v>
      </c>
      <c r="E136" s="142">
        <v>25000</v>
      </c>
      <c r="F136" s="143">
        <f>SUM(E136:E136)</f>
        <v>25000</v>
      </c>
      <c r="G136" s="22" t="s">
        <v>149</v>
      </c>
      <c r="H136" s="12">
        <f t="shared" si="78"/>
        <v>25000</v>
      </c>
      <c r="I136" s="99">
        <f t="shared" si="83"/>
        <v>4134</v>
      </c>
      <c r="J136" s="99">
        <f t="shared" si="84"/>
        <v>2891</v>
      </c>
      <c r="K136" s="15">
        <f t="shared" si="79"/>
        <v>32025</v>
      </c>
      <c r="L136" s="16">
        <v>25000</v>
      </c>
      <c r="M136" s="72">
        <v>4134</v>
      </c>
      <c r="N136" s="72">
        <v>2891</v>
      </c>
      <c r="O136" s="15">
        <f t="shared" si="80"/>
        <v>32025</v>
      </c>
      <c r="P136" s="15">
        <f t="shared" si="81"/>
        <v>0</v>
      </c>
      <c r="Q136" s="16">
        <v>0</v>
      </c>
      <c r="R136" s="16">
        <v>0</v>
      </c>
      <c r="S136" s="17">
        <f t="shared" si="82"/>
        <v>0</v>
      </c>
      <c r="T136" s="16">
        <v>0</v>
      </c>
      <c r="U136" s="16">
        <v>0</v>
      </c>
      <c r="V136" s="16">
        <v>0</v>
      </c>
      <c r="W136" s="16"/>
    </row>
    <row r="137" spans="1:23" s="83" customFormat="1">
      <c r="A137" s="64"/>
      <c r="B137" s="409" t="s">
        <v>687</v>
      </c>
      <c r="C137" s="410"/>
      <c r="D137" s="411"/>
      <c r="E137" s="175">
        <f t="shared" ref="E137:W137" si="85">SUM(E134:E136)</f>
        <v>63000</v>
      </c>
      <c r="F137" s="175">
        <f t="shared" si="85"/>
        <v>63000</v>
      </c>
      <c r="G137" s="70">
        <f t="shared" si="85"/>
        <v>0</v>
      </c>
      <c r="H137" s="70">
        <f t="shared" si="85"/>
        <v>63000</v>
      </c>
      <c r="I137" s="70">
        <f t="shared" si="85"/>
        <v>10462</v>
      </c>
      <c r="J137" s="70">
        <f t="shared" si="85"/>
        <v>2891</v>
      </c>
      <c r="K137" s="70">
        <f t="shared" si="85"/>
        <v>76353</v>
      </c>
      <c r="L137" s="70">
        <f t="shared" si="85"/>
        <v>63000</v>
      </c>
      <c r="M137" s="70">
        <f t="shared" si="85"/>
        <v>10462</v>
      </c>
      <c r="N137" s="70">
        <f t="shared" si="85"/>
        <v>2891</v>
      </c>
      <c r="O137" s="70">
        <f t="shared" si="85"/>
        <v>76353</v>
      </c>
      <c r="P137" s="70">
        <f t="shared" si="85"/>
        <v>0</v>
      </c>
      <c r="Q137" s="70">
        <f t="shared" si="85"/>
        <v>0</v>
      </c>
      <c r="R137" s="70">
        <f t="shared" si="85"/>
        <v>0</v>
      </c>
      <c r="S137" s="70">
        <f t="shared" si="85"/>
        <v>0</v>
      </c>
      <c r="T137" s="70">
        <f t="shared" si="85"/>
        <v>0</v>
      </c>
      <c r="U137" s="70">
        <f t="shared" si="85"/>
        <v>0</v>
      </c>
      <c r="V137" s="70">
        <f t="shared" si="85"/>
        <v>450</v>
      </c>
      <c r="W137" s="70">
        <f t="shared" si="85"/>
        <v>0</v>
      </c>
    </row>
    <row r="138" spans="1:23">
      <c r="A138" s="64">
        <v>125</v>
      </c>
      <c r="B138" s="10">
        <v>763</v>
      </c>
      <c r="C138" s="72" t="s">
        <v>414</v>
      </c>
      <c r="D138" s="168" t="s">
        <v>711</v>
      </c>
      <c r="E138" s="142">
        <v>20000</v>
      </c>
      <c r="F138" s="143">
        <f t="shared" ref="F138:F147" si="86">SUM(E138:E138)</f>
        <v>20000</v>
      </c>
      <c r="G138" s="23">
        <v>38870</v>
      </c>
      <c r="H138" s="13">
        <f t="shared" ref="H138:H139" si="87">F138</f>
        <v>20000</v>
      </c>
      <c r="I138" s="12">
        <v>1372</v>
      </c>
      <c r="J138" s="16">
        <v>909</v>
      </c>
      <c r="K138" s="15">
        <f t="shared" ref="K138:K144" si="88">H138+I138+J138</f>
        <v>22281</v>
      </c>
      <c r="L138" s="16">
        <v>20000</v>
      </c>
      <c r="M138" s="72">
        <v>1372</v>
      </c>
      <c r="N138" s="75">
        <v>909</v>
      </c>
      <c r="O138" s="15">
        <f t="shared" ref="O138:O144" si="89">L138+M138+N138</f>
        <v>22281</v>
      </c>
      <c r="P138" s="15">
        <f t="shared" ref="P138:P144" si="90">H138-L138</f>
        <v>0</v>
      </c>
      <c r="Q138" s="16">
        <v>0</v>
      </c>
      <c r="R138" s="16">
        <v>0</v>
      </c>
      <c r="S138" s="17">
        <f t="shared" ref="S138:S144" si="91">P138+Q138+R138</f>
        <v>0</v>
      </c>
      <c r="T138" s="16">
        <v>0</v>
      </c>
      <c r="U138" s="16">
        <f t="shared" ref="U138:U141" si="92">F138/100*5</f>
        <v>1000</v>
      </c>
      <c r="V138" s="16">
        <v>200</v>
      </c>
      <c r="W138" s="16"/>
    </row>
    <row r="139" spans="1:23">
      <c r="A139" s="64">
        <v>126</v>
      </c>
      <c r="B139" s="10">
        <v>764</v>
      </c>
      <c r="C139" s="72" t="s">
        <v>712</v>
      </c>
      <c r="D139" s="168" t="s">
        <v>711</v>
      </c>
      <c r="E139" s="142">
        <v>24000</v>
      </c>
      <c r="F139" s="143">
        <f t="shared" si="86"/>
        <v>24000</v>
      </c>
      <c r="G139" s="23">
        <v>38870</v>
      </c>
      <c r="H139" s="13">
        <f t="shared" si="87"/>
        <v>24000</v>
      </c>
      <c r="I139" s="12">
        <v>1554</v>
      </c>
      <c r="J139" s="16">
        <v>1030</v>
      </c>
      <c r="K139" s="15">
        <f t="shared" si="88"/>
        <v>26584</v>
      </c>
      <c r="L139" s="16">
        <v>24000</v>
      </c>
      <c r="M139" s="72">
        <v>1554</v>
      </c>
      <c r="N139" s="75">
        <v>1030</v>
      </c>
      <c r="O139" s="15">
        <f t="shared" si="89"/>
        <v>26584</v>
      </c>
      <c r="P139" s="15">
        <f t="shared" si="90"/>
        <v>0</v>
      </c>
      <c r="Q139" s="16">
        <v>0</v>
      </c>
      <c r="R139" s="16">
        <v>0</v>
      </c>
      <c r="S139" s="17">
        <f t="shared" si="91"/>
        <v>0</v>
      </c>
      <c r="T139" s="16">
        <v>0</v>
      </c>
      <c r="U139" s="16">
        <f t="shared" si="92"/>
        <v>1200</v>
      </c>
      <c r="V139" s="16">
        <v>220</v>
      </c>
      <c r="W139" s="16"/>
    </row>
    <row r="140" spans="1:23">
      <c r="A140" s="64">
        <v>127</v>
      </c>
      <c r="B140" s="10">
        <v>804</v>
      </c>
      <c r="C140" s="72" t="s">
        <v>734</v>
      </c>
      <c r="D140" s="168" t="s">
        <v>720</v>
      </c>
      <c r="E140" s="142">
        <v>18000</v>
      </c>
      <c r="F140" s="143">
        <f t="shared" si="86"/>
        <v>18000</v>
      </c>
      <c r="G140" s="22" t="s">
        <v>859</v>
      </c>
      <c r="H140" s="13">
        <f t="shared" ref="H140:H144" si="93">F140</f>
        <v>18000</v>
      </c>
      <c r="I140" s="12">
        <v>1145</v>
      </c>
      <c r="J140" s="16">
        <v>800</v>
      </c>
      <c r="K140" s="15">
        <f t="shared" si="88"/>
        <v>19945</v>
      </c>
      <c r="L140" s="16">
        <v>18000</v>
      </c>
      <c r="M140" s="72">
        <v>1145</v>
      </c>
      <c r="N140" s="75">
        <v>800</v>
      </c>
      <c r="O140" s="15">
        <f t="shared" si="89"/>
        <v>19945</v>
      </c>
      <c r="P140" s="15">
        <f t="shared" si="90"/>
        <v>0</v>
      </c>
      <c r="Q140" s="16">
        <v>0</v>
      </c>
      <c r="R140" s="16">
        <v>0</v>
      </c>
      <c r="S140" s="17">
        <f t="shared" si="91"/>
        <v>0</v>
      </c>
      <c r="T140" s="16">
        <v>0</v>
      </c>
      <c r="U140" s="16">
        <f t="shared" si="92"/>
        <v>900</v>
      </c>
      <c r="V140" s="16">
        <v>170</v>
      </c>
      <c r="W140" s="16"/>
    </row>
    <row r="141" spans="1:23">
      <c r="A141" s="64">
        <v>128</v>
      </c>
      <c r="B141" s="10">
        <v>806</v>
      </c>
      <c r="C141" s="72" t="s">
        <v>736</v>
      </c>
      <c r="D141" s="168" t="s">
        <v>720</v>
      </c>
      <c r="E141" s="142">
        <v>20000</v>
      </c>
      <c r="F141" s="143">
        <f t="shared" si="86"/>
        <v>20000</v>
      </c>
      <c r="G141" s="22" t="s">
        <v>859</v>
      </c>
      <c r="H141" s="13">
        <f t="shared" si="93"/>
        <v>20000</v>
      </c>
      <c r="I141" s="12">
        <v>1516</v>
      </c>
      <c r="J141" s="16">
        <v>1002</v>
      </c>
      <c r="K141" s="15">
        <f t="shared" si="88"/>
        <v>22518</v>
      </c>
      <c r="L141" s="16">
        <v>20000</v>
      </c>
      <c r="M141" s="72">
        <v>1516</v>
      </c>
      <c r="N141" s="75">
        <v>1002</v>
      </c>
      <c r="O141" s="15">
        <f t="shared" si="89"/>
        <v>22518</v>
      </c>
      <c r="P141" s="15">
        <f t="shared" si="90"/>
        <v>0</v>
      </c>
      <c r="Q141" s="16">
        <v>0</v>
      </c>
      <c r="R141" s="16">
        <v>0</v>
      </c>
      <c r="S141" s="17">
        <f t="shared" si="91"/>
        <v>0</v>
      </c>
      <c r="T141" s="16">
        <v>0</v>
      </c>
      <c r="U141" s="16">
        <f t="shared" si="92"/>
        <v>1000</v>
      </c>
      <c r="V141" s="16">
        <v>200</v>
      </c>
      <c r="W141" s="16"/>
    </row>
    <row r="142" spans="1:23">
      <c r="A142" s="64">
        <v>129</v>
      </c>
      <c r="B142" s="10">
        <v>808</v>
      </c>
      <c r="C142" s="72" t="s">
        <v>162</v>
      </c>
      <c r="D142" s="168" t="s">
        <v>720</v>
      </c>
      <c r="E142" s="142">
        <v>24000</v>
      </c>
      <c r="F142" s="143">
        <f t="shared" si="86"/>
        <v>24000</v>
      </c>
      <c r="G142" s="22" t="s">
        <v>859</v>
      </c>
      <c r="H142" s="13">
        <f t="shared" si="93"/>
        <v>24000</v>
      </c>
      <c r="I142" s="12">
        <v>1649</v>
      </c>
      <c r="J142" s="16">
        <v>1099</v>
      </c>
      <c r="K142" s="15">
        <f t="shared" si="88"/>
        <v>26748</v>
      </c>
      <c r="L142" s="16">
        <v>24000</v>
      </c>
      <c r="M142" s="72">
        <v>1649</v>
      </c>
      <c r="N142" s="75">
        <v>1099</v>
      </c>
      <c r="O142" s="15">
        <f t="shared" si="89"/>
        <v>26748</v>
      </c>
      <c r="P142" s="15">
        <f t="shared" si="90"/>
        <v>0</v>
      </c>
      <c r="Q142" s="16">
        <v>0</v>
      </c>
      <c r="R142" s="16">
        <v>0</v>
      </c>
      <c r="S142" s="17">
        <f t="shared" si="91"/>
        <v>0</v>
      </c>
      <c r="T142" s="16">
        <v>0</v>
      </c>
      <c r="U142" s="16">
        <f t="shared" ref="U142:U147" si="94">F142/100*5</f>
        <v>1200</v>
      </c>
      <c r="V142" s="16">
        <v>240</v>
      </c>
      <c r="W142" s="16"/>
    </row>
    <row r="143" spans="1:23">
      <c r="A143" s="64">
        <v>130</v>
      </c>
      <c r="B143" s="10">
        <v>809</v>
      </c>
      <c r="C143" s="72" t="s">
        <v>528</v>
      </c>
      <c r="D143" s="168" t="s">
        <v>720</v>
      </c>
      <c r="E143" s="142">
        <v>24000</v>
      </c>
      <c r="F143" s="143">
        <f t="shared" si="86"/>
        <v>24000</v>
      </c>
      <c r="G143" s="22" t="s">
        <v>859</v>
      </c>
      <c r="H143" s="13">
        <f t="shared" si="93"/>
        <v>24000</v>
      </c>
      <c r="I143" s="12">
        <v>1492</v>
      </c>
      <c r="J143" s="16">
        <v>1004</v>
      </c>
      <c r="K143" s="15">
        <f t="shared" si="88"/>
        <v>26496</v>
      </c>
      <c r="L143" s="16">
        <v>24000</v>
      </c>
      <c r="M143" s="72">
        <v>1492</v>
      </c>
      <c r="N143" s="75">
        <v>1004</v>
      </c>
      <c r="O143" s="15">
        <f t="shared" si="89"/>
        <v>26496</v>
      </c>
      <c r="P143" s="15">
        <f t="shared" si="90"/>
        <v>0</v>
      </c>
      <c r="Q143" s="16">
        <v>0</v>
      </c>
      <c r="R143" s="16">
        <v>0</v>
      </c>
      <c r="S143" s="17">
        <f t="shared" si="91"/>
        <v>0</v>
      </c>
      <c r="T143" s="16">
        <v>0</v>
      </c>
      <c r="U143" s="16">
        <f t="shared" si="94"/>
        <v>1200</v>
      </c>
      <c r="V143" s="16">
        <v>230</v>
      </c>
      <c r="W143" s="16"/>
    </row>
    <row r="144" spans="1:23">
      <c r="A144" s="64">
        <v>131</v>
      </c>
      <c r="B144" s="10">
        <v>811</v>
      </c>
      <c r="C144" s="72" t="s">
        <v>718</v>
      </c>
      <c r="D144" s="168" t="s">
        <v>720</v>
      </c>
      <c r="E144" s="142">
        <v>20000</v>
      </c>
      <c r="F144" s="143">
        <f t="shared" si="86"/>
        <v>20000</v>
      </c>
      <c r="G144" s="22" t="s">
        <v>859</v>
      </c>
      <c r="H144" s="13">
        <f t="shared" si="93"/>
        <v>20000</v>
      </c>
      <c r="I144" s="12">
        <v>1332</v>
      </c>
      <c r="J144" s="16">
        <v>891</v>
      </c>
      <c r="K144" s="15">
        <f t="shared" si="88"/>
        <v>22223</v>
      </c>
      <c r="L144" s="16">
        <v>20000</v>
      </c>
      <c r="M144" s="72">
        <v>1332</v>
      </c>
      <c r="N144" s="75">
        <v>891</v>
      </c>
      <c r="O144" s="15">
        <f t="shared" si="89"/>
        <v>22223</v>
      </c>
      <c r="P144" s="15">
        <f t="shared" si="90"/>
        <v>0</v>
      </c>
      <c r="Q144" s="16">
        <v>0</v>
      </c>
      <c r="R144" s="16">
        <v>0</v>
      </c>
      <c r="S144" s="17">
        <f t="shared" si="91"/>
        <v>0</v>
      </c>
      <c r="T144" s="16">
        <v>0</v>
      </c>
      <c r="U144" s="16">
        <f t="shared" si="94"/>
        <v>1000</v>
      </c>
      <c r="V144" s="16">
        <v>200</v>
      </c>
      <c r="W144" s="16"/>
    </row>
    <row r="145" spans="1:25">
      <c r="A145" s="64">
        <v>132</v>
      </c>
      <c r="B145" s="10">
        <v>838</v>
      </c>
      <c r="C145" s="72" t="s">
        <v>751</v>
      </c>
      <c r="D145" s="168" t="s">
        <v>761</v>
      </c>
      <c r="E145" s="142">
        <v>30000</v>
      </c>
      <c r="F145" s="143">
        <f t="shared" si="86"/>
        <v>30000</v>
      </c>
      <c r="G145" s="23">
        <v>38877</v>
      </c>
      <c r="H145" s="13">
        <f t="shared" ref="H145:H147" si="95">F145</f>
        <v>30000</v>
      </c>
      <c r="I145" s="12">
        <v>2059</v>
      </c>
      <c r="J145" s="16">
        <v>1378</v>
      </c>
      <c r="K145" s="15">
        <f t="shared" ref="K145:K155" si="96">H145+I145+J145</f>
        <v>33437</v>
      </c>
      <c r="L145" s="16">
        <v>30000</v>
      </c>
      <c r="M145" s="72">
        <v>2059</v>
      </c>
      <c r="N145" s="75">
        <v>1378</v>
      </c>
      <c r="O145" s="15">
        <f t="shared" ref="O145:O155" si="97">L145+M145+N145</f>
        <v>33437</v>
      </c>
      <c r="P145" s="15">
        <f t="shared" ref="P145:P155" si="98">H145-L145</f>
        <v>0</v>
      </c>
      <c r="Q145" s="16">
        <v>0</v>
      </c>
      <c r="R145" s="16">
        <v>0</v>
      </c>
      <c r="S145" s="17">
        <f t="shared" ref="S145:S155" si="99">P145+Q145+R145</f>
        <v>0</v>
      </c>
      <c r="T145" s="16">
        <v>0</v>
      </c>
      <c r="U145" s="16">
        <f t="shared" si="94"/>
        <v>1500</v>
      </c>
      <c r="V145" s="16">
        <v>200</v>
      </c>
      <c r="W145" s="16"/>
    </row>
    <row r="146" spans="1:25">
      <c r="A146" s="64">
        <v>133</v>
      </c>
      <c r="B146" s="10">
        <v>839</v>
      </c>
      <c r="C146" s="72" t="s">
        <v>312</v>
      </c>
      <c r="D146" s="168" t="s">
        <v>761</v>
      </c>
      <c r="E146" s="142">
        <v>24000</v>
      </c>
      <c r="F146" s="143">
        <f t="shared" si="86"/>
        <v>24000</v>
      </c>
      <c r="G146" s="23">
        <v>38877</v>
      </c>
      <c r="H146" s="13">
        <f t="shared" si="95"/>
        <v>24000</v>
      </c>
      <c r="I146" s="12">
        <v>1228</v>
      </c>
      <c r="J146" s="16">
        <v>824</v>
      </c>
      <c r="K146" s="15">
        <f t="shared" si="96"/>
        <v>26052</v>
      </c>
      <c r="L146" s="16">
        <v>24000</v>
      </c>
      <c r="M146" s="72">
        <v>1228</v>
      </c>
      <c r="N146" s="75">
        <v>824</v>
      </c>
      <c r="O146" s="15">
        <f t="shared" si="97"/>
        <v>26052</v>
      </c>
      <c r="P146" s="15">
        <f t="shared" si="98"/>
        <v>0</v>
      </c>
      <c r="Q146" s="16">
        <v>0</v>
      </c>
      <c r="R146" s="16">
        <v>0</v>
      </c>
      <c r="S146" s="17">
        <f t="shared" si="99"/>
        <v>0</v>
      </c>
      <c r="T146" s="16">
        <v>0</v>
      </c>
      <c r="U146" s="16">
        <f t="shared" si="94"/>
        <v>1200</v>
      </c>
      <c r="V146" s="16">
        <v>160</v>
      </c>
      <c r="W146" s="16"/>
    </row>
    <row r="147" spans="1:25">
      <c r="A147" s="64">
        <v>134</v>
      </c>
      <c r="B147" s="10">
        <v>840</v>
      </c>
      <c r="C147" s="72" t="s">
        <v>314</v>
      </c>
      <c r="D147" s="168" t="s">
        <v>761</v>
      </c>
      <c r="E147" s="142">
        <v>30000</v>
      </c>
      <c r="F147" s="143">
        <f t="shared" si="86"/>
        <v>30000</v>
      </c>
      <c r="G147" s="23">
        <v>38877</v>
      </c>
      <c r="H147" s="13">
        <f t="shared" si="95"/>
        <v>30000</v>
      </c>
      <c r="I147" s="12">
        <v>1875</v>
      </c>
      <c r="J147" s="16">
        <v>1275</v>
      </c>
      <c r="K147" s="15">
        <f t="shared" si="96"/>
        <v>33150</v>
      </c>
      <c r="L147" s="16">
        <v>30000</v>
      </c>
      <c r="M147" s="72">
        <v>1875</v>
      </c>
      <c r="N147" s="75">
        <v>775</v>
      </c>
      <c r="O147" s="15">
        <f t="shared" si="97"/>
        <v>32650</v>
      </c>
      <c r="P147" s="15">
        <f t="shared" si="98"/>
        <v>0</v>
      </c>
      <c r="Q147" s="16">
        <v>0</v>
      </c>
      <c r="R147" s="16">
        <v>0</v>
      </c>
      <c r="S147" s="17">
        <f t="shared" si="99"/>
        <v>0</v>
      </c>
      <c r="T147" s="16">
        <v>0</v>
      </c>
      <c r="U147" s="16">
        <f t="shared" si="94"/>
        <v>1500</v>
      </c>
      <c r="V147" s="16">
        <v>210</v>
      </c>
      <c r="W147" s="16"/>
    </row>
    <row r="148" spans="1:25" s="83" customFormat="1">
      <c r="A148" s="64"/>
      <c r="B148" s="84"/>
      <c r="C148" s="185" t="s">
        <v>1285</v>
      </c>
      <c r="D148" s="85"/>
      <c r="E148" s="175">
        <f t="shared" ref="E148:W148" si="100">SUM(E138:E147)</f>
        <v>234000</v>
      </c>
      <c r="F148" s="175">
        <f t="shared" si="100"/>
        <v>234000</v>
      </c>
      <c r="G148" s="70">
        <f t="shared" si="100"/>
        <v>194371</v>
      </c>
      <c r="H148" s="70">
        <f t="shared" si="100"/>
        <v>234000</v>
      </c>
      <c r="I148" s="70">
        <f t="shared" si="100"/>
        <v>15222</v>
      </c>
      <c r="J148" s="70">
        <f t="shared" si="100"/>
        <v>10212</v>
      </c>
      <c r="K148" s="70">
        <f t="shared" si="100"/>
        <v>259434</v>
      </c>
      <c r="L148" s="70">
        <f t="shared" si="100"/>
        <v>234000</v>
      </c>
      <c r="M148" s="70">
        <f t="shared" si="100"/>
        <v>15222</v>
      </c>
      <c r="N148" s="70">
        <f t="shared" si="100"/>
        <v>9712</v>
      </c>
      <c r="O148" s="70">
        <f t="shared" si="100"/>
        <v>258934</v>
      </c>
      <c r="P148" s="70">
        <f t="shared" si="100"/>
        <v>0</v>
      </c>
      <c r="Q148" s="70">
        <f t="shared" si="100"/>
        <v>0</v>
      </c>
      <c r="R148" s="70">
        <f t="shared" si="100"/>
        <v>0</v>
      </c>
      <c r="S148" s="70">
        <f t="shared" si="100"/>
        <v>0</v>
      </c>
      <c r="T148" s="70">
        <f t="shared" si="100"/>
        <v>0</v>
      </c>
      <c r="U148" s="70">
        <f t="shared" si="100"/>
        <v>11700</v>
      </c>
      <c r="V148" s="70">
        <f t="shared" si="100"/>
        <v>2030</v>
      </c>
      <c r="W148" s="70">
        <f t="shared" si="100"/>
        <v>0</v>
      </c>
    </row>
    <row r="149" spans="1:25">
      <c r="A149" s="64">
        <v>135</v>
      </c>
      <c r="B149" s="10">
        <v>844</v>
      </c>
      <c r="C149" s="72" t="s">
        <v>389</v>
      </c>
      <c r="D149" s="168" t="s">
        <v>762</v>
      </c>
      <c r="E149" s="142">
        <v>36000</v>
      </c>
      <c r="F149" s="143">
        <f t="shared" ref="F149:F157" si="101">SUM(E149:E149)</f>
        <v>36000</v>
      </c>
      <c r="G149" s="22" t="s">
        <v>866</v>
      </c>
      <c r="H149" s="13">
        <f t="shared" ref="H149:H157" si="102">F149</f>
        <v>36000</v>
      </c>
      <c r="I149" s="12">
        <v>2293</v>
      </c>
      <c r="J149" s="16">
        <v>1537</v>
      </c>
      <c r="K149" s="15">
        <f t="shared" si="96"/>
        <v>39830</v>
      </c>
      <c r="L149" s="16">
        <v>36000</v>
      </c>
      <c r="M149" s="72">
        <v>2293</v>
      </c>
      <c r="N149" s="75">
        <v>1537</v>
      </c>
      <c r="O149" s="15">
        <f t="shared" si="97"/>
        <v>39830</v>
      </c>
      <c r="P149" s="97">
        <f t="shared" si="98"/>
        <v>0</v>
      </c>
      <c r="Q149" s="16"/>
      <c r="R149" s="16"/>
      <c r="S149" s="17">
        <f t="shared" si="99"/>
        <v>0</v>
      </c>
      <c r="T149" s="16"/>
      <c r="U149" s="16">
        <f t="shared" ref="U149:U157" si="103">F149/100*5</f>
        <v>1800</v>
      </c>
      <c r="V149" s="16">
        <v>140</v>
      </c>
      <c r="W149" s="16"/>
    </row>
    <row r="150" spans="1:25" s="50" customFormat="1">
      <c r="A150" s="64">
        <v>136</v>
      </c>
      <c r="B150" s="10">
        <v>845</v>
      </c>
      <c r="C150" s="72" t="s">
        <v>753</v>
      </c>
      <c r="D150" s="168" t="s">
        <v>762</v>
      </c>
      <c r="E150" s="142">
        <v>12000</v>
      </c>
      <c r="F150" s="143">
        <f t="shared" si="101"/>
        <v>12000</v>
      </c>
      <c r="G150" s="54" t="s">
        <v>867</v>
      </c>
      <c r="H150" s="45">
        <f t="shared" si="102"/>
        <v>12000</v>
      </c>
      <c r="I150" s="44">
        <v>762</v>
      </c>
      <c r="J150" s="48">
        <v>508</v>
      </c>
      <c r="K150" s="47">
        <f t="shared" si="96"/>
        <v>13270</v>
      </c>
      <c r="L150" s="48">
        <v>6200</v>
      </c>
      <c r="M150" s="73">
        <v>462</v>
      </c>
      <c r="N150" s="74">
        <v>308</v>
      </c>
      <c r="O150" s="47">
        <f t="shared" si="97"/>
        <v>6970</v>
      </c>
      <c r="P150" s="98">
        <f t="shared" si="98"/>
        <v>5800</v>
      </c>
      <c r="Q150" s="48">
        <v>360</v>
      </c>
      <c r="R150" s="48">
        <v>240</v>
      </c>
      <c r="S150" s="49">
        <f t="shared" si="99"/>
        <v>6400</v>
      </c>
      <c r="T150" s="48"/>
      <c r="U150" s="48">
        <f t="shared" si="103"/>
        <v>600</v>
      </c>
      <c r="V150" s="48">
        <v>70</v>
      </c>
      <c r="W150" s="48"/>
    </row>
    <row r="151" spans="1:25">
      <c r="A151" s="64">
        <v>137</v>
      </c>
      <c r="B151" s="10">
        <v>846</v>
      </c>
      <c r="C151" s="72" t="s">
        <v>754</v>
      </c>
      <c r="D151" s="168" t="s">
        <v>762</v>
      </c>
      <c r="E151" s="142">
        <v>18000</v>
      </c>
      <c r="F151" s="143">
        <f t="shared" si="101"/>
        <v>18000</v>
      </c>
      <c r="G151" s="22" t="s">
        <v>867</v>
      </c>
      <c r="H151" s="13">
        <f t="shared" si="102"/>
        <v>18000</v>
      </c>
      <c r="I151" s="12">
        <v>1451</v>
      </c>
      <c r="J151" s="16">
        <v>969</v>
      </c>
      <c r="K151" s="15">
        <f t="shared" si="96"/>
        <v>20420</v>
      </c>
      <c r="L151" s="16">
        <v>18000</v>
      </c>
      <c r="M151" s="72">
        <v>1451</v>
      </c>
      <c r="N151" s="75">
        <v>969</v>
      </c>
      <c r="O151" s="15">
        <f t="shared" si="97"/>
        <v>20420</v>
      </c>
      <c r="P151" s="97">
        <f t="shared" si="98"/>
        <v>0</v>
      </c>
      <c r="Q151" s="16"/>
      <c r="R151" s="16"/>
      <c r="S151" s="17">
        <f t="shared" si="99"/>
        <v>0</v>
      </c>
      <c r="T151" s="16"/>
      <c r="U151" s="16">
        <f t="shared" si="103"/>
        <v>900</v>
      </c>
      <c r="V151" s="16">
        <v>100</v>
      </c>
      <c r="W151" s="16"/>
    </row>
    <row r="152" spans="1:25">
      <c r="A152" s="64">
        <v>138</v>
      </c>
      <c r="B152" s="10">
        <v>847</v>
      </c>
      <c r="C152" s="72" t="s">
        <v>755</v>
      </c>
      <c r="D152" s="168" t="s">
        <v>763</v>
      </c>
      <c r="E152" s="142">
        <v>24000</v>
      </c>
      <c r="F152" s="143">
        <f t="shared" si="101"/>
        <v>24000</v>
      </c>
      <c r="G152" s="22" t="s">
        <v>867</v>
      </c>
      <c r="H152" s="13">
        <f t="shared" si="102"/>
        <v>24000</v>
      </c>
      <c r="I152" s="12">
        <v>1629</v>
      </c>
      <c r="J152" s="16">
        <v>1093</v>
      </c>
      <c r="K152" s="15">
        <f t="shared" si="96"/>
        <v>26722</v>
      </c>
      <c r="L152" s="16">
        <v>24000</v>
      </c>
      <c r="M152" s="72">
        <v>1629</v>
      </c>
      <c r="N152" s="75">
        <v>1093</v>
      </c>
      <c r="O152" s="15">
        <f t="shared" si="97"/>
        <v>26722</v>
      </c>
      <c r="P152" s="97">
        <f t="shared" si="98"/>
        <v>0</v>
      </c>
      <c r="Q152" s="16"/>
      <c r="R152" s="16"/>
      <c r="S152" s="17">
        <f t="shared" si="99"/>
        <v>0</v>
      </c>
      <c r="T152" s="16"/>
      <c r="U152" s="16">
        <f t="shared" si="103"/>
        <v>1200</v>
      </c>
      <c r="V152" s="16">
        <v>200</v>
      </c>
      <c r="W152" s="16"/>
    </row>
    <row r="153" spans="1:25">
      <c r="A153" s="64">
        <v>139</v>
      </c>
      <c r="B153" s="10">
        <v>852</v>
      </c>
      <c r="C153" s="72" t="s">
        <v>758</v>
      </c>
      <c r="D153" s="21">
        <v>38727</v>
      </c>
      <c r="E153" s="142">
        <v>20000</v>
      </c>
      <c r="F153" s="143">
        <f t="shared" si="101"/>
        <v>20000</v>
      </c>
      <c r="G153" s="23">
        <v>39084</v>
      </c>
      <c r="H153" s="13">
        <f t="shared" si="102"/>
        <v>20000</v>
      </c>
      <c r="I153" s="12">
        <v>1549</v>
      </c>
      <c r="J153" s="16">
        <v>1037</v>
      </c>
      <c r="K153" s="15">
        <f t="shared" si="96"/>
        <v>22586</v>
      </c>
      <c r="L153" s="16">
        <v>20000</v>
      </c>
      <c r="M153" s="72">
        <v>1549</v>
      </c>
      <c r="N153" s="75">
        <v>1037</v>
      </c>
      <c r="O153" s="15">
        <f t="shared" si="97"/>
        <v>22586</v>
      </c>
      <c r="P153" s="15">
        <f t="shared" si="98"/>
        <v>0</v>
      </c>
      <c r="Q153" s="16"/>
      <c r="R153" s="16"/>
      <c r="S153" s="17">
        <f t="shared" si="99"/>
        <v>0</v>
      </c>
      <c r="T153" s="16"/>
      <c r="U153" s="16">
        <f t="shared" si="103"/>
        <v>1000</v>
      </c>
      <c r="V153" s="16">
        <v>100</v>
      </c>
      <c r="W153" s="16"/>
    </row>
    <row r="154" spans="1:25">
      <c r="A154" s="64">
        <v>140</v>
      </c>
      <c r="B154" s="10">
        <v>883</v>
      </c>
      <c r="C154" s="72" t="s">
        <v>778</v>
      </c>
      <c r="D154" s="21">
        <v>39388</v>
      </c>
      <c r="E154" s="142">
        <v>10000</v>
      </c>
      <c r="F154" s="143">
        <f t="shared" si="101"/>
        <v>10000</v>
      </c>
      <c r="G154" s="23">
        <v>39388</v>
      </c>
      <c r="H154" s="13">
        <f t="shared" si="102"/>
        <v>10000</v>
      </c>
      <c r="I154" s="12">
        <v>750</v>
      </c>
      <c r="J154" s="16">
        <v>480</v>
      </c>
      <c r="K154" s="15">
        <f t="shared" si="96"/>
        <v>11230</v>
      </c>
      <c r="L154" s="16">
        <v>10000</v>
      </c>
      <c r="M154" s="72">
        <v>750</v>
      </c>
      <c r="N154" s="75">
        <v>480</v>
      </c>
      <c r="O154" s="15">
        <f t="shared" si="97"/>
        <v>11230</v>
      </c>
      <c r="P154" s="15">
        <f t="shared" si="98"/>
        <v>0</v>
      </c>
      <c r="Q154" s="16"/>
      <c r="R154" s="16"/>
      <c r="S154" s="17">
        <f t="shared" si="99"/>
        <v>0</v>
      </c>
      <c r="T154" s="16"/>
      <c r="U154" s="16">
        <f t="shared" si="103"/>
        <v>500</v>
      </c>
      <c r="V154" s="16">
        <v>200</v>
      </c>
      <c r="W154" s="16"/>
    </row>
    <row r="155" spans="1:25">
      <c r="A155" s="64">
        <v>141</v>
      </c>
      <c r="B155" s="10">
        <v>884</v>
      </c>
      <c r="C155" s="72" t="s">
        <v>779</v>
      </c>
      <c r="D155" s="21">
        <v>39388</v>
      </c>
      <c r="E155" s="142">
        <v>20000</v>
      </c>
      <c r="F155" s="143">
        <f t="shared" si="101"/>
        <v>20000</v>
      </c>
      <c r="G155" s="23">
        <v>39388</v>
      </c>
      <c r="H155" s="13">
        <f t="shared" si="102"/>
        <v>20000</v>
      </c>
      <c r="I155" s="12">
        <v>1046</v>
      </c>
      <c r="J155" s="16">
        <v>697</v>
      </c>
      <c r="K155" s="15">
        <f t="shared" si="96"/>
        <v>21743</v>
      </c>
      <c r="L155" s="16">
        <v>20000</v>
      </c>
      <c r="M155" s="72">
        <v>1046</v>
      </c>
      <c r="N155" s="75">
        <v>697</v>
      </c>
      <c r="O155" s="15">
        <f t="shared" si="97"/>
        <v>21743</v>
      </c>
      <c r="P155" s="15">
        <f t="shared" si="98"/>
        <v>0</v>
      </c>
      <c r="Q155" s="16"/>
      <c r="R155" s="16"/>
      <c r="S155" s="17">
        <f t="shared" si="99"/>
        <v>0</v>
      </c>
      <c r="T155" s="16"/>
      <c r="U155" s="16">
        <f t="shared" si="103"/>
        <v>1000</v>
      </c>
      <c r="V155" s="16">
        <v>150</v>
      </c>
      <c r="W155" s="16"/>
    </row>
    <row r="156" spans="1:25">
      <c r="A156" s="64">
        <v>142</v>
      </c>
      <c r="B156" s="10">
        <v>888</v>
      </c>
      <c r="C156" s="72" t="s">
        <v>780</v>
      </c>
      <c r="D156" s="21">
        <v>39388</v>
      </c>
      <c r="E156" s="142">
        <v>20000</v>
      </c>
      <c r="F156" s="143">
        <f t="shared" si="101"/>
        <v>20000</v>
      </c>
      <c r="G156" s="23">
        <v>39388</v>
      </c>
      <c r="H156" s="13">
        <f t="shared" si="102"/>
        <v>20000</v>
      </c>
      <c r="I156" s="12">
        <v>1956</v>
      </c>
      <c r="J156" s="16">
        <v>1306</v>
      </c>
      <c r="K156" s="15">
        <f t="shared" ref="K156:K160" si="104">H156+I156+J156</f>
        <v>23262</v>
      </c>
      <c r="L156" s="16">
        <v>20000</v>
      </c>
      <c r="M156" s="72">
        <v>1956</v>
      </c>
      <c r="N156" s="75">
        <v>1306</v>
      </c>
      <c r="O156" s="15">
        <f t="shared" ref="O156:O160" si="105">L156+M156+N156</f>
        <v>23262</v>
      </c>
      <c r="P156" s="15">
        <f t="shared" ref="P156:P160" si="106">H156-L156</f>
        <v>0</v>
      </c>
      <c r="Q156" s="16"/>
      <c r="R156" s="16"/>
      <c r="S156" s="17">
        <f t="shared" ref="S156:S160" si="107">P156+Q156+R156</f>
        <v>0</v>
      </c>
      <c r="T156" s="16"/>
      <c r="U156" s="16">
        <f t="shared" si="103"/>
        <v>1000</v>
      </c>
      <c r="V156" s="16">
        <v>200</v>
      </c>
      <c r="W156" s="16"/>
    </row>
    <row r="157" spans="1:25">
      <c r="A157" s="64">
        <v>143</v>
      </c>
      <c r="B157" s="10">
        <v>891</v>
      </c>
      <c r="C157" s="72" t="s">
        <v>781</v>
      </c>
      <c r="D157" s="21">
        <v>39388</v>
      </c>
      <c r="E157" s="142">
        <v>10000</v>
      </c>
      <c r="F157" s="143">
        <f t="shared" si="101"/>
        <v>10000</v>
      </c>
      <c r="G157" s="23">
        <v>39388</v>
      </c>
      <c r="H157" s="13">
        <f t="shared" si="102"/>
        <v>10000</v>
      </c>
      <c r="I157" s="12">
        <v>741</v>
      </c>
      <c r="J157" s="16">
        <v>496</v>
      </c>
      <c r="K157" s="15">
        <f t="shared" si="104"/>
        <v>11237</v>
      </c>
      <c r="L157" s="16">
        <v>10000</v>
      </c>
      <c r="M157" s="72">
        <v>741</v>
      </c>
      <c r="N157" s="75">
        <v>496</v>
      </c>
      <c r="O157" s="15">
        <f t="shared" si="105"/>
        <v>11237</v>
      </c>
      <c r="P157" s="15">
        <f t="shared" si="106"/>
        <v>0</v>
      </c>
      <c r="Q157" s="16"/>
      <c r="R157" s="16"/>
      <c r="S157" s="17">
        <f t="shared" si="107"/>
        <v>0</v>
      </c>
      <c r="T157" s="16"/>
      <c r="U157" s="16">
        <f t="shared" si="103"/>
        <v>500</v>
      </c>
      <c r="V157" s="16">
        <v>180</v>
      </c>
      <c r="W157" s="16"/>
    </row>
    <row r="158" spans="1:25" s="83" customFormat="1">
      <c r="A158" s="64"/>
      <c r="B158" s="84"/>
      <c r="C158" s="185" t="s">
        <v>1286</v>
      </c>
      <c r="D158" s="85"/>
      <c r="E158" s="175">
        <f t="shared" ref="E158:W158" si="108">SUM(E149:E157)</f>
        <v>170000</v>
      </c>
      <c r="F158" s="175">
        <f t="shared" si="108"/>
        <v>170000</v>
      </c>
      <c r="G158" s="70">
        <f t="shared" si="108"/>
        <v>196636</v>
      </c>
      <c r="H158" s="70">
        <f t="shared" si="108"/>
        <v>170000</v>
      </c>
      <c r="I158" s="70">
        <f t="shared" si="108"/>
        <v>12177</v>
      </c>
      <c r="J158" s="70">
        <f t="shared" si="108"/>
        <v>8123</v>
      </c>
      <c r="K158" s="70">
        <f t="shared" si="108"/>
        <v>190300</v>
      </c>
      <c r="L158" s="70">
        <f t="shared" si="108"/>
        <v>164200</v>
      </c>
      <c r="M158" s="70">
        <f t="shared" si="108"/>
        <v>11877</v>
      </c>
      <c r="N158" s="70">
        <f t="shared" si="108"/>
        <v>7923</v>
      </c>
      <c r="O158" s="70">
        <f t="shared" si="108"/>
        <v>184000</v>
      </c>
      <c r="P158" s="70">
        <f t="shared" si="108"/>
        <v>5800</v>
      </c>
      <c r="Q158" s="70">
        <f t="shared" si="108"/>
        <v>360</v>
      </c>
      <c r="R158" s="70">
        <f t="shared" si="108"/>
        <v>240</v>
      </c>
      <c r="S158" s="70">
        <f t="shared" si="108"/>
        <v>6400</v>
      </c>
      <c r="T158" s="70">
        <f t="shared" si="108"/>
        <v>0</v>
      </c>
      <c r="U158" s="70">
        <f t="shared" si="108"/>
        <v>8500</v>
      </c>
      <c r="V158" s="70">
        <f t="shared" si="108"/>
        <v>1340</v>
      </c>
      <c r="W158" s="70">
        <f t="shared" si="108"/>
        <v>0</v>
      </c>
      <c r="X158" s="165">
        <f>U150</f>
        <v>600</v>
      </c>
      <c r="Y158" s="165">
        <f>V150</f>
        <v>70</v>
      </c>
    </row>
    <row r="159" spans="1:25">
      <c r="A159" s="64">
        <v>144</v>
      </c>
      <c r="B159" s="10">
        <v>935</v>
      </c>
      <c r="C159" s="72" t="s">
        <v>917</v>
      </c>
      <c r="D159" s="21">
        <v>39398</v>
      </c>
      <c r="E159" s="142">
        <v>32000</v>
      </c>
      <c r="F159" s="143">
        <f>SUM(E159:E159)</f>
        <v>32000</v>
      </c>
      <c r="G159" s="23">
        <v>39725</v>
      </c>
      <c r="H159" s="13">
        <f t="shared" ref="H159:H161" si="109">F159</f>
        <v>32000</v>
      </c>
      <c r="I159" s="12">
        <v>2202</v>
      </c>
      <c r="J159" s="16">
        <v>1476</v>
      </c>
      <c r="K159" s="15">
        <f t="shared" si="104"/>
        <v>35678</v>
      </c>
      <c r="L159" s="16">
        <v>32000</v>
      </c>
      <c r="M159" s="72">
        <v>2202</v>
      </c>
      <c r="N159" s="75">
        <v>1476</v>
      </c>
      <c r="O159" s="15">
        <f t="shared" si="105"/>
        <v>35678</v>
      </c>
      <c r="P159" s="15">
        <f t="shared" si="106"/>
        <v>0</v>
      </c>
      <c r="Q159" s="16"/>
      <c r="R159" s="16"/>
      <c r="S159" s="17">
        <f t="shared" si="107"/>
        <v>0</v>
      </c>
      <c r="T159" s="16"/>
      <c r="U159" s="16">
        <f t="shared" ref="U159:U161" si="110">F159/100*5</f>
        <v>1600</v>
      </c>
      <c r="V159" s="16">
        <v>110</v>
      </c>
      <c r="W159" s="16"/>
    </row>
    <row r="160" spans="1:25">
      <c r="A160" s="64">
        <v>145</v>
      </c>
      <c r="B160" s="10">
        <v>936</v>
      </c>
      <c r="C160" s="72" t="s">
        <v>487</v>
      </c>
      <c r="D160" s="21">
        <v>39398</v>
      </c>
      <c r="E160" s="142">
        <v>24000</v>
      </c>
      <c r="F160" s="143">
        <f>SUM(E160:E160)</f>
        <v>24000</v>
      </c>
      <c r="G160" s="23">
        <v>39725</v>
      </c>
      <c r="H160" s="13">
        <f t="shared" si="109"/>
        <v>24000</v>
      </c>
      <c r="I160" s="12">
        <v>1884</v>
      </c>
      <c r="J160" s="16">
        <v>1156</v>
      </c>
      <c r="K160" s="15">
        <f t="shared" si="104"/>
        <v>27040</v>
      </c>
      <c r="L160" s="16">
        <v>24000</v>
      </c>
      <c r="M160" s="72">
        <v>1884</v>
      </c>
      <c r="N160" s="75">
        <v>1156</v>
      </c>
      <c r="O160" s="15">
        <f t="shared" si="105"/>
        <v>27040</v>
      </c>
      <c r="P160" s="15">
        <f t="shared" si="106"/>
        <v>0</v>
      </c>
      <c r="Q160" s="16"/>
      <c r="R160" s="16"/>
      <c r="S160" s="17">
        <f t="shared" si="107"/>
        <v>0</v>
      </c>
      <c r="T160" s="16"/>
      <c r="U160" s="16">
        <f t="shared" si="110"/>
        <v>1200</v>
      </c>
      <c r="V160" s="16">
        <v>170</v>
      </c>
      <c r="W160" s="16"/>
    </row>
    <row r="161" spans="1:23">
      <c r="A161" s="64">
        <v>146</v>
      </c>
      <c r="B161" s="10">
        <v>982</v>
      </c>
      <c r="C161" s="72" t="s">
        <v>246</v>
      </c>
      <c r="D161" s="21">
        <v>39755</v>
      </c>
      <c r="E161" s="142">
        <v>10000</v>
      </c>
      <c r="F161" s="143">
        <f>SUM(E161:E161)</f>
        <v>10000</v>
      </c>
      <c r="G161" s="23">
        <v>39728</v>
      </c>
      <c r="H161" s="13">
        <f t="shared" si="109"/>
        <v>10000</v>
      </c>
      <c r="I161" s="12">
        <v>1126</v>
      </c>
      <c r="J161" s="16">
        <v>752</v>
      </c>
      <c r="K161" s="15">
        <f t="shared" ref="K161" si="111">H161+I161+J161</f>
        <v>11878</v>
      </c>
      <c r="L161" s="16">
        <v>10000</v>
      </c>
      <c r="M161" s="72">
        <v>1126</v>
      </c>
      <c r="N161" s="75">
        <v>752</v>
      </c>
      <c r="O161" s="15">
        <f t="shared" ref="O161" si="112">L161+M161+N161</f>
        <v>11878</v>
      </c>
      <c r="P161" s="15">
        <f t="shared" ref="P161" si="113">H161-L161</f>
        <v>0</v>
      </c>
      <c r="Q161" s="16"/>
      <c r="R161" s="16"/>
      <c r="S161" s="17">
        <f t="shared" ref="S161" si="114">P161+Q161+R161</f>
        <v>0</v>
      </c>
      <c r="T161" s="16"/>
      <c r="U161" s="16">
        <f t="shared" si="110"/>
        <v>500</v>
      </c>
      <c r="V161" s="16">
        <v>150</v>
      </c>
      <c r="W161" s="16"/>
    </row>
    <row r="162" spans="1:23" s="86" customFormat="1" ht="18.75">
      <c r="A162" s="120"/>
      <c r="B162" s="84"/>
      <c r="C162" s="185" t="s">
        <v>1030</v>
      </c>
      <c r="D162" s="85"/>
      <c r="E162" s="175">
        <f t="shared" ref="E162:W162" si="115">SUM(E159:E161)</f>
        <v>66000</v>
      </c>
      <c r="F162" s="175">
        <f t="shared" si="115"/>
        <v>66000</v>
      </c>
      <c r="G162" s="70">
        <f t="shared" si="115"/>
        <v>119178</v>
      </c>
      <c r="H162" s="70">
        <f t="shared" si="115"/>
        <v>66000</v>
      </c>
      <c r="I162" s="70">
        <f t="shared" si="115"/>
        <v>5212</v>
      </c>
      <c r="J162" s="70">
        <f t="shared" si="115"/>
        <v>3384</v>
      </c>
      <c r="K162" s="70">
        <f t="shared" si="115"/>
        <v>74596</v>
      </c>
      <c r="L162" s="70">
        <f t="shared" si="115"/>
        <v>66000</v>
      </c>
      <c r="M162" s="70">
        <f t="shared" si="115"/>
        <v>5212</v>
      </c>
      <c r="N162" s="70">
        <f t="shared" si="115"/>
        <v>3384</v>
      </c>
      <c r="O162" s="70">
        <f t="shared" si="115"/>
        <v>74596</v>
      </c>
      <c r="P162" s="70">
        <f t="shared" si="115"/>
        <v>0</v>
      </c>
      <c r="Q162" s="70">
        <f t="shared" si="115"/>
        <v>0</v>
      </c>
      <c r="R162" s="70">
        <f t="shared" si="115"/>
        <v>0</v>
      </c>
      <c r="S162" s="70">
        <f t="shared" si="115"/>
        <v>0</v>
      </c>
      <c r="T162" s="70">
        <f t="shared" si="115"/>
        <v>0</v>
      </c>
      <c r="U162" s="70">
        <f t="shared" si="115"/>
        <v>3300</v>
      </c>
      <c r="V162" s="70">
        <f t="shared" si="115"/>
        <v>430</v>
      </c>
      <c r="W162" s="70">
        <f t="shared" si="115"/>
        <v>0</v>
      </c>
    </row>
    <row r="163" spans="1:23">
      <c r="A163" s="64">
        <v>147</v>
      </c>
      <c r="B163" s="10">
        <v>1031</v>
      </c>
      <c r="C163" s="72" t="s">
        <v>961</v>
      </c>
      <c r="D163" s="21">
        <v>39904</v>
      </c>
      <c r="E163" s="142">
        <v>40000</v>
      </c>
      <c r="F163" s="143">
        <f>SUM(E163:E163)</f>
        <v>40000</v>
      </c>
      <c r="G163" s="22" t="s">
        <v>876</v>
      </c>
      <c r="H163" s="13">
        <f t="shared" ref="H163:H165" si="116">F163</f>
        <v>40000</v>
      </c>
      <c r="I163" s="12">
        <v>2707</v>
      </c>
      <c r="J163" s="16">
        <v>1803</v>
      </c>
      <c r="K163" s="15">
        <f t="shared" ref="K163:K166" si="117">H163+I163+J163</f>
        <v>44510</v>
      </c>
      <c r="L163" s="16">
        <v>40000</v>
      </c>
      <c r="M163" s="72">
        <v>2707</v>
      </c>
      <c r="N163" s="75">
        <v>1803</v>
      </c>
      <c r="O163" s="15">
        <f t="shared" ref="O163:O166" si="118">L163+M163+N163</f>
        <v>44510</v>
      </c>
      <c r="P163" s="15">
        <f t="shared" ref="P163:P166" si="119">H163-L163</f>
        <v>0</v>
      </c>
      <c r="Q163" s="16"/>
      <c r="R163" s="16"/>
      <c r="S163" s="17">
        <f t="shared" ref="S163:S166" si="120">P163+Q163+R163</f>
        <v>0</v>
      </c>
      <c r="T163" s="16"/>
      <c r="U163" s="16">
        <f t="shared" ref="U163:U165" si="121">F163/100*5</f>
        <v>2000</v>
      </c>
      <c r="V163" s="16">
        <v>0</v>
      </c>
      <c r="W163" s="16"/>
    </row>
    <row r="164" spans="1:23">
      <c r="A164" s="64">
        <v>148</v>
      </c>
      <c r="B164" s="10">
        <v>1033</v>
      </c>
      <c r="C164" s="72" t="s">
        <v>395</v>
      </c>
      <c r="D164" s="21">
        <v>39904</v>
      </c>
      <c r="E164" s="142">
        <v>40000</v>
      </c>
      <c r="F164" s="143">
        <f>SUM(E164:E164)</f>
        <v>40000</v>
      </c>
      <c r="G164" s="23">
        <v>39877</v>
      </c>
      <c r="H164" s="13">
        <f t="shared" si="116"/>
        <v>40000</v>
      </c>
      <c r="I164" s="12">
        <v>2650</v>
      </c>
      <c r="J164" s="16">
        <v>1772</v>
      </c>
      <c r="K164" s="15">
        <f t="shared" si="117"/>
        <v>44422</v>
      </c>
      <c r="L164" s="16">
        <v>40000</v>
      </c>
      <c r="M164" s="72">
        <v>2650</v>
      </c>
      <c r="N164" s="75">
        <v>1772</v>
      </c>
      <c r="O164" s="15">
        <f t="shared" si="118"/>
        <v>44422</v>
      </c>
      <c r="P164" s="15">
        <f t="shared" si="119"/>
        <v>0</v>
      </c>
      <c r="Q164" s="16"/>
      <c r="R164" s="16"/>
      <c r="S164" s="17">
        <f t="shared" si="120"/>
        <v>0</v>
      </c>
      <c r="T164" s="16"/>
      <c r="U164" s="16">
        <f t="shared" si="121"/>
        <v>2000</v>
      </c>
      <c r="V164" s="16">
        <v>20</v>
      </c>
      <c r="W164" s="16"/>
    </row>
    <row r="165" spans="1:23">
      <c r="A165" s="64">
        <v>149</v>
      </c>
      <c r="B165" s="10">
        <v>1034</v>
      </c>
      <c r="C165" s="72" t="s">
        <v>962</v>
      </c>
      <c r="D165" s="21">
        <v>39904</v>
      </c>
      <c r="E165" s="142">
        <v>30000</v>
      </c>
      <c r="F165" s="143">
        <f>SUM(E165:E165)</f>
        <v>30000</v>
      </c>
      <c r="G165" s="23">
        <v>39877</v>
      </c>
      <c r="H165" s="13">
        <f t="shared" si="116"/>
        <v>30000</v>
      </c>
      <c r="I165" s="12">
        <v>1810</v>
      </c>
      <c r="J165" s="16">
        <v>1205</v>
      </c>
      <c r="K165" s="15">
        <f t="shared" si="117"/>
        <v>33015</v>
      </c>
      <c r="L165" s="16">
        <v>30000</v>
      </c>
      <c r="M165" s="72">
        <v>1810</v>
      </c>
      <c r="N165" s="75">
        <v>1205</v>
      </c>
      <c r="O165" s="15">
        <f t="shared" si="118"/>
        <v>33015</v>
      </c>
      <c r="P165" s="15">
        <f t="shared" si="119"/>
        <v>0</v>
      </c>
      <c r="Q165" s="16"/>
      <c r="R165" s="16"/>
      <c r="S165" s="17">
        <f t="shared" si="120"/>
        <v>0</v>
      </c>
      <c r="T165" s="16"/>
      <c r="U165" s="16">
        <f t="shared" si="121"/>
        <v>1500</v>
      </c>
      <c r="V165" s="16">
        <v>200</v>
      </c>
      <c r="W165" s="16"/>
    </row>
    <row r="166" spans="1:23">
      <c r="A166" s="64">
        <v>150</v>
      </c>
      <c r="B166" s="10">
        <v>1060</v>
      </c>
      <c r="C166" s="72" t="s">
        <v>976</v>
      </c>
      <c r="D166" s="21">
        <v>39878</v>
      </c>
      <c r="E166" s="142">
        <v>30000</v>
      </c>
      <c r="F166" s="143">
        <f>SUM(E166:E166)</f>
        <v>30000</v>
      </c>
      <c r="G166" s="23">
        <v>39882</v>
      </c>
      <c r="H166" s="13">
        <f t="shared" ref="H166:H170" si="122">F166</f>
        <v>30000</v>
      </c>
      <c r="I166" s="12">
        <v>1849</v>
      </c>
      <c r="J166" s="16">
        <v>1232</v>
      </c>
      <c r="K166" s="15">
        <f t="shared" si="117"/>
        <v>33081</v>
      </c>
      <c r="L166" s="16">
        <v>30000</v>
      </c>
      <c r="M166" s="72">
        <v>1849</v>
      </c>
      <c r="N166" s="75">
        <v>1232</v>
      </c>
      <c r="O166" s="15">
        <f t="shared" si="118"/>
        <v>33081</v>
      </c>
      <c r="P166" s="15">
        <f t="shared" si="119"/>
        <v>0</v>
      </c>
      <c r="Q166" s="16"/>
      <c r="R166" s="16"/>
      <c r="S166" s="17">
        <f t="shared" si="120"/>
        <v>0</v>
      </c>
      <c r="T166" s="16"/>
      <c r="U166" s="16">
        <f t="shared" ref="U166" si="123">F166/100*5</f>
        <v>1500</v>
      </c>
      <c r="V166" s="16">
        <v>100</v>
      </c>
      <c r="W166" s="16"/>
    </row>
    <row r="167" spans="1:23" s="90" customFormat="1" ht="15">
      <c r="A167" s="171"/>
      <c r="B167" s="172"/>
      <c r="C167" s="186" t="s">
        <v>1031</v>
      </c>
      <c r="D167" s="173"/>
      <c r="E167" s="176">
        <f t="shared" ref="E167:W167" si="124">SUM(E163:E166)</f>
        <v>140000</v>
      </c>
      <c r="F167" s="176">
        <f t="shared" si="124"/>
        <v>140000</v>
      </c>
      <c r="G167" s="71">
        <f t="shared" si="124"/>
        <v>119636</v>
      </c>
      <c r="H167" s="71">
        <f t="shared" si="124"/>
        <v>140000</v>
      </c>
      <c r="I167" s="71">
        <f t="shared" si="124"/>
        <v>9016</v>
      </c>
      <c r="J167" s="71">
        <f t="shared" si="124"/>
        <v>6012</v>
      </c>
      <c r="K167" s="71">
        <f t="shared" si="124"/>
        <v>155028</v>
      </c>
      <c r="L167" s="71">
        <f t="shared" si="124"/>
        <v>140000</v>
      </c>
      <c r="M167" s="71">
        <f t="shared" si="124"/>
        <v>9016</v>
      </c>
      <c r="N167" s="71">
        <f t="shared" si="124"/>
        <v>6012</v>
      </c>
      <c r="O167" s="71">
        <f t="shared" si="124"/>
        <v>155028</v>
      </c>
      <c r="P167" s="71">
        <f t="shared" si="124"/>
        <v>0</v>
      </c>
      <c r="Q167" s="71">
        <f t="shared" si="124"/>
        <v>0</v>
      </c>
      <c r="R167" s="71">
        <f t="shared" si="124"/>
        <v>0</v>
      </c>
      <c r="S167" s="71">
        <f t="shared" si="124"/>
        <v>0</v>
      </c>
      <c r="T167" s="71">
        <f t="shared" si="124"/>
        <v>0</v>
      </c>
      <c r="U167" s="71">
        <f t="shared" si="124"/>
        <v>7000</v>
      </c>
      <c r="V167" s="71">
        <f t="shared" si="124"/>
        <v>320</v>
      </c>
      <c r="W167" s="71">
        <f t="shared" si="124"/>
        <v>0</v>
      </c>
    </row>
    <row r="168" spans="1:23">
      <c r="A168" s="64">
        <v>151</v>
      </c>
      <c r="B168" s="10">
        <v>1087</v>
      </c>
      <c r="C168" s="72" t="s">
        <v>991</v>
      </c>
      <c r="D168" s="21">
        <v>40214</v>
      </c>
      <c r="E168" s="142">
        <v>30000</v>
      </c>
      <c r="F168" s="143">
        <f>SUM(E168:E168)</f>
        <v>30000</v>
      </c>
      <c r="G168" s="23">
        <v>40218</v>
      </c>
      <c r="H168" s="13">
        <f t="shared" si="122"/>
        <v>30000</v>
      </c>
      <c r="I168" s="12">
        <v>1842</v>
      </c>
      <c r="J168" s="16">
        <v>1228</v>
      </c>
      <c r="K168" s="15">
        <f t="shared" ref="K168:K176" si="125">H168+I168+J168</f>
        <v>33070</v>
      </c>
      <c r="L168" s="16">
        <v>30000</v>
      </c>
      <c r="M168" s="72">
        <v>1842</v>
      </c>
      <c r="N168" s="75">
        <v>1228</v>
      </c>
      <c r="O168" s="15">
        <f t="shared" ref="O168:O176" si="126">L168+M168+N168</f>
        <v>33070</v>
      </c>
      <c r="P168" s="15">
        <f t="shared" ref="P168:P176" si="127">H168-L168</f>
        <v>0</v>
      </c>
      <c r="Q168" s="16"/>
      <c r="R168" s="16"/>
      <c r="S168" s="17">
        <f t="shared" ref="S168:S176" si="128">P168+Q168+R168</f>
        <v>0</v>
      </c>
      <c r="T168" s="16"/>
      <c r="U168" s="16">
        <f t="shared" ref="U168:U170" si="129">F168/100*5</f>
        <v>1500</v>
      </c>
      <c r="V168" s="16">
        <v>170</v>
      </c>
      <c r="W168" s="16"/>
    </row>
    <row r="169" spans="1:23">
      <c r="A169" s="64">
        <v>152</v>
      </c>
      <c r="B169" s="10">
        <v>1088</v>
      </c>
      <c r="C169" s="72" t="s">
        <v>992</v>
      </c>
      <c r="D169" s="21">
        <v>40214</v>
      </c>
      <c r="E169" s="142">
        <v>36000</v>
      </c>
      <c r="F169" s="143">
        <f>SUM(E169:E169)</f>
        <v>36000</v>
      </c>
      <c r="G169" s="23">
        <v>40218</v>
      </c>
      <c r="H169" s="13">
        <f t="shared" si="122"/>
        <v>36000</v>
      </c>
      <c r="I169" s="12">
        <v>2297</v>
      </c>
      <c r="J169" s="16">
        <v>1528</v>
      </c>
      <c r="K169" s="15">
        <f t="shared" si="125"/>
        <v>39825</v>
      </c>
      <c r="L169" s="16">
        <v>36000</v>
      </c>
      <c r="M169" s="72">
        <v>2297</v>
      </c>
      <c r="N169" s="75">
        <v>1528</v>
      </c>
      <c r="O169" s="15">
        <f t="shared" si="126"/>
        <v>39825</v>
      </c>
      <c r="P169" s="15">
        <f t="shared" si="127"/>
        <v>0</v>
      </c>
      <c r="Q169" s="16"/>
      <c r="R169" s="16"/>
      <c r="S169" s="17">
        <f t="shared" si="128"/>
        <v>0</v>
      </c>
      <c r="T169" s="16"/>
      <c r="U169" s="16">
        <f t="shared" si="129"/>
        <v>1800</v>
      </c>
      <c r="V169" s="16">
        <v>130</v>
      </c>
      <c r="W169" s="16"/>
    </row>
    <row r="170" spans="1:23">
      <c r="A170" s="64">
        <v>153</v>
      </c>
      <c r="B170" s="10">
        <v>1089</v>
      </c>
      <c r="C170" s="72" t="s">
        <v>448</v>
      </c>
      <c r="D170" s="21">
        <v>40214</v>
      </c>
      <c r="E170" s="142">
        <v>36000</v>
      </c>
      <c r="F170" s="143">
        <f>SUM(E170:E170)</f>
        <v>36000</v>
      </c>
      <c r="G170" s="22" t="s">
        <v>880</v>
      </c>
      <c r="H170" s="13">
        <f t="shared" si="122"/>
        <v>36000</v>
      </c>
      <c r="I170" s="12">
        <v>2263</v>
      </c>
      <c r="J170" s="16">
        <v>1511</v>
      </c>
      <c r="K170" s="15">
        <f t="shared" si="125"/>
        <v>39774</v>
      </c>
      <c r="L170" s="16">
        <v>36000</v>
      </c>
      <c r="M170" s="72">
        <v>2263</v>
      </c>
      <c r="N170" s="75">
        <v>1511</v>
      </c>
      <c r="O170" s="15">
        <f t="shared" si="126"/>
        <v>39774</v>
      </c>
      <c r="P170" s="15">
        <f t="shared" si="127"/>
        <v>0</v>
      </c>
      <c r="Q170" s="16"/>
      <c r="R170" s="16"/>
      <c r="S170" s="17">
        <f t="shared" si="128"/>
        <v>0</v>
      </c>
      <c r="T170" s="16"/>
      <c r="U170" s="16">
        <f t="shared" si="129"/>
        <v>1800</v>
      </c>
      <c r="V170" s="16">
        <v>220</v>
      </c>
      <c r="W170" s="16"/>
    </row>
    <row r="171" spans="1:23" s="83" customFormat="1">
      <c r="A171" s="64"/>
      <c r="B171" s="84"/>
      <c r="C171" s="185" t="s">
        <v>808</v>
      </c>
      <c r="D171" s="85"/>
      <c r="E171" s="175">
        <f t="shared" ref="E171:W171" si="130">SUM(E168:E170)</f>
        <v>102000</v>
      </c>
      <c r="F171" s="175">
        <f t="shared" si="130"/>
        <v>102000</v>
      </c>
      <c r="G171" s="70">
        <f t="shared" si="130"/>
        <v>80436</v>
      </c>
      <c r="H171" s="70">
        <f t="shared" si="130"/>
        <v>102000</v>
      </c>
      <c r="I171" s="70">
        <f t="shared" si="130"/>
        <v>6402</v>
      </c>
      <c r="J171" s="70">
        <f t="shared" si="130"/>
        <v>4267</v>
      </c>
      <c r="K171" s="70">
        <f t="shared" si="130"/>
        <v>112669</v>
      </c>
      <c r="L171" s="70">
        <f t="shared" si="130"/>
        <v>102000</v>
      </c>
      <c r="M171" s="70">
        <f t="shared" si="130"/>
        <v>6402</v>
      </c>
      <c r="N171" s="70">
        <f t="shared" si="130"/>
        <v>4267</v>
      </c>
      <c r="O171" s="70">
        <f t="shared" si="130"/>
        <v>112669</v>
      </c>
      <c r="P171" s="70">
        <f t="shared" si="130"/>
        <v>0</v>
      </c>
      <c r="Q171" s="70">
        <f t="shared" si="130"/>
        <v>0</v>
      </c>
      <c r="R171" s="70">
        <f t="shared" si="130"/>
        <v>0</v>
      </c>
      <c r="S171" s="70">
        <f t="shared" si="130"/>
        <v>0</v>
      </c>
      <c r="T171" s="70">
        <f t="shared" si="130"/>
        <v>0</v>
      </c>
      <c r="U171" s="70">
        <f t="shared" si="130"/>
        <v>5100</v>
      </c>
      <c r="V171" s="70">
        <f t="shared" si="130"/>
        <v>520</v>
      </c>
      <c r="W171" s="70">
        <f t="shared" si="130"/>
        <v>0</v>
      </c>
    </row>
    <row r="172" spans="1:23">
      <c r="A172" s="64">
        <v>154</v>
      </c>
      <c r="B172" s="10">
        <v>1101</v>
      </c>
      <c r="C172" s="72" t="s">
        <v>604</v>
      </c>
      <c r="D172" s="168" t="s">
        <v>698</v>
      </c>
      <c r="E172" s="142">
        <v>22000</v>
      </c>
      <c r="F172" s="143">
        <f t="shared" ref="F172:F184" si="131">SUM(E172:E172)</f>
        <v>22000</v>
      </c>
      <c r="G172" s="22" t="s">
        <v>881</v>
      </c>
      <c r="H172" s="13">
        <f t="shared" ref="H172:H176" si="132">F172</f>
        <v>22000</v>
      </c>
      <c r="I172" s="99">
        <f t="shared" ref="I172:I176" si="133">M172</f>
        <v>1608</v>
      </c>
      <c r="J172" s="16">
        <f t="shared" ref="J172:J176" si="134">N172</f>
        <v>1071</v>
      </c>
      <c r="K172" s="15">
        <f t="shared" si="125"/>
        <v>24679</v>
      </c>
      <c r="L172" s="16">
        <v>22000</v>
      </c>
      <c r="M172" s="72">
        <v>1608</v>
      </c>
      <c r="N172" s="75">
        <v>1071</v>
      </c>
      <c r="O172" s="15">
        <f t="shared" si="126"/>
        <v>24679</v>
      </c>
      <c r="P172" s="15">
        <f t="shared" si="127"/>
        <v>0</v>
      </c>
      <c r="Q172" s="16"/>
      <c r="R172" s="16"/>
      <c r="S172" s="17">
        <f t="shared" si="128"/>
        <v>0</v>
      </c>
      <c r="T172" s="16"/>
      <c r="U172" s="16">
        <v>0</v>
      </c>
      <c r="V172" s="16">
        <v>250</v>
      </c>
      <c r="W172" s="16"/>
    </row>
    <row r="173" spans="1:23">
      <c r="A173" s="64">
        <v>155</v>
      </c>
      <c r="B173" s="10">
        <v>1102</v>
      </c>
      <c r="C173" s="72" t="s">
        <v>1002</v>
      </c>
      <c r="D173" s="168" t="s">
        <v>698</v>
      </c>
      <c r="E173" s="142">
        <v>20000</v>
      </c>
      <c r="F173" s="143">
        <f t="shared" si="131"/>
        <v>20000</v>
      </c>
      <c r="G173" s="22" t="s">
        <v>881</v>
      </c>
      <c r="H173" s="13">
        <f t="shared" si="132"/>
        <v>20000</v>
      </c>
      <c r="I173" s="99">
        <f t="shared" si="133"/>
        <v>1404</v>
      </c>
      <c r="J173" s="16">
        <f t="shared" si="134"/>
        <v>936</v>
      </c>
      <c r="K173" s="15">
        <f t="shared" si="125"/>
        <v>22340</v>
      </c>
      <c r="L173" s="16">
        <v>20000</v>
      </c>
      <c r="M173" s="72">
        <v>1404</v>
      </c>
      <c r="N173" s="75">
        <v>936</v>
      </c>
      <c r="O173" s="15">
        <f t="shared" si="126"/>
        <v>22340</v>
      </c>
      <c r="P173" s="15">
        <f t="shared" si="127"/>
        <v>0</v>
      </c>
      <c r="Q173" s="16"/>
      <c r="R173" s="16"/>
      <c r="S173" s="17">
        <f t="shared" si="128"/>
        <v>0</v>
      </c>
      <c r="T173" s="16"/>
      <c r="U173" s="16">
        <v>0</v>
      </c>
      <c r="V173" s="16">
        <v>270</v>
      </c>
      <c r="W173" s="16"/>
    </row>
    <row r="174" spans="1:23">
      <c r="A174" s="64">
        <v>156</v>
      </c>
      <c r="B174" s="10">
        <v>1108</v>
      </c>
      <c r="C174" s="72" t="s">
        <v>1004</v>
      </c>
      <c r="D174" s="21">
        <v>38420</v>
      </c>
      <c r="E174" s="142">
        <v>25000</v>
      </c>
      <c r="F174" s="143">
        <f t="shared" si="131"/>
        <v>25000</v>
      </c>
      <c r="G174" s="23">
        <v>38749</v>
      </c>
      <c r="H174" s="13">
        <f t="shared" si="132"/>
        <v>25000</v>
      </c>
      <c r="I174" s="99">
        <f t="shared" si="133"/>
        <v>1571</v>
      </c>
      <c r="J174" s="16">
        <f t="shared" si="134"/>
        <v>1039</v>
      </c>
      <c r="K174" s="15">
        <f t="shared" si="125"/>
        <v>27610</v>
      </c>
      <c r="L174" s="16">
        <v>25000</v>
      </c>
      <c r="M174" s="72">
        <v>1571</v>
      </c>
      <c r="N174" s="75">
        <v>1039</v>
      </c>
      <c r="O174" s="15">
        <f t="shared" si="126"/>
        <v>27610</v>
      </c>
      <c r="P174" s="15">
        <f t="shared" si="127"/>
        <v>0</v>
      </c>
      <c r="Q174" s="16"/>
      <c r="R174" s="16"/>
      <c r="S174" s="17">
        <f t="shared" si="128"/>
        <v>0</v>
      </c>
      <c r="T174" s="16"/>
      <c r="U174" s="16">
        <f t="shared" ref="U174:U176" si="135">F174/100*5</f>
        <v>1250</v>
      </c>
      <c r="V174" s="16">
        <v>250</v>
      </c>
      <c r="W174" s="16"/>
    </row>
    <row r="175" spans="1:23">
      <c r="A175" s="64">
        <v>157</v>
      </c>
      <c r="B175" s="10">
        <v>1123</v>
      </c>
      <c r="C175" s="72" t="s">
        <v>958</v>
      </c>
      <c r="D175" s="168" t="s">
        <v>762</v>
      </c>
      <c r="E175" s="142">
        <v>24000</v>
      </c>
      <c r="F175" s="143">
        <f t="shared" si="131"/>
        <v>24000</v>
      </c>
      <c r="G175" s="22" t="s">
        <v>883</v>
      </c>
      <c r="H175" s="13">
        <f t="shared" si="132"/>
        <v>24000</v>
      </c>
      <c r="I175" s="99">
        <f t="shared" si="133"/>
        <v>1485</v>
      </c>
      <c r="J175" s="16">
        <f t="shared" si="134"/>
        <v>1001</v>
      </c>
      <c r="K175" s="15">
        <f t="shared" si="125"/>
        <v>26486</v>
      </c>
      <c r="L175" s="16">
        <v>24000</v>
      </c>
      <c r="M175" s="72">
        <v>1485</v>
      </c>
      <c r="N175" s="75">
        <v>1001</v>
      </c>
      <c r="O175" s="15">
        <f t="shared" si="126"/>
        <v>26486</v>
      </c>
      <c r="P175" s="15">
        <f t="shared" si="127"/>
        <v>0</v>
      </c>
      <c r="Q175" s="16"/>
      <c r="R175" s="16"/>
      <c r="S175" s="17">
        <f t="shared" si="128"/>
        <v>0</v>
      </c>
      <c r="T175" s="16"/>
      <c r="U175" s="16">
        <f t="shared" si="135"/>
        <v>1200</v>
      </c>
      <c r="V175" s="16">
        <v>250</v>
      </c>
      <c r="W175" s="16"/>
    </row>
    <row r="176" spans="1:23">
      <c r="A176" s="64">
        <v>158</v>
      </c>
      <c r="B176" s="10">
        <v>1124</v>
      </c>
      <c r="C176" s="72" t="s">
        <v>1016</v>
      </c>
      <c r="D176" s="168" t="s">
        <v>896</v>
      </c>
      <c r="E176" s="142">
        <v>20000</v>
      </c>
      <c r="F176" s="143">
        <f t="shared" si="131"/>
        <v>20000</v>
      </c>
      <c r="G176" s="22" t="s">
        <v>884</v>
      </c>
      <c r="H176" s="13">
        <f t="shared" si="132"/>
        <v>20000</v>
      </c>
      <c r="I176" s="99">
        <f t="shared" si="133"/>
        <v>1288</v>
      </c>
      <c r="J176" s="16">
        <f t="shared" si="134"/>
        <v>856</v>
      </c>
      <c r="K176" s="15">
        <f t="shared" si="125"/>
        <v>22144</v>
      </c>
      <c r="L176" s="16">
        <v>20000</v>
      </c>
      <c r="M176" s="72">
        <v>1288</v>
      </c>
      <c r="N176" s="75">
        <v>856</v>
      </c>
      <c r="O176" s="15">
        <f t="shared" si="126"/>
        <v>22144</v>
      </c>
      <c r="P176" s="15">
        <f t="shared" si="127"/>
        <v>0</v>
      </c>
      <c r="Q176" s="16"/>
      <c r="R176" s="16"/>
      <c r="S176" s="17">
        <f t="shared" si="128"/>
        <v>0</v>
      </c>
      <c r="T176" s="16"/>
      <c r="U176" s="16">
        <f t="shared" si="135"/>
        <v>1000</v>
      </c>
      <c r="V176" s="16">
        <v>270</v>
      </c>
      <c r="W176" s="16"/>
    </row>
    <row r="177" spans="1:23">
      <c r="A177" s="64">
        <v>159</v>
      </c>
      <c r="B177" s="10">
        <v>1172</v>
      </c>
      <c r="C177" s="72" t="s">
        <v>968</v>
      </c>
      <c r="D177" s="168" t="s">
        <v>898</v>
      </c>
      <c r="E177" s="142">
        <v>36000</v>
      </c>
      <c r="F177" s="143">
        <f t="shared" si="131"/>
        <v>36000</v>
      </c>
      <c r="G177" s="23">
        <v>40664</v>
      </c>
      <c r="H177" s="13">
        <f t="shared" ref="H177:H188" si="136">F177</f>
        <v>36000</v>
      </c>
      <c r="I177" s="99">
        <f t="shared" ref="I177:I184" si="137">M177</f>
        <v>1852</v>
      </c>
      <c r="J177" s="16">
        <f t="shared" ref="J177:J184" si="138">N177</f>
        <v>1228</v>
      </c>
      <c r="K177" s="15">
        <f t="shared" ref="K177:K184" si="139">H177+I177+J177</f>
        <v>39080</v>
      </c>
      <c r="L177" s="16">
        <v>36000</v>
      </c>
      <c r="M177" s="72">
        <v>1852</v>
      </c>
      <c r="N177" s="75">
        <v>1228</v>
      </c>
      <c r="O177" s="15">
        <f t="shared" ref="O177:O184" si="140">L177+M177+N177</f>
        <v>39080</v>
      </c>
      <c r="P177" s="15">
        <f t="shared" ref="P177:P184" si="141">H177-L177</f>
        <v>0</v>
      </c>
      <c r="Q177" s="16"/>
      <c r="R177" s="16"/>
      <c r="S177" s="17">
        <f t="shared" ref="S177:S184" si="142">P177+Q177+R177</f>
        <v>0</v>
      </c>
      <c r="T177" s="16"/>
      <c r="U177" s="16">
        <f t="shared" ref="U177:U184" si="143">F177/100*5</f>
        <v>1800</v>
      </c>
      <c r="V177" s="16">
        <v>120</v>
      </c>
      <c r="W177" s="16"/>
    </row>
    <row r="178" spans="1:23">
      <c r="A178" s="64">
        <v>160</v>
      </c>
      <c r="B178" s="10">
        <v>1174</v>
      </c>
      <c r="C178" s="72" t="s">
        <v>1163</v>
      </c>
      <c r="D178" s="168" t="s">
        <v>898</v>
      </c>
      <c r="E178" s="142">
        <v>30000</v>
      </c>
      <c r="F178" s="143">
        <f t="shared" si="131"/>
        <v>30000</v>
      </c>
      <c r="G178" s="23">
        <v>40664</v>
      </c>
      <c r="H178" s="13">
        <f t="shared" si="136"/>
        <v>30000</v>
      </c>
      <c r="I178" s="99">
        <f t="shared" si="137"/>
        <v>1990</v>
      </c>
      <c r="J178" s="16">
        <f t="shared" si="138"/>
        <v>1328</v>
      </c>
      <c r="K178" s="15">
        <f t="shared" si="139"/>
        <v>33318</v>
      </c>
      <c r="L178" s="16">
        <v>30000</v>
      </c>
      <c r="M178" s="72">
        <v>1990</v>
      </c>
      <c r="N178" s="75">
        <v>1328</v>
      </c>
      <c r="O178" s="15">
        <f t="shared" si="140"/>
        <v>33318</v>
      </c>
      <c r="P178" s="15">
        <f t="shared" si="141"/>
        <v>0</v>
      </c>
      <c r="Q178" s="16"/>
      <c r="R178" s="16"/>
      <c r="S178" s="17">
        <f t="shared" si="142"/>
        <v>0</v>
      </c>
      <c r="T178" s="16"/>
      <c r="U178" s="16">
        <f t="shared" si="143"/>
        <v>1500</v>
      </c>
      <c r="V178" s="16">
        <v>50</v>
      </c>
      <c r="W178" s="16"/>
    </row>
    <row r="179" spans="1:23">
      <c r="A179" s="64">
        <v>161</v>
      </c>
      <c r="B179" s="10">
        <v>1175</v>
      </c>
      <c r="C179" s="72" t="s">
        <v>1115</v>
      </c>
      <c r="D179" s="168" t="s">
        <v>898</v>
      </c>
      <c r="E179" s="142">
        <v>36000</v>
      </c>
      <c r="F179" s="143">
        <f t="shared" si="131"/>
        <v>36000</v>
      </c>
      <c r="G179" s="23">
        <v>40664</v>
      </c>
      <c r="H179" s="13">
        <f t="shared" si="136"/>
        <v>36000</v>
      </c>
      <c r="I179" s="99">
        <f t="shared" si="137"/>
        <v>2463</v>
      </c>
      <c r="J179" s="16">
        <f t="shared" si="138"/>
        <v>1648</v>
      </c>
      <c r="K179" s="15">
        <f t="shared" si="139"/>
        <v>40111</v>
      </c>
      <c r="L179" s="16">
        <v>36000</v>
      </c>
      <c r="M179" s="72">
        <v>2463</v>
      </c>
      <c r="N179" s="75">
        <v>1648</v>
      </c>
      <c r="O179" s="15">
        <f t="shared" si="140"/>
        <v>40111</v>
      </c>
      <c r="P179" s="15">
        <f t="shared" si="141"/>
        <v>0</v>
      </c>
      <c r="Q179" s="16"/>
      <c r="R179" s="16"/>
      <c r="S179" s="17">
        <f t="shared" si="142"/>
        <v>0</v>
      </c>
      <c r="T179" s="16"/>
      <c r="U179" s="16">
        <f t="shared" si="143"/>
        <v>1800</v>
      </c>
      <c r="V179" s="16">
        <v>200</v>
      </c>
      <c r="W179" s="16"/>
    </row>
    <row r="180" spans="1:23">
      <c r="A180" s="64">
        <v>162</v>
      </c>
      <c r="B180" s="10">
        <v>1190</v>
      </c>
      <c r="C180" s="72" t="s">
        <v>1170</v>
      </c>
      <c r="D180" s="168" t="s">
        <v>905</v>
      </c>
      <c r="E180" s="142">
        <v>40000</v>
      </c>
      <c r="F180" s="143">
        <f t="shared" si="131"/>
        <v>40000</v>
      </c>
      <c r="G180" s="22" t="s">
        <v>1217</v>
      </c>
      <c r="H180" s="13">
        <f t="shared" si="136"/>
        <v>40000</v>
      </c>
      <c r="I180" s="99">
        <f t="shared" si="137"/>
        <v>2446</v>
      </c>
      <c r="J180" s="16">
        <f t="shared" si="138"/>
        <v>1638</v>
      </c>
      <c r="K180" s="15">
        <f t="shared" si="139"/>
        <v>44084</v>
      </c>
      <c r="L180" s="16">
        <v>40000</v>
      </c>
      <c r="M180" s="72">
        <v>2446</v>
      </c>
      <c r="N180" s="75">
        <v>1638</v>
      </c>
      <c r="O180" s="15">
        <f t="shared" si="140"/>
        <v>44084</v>
      </c>
      <c r="P180" s="15">
        <f t="shared" si="141"/>
        <v>0</v>
      </c>
      <c r="Q180" s="16"/>
      <c r="R180" s="16"/>
      <c r="S180" s="17">
        <f t="shared" si="142"/>
        <v>0</v>
      </c>
      <c r="T180" s="16"/>
      <c r="U180" s="16">
        <f t="shared" si="143"/>
        <v>2000</v>
      </c>
      <c r="V180" s="16">
        <v>200</v>
      </c>
      <c r="W180" s="16"/>
    </row>
    <row r="181" spans="1:23">
      <c r="A181" s="64">
        <v>163</v>
      </c>
      <c r="B181" s="10">
        <v>1191</v>
      </c>
      <c r="C181" s="72" t="s">
        <v>1029</v>
      </c>
      <c r="D181" s="168" t="s">
        <v>905</v>
      </c>
      <c r="E181" s="142">
        <v>40000</v>
      </c>
      <c r="F181" s="143">
        <f t="shared" si="131"/>
        <v>40000</v>
      </c>
      <c r="G181" s="22" t="s">
        <v>1217</v>
      </c>
      <c r="H181" s="13">
        <f t="shared" si="136"/>
        <v>40000</v>
      </c>
      <c r="I181" s="99">
        <f t="shared" si="137"/>
        <v>2496</v>
      </c>
      <c r="J181" s="16">
        <f t="shared" si="138"/>
        <v>1659</v>
      </c>
      <c r="K181" s="15">
        <f t="shared" si="139"/>
        <v>44155</v>
      </c>
      <c r="L181" s="16">
        <v>40000</v>
      </c>
      <c r="M181" s="72">
        <v>2496</v>
      </c>
      <c r="N181" s="75">
        <v>1659</v>
      </c>
      <c r="O181" s="15">
        <f t="shared" si="140"/>
        <v>44155</v>
      </c>
      <c r="P181" s="15">
        <f t="shared" si="141"/>
        <v>0</v>
      </c>
      <c r="Q181" s="16"/>
      <c r="R181" s="16"/>
      <c r="S181" s="17">
        <f t="shared" si="142"/>
        <v>0</v>
      </c>
      <c r="T181" s="16"/>
      <c r="U181" s="16">
        <f t="shared" si="143"/>
        <v>2000</v>
      </c>
      <c r="V181" s="16">
        <v>70</v>
      </c>
      <c r="W181" s="16"/>
    </row>
    <row r="182" spans="1:23">
      <c r="A182" s="64">
        <v>164</v>
      </c>
      <c r="B182" s="10">
        <v>1192</v>
      </c>
      <c r="C182" s="72" t="s">
        <v>1171</v>
      </c>
      <c r="D182" s="168" t="s">
        <v>905</v>
      </c>
      <c r="E182" s="142">
        <v>40000</v>
      </c>
      <c r="F182" s="143">
        <f t="shared" si="131"/>
        <v>40000</v>
      </c>
      <c r="G182" s="22" t="s">
        <v>1217</v>
      </c>
      <c r="H182" s="13">
        <f t="shared" si="136"/>
        <v>40000</v>
      </c>
      <c r="I182" s="99">
        <f t="shared" si="137"/>
        <v>2584</v>
      </c>
      <c r="J182" s="16">
        <f t="shared" si="138"/>
        <v>1725</v>
      </c>
      <c r="K182" s="15">
        <f t="shared" si="139"/>
        <v>44309</v>
      </c>
      <c r="L182" s="16">
        <v>40000</v>
      </c>
      <c r="M182" s="72">
        <v>2584</v>
      </c>
      <c r="N182" s="75">
        <v>1725</v>
      </c>
      <c r="O182" s="15">
        <f t="shared" si="140"/>
        <v>44309</v>
      </c>
      <c r="P182" s="15">
        <f t="shared" si="141"/>
        <v>0</v>
      </c>
      <c r="Q182" s="16"/>
      <c r="R182" s="16"/>
      <c r="S182" s="17">
        <f t="shared" si="142"/>
        <v>0</v>
      </c>
      <c r="T182" s="16"/>
      <c r="U182" s="16">
        <f t="shared" si="143"/>
        <v>2000</v>
      </c>
      <c r="V182" s="16">
        <v>190</v>
      </c>
      <c r="W182" s="16"/>
    </row>
    <row r="183" spans="1:23">
      <c r="A183" s="64">
        <v>165</v>
      </c>
      <c r="B183" s="10">
        <v>1194</v>
      </c>
      <c r="C183" s="72" t="s">
        <v>1127</v>
      </c>
      <c r="D183" s="168" t="s">
        <v>905</v>
      </c>
      <c r="E183" s="142">
        <v>40000</v>
      </c>
      <c r="F183" s="143">
        <f t="shared" si="131"/>
        <v>40000</v>
      </c>
      <c r="G183" s="22" t="s">
        <v>1217</v>
      </c>
      <c r="H183" s="13">
        <f t="shared" si="136"/>
        <v>40000</v>
      </c>
      <c r="I183" s="99">
        <f t="shared" si="137"/>
        <v>2582</v>
      </c>
      <c r="J183" s="16">
        <f t="shared" si="138"/>
        <v>1718</v>
      </c>
      <c r="K183" s="15">
        <f t="shared" si="139"/>
        <v>44300</v>
      </c>
      <c r="L183" s="16">
        <v>40000</v>
      </c>
      <c r="M183" s="72">
        <v>2582</v>
      </c>
      <c r="N183" s="75">
        <v>1718</v>
      </c>
      <c r="O183" s="15">
        <f t="shared" si="140"/>
        <v>44300</v>
      </c>
      <c r="P183" s="15">
        <f t="shared" si="141"/>
        <v>0</v>
      </c>
      <c r="Q183" s="16"/>
      <c r="R183" s="16"/>
      <c r="S183" s="17">
        <f t="shared" si="142"/>
        <v>0</v>
      </c>
      <c r="T183" s="16"/>
      <c r="U183" s="16">
        <f t="shared" si="143"/>
        <v>2000</v>
      </c>
      <c r="V183" s="16">
        <v>210</v>
      </c>
      <c r="W183" s="16"/>
    </row>
    <row r="184" spans="1:23">
      <c r="A184" s="64">
        <v>166</v>
      </c>
      <c r="B184" s="10">
        <v>1201</v>
      </c>
      <c r="C184" s="72" t="s">
        <v>1101</v>
      </c>
      <c r="D184" s="168" t="s">
        <v>909</v>
      </c>
      <c r="E184" s="142">
        <v>25000</v>
      </c>
      <c r="F184" s="143">
        <f t="shared" si="131"/>
        <v>25000</v>
      </c>
      <c r="G184" s="22" t="s">
        <v>1218</v>
      </c>
      <c r="H184" s="13">
        <f t="shared" si="136"/>
        <v>25000</v>
      </c>
      <c r="I184" s="99">
        <f t="shared" si="137"/>
        <v>1580</v>
      </c>
      <c r="J184" s="16">
        <f t="shared" si="138"/>
        <v>1053</v>
      </c>
      <c r="K184" s="15">
        <f t="shared" si="139"/>
        <v>27633</v>
      </c>
      <c r="L184" s="16">
        <v>25000</v>
      </c>
      <c r="M184" s="72">
        <v>1580</v>
      </c>
      <c r="N184" s="75">
        <v>1053</v>
      </c>
      <c r="O184" s="15">
        <f t="shared" si="140"/>
        <v>27633</v>
      </c>
      <c r="P184" s="15">
        <f t="shared" si="141"/>
        <v>0</v>
      </c>
      <c r="Q184" s="16"/>
      <c r="R184" s="16"/>
      <c r="S184" s="17">
        <f t="shared" si="142"/>
        <v>0</v>
      </c>
      <c r="T184" s="16"/>
      <c r="U184" s="16">
        <f t="shared" si="143"/>
        <v>1250</v>
      </c>
      <c r="V184" s="16">
        <v>190</v>
      </c>
      <c r="W184" s="16"/>
    </row>
    <row r="185" spans="1:23" s="86" customFormat="1" ht="18.75">
      <c r="A185" s="120"/>
      <c r="B185" s="84"/>
      <c r="C185" s="185" t="s">
        <v>1288</v>
      </c>
      <c r="D185" s="85"/>
      <c r="E185" s="175">
        <f t="shared" ref="E185:W185" si="144">SUM(E172:E184)</f>
        <v>398000</v>
      </c>
      <c r="F185" s="175">
        <f t="shared" si="144"/>
        <v>398000</v>
      </c>
      <c r="G185" s="70">
        <f t="shared" si="144"/>
        <v>160741</v>
      </c>
      <c r="H185" s="70">
        <f t="shared" si="144"/>
        <v>398000</v>
      </c>
      <c r="I185" s="70">
        <f t="shared" si="144"/>
        <v>25349</v>
      </c>
      <c r="J185" s="70">
        <f t="shared" si="144"/>
        <v>16900</v>
      </c>
      <c r="K185" s="70">
        <f t="shared" si="144"/>
        <v>440249</v>
      </c>
      <c r="L185" s="70">
        <f t="shared" si="144"/>
        <v>398000</v>
      </c>
      <c r="M185" s="70">
        <f t="shared" si="144"/>
        <v>25349</v>
      </c>
      <c r="N185" s="70">
        <f t="shared" si="144"/>
        <v>16900</v>
      </c>
      <c r="O185" s="70">
        <f t="shared" si="144"/>
        <v>440249</v>
      </c>
      <c r="P185" s="70">
        <f t="shared" si="144"/>
        <v>0</v>
      </c>
      <c r="Q185" s="70">
        <f t="shared" si="144"/>
        <v>0</v>
      </c>
      <c r="R185" s="70">
        <f t="shared" si="144"/>
        <v>0</v>
      </c>
      <c r="S185" s="70">
        <f t="shared" si="144"/>
        <v>0</v>
      </c>
      <c r="T185" s="70">
        <f t="shared" si="144"/>
        <v>0</v>
      </c>
      <c r="U185" s="70">
        <f t="shared" si="144"/>
        <v>17800</v>
      </c>
      <c r="V185" s="70">
        <f t="shared" si="144"/>
        <v>2520</v>
      </c>
      <c r="W185" s="70">
        <f t="shared" si="144"/>
        <v>0</v>
      </c>
    </row>
    <row r="186" spans="1:23">
      <c r="A186" s="64">
        <v>167</v>
      </c>
      <c r="B186" s="10">
        <v>1218</v>
      </c>
      <c r="C186" s="72" t="s">
        <v>1190</v>
      </c>
      <c r="D186" s="168" t="s">
        <v>912</v>
      </c>
      <c r="E186" s="142">
        <v>30000</v>
      </c>
      <c r="F186" s="143">
        <f t="shared" ref="F186:F192" si="145">SUM(E186:E186)</f>
        <v>30000</v>
      </c>
      <c r="G186" s="22" t="s">
        <v>1219</v>
      </c>
      <c r="H186" s="13">
        <f t="shared" si="136"/>
        <v>30000</v>
      </c>
      <c r="I186" s="58">
        <v>1860</v>
      </c>
      <c r="J186" s="16">
        <v>1240</v>
      </c>
      <c r="K186" s="15">
        <f t="shared" ref="K186:K192" si="146">H186+I186+J186</f>
        <v>33100</v>
      </c>
      <c r="L186" s="16">
        <v>30000</v>
      </c>
      <c r="M186" s="72">
        <v>3150</v>
      </c>
      <c r="N186" s="75">
        <v>1240</v>
      </c>
      <c r="O186" s="15">
        <f t="shared" ref="O186:O192" si="147">L186+M186+N186</f>
        <v>34390</v>
      </c>
      <c r="P186" s="15">
        <f t="shared" ref="P186:P192" si="148">H186-L186</f>
        <v>0</v>
      </c>
      <c r="Q186" s="16"/>
      <c r="R186" s="16"/>
      <c r="S186" s="17">
        <f t="shared" ref="S186:S192" si="149">P186+Q186+R186</f>
        <v>0</v>
      </c>
      <c r="T186" s="16"/>
      <c r="U186" s="16">
        <f>F186/100*5</f>
        <v>1500</v>
      </c>
      <c r="V186" s="16">
        <v>0</v>
      </c>
      <c r="W186" s="16"/>
    </row>
    <row r="187" spans="1:23">
      <c r="A187" s="64">
        <v>168</v>
      </c>
      <c r="B187" s="10">
        <v>1219</v>
      </c>
      <c r="C187" s="72" t="s">
        <v>1191</v>
      </c>
      <c r="D187" s="168" t="s">
        <v>912</v>
      </c>
      <c r="E187" s="142">
        <v>48000</v>
      </c>
      <c r="F187" s="143">
        <f t="shared" si="145"/>
        <v>48000</v>
      </c>
      <c r="G187" s="22" t="s">
        <v>1219</v>
      </c>
      <c r="H187" s="13">
        <f t="shared" si="136"/>
        <v>48000</v>
      </c>
      <c r="I187" s="12">
        <v>2836</v>
      </c>
      <c r="J187" s="16">
        <v>1892</v>
      </c>
      <c r="K187" s="15">
        <f t="shared" si="146"/>
        <v>52728</v>
      </c>
      <c r="L187" s="16">
        <v>48000</v>
      </c>
      <c r="M187" s="72">
        <v>2836</v>
      </c>
      <c r="N187" s="75">
        <v>1892</v>
      </c>
      <c r="O187" s="15">
        <f t="shared" si="147"/>
        <v>52728</v>
      </c>
      <c r="P187" s="15">
        <f t="shared" si="148"/>
        <v>0</v>
      </c>
      <c r="Q187" s="16"/>
      <c r="R187" s="16"/>
      <c r="S187" s="17">
        <f t="shared" si="149"/>
        <v>0</v>
      </c>
      <c r="T187" s="16"/>
      <c r="U187" s="16">
        <f t="shared" ref="U187:U192" si="150">F187/100*5</f>
        <v>2400</v>
      </c>
      <c r="V187" s="16">
        <v>50</v>
      </c>
      <c r="W187" s="16"/>
    </row>
    <row r="188" spans="1:23">
      <c r="A188" s="64">
        <v>169</v>
      </c>
      <c r="B188" s="10">
        <v>1220</v>
      </c>
      <c r="C188" s="72" t="s">
        <v>661</v>
      </c>
      <c r="D188" s="168" t="s">
        <v>912</v>
      </c>
      <c r="E188" s="142">
        <v>48000</v>
      </c>
      <c r="F188" s="143">
        <f t="shared" si="145"/>
        <v>48000</v>
      </c>
      <c r="G188" s="22" t="s">
        <v>1219</v>
      </c>
      <c r="H188" s="13">
        <f t="shared" si="136"/>
        <v>48000</v>
      </c>
      <c r="I188" s="12">
        <v>3028</v>
      </c>
      <c r="J188" s="16">
        <v>2018</v>
      </c>
      <c r="K188" s="15">
        <f t="shared" si="146"/>
        <v>53046</v>
      </c>
      <c r="L188" s="16">
        <v>48000</v>
      </c>
      <c r="M188" s="72">
        <v>3028</v>
      </c>
      <c r="N188" s="75">
        <v>2018</v>
      </c>
      <c r="O188" s="15">
        <f t="shared" si="147"/>
        <v>53046</v>
      </c>
      <c r="P188" s="15">
        <f t="shared" si="148"/>
        <v>0</v>
      </c>
      <c r="Q188" s="16"/>
      <c r="R188" s="16"/>
      <c r="S188" s="17">
        <f t="shared" si="149"/>
        <v>0</v>
      </c>
      <c r="T188" s="16"/>
      <c r="U188" s="16">
        <f t="shared" si="150"/>
        <v>2400</v>
      </c>
      <c r="V188" s="16">
        <v>220</v>
      </c>
      <c r="W188" s="16"/>
    </row>
    <row r="189" spans="1:23">
      <c r="A189" s="64">
        <v>170</v>
      </c>
      <c r="B189" s="10">
        <v>1229</v>
      </c>
      <c r="C189" s="72" t="s">
        <v>1197</v>
      </c>
      <c r="D189" s="21">
        <v>41030</v>
      </c>
      <c r="E189" s="142">
        <v>48000</v>
      </c>
      <c r="F189" s="143">
        <f t="shared" si="145"/>
        <v>48000</v>
      </c>
      <c r="G189" s="23">
        <v>41034</v>
      </c>
      <c r="H189" s="13">
        <f t="shared" ref="H189:H194" si="151">F189</f>
        <v>48000</v>
      </c>
      <c r="I189" s="12">
        <v>3110</v>
      </c>
      <c r="J189" s="16">
        <v>2024</v>
      </c>
      <c r="K189" s="15">
        <f t="shared" si="146"/>
        <v>53134</v>
      </c>
      <c r="L189" s="16">
        <v>48000</v>
      </c>
      <c r="M189" s="72">
        <v>3110</v>
      </c>
      <c r="N189" s="75">
        <v>2024</v>
      </c>
      <c r="O189" s="15">
        <f t="shared" si="147"/>
        <v>53134</v>
      </c>
      <c r="P189" s="15">
        <f t="shared" si="148"/>
        <v>0</v>
      </c>
      <c r="Q189" s="16"/>
      <c r="R189" s="16"/>
      <c r="S189" s="17">
        <f t="shared" si="149"/>
        <v>0</v>
      </c>
      <c r="T189" s="16"/>
      <c r="U189" s="16">
        <f t="shared" si="150"/>
        <v>2400</v>
      </c>
      <c r="V189" s="16">
        <v>140</v>
      </c>
      <c r="W189" s="16"/>
    </row>
    <row r="190" spans="1:23">
      <c r="A190" s="64">
        <v>171</v>
      </c>
      <c r="B190" s="10">
        <v>1257</v>
      </c>
      <c r="C190" s="72" t="s">
        <v>1211</v>
      </c>
      <c r="D190" s="21">
        <v>41156</v>
      </c>
      <c r="E190" s="142">
        <v>40000</v>
      </c>
      <c r="F190" s="143">
        <f t="shared" si="145"/>
        <v>40000</v>
      </c>
      <c r="G190" s="23">
        <v>41160</v>
      </c>
      <c r="H190" s="13">
        <f t="shared" si="151"/>
        <v>40000</v>
      </c>
      <c r="I190" s="12">
        <v>2470</v>
      </c>
      <c r="J190" s="16">
        <v>1639</v>
      </c>
      <c r="K190" s="15">
        <f t="shared" si="146"/>
        <v>44109</v>
      </c>
      <c r="L190" s="16">
        <v>40000</v>
      </c>
      <c r="M190" s="72">
        <v>2470</v>
      </c>
      <c r="N190" s="75">
        <v>1639</v>
      </c>
      <c r="O190" s="15">
        <f t="shared" si="147"/>
        <v>44109</v>
      </c>
      <c r="P190" s="15">
        <f t="shared" si="148"/>
        <v>0</v>
      </c>
      <c r="Q190" s="16"/>
      <c r="R190" s="16"/>
      <c r="S190" s="17">
        <f t="shared" si="149"/>
        <v>0</v>
      </c>
      <c r="T190" s="16"/>
      <c r="U190" s="16">
        <f t="shared" si="150"/>
        <v>2000</v>
      </c>
      <c r="V190" s="16">
        <v>180</v>
      </c>
      <c r="W190" s="16"/>
    </row>
    <row r="191" spans="1:23">
      <c r="A191" s="64">
        <v>172</v>
      </c>
      <c r="B191" s="10">
        <v>1258</v>
      </c>
      <c r="C191" s="72" t="s">
        <v>1212</v>
      </c>
      <c r="D191" s="21">
        <v>41156</v>
      </c>
      <c r="E191" s="142">
        <v>30000</v>
      </c>
      <c r="F191" s="143">
        <f t="shared" si="145"/>
        <v>30000</v>
      </c>
      <c r="G191" s="23">
        <v>41160</v>
      </c>
      <c r="H191" s="13">
        <f t="shared" si="151"/>
        <v>30000</v>
      </c>
      <c r="I191" s="12">
        <v>1733</v>
      </c>
      <c r="J191" s="16">
        <v>1386</v>
      </c>
      <c r="K191" s="15">
        <f t="shared" si="146"/>
        <v>33119</v>
      </c>
      <c r="L191" s="16">
        <v>30000</v>
      </c>
      <c r="M191" s="72">
        <v>1733</v>
      </c>
      <c r="N191" s="75">
        <v>1386</v>
      </c>
      <c r="O191" s="15">
        <f t="shared" si="147"/>
        <v>33119</v>
      </c>
      <c r="P191" s="15">
        <f t="shared" si="148"/>
        <v>0</v>
      </c>
      <c r="Q191" s="16"/>
      <c r="R191" s="16"/>
      <c r="S191" s="17">
        <f t="shared" si="149"/>
        <v>0</v>
      </c>
      <c r="T191" s="16"/>
      <c r="U191" s="16">
        <f t="shared" si="150"/>
        <v>1500</v>
      </c>
      <c r="V191" s="16">
        <v>220</v>
      </c>
      <c r="W191" s="16"/>
    </row>
    <row r="192" spans="1:23">
      <c r="A192" s="64">
        <v>173</v>
      </c>
      <c r="B192" s="10">
        <v>1259</v>
      </c>
      <c r="C192" s="72" t="s">
        <v>1034</v>
      </c>
      <c r="D192" s="21">
        <v>41156</v>
      </c>
      <c r="E192" s="142">
        <v>40000</v>
      </c>
      <c r="F192" s="143">
        <f t="shared" si="145"/>
        <v>40000</v>
      </c>
      <c r="G192" s="23">
        <v>41160</v>
      </c>
      <c r="H192" s="13">
        <f t="shared" si="151"/>
        <v>40000</v>
      </c>
      <c r="I192" s="12">
        <v>2610</v>
      </c>
      <c r="J192" s="16">
        <v>1739</v>
      </c>
      <c r="K192" s="15">
        <f t="shared" si="146"/>
        <v>44349</v>
      </c>
      <c r="L192" s="16">
        <v>40000</v>
      </c>
      <c r="M192" s="72">
        <v>2610</v>
      </c>
      <c r="N192" s="75">
        <v>1739</v>
      </c>
      <c r="O192" s="15">
        <f t="shared" si="147"/>
        <v>44349</v>
      </c>
      <c r="P192" s="15">
        <f t="shared" si="148"/>
        <v>0</v>
      </c>
      <c r="Q192" s="16"/>
      <c r="R192" s="16"/>
      <c r="S192" s="17">
        <f t="shared" si="149"/>
        <v>0</v>
      </c>
      <c r="T192" s="16"/>
      <c r="U192" s="16">
        <f t="shared" si="150"/>
        <v>2000</v>
      </c>
      <c r="V192" s="16">
        <v>210</v>
      </c>
      <c r="W192" s="16"/>
    </row>
    <row r="193" spans="1:23" s="86" customFormat="1" ht="18.75">
      <c r="A193" s="120"/>
      <c r="B193" s="84"/>
      <c r="C193" s="185" t="s">
        <v>1287</v>
      </c>
      <c r="D193" s="91"/>
      <c r="E193" s="175">
        <f t="shared" ref="E193:W193" si="152">SUM(E186:E192)</f>
        <v>284000</v>
      </c>
      <c r="F193" s="175">
        <f t="shared" si="152"/>
        <v>284000</v>
      </c>
      <c r="G193" s="70">
        <f t="shared" si="152"/>
        <v>164514</v>
      </c>
      <c r="H193" s="70">
        <f t="shared" si="152"/>
        <v>284000</v>
      </c>
      <c r="I193" s="70">
        <f t="shared" si="152"/>
        <v>17647</v>
      </c>
      <c r="J193" s="70">
        <f t="shared" si="152"/>
        <v>11938</v>
      </c>
      <c r="K193" s="70">
        <f t="shared" si="152"/>
        <v>313585</v>
      </c>
      <c r="L193" s="70">
        <f t="shared" si="152"/>
        <v>284000</v>
      </c>
      <c r="M193" s="70">
        <f t="shared" si="152"/>
        <v>18937</v>
      </c>
      <c r="N193" s="70">
        <f t="shared" si="152"/>
        <v>11938</v>
      </c>
      <c r="O193" s="70">
        <f t="shared" si="152"/>
        <v>314875</v>
      </c>
      <c r="P193" s="70">
        <f t="shared" si="152"/>
        <v>0</v>
      </c>
      <c r="Q193" s="70">
        <f t="shared" si="152"/>
        <v>0</v>
      </c>
      <c r="R193" s="70">
        <f t="shared" si="152"/>
        <v>0</v>
      </c>
      <c r="S193" s="70">
        <f t="shared" si="152"/>
        <v>0</v>
      </c>
      <c r="T193" s="70">
        <f t="shared" si="152"/>
        <v>0</v>
      </c>
      <c r="U193" s="70">
        <f t="shared" si="152"/>
        <v>14200</v>
      </c>
      <c r="V193" s="70">
        <f t="shared" si="152"/>
        <v>1020</v>
      </c>
      <c r="W193" s="70">
        <f t="shared" si="152"/>
        <v>0</v>
      </c>
    </row>
    <row r="194" spans="1:23">
      <c r="A194" s="64">
        <v>174</v>
      </c>
      <c r="B194" s="10">
        <v>1280</v>
      </c>
      <c r="C194" s="72" t="s">
        <v>604</v>
      </c>
      <c r="D194" s="21">
        <v>41219</v>
      </c>
      <c r="E194" s="142">
        <v>36000</v>
      </c>
      <c r="F194" s="143">
        <f t="shared" ref="F194:F208" si="153">SUM(E194:E194)</f>
        <v>36000</v>
      </c>
      <c r="G194" s="23">
        <v>41130</v>
      </c>
      <c r="H194" s="13">
        <f t="shared" si="151"/>
        <v>36000</v>
      </c>
      <c r="I194" s="12">
        <v>2192</v>
      </c>
      <c r="J194" s="16">
        <v>1561</v>
      </c>
      <c r="K194" s="15">
        <f t="shared" ref="K194:K207" si="154">H194+I194+J194</f>
        <v>39753</v>
      </c>
      <c r="L194" s="16">
        <v>36000</v>
      </c>
      <c r="M194" s="72">
        <v>2192</v>
      </c>
      <c r="N194" s="75">
        <v>1561</v>
      </c>
      <c r="O194" s="15">
        <f t="shared" ref="O194:O207" si="155">L194+M194+N194</f>
        <v>39753</v>
      </c>
      <c r="P194" s="15">
        <f t="shared" ref="P194:P207" si="156">H194-L194</f>
        <v>0</v>
      </c>
      <c r="Q194" s="16"/>
      <c r="R194" s="16"/>
      <c r="S194" s="17">
        <f t="shared" ref="S194:S207" si="157">P194+Q194+R194</f>
        <v>0</v>
      </c>
      <c r="T194" s="16"/>
      <c r="U194" s="16">
        <f>F194/100*5</f>
        <v>1800</v>
      </c>
      <c r="V194" s="16">
        <v>160</v>
      </c>
      <c r="W194" s="16"/>
    </row>
    <row r="195" spans="1:23">
      <c r="A195" s="64">
        <v>175</v>
      </c>
      <c r="B195" s="10">
        <v>1297</v>
      </c>
      <c r="C195" s="72" t="s">
        <v>987</v>
      </c>
      <c r="D195" s="168" t="s">
        <v>900</v>
      </c>
      <c r="E195" s="142">
        <v>40000</v>
      </c>
      <c r="F195" s="143">
        <f t="shared" si="153"/>
        <v>40000</v>
      </c>
      <c r="G195" s="23" t="s">
        <v>889</v>
      </c>
      <c r="H195" s="13">
        <f t="shared" ref="H195:H201" si="158">F195</f>
        <v>40000</v>
      </c>
      <c r="I195" s="12">
        <v>2696</v>
      </c>
      <c r="J195" s="16">
        <v>1814</v>
      </c>
      <c r="K195" s="15">
        <f t="shared" si="154"/>
        <v>44510</v>
      </c>
      <c r="L195" s="16">
        <v>40000</v>
      </c>
      <c r="M195" s="72">
        <v>2696</v>
      </c>
      <c r="N195" s="75">
        <v>1814</v>
      </c>
      <c r="O195" s="15">
        <f t="shared" si="155"/>
        <v>44510</v>
      </c>
      <c r="P195" s="15">
        <f t="shared" si="156"/>
        <v>0</v>
      </c>
      <c r="Q195" s="16"/>
      <c r="R195" s="16"/>
      <c r="S195" s="17">
        <f t="shared" si="157"/>
        <v>0</v>
      </c>
      <c r="T195" s="16"/>
      <c r="U195" s="16">
        <f t="shared" ref="U195:U208" si="159">F195/100*5</f>
        <v>2000</v>
      </c>
      <c r="V195" s="16">
        <v>170</v>
      </c>
      <c r="W195" s="16"/>
    </row>
    <row r="196" spans="1:23">
      <c r="A196" s="64">
        <v>176</v>
      </c>
      <c r="B196" s="10">
        <v>1299</v>
      </c>
      <c r="C196" s="72" t="s">
        <v>1060</v>
      </c>
      <c r="D196" s="168" t="s">
        <v>900</v>
      </c>
      <c r="E196" s="142">
        <v>40000</v>
      </c>
      <c r="F196" s="143">
        <f t="shared" si="153"/>
        <v>40000</v>
      </c>
      <c r="G196" s="23" t="s">
        <v>889</v>
      </c>
      <c r="H196" s="13">
        <f t="shared" si="158"/>
        <v>40000</v>
      </c>
      <c r="I196" s="12">
        <v>2394</v>
      </c>
      <c r="J196" s="16">
        <v>1588</v>
      </c>
      <c r="K196" s="15">
        <f t="shared" si="154"/>
        <v>43982</v>
      </c>
      <c r="L196" s="16">
        <v>40000</v>
      </c>
      <c r="M196" s="72">
        <v>2394</v>
      </c>
      <c r="N196" s="75">
        <v>1588</v>
      </c>
      <c r="O196" s="15">
        <f t="shared" si="155"/>
        <v>43982</v>
      </c>
      <c r="P196" s="15">
        <f t="shared" si="156"/>
        <v>0</v>
      </c>
      <c r="Q196" s="16"/>
      <c r="R196" s="16"/>
      <c r="S196" s="17">
        <f t="shared" si="157"/>
        <v>0</v>
      </c>
      <c r="T196" s="16"/>
      <c r="U196" s="16">
        <f t="shared" si="159"/>
        <v>2000</v>
      </c>
      <c r="V196" s="16">
        <v>130</v>
      </c>
      <c r="W196" s="16"/>
    </row>
    <row r="197" spans="1:23">
      <c r="A197" s="64">
        <v>177</v>
      </c>
      <c r="B197" s="10">
        <v>1301</v>
      </c>
      <c r="C197" s="72" t="s">
        <v>915</v>
      </c>
      <c r="D197" s="168" t="s">
        <v>900</v>
      </c>
      <c r="E197" s="142">
        <v>40000</v>
      </c>
      <c r="F197" s="143">
        <f t="shared" si="153"/>
        <v>40000</v>
      </c>
      <c r="G197" s="23" t="s">
        <v>889</v>
      </c>
      <c r="H197" s="13">
        <f t="shared" si="158"/>
        <v>40000</v>
      </c>
      <c r="I197" s="12">
        <v>2104</v>
      </c>
      <c r="J197" s="16">
        <v>1200</v>
      </c>
      <c r="K197" s="15">
        <f t="shared" si="154"/>
        <v>43304</v>
      </c>
      <c r="L197" s="16">
        <v>40000</v>
      </c>
      <c r="M197" s="72">
        <v>2104</v>
      </c>
      <c r="N197" s="75">
        <v>1200</v>
      </c>
      <c r="O197" s="15">
        <f t="shared" si="155"/>
        <v>43304</v>
      </c>
      <c r="P197" s="15">
        <f t="shared" si="156"/>
        <v>0</v>
      </c>
      <c r="Q197" s="16"/>
      <c r="R197" s="16"/>
      <c r="S197" s="17">
        <f t="shared" si="157"/>
        <v>0</v>
      </c>
      <c r="T197" s="16"/>
      <c r="U197" s="16">
        <f t="shared" si="159"/>
        <v>2000</v>
      </c>
      <c r="V197" s="16">
        <v>100</v>
      </c>
      <c r="W197" s="16"/>
    </row>
    <row r="198" spans="1:23">
      <c r="A198" s="64">
        <v>178</v>
      </c>
      <c r="B198" s="10">
        <v>1302</v>
      </c>
      <c r="C198" s="72" t="s">
        <v>1061</v>
      </c>
      <c r="D198" s="168" t="s">
        <v>900</v>
      </c>
      <c r="E198" s="142">
        <v>40000</v>
      </c>
      <c r="F198" s="143">
        <f t="shared" si="153"/>
        <v>40000</v>
      </c>
      <c r="G198" s="23" t="s">
        <v>889</v>
      </c>
      <c r="H198" s="13">
        <f t="shared" si="158"/>
        <v>40000</v>
      </c>
      <c r="I198" s="12">
        <v>2508</v>
      </c>
      <c r="J198" s="16">
        <v>1664</v>
      </c>
      <c r="K198" s="15">
        <f t="shared" si="154"/>
        <v>44172</v>
      </c>
      <c r="L198" s="16">
        <v>40000</v>
      </c>
      <c r="M198" s="72">
        <v>2508</v>
      </c>
      <c r="N198" s="75">
        <v>1664</v>
      </c>
      <c r="O198" s="15">
        <f t="shared" si="155"/>
        <v>44172</v>
      </c>
      <c r="P198" s="15">
        <f t="shared" si="156"/>
        <v>0</v>
      </c>
      <c r="Q198" s="16"/>
      <c r="R198" s="16"/>
      <c r="S198" s="17">
        <f t="shared" si="157"/>
        <v>0</v>
      </c>
      <c r="T198" s="16"/>
      <c r="U198" s="16">
        <f t="shared" si="159"/>
        <v>2000</v>
      </c>
      <c r="V198" s="16">
        <v>220</v>
      </c>
      <c r="W198" s="16"/>
    </row>
    <row r="199" spans="1:23">
      <c r="A199" s="64">
        <v>179</v>
      </c>
      <c r="B199" s="10">
        <v>1303</v>
      </c>
      <c r="C199" s="72" t="s">
        <v>238</v>
      </c>
      <c r="D199" s="168" t="s">
        <v>900</v>
      </c>
      <c r="E199" s="142">
        <v>40000</v>
      </c>
      <c r="F199" s="143">
        <f t="shared" si="153"/>
        <v>40000</v>
      </c>
      <c r="G199" s="23" t="s">
        <v>889</v>
      </c>
      <c r="H199" s="13">
        <f t="shared" si="158"/>
        <v>40000</v>
      </c>
      <c r="I199" s="12">
        <v>2545</v>
      </c>
      <c r="J199" s="16">
        <v>1703</v>
      </c>
      <c r="K199" s="15">
        <f t="shared" si="154"/>
        <v>44248</v>
      </c>
      <c r="L199" s="16">
        <v>40000</v>
      </c>
      <c r="M199" s="72">
        <v>2545</v>
      </c>
      <c r="N199" s="75">
        <v>1703</v>
      </c>
      <c r="O199" s="15">
        <f t="shared" si="155"/>
        <v>44248</v>
      </c>
      <c r="P199" s="15">
        <f t="shared" si="156"/>
        <v>0</v>
      </c>
      <c r="Q199" s="16"/>
      <c r="R199" s="16"/>
      <c r="S199" s="17">
        <f t="shared" si="157"/>
        <v>0</v>
      </c>
      <c r="T199" s="16"/>
      <c r="U199" s="16">
        <f t="shared" si="159"/>
        <v>2000</v>
      </c>
      <c r="V199" s="16">
        <v>220</v>
      </c>
      <c r="W199" s="16"/>
    </row>
    <row r="200" spans="1:23">
      <c r="A200" s="64">
        <v>180</v>
      </c>
      <c r="B200" s="10">
        <v>1305</v>
      </c>
      <c r="C200" s="72" t="s">
        <v>586</v>
      </c>
      <c r="D200" s="168" t="s">
        <v>900</v>
      </c>
      <c r="E200" s="142">
        <v>40000</v>
      </c>
      <c r="F200" s="143">
        <f t="shared" si="153"/>
        <v>40000</v>
      </c>
      <c r="G200" s="23" t="s">
        <v>889</v>
      </c>
      <c r="H200" s="13">
        <f t="shared" si="158"/>
        <v>40000</v>
      </c>
      <c r="I200" s="12">
        <v>2621</v>
      </c>
      <c r="J200" s="16">
        <v>1742</v>
      </c>
      <c r="K200" s="15">
        <f t="shared" si="154"/>
        <v>44363</v>
      </c>
      <c r="L200" s="16">
        <v>40000</v>
      </c>
      <c r="M200" s="72">
        <v>2621</v>
      </c>
      <c r="N200" s="75">
        <v>1742</v>
      </c>
      <c r="O200" s="15">
        <f t="shared" si="155"/>
        <v>44363</v>
      </c>
      <c r="P200" s="15">
        <f t="shared" si="156"/>
        <v>0</v>
      </c>
      <c r="Q200" s="16"/>
      <c r="R200" s="16"/>
      <c r="S200" s="17">
        <f t="shared" si="157"/>
        <v>0</v>
      </c>
      <c r="T200" s="16"/>
      <c r="U200" s="16">
        <f t="shared" si="159"/>
        <v>2000</v>
      </c>
      <c r="V200" s="16">
        <v>140</v>
      </c>
      <c r="W200" s="16"/>
    </row>
    <row r="201" spans="1:23">
      <c r="A201" s="64">
        <v>181</v>
      </c>
      <c r="B201" s="10">
        <v>1306</v>
      </c>
      <c r="C201" s="72" t="s">
        <v>1063</v>
      </c>
      <c r="D201" s="168" t="s">
        <v>900</v>
      </c>
      <c r="E201" s="142">
        <v>40000</v>
      </c>
      <c r="F201" s="143">
        <f t="shared" si="153"/>
        <v>40000</v>
      </c>
      <c r="G201" s="23" t="s">
        <v>889</v>
      </c>
      <c r="H201" s="13">
        <f t="shared" si="158"/>
        <v>40000</v>
      </c>
      <c r="I201" s="12">
        <v>2529</v>
      </c>
      <c r="J201" s="16">
        <v>1688</v>
      </c>
      <c r="K201" s="15">
        <f t="shared" si="154"/>
        <v>44217</v>
      </c>
      <c r="L201" s="16">
        <v>40000</v>
      </c>
      <c r="M201" s="72">
        <v>2529</v>
      </c>
      <c r="N201" s="75">
        <v>1688</v>
      </c>
      <c r="O201" s="15">
        <f t="shared" si="155"/>
        <v>44217</v>
      </c>
      <c r="P201" s="15">
        <f t="shared" si="156"/>
        <v>0</v>
      </c>
      <c r="Q201" s="16"/>
      <c r="R201" s="16"/>
      <c r="S201" s="17">
        <f t="shared" si="157"/>
        <v>0</v>
      </c>
      <c r="T201" s="16"/>
      <c r="U201" s="16">
        <f t="shared" si="159"/>
        <v>2000</v>
      </c>
      <c r="V201" s="16">
        <v>220</v>
      </c>
      <c r="W201" s="16"/>
    </row>
    <row r="202" spans="1:23">
      <c r="A202" s="64">
        <v>182</v>
      </c>
      <c r="B202" s="10">
        <v>1307</v>
      </c>
      <c r="C202" s="72" t="s">
        <v>1064</v>
      </c>
      <c r="D202" s="21">
        <v>40919</v>
      </c>
      <c r="E202" s="142">
        <v>40000</v>
      </c>
      <c r="F202" s="143">
        <f t="shared" si="153"/>
        <v>40000</v>
      </c>
      <c r="G202" s="23">
        <v>41277</v>
      </c>
      <c r="H202" s="12">
        <v>40000</v>
      </c>
      <c r="I202" s="12">
        <v>2256</v>
      </c>
      <c r="J202" s="16">
        <v>1500</v>
      </c>
      <c r="K202" s="15">
        <f t="shared" si="154"/>
        <v>43756</v>
      </c>
      <c r="L202" s="16">
        <v>40000</v>
      </c>
      <c r="M202" s="72">
        <v>2256</v>
      </c>
      <c r="N202" s="75">
        <v>1500</v>
      </c>
      <c r="O202" s="15">
        <f t="shared" si="155"/>
        <v>43756</v>
      </c>
      <c r="P202" s="15">
        <f t="shared" si="156"/>
        <v>0</v>
      </c>
      <c r="Q202" s="16"/>
      <c r="R202" s="16"/>
      <c r="S202" s="17">
        <f t="shared" si="157"/>
        <v>0</v>
      </c>
      <c r="T202" s="16"/>
      <c r="U202" s="16">
        <f t="shared" si="159"/>
        <v>2000</v>
      </c>
      <c r="V202" s="16">
        <v>230</v>
      </c>
      <c r="W202" s="16"/>
    </row>
    <row r="203" spans="1:23">
      <c r="A203" s="64">
        <v>183</v>
      </c>
      <c r="B203" s="10">
        <v>1308</v>
      </c>
      <c r="C203" s="72" t="s">
        <v>1065</v>
      </c>
      <c r="D203" s="21">
        <v>40919</v>
      </c>
      <c r="E203" s="142">
        <v>40000</v>
      </c>
      <c r="F203" s="143">
        <f t="shared" si="153"/>
        <v>40000</v>
      </c>
      <c r="G203" s="23">
        <v>41277</v>
      </c>
      <c r="H203" s="12">
        <v>40000</v>
      </c>
      <c r="I203" s="12">
        <v>2374</v>
      </c>
      <c r="J203" s="16">
        <v>1584</v>
      </c>
      <c r="K203" s="15">
        <f t="shared" si="154"/>
        <v>43958</v>
      </c>
      <c r="L203" s="16">
        <v>40000</v>
      </c>
      <c r="M203" s="72">
        <v>2374</v>
      </c>
      <c r="N203" s="75">
        <v>1584</v>
      </c>
      <c r="O203" s="15">
        <f t="shared" si="155"/>
        <v>43958</v>
      </c>
      <c r="P203" s="15">
        <f t="shared" si="156"/>
        <v>0</v>
      </c>
      <c r="Q203" s="16"/>
      <c r="R203" s="16"/>
      <c r="S203" s="17">
        <f t="shared" si="157"/>
        <v>0</v>
      </c>
      <c r="T203" s="16"/>
      <c r="U203" s="16">
        <f t="shared" si="159"/>
        <v>2000</v>
      </c>
      <c r="V203" s="16">
        <v>180</v>
      </c>
      <c r="W203" s="16"/>
    </row>
    <row r="204" spans="1:23">
      <c r="A204" s="64">
        <v>184</v>
      </c>
      <c r="B204" s="10">
        <v>1309</v>
      </c>
      <c r="C204" s="72" t="s">
        <v>1221</v>
      </c>
      <c r="D204" s="21">
        <v>40919</v>
      </c>
      <c r="E204" s="142">
        <v>40000</v>
      </c>
      <c r="F204" s="143">
        <f t="shared" si="153"/>
        <v>40000</v>
      </c>
      <c r="G204" s="23">
        <v>41277</v>
      </c>
      <c r="H204" s="56">
        <v>40000</v>
      </c>
      <c r="I204" s="56">
        <v>2565</v>
      </c>
      <c r="J204" s="16">
        <v>1711</v>
      </c>
      <c r="K204" s="15">
        <f t="shared" si="154"/>
        <v>44276</v>
      </c>
      <c r="L204" s="16">
        <v>40000</v>
      </c>
      <c r="M204" s="72">
        <v>2565</v>
      </c>
      <c r="N204" s="75">
        <v>1711</v>
      </c>
      <c r="O204" s="15">
        <f t="shared" si="155"/>
        <v>44276</v>
      </c>
      <c r="P204" s="15">
        <f t="shared" si="156"/>
        <v>0</v>
      </c>
      <c r="Q204" s="16"/>
      <c r="R204" s="16"/>
      <c r="S204" s="17">
        <f t="shared" si="157"/>
        <v>0</v>
      </c>
      <c r="T204" s="16"/>
      <c r="U204" s="16">
        <f t="shared" si="159"/>
        <v>2000</v>
      </c>
      <c r="V204" s="16">
        <v>230</v>
      </c>
      <c r="W204" s="16"/>
    </row>
    <row r="205" spans="1:23" s="50" customFormat="1">
      <c r="A205" s="64">
        <v>185</v>
      </c>
      <c r="B205" s="10">
        <v>1310</v>
      </c>
      <c r="C205" s="72" t="s">
        <v>1066</v>
      </c>
      <c r="D205" s="21">
        <v>40919</v>
      </c>
      <c r="E205" s="142">
        <v>40000</v>
      </c>
      <c r="F205" s="143">
        <f t="shared" si="153"/>
        <v>40000</v>
      </c>
      <c r="G205" s="55">
        <v>41277</v>
      </c>
      <c r="H205" s="44">
        <v>40000</v>
      </c>
      <c r="I205" s="44">
        <v>2565</v>
      </c>
      <c r="J205" s="48">
        <v>1711</v>
      </c>
      <c r="K205" s="47">
        <f t="shared" si="154"/>
        <v>44276</v>
      </c>
      <c r="L205" s="48">
        <v>36800</v>
      </c>
      <c r="M205" s="73">
        <v>2450</v>
      </c>
      <c r="N205" s="74">
        <v>1632</v>
      </c>
      <c r="O205" s="47">
        <f t="shared" si="155"/>
        <v>40882</v>
      </c>
      <c r="P205" s="98">
        <f t="shared" si="156"/>
        <v>3200</v>
      </c>
      <c r="Q205" s="48"/>
      <c r="R205" s="48"/>
      <c r="S205" s="207">
        <f t="shared" si="157"/>
        <v>3200</v>
      </c>
      <c r="T205" s="48"/>
      <c r="U205" s="48">
        <f t="shared" si="159"/>
        <v>2000</v>
      </c>
      <c r="V205" s="48">
        <v>200</v>
      </c>
      <c r="W205" s="48"/>
    </row>
    <row r="206" spans="1:23">
      <c r="A206" s="64">
        <v>186</v>
      </c>
      <c r="B206" s="10">
        <v>1311</v>
      </c>
      <c r="C206" s="72" t="s">
        <v>1067</v>
      </c>
      <c r="D206" s="21">
        <v>40919</v>
      </c>
      <c r="E206" s="142">
        <v>40000</v>
      </c>
      <c r="F206" s="143">
        <f t="shared" si="153"/>
        <v>40000</v>
      </c>
      <c r="G206" s="23">
        <v>41277</v>
      </c>
      <c r="H206" s="12">
        <v>40000</v>
      </c>
      <c r="I206" s="12">
        <v>2354</v>
      </c>
      <c r="J206" s="16">
        <v>1568</v>
      </c>
      <c r="K206" s="15">
        <f t="shared" si="154"/>
        <v>43922</v>
      </c>
      <c r="L206" s="16">
        <v>40000</v>
      </c>
      <c r="M206" s="72">
        <v>2412</v>
      </c>
      <c r="N206" s="75">
        <v>1610</v>
      </c>
      <c r="O206" s="15">
        <f t="shared" si="155"/>
        <v>44022</v>
      </c>
      <c r="P206" s="15">
        <f t="shared" si="156"/>
        <v>0</v>
      </c>
      <c r="Q206" s="16"/>
      <c r="R206" s="16"/>
      <c r="S206" s="17">
        <f t="shared" si="157"/>
        <v>0</v>
      </c>
      <c r="T206" s="16"/>
      <c r="U206" s="16">
        <f t="shared" si="159"/>
        <v>2000</v>
      </c>
      <c r="V206" s="16">
        <v>180</v>
      </c>
      <c r="W206" s="16"/>
    </row>
    <row r="207" spans="1:23" s="50" customFormat="1">
      <c r="A207" s="64">
        <v>187</v>
      </c>
      <c r="B207" s="10">
        <v>1312</v>
      </c>
      <c r="C207" s="72" t="s">
        <v>1068</v>
      </c>
      <c r="D207" s="21">
        <v>40919</v>
      </c>
      <c r="E207" s="142">
        <v>40000</v>
      </c>
      <c r="F207" s="143">
        <f t="shared" si="153"/>
        <v>40000</v>
      </c>
      <c r="G207" s="55">
        <v>41277</v>
      </c>
      <c r="H207" s="44">
        <v>40000</v>
      </c>
      <c r="I207" s="44">
        <v>2061</v>
      </c>
      <c r="J207" s="48">
        <v>1374</v>
      </c>
      <c r="K207" s="47">
        <f t="shared" si="154"/>
        <v>43435</v>
      </c>
      <c r="L207" s="48">
        <v>29275</v>
      </c>
      <c r="M207" s="73">
        <v>2439</v>
      </c>
      <c r="N207" s="74">
        <v>1626</v>
      </c>
      <c r="O207" s="47">
        <f t="shared" si="155"/>
        <v>33340</v>
      </c>
      <c r="P207" s="98">
        <f t="shared" si="156"/>
        <v>10725</v>
      </c>
      <c r="Q207" s="48"/>
      <c r="R207" s="48"/>
      <c r="S207" s="207">
        <f t="shared" si="157"/>
        <v>10725</v>
      </c>
      <c r="T207" s="48"/>
      <c r="U207" s="48">
        <f t="shared" si="159"/>
        <v>2000</v>
      </c>
      <c r="V207" s="48">
        <v>150</v>
      </c>
      <c r="W207" s="48"/>
    </row>
    <row r="208" spans="1:23">
      <c r="A208" s="64">
        <v>188</v>
      </c>
      <c r="B208" s="10">
        <v>1338</v>
      </c>
      <c r="C208" s="72" t="s">
        <v>1082</v>
      </c>
      <c r="D208" s="168" t="s">
        <v>901</v>
      </c>
      <c r="E208" s="142">
        <v>50000</v>
      </c>
      <c r="F208" s="143">
        <f t="shared" si="153"/>
        <v>50000</v>
      </c>
      <c r="G208" s="22" t="s">
        <v>890</v>
      </c>
      <c r="H208" s="57">
        <v>50000</v>
      </c>
      <c r="I208" s="57">
        <v>1692</v>
      </c>
      <c r="J208" s="16">
        <v>1128</v>
      </c>
      <c r="K208" s="15">
        <f t="shared" ref="K208:K215" si="160">H208+I208+J208</f>
        <v>52820</v>
      </c>
      <c r="L208" s="16">
        <v>50000</v>
      </c>
      <c r="M208" s="72">
        <v>1692</v>
      </c>
      <c r="N208" s="75">
        <v>1128</v>
      </c>
      <c r="O208" s="15">
        <f t="shared" ref="O208:O215" si="161">L208+M208+N208</f>
        <v>52820</v>
      </c>
      <c r="P208" s="15">
        <f t="shared" ref="P208:P215" si="162">H208-L208</f>
        <v>0</v>
      </c>
      <c r="Q208" s="16"/>
      <c r="R208" s="16"/>
      <c r="S208" s="17">
        <f t="shared" ref="S208:S215" si="163">P208+Q208+R208</f>
        <v>0</v>
      </c>
      <c r="T208" s="16"/>
      <c r="U208" s="16">
        <f t="shared" si="159"/>
        <v>2500</v>
      </c>
      <c r="V208" s="16">
        <v>240</v>
      </c>
      <c r="W208" s="16"/>
    </row>
    <row r="209" spans="1:25" s="83" customFormat="1">
      <c r="A209" s="64"/>
      <c r="B209" s="84"/>
      <c r="C209" s="185" t="s">
        <v>1289</v>
      </c>
      <c r="D209" s="85"/>
      <c r="E209" s="175">
        <f t="shared" ref="E209:W209" si="164">SUM(E194:E208)</f>
        <v>606000</v>
      </c>
      <c r="F209" s="175">
        <f t="shared" si="164"/>
        <v>606000</v>
      </c>
      <c r="G209" s="70">
        <f t="shared" si="164"/>
        <v>288792</v>
      </c>
      <c r="H209" s="70">
        <f t="shared" si="164"/>
        <v>606000</v>
      </c>
      <c r="I209" s="70">
        <f t="shared" si="164"/>
        <v>35456</v>
      </c>
      <c r="J209" s="70">
        <f t="shared" si="164"/>
        <v>23536</v>
      </c>
      <c r="K209" s="70">
        <f t="shared" si="164"/>
        <v>664992</v>
      </c>
      <c r="L209" s="70">
        <f t="shared" si="164"/>
        <v>592075</v>
      </c>
      <c r="M209" s="70">
        <f t="shared" si="164"/>
        <v>35777</v>
      </c>
      <c r="N209" s="70">
        <f t="shared" si="164"/>
        <v>23751</v>
      </c>
      <c r="O209" s="70">
        <f t="shared" si="164"/>
        <v>651603</v>
      </c>
      <c r="P209" s="70">
        <f t="shared" si="164"/>
        <v>13925</v>
      </c>
      <c r="Q209" s="70">
        <f t="shared" si="164"/>
        <v>0</v>
      </c>
      <c r="R209" s="70">
        <f t="shared" si="164"/>
        <v>0</v>
      </c>
      <c r="S209" s="70">
        <f t="shared" si="164"/>
        <v>13925</v>
      </c>
      <c r="T209" s="70">
        <f t="shared" si="164"/>
        <v>0</v>
      </c>
      <c r="U209" s="70">
        <f t="shared" si="164"/>
        <v>30300</v>
      </c>
      <c r="V209" s="70">
        <f t="shared" si="164"/>
        <v>2770</v>
      </c>
      <c r="W209" s="70">
        <f t="shared" si="164"/>
        <v>0</v>
      </c>
      <c r="X209" s="165">
        <f>U205+U207</f>
        <v>4000</v>
      </c>
      <c r="Y209" s="165">
        <f>V205+V207</f>
        <v>350</v>
      </c>
    </row>
    <row r="210" spans="1:25">
      <c r="A210" s="64">
        <v>189</v>
      </c>
      <c r="B210" s="10">
        <v>1374</v>
      </c>
      <c r="C210" s="72" t="s">
        <v>409</v>
      </c>
      <c r="D210" s="21">
        <v>41700</v>
      </c>
      <c r="E210" s="142">
        <v>50000</v>
      </c>
      <c r="F210" s="143">
        <f t="shared" ref="F210:F215" si="165">SUM(E210:E210)</f>
        <v>50000</v>
      </c>
      <c r="G210" s="23">
        <v>41704</v>
      </c>
      <c r="H210" s="12">
        <v>50000</v>
      </c>
      <c r="I210" s="12">
        <v>1536</v>
      </c>
      <c r="J210" s="16">
        <v>1024</v>
      </c>
      <c r="K210" s="15">
        <f t="shared" si="160"/>
        <v>52560</v>
      </c>
      <c r="L210" s="16">
        <v>50000</v>
      </c>
      <c r="M210" s="72">
        <v>3162</v>
      </c>
      <c r="N210" s="75">
        <v>2108</v>
      </c>
      <c r="O210" s="15">
        <f t="shared" si="161"/>
        <v>55270</v>
      </c>
      <c r="P210" s="15">
        <f t="shared" si="162"/>
        <v>0</v>
      </c>
      <c r="Q210" s="16"/>
      <c r="R210" s="16"/>
      <c r="S210" s="17">
        <f t="shared" si="163"/>
        <v>0</v>
      </c>
      <c r="T210" s="16"/>
      <c r="U210" s="16">
        <f t="shared" ref="U210:U215" si="166">F210/100*5</f>
        <v>2500</v>
      </c>
      <c r="V210" s="16">
        <v>240</v>
      </c>
      <c r="W210" s="16"/>
    </row>
    <row r="211" spans="1:25">
      <c r="A211" s="64">
        <v>190</v>
      </c>
      <c r="B211" s="10">
        <v>1376</v>
      </c>
      <c r="C211" s="72" t="s">
        <v>1102</v>
      </c>
      <c r="D211" s="168" t="s">
        <v>903</v>
      </c>
      <c r="E211" s="142">
        <v>48000</v>
      </c>
      <c r="F211" s="143">
        <f t="shared" si="165"/>
        <v>48000</v>
      </c>
      <c r="G211" s="22" t="s">
        <v>892</v>
      </c>
      <c r="H211" s="12">
        <v>48000</v>
      </c>
      <c r="I211" s="12">
        <v>900</v>
      </c>
      <c r="J211" s="16">
        <v>600</v>
      </c>
      <c r="K211" s="15">
        <f t="shared" si="160"/>
        <v>49500</v>
      </c>
      <c r="L211" s="16">
        <v>48000</v>
      </c>
      <c r="M211" s="72">
        <v>2964</v>
      </c>
      <c r="N211" s="75">
        <v>1976</v>
      </c>
      <c r="O211" s="15">
        <f t="shared" si="161"/>
        <v>52940</v>
      </c>
      <c r="P211" s="15">
        <f t="shared" si="162"/>
        <v>0</v>
      </c>
      <c r="Q211" s="16"/>
      <c r="R211" s="16"/>
      <c r="S211" s="17">
        <f t="shared" si="163"/>
        <v>0</v>
      </c>
      <c r="T211" s="16"/>
      <c r="U211" s="16">
        <f t="shared" si="166"/>
        <v>2400</v>
      </c>
      <c r="V211" s="16">
        <v>200</v>
      </c>
      <c r="W211" s="16"/>
    </row>
    <row r="212" spans="1:25">
      <c r="A212" s="64">
        <v>191</v>
      </c>
      <c r="B212" s="10">
        <v>1377</v>
      </c>
      <c r="C212" s="72" t="s">
        <v>390</v>
      </c>
      <c r="D212" s="168" t="s">
        <v>903</v>
      </c>
      <c r="E212" s="142">
        <v>48000</v>
      </c>
      <c r="F212" s="143">
        <f t="shared" si="165"/>
        <v>48000</v>
      </c>
      <c r="G212" s="22" t="s">
        <v>892</v>
      </c>
      <c r="H212" s="58">
        <v>48000</v>
      </c>
      <c r="I212" s="58">
        <v>5010</v>
      </c>
      <c r="J212" s="16">
        <v>460</v>
      </c>
      <c r="K212" s="15">
        <f t="shared" si="160"/>
        <v>53470</v>
      </c>
      <c r="L212" s="16">
        <v>48000</v>
      </c>
      <c r="M212" s="72">
        <v>3006</v>
      </c>
      <c r="N212" s="75">
        <v>2004</v>
      </c>
      <c r="O212" s="15">
        <f t="shared" si="161"/>
        <v>53010</v>
      </c>
      <c r="P212" s="15">
        <f t="shared" si="162"/>
        <v>0</v>
      </c>
      <c r="Q212" s="16"/>
      <c r="R212" s="16"/>
      <c r="S212" s="17">
        <f t="shared" si="163"/>
        <v>0</v>
      </c>
      <c r="T212" s="16"/>
      <c r="U212" s="16">
        <f t="shared" si="166"/>
        <v>2400</v>
      </c>
      <c r="V212" s="16">
        <v>100</v>
      </c>
      <c r="W212" s="16"/>
    </row>
    <row r="213" spans="1:25">
      <c r="A213" s="64">
        <v>192</v>
      </c>
      <c r="B213" s="10">
        <v>1378</v>
      </c>
      <c r="C213" s="72" t="s">
        <v>1103</v>
      </c>
      <c r="D213" s="168" t="s">
        <v>903</v>
      </c>
      <c r="E213" s="142">
        <v>40000</v>
      </c>
      <c r="F213" s="143">
        <f t="shared" si="165"/>
        <v>40000</v>
      </c>
      <c r="G213" s="22" t="s">
        <v>892</v>
      </c>
      <c r="H213" s="12">
        <v>40000</v>
      </c>
      <c r="I213" s="12">
        <v>790</v>
      </c>
      <c r="J213" s="16">
        <v>500</v>
      </c>
      <c r="K213" s="15">
        <f t="shared" si="160"/>
        <v>41290</v>
      </c>
      <c r="L213" s="16">
        <v>40000</v>
      </c>
      <c r="M213" s="72">
        <v>2505</v>
      </c>
      <c r="N213" s="75">
        <v>1670</v>
      </c>
      <c r="O213" s="15">
        <f t="shared" si="161"/>
        <v>44175</v>
      </c>
      <c r="P213" s="15">
        <f t="shared" si="162"/>
        <v>0</v>
      </c>
      <c r="Q213" s="16"/>
      <c r="R213" s="16"/>
      <c r="S213" s="17">
        <f t="shared" si="163"/>
        <v>0</v>
      </c>
      <c r="T213" s="16"/>
      <c r="U213" s="16">
        <f t="shared" si="166"/>
        <v>2000</v>
      </c>
      <c r="V213" s="16">
        <v>230</v>
      </c>
      <c r="W213" s="16"/>
    </row>
    <row r="214" spans="1:25">
      <c r="A214" s="64">
        <v>193</v>
      </c>
      <c r="B214" s="10">
        <v>1379</v>
      </c>
      <c r="C214" s="72" t="s">
        <v>1104</v>
      </c>
      <c r="D214" s="168" t="s">
        <v>903</v>
      </c>
      <c r="E214" s="142">
        <v>48000</v>
      </c>
      <c r="F214" s="143">
        <f t="shared" si="165"/>
        <v>48000</v>
      </c>
      <c r="G214" s="22" t="s">
        <v>892</v>
      </c>
      <c r="H214" s="12">
        <v>48000</v>
      </c>
      <c r="I214" s="12">
        <v>892</v>
      </c>
      <c r="J214" s="16">
        <v>588</v>
      </c>
      <c r="K214" s="15">
        <f t="shared" si="160"/>
        <v>49480</v>
      </c>
      <c r="L214" s="16">
        <v>48000</v>
      </c>
      <c r="M214" s="72">
        <v>2946</v>
      </c>
      <c r="N214" s="75">
        <v>1964</v>
      </c>
      <c r="O214" s="15">
        <f t="shared" si="161"/>
        <v>52910</v>
      </c>
      <c r="P214" s="15">
        <f t="shared" si="162"/>
        <v>0</v>
      </c>
      <c r="Q214" s="16"/>
      <c r="R214" s="16"/>
      <c r="S214" s="17">
        <f t="shared" si="163"/>
        <v>0</v>
      </c>
      <c r="T214" s="16"/>
      <c r="U214" s="16">
        <f t="shared" si="166"/>
        <v>2400</v>
      </c>
      <c r="V214" s="16">
        <v>230</v>
      </c>
      <c r="W214" s="16"/>
    </row>
    <row r="215" spans="1:25">
      <c r="A215" s="64">
        <v>194</v>
      </c>
      <c r="B215" s="10">
        <v>1383</v>
      </c>
      <c r="C215" s="72" t="s">
        <v>330</v>
      </c>
      <c r="D215" s="168" t="s">
        <v>903</v>
      </c>
      <c r="E215" s="142">
        <v>24000</v>
      </c>
      <c r="F215" s="143">
        <f t="shared" si="165"/>
        <v>24000</v>
      </c>
      <c r="G215" s="22" t="s">
        <v>892</v>
      </c>
      <c r="H215" s="12">
        <v>24000</v>
      </c>
      <c r="I215" s="12">
        <v>454</v>
      </c>
      <c r="J215" s="16">
        <v>296</v>
      </c>
      <c r="K215" s="15">
        <f t="shared" si="160"/>
        <v>24750</v>
      </c>
      <c r="L215" s="16">
        <v>24000</v>
      </c>
      <c r="M215" s="72">
        <v>1473</v>
      </c>
      <c r="N215" s="75">
        <v>981</v>
      </c>
      <c r="O215" s="15">
        <f t="shared" si="161"/>
        <v>26454</v>
      </c>
      <c r="P215" s="15">
        <f t="shared" si="162"/>
        <v>0</v>
      </c>
      <c r="Q215" s="16"/>
      <c r="R215" s="16"/>
      <c r="S215" s="17">
        <f t="shared" si="163"/>
        <v>0</v>
      </c>
      <c r="T215" s="16"/>
      <c r="U215" s="16">
        <f t="shared" si="166"/>
        <v>1200</v>
      </c>
      <c r="V215" s="16">
        <v>170</v>
      </c>
      <c r="W215" s="16"/>
    </row>
    <row r="216" spans="1:25" s="86" customFormat="1" ht="18.75">
      <c r="A216" s="120"/>
      <c r="B216" s="84"/>
      <c r="C216" s="185" t="s">
        <v>1290</v>
      </c>
      <c r="D216" s="85"/>
      <c r="E216" s="175">
        <f t="shared" ref="E216:W216" si="167">SUM(E210:E215)</f>
        <v>258000</v>
      </c>
      <c r="F216" s="175">
        <f t="shared" si="167"/>
        <v>258000</v>
      </c>
      <c r="G216" s="70">
        <f t="shared" si="167"/>
        <v>41704</v>
      </c>
      <c r="H216" s="70">
        <f t="shared" si="167"/>
        <v>258000</v>
      </c>
      <c r="I216" s="70">
        <f t="shared" si="167"/>
        <v>9582</v>
      </c>
      <c r="J216" s="70">
        <f t="shared" si="167"/>
        <v>3468</v>
      </c>
      <c r="K216" s="70">
        <f t="shared" si="167"/>
        <v>271050</v>
      </c>
      <c r="L216" s="70">
        <f t="shared" si="167"/>
        <v>258000</v>
      </c>
      <c r="M216" s="70">
        <f t="shared" si="167"/>
        <v>16056</v>
      </c>
      <c r="N216" s="70">
        <f t="shared" si="167"/>
        <v>10703</v>
      </c>
      <c r="O216" s="70">
        <f t="shared" si="167"/>
        <v>284759</v>
      </c>
      <c r="P216" s="70">
        <f t="shared" si="167"/>
        <v>0</v>
      </c>
      <c r="Q216" s="70">
        <f t="shared" si="167"/>
        <v>0</v>
      </c>
      <c r="R216" s="70">
        <f t="shared" si="167"/>
        <v>0</v>
      </c>
      <c r="S216" s="70">
        <f t="shared" si="167"/>
        <v>0</v>
      </c>
      <c r="T216" s="70">
        <f t="shared" si="167"/>
        <v>0</v>
      </c>
      <c r="U216" s="70">
        <f t="shared" si="167"/>
        <v>12900</v>
      </c>
      <c r="V216" s="70">
        <f t="shared" si="167"/>
        <v>1170</v>
      </c>
      <c r="W216" s="70">
        <f t="shared" si="167"/>
        <v>0</v>
      </c>
    </row>
    <row r="217" spans="1:25">
      <c r="A217" s="64">
        <v>195</v>
      </c>
      <c r="B217" s="10">
        <v>1416</v>
      </c>
      <c r="C217" s="72" t="s">
        <v>1126</v>
      </c>
      <c r="D217" s="168" t="s">
        <v>914</v>
      </c>
      <c r="E217" s="142">
        <v>50000</v>
      </c>
      <c r="F217" s="143">
        <f t="shared" ref="F217:F244" si="168">SUM(E217:E217)</f>
        <v>50000</v>
      </c>
      <c r="G217" s="22" t="s">
        <v>1159</v>
      </c>
      <c r="H217" s="58">
        <v>50000</v>
      </c>
      <c r="I217" s="59">
        <f t="shared" ref="I217:I244" si="169">M217</f>
        <v>2900</v>
      </c>
      <c r="J217" s="16">
        <f t="shared" ref="J217:J244" si="170">N217</f>
        <v>1934</v>
      </c>
      <c r="K217" s="15">
        <f t="shared" ref="K217:K238" si="171">H217+I217+J217</f>
        <v>54834</v>
      </c>
      <c r="L217" s="16">
        <v>50000</v>
      </c>
      <c r="M217" s="72">
        <v>2900</v>
      </c>
      <c r="N217" s="75">
        <v>1934</v>
      </c>
      <c r="O217" s="15">
        <f t="shared" ref="O217:O238" si="172">L217+M217+N217</f>
        <v>54834</v>
      </c>
      <c r="P217" s="15">
        <f t="shared" ref="P217:P238" si="173">H217-L217</f>
        <v>0</v>
      </c>
      <c r="Q217" s="16"/>
      <c r="R217" s="16"/>
      <c r="S217" s="17">
        <f t="shared" ref="S217:S238" si="174">P217+Q217+R217</f>
        <v>0</v>
      </c>
      <c r="T217" s="16"/>
      <c r="U217" s="16">
        <f t="shared" ref="U217:U244" si="175">F217/100*5</f>
        <v>2500</v>
      </c>
      <c r="V217" s="16">
        <v>200</v>
      </c>
      <c r="W217" s="16"/>
      <c r="X217" s="25"/>
      <c r="Y217" s="18" t="s">
        <v>1693</v>
      </c>
    </row>
    <row r="218" spans="1:25">
      <c r="A218" s="64">
        <v>196</v>
      </c>
      <c r="B218" s="10">
        <v>1417</v>
      </c>
      <c r="C218" s="72" t="s">
        <v>1127</v>
      </c>
      <c r="D218" s="168" t="s">
        <v>914</v>
      </c>
      <c r="E218" s="142">
        <v>50000</v>
      </c>
      <c r="F218" s="143">
        <f t="shared" si="168"/>
        <v>50000</v>
      </c>
      <c r="G218" s="22" t="s">
        <v>1159</v>
      </c>
      <c r="H218" s="58">
        <v>50000</v>
      </c>
      <c r="I218" s="59">
        <f t="shared" si="169"/>
        <v>3029</v>
      </c>
      <c r="J218" s="16">
        <f t="shared" si="170"/>
        <v>2019</v>
      </c>
      <c r="K218" s="15">
        <f t="shared" si="171"/>
        <v>55048</v>
      </c>
      <c r="L218" s="16">
        <v>50000</v>
      </c>
      <c r="M218" s="72">
        <v>3029</v>
      </c>
      <c r="N218" s="75">
        <v>2019</v>
      </c>
      <c r="O218" s="15">
        <f t="shared" si="172"/>
        <v>55048</v>
      </c>
      <c r="P218" s="15">
        <f t="shared" si="173"/>
        <v>0</v>
      </c>
      <c r="Q218" s="16"/>
      <c r="R218" s="16"/>
      <c r="S218" s="17">
        <f t="shared" si="174"/>
        <v>0</v>
      </c>
      <c r="T218" s="16"/>
      <c r="U218" s="16">
        <f t="shared" si="175"/>
        <v>2500</v>
      </c>
      <c r="V218" s="16">
        <v>230</v>
      </c>
      <c r="W218" s="16"/>
      <c r="X218" s="25"/>
    </row>
    <row r="219" spans="1:25">
      <c r="A219" s="64">
        <v>197</v>
      </c>
      <c r="B219" s="10">
        <v>1418</v>
      </c>
      <c r="C219" s="72" t="s">
        <v>1128</v>
      </c>
      <c r="D219" s="168" t="s">
        <v>914</v>
      </c>
      <c r="E219" s="142">
        <v>50000</v>
      </c>
      <c r="F219" s="143">
        <f t="shared" si="168"/>
        <v>50000</v>
      </c>
      <c r="G219" s="22" t="s">
        <v>1159</v>
      </c>
      <c r="H219" s="110">
        <v>50000</v>
      </c>
      <c r="I219" s="110">
        <f t="shared" si="169"/>
        <v>3210</v>
      </c>
      <c r="J219" s="16">
        <f t="shared" si="170"/>
        <v>2140</v>
      </c>
      <c r="K219" s="15">
        <f t="shared" si="171"/>
        <v>55350</v>
      </c>
      <c r="L219" s="16">
        <v>50000</v>
      </c>
      <c r="M219" s="72">
        <v>3210</v>
      </c>
      <c r="N219" s="75">
        <v>2140</v>
      </c>
      <c r="O219" s="15">
        <f t="shared" si="172"/>
        <v>55350</v>
      </c>
      <c r="P219" s="15">
        <f t="shared" si="173"/>
        <v>0</v>
      </c>
      <c r="Q219" s="16"/>
      <c r="R219" s="16"/>
      <c r="S219" s="17">
        <f t="shared" si="174"/>
        <v>0</v>
      </c>
      <c r="T219" s="16"/>
      <c r="U219" s="16">
        <f t="shared" si="175"/>
        <v>2500</v>
      </c>
      <c r="V219" s="16">
        <v>150</v>
      </c>
      <c r="W219" s="16"/>
      <c r="X219" s="25"/>
    </row>
    <row r="220" spans="1:25">
      <c r="A220" s="64">
        <v>198</v>
      </c>
      <c r="B220" s="10">
        <v>1419</v>
      </c>
      <c r="C220" s="72" t="s">
        <v>661</v>
      </c>
      <c r="D220" s="168" t="s">
        <v>914</v>
      </c>
      <c r="E220" s="142">
        <v>50000</v>
      </c>
      <c r="F220" s="143">
        <f t="shared" si="168"/>
        <v>50000</v>
      </c>
      <c r="G220" s="22" t="s">
        <v>1159</v>
      </c>
      <c r="H220" s="58">
        <v>50000</v>
      </c>
      <c r="I220" s="59">
        <f t="shared" si="169"/>
        <v>3039</v>
      </c>
      <c r="J220" s="16">
        <f t="shared" si="170"/>
        <v>2026</v>
      </c>
      <c r="K220" s="15">
        <f t="shared" si="171"/>
        <v>55065</v>
      </c>
      <c r="L220" s="16">
        <v>50000</v>
      </c>
      <c r="M220" s="72">
        <v>3039</v>
      </c>
      <c r="N220" s="75">
        <v>2026</v>
      </c>
      <c r="O220" s="15">
        <f t="shared" si="172"/>
        <v>55065</v>
      </c>
      <c r="P220" s="15">
        <f t="shared" si="173"/>
        <v>0</v>
      </c>
      <c r="Q220" s="16"/>
      <c r="R220" s="16"/>
      <c r="S220" s="17">
        <f t="shared" si="174"/>
        <v>0</v>
      </c>
      <c r="T220" s="16"/>
      <c r="U220" s="16">
        <f t="shared" si="175"/>
        <v>2500</v>
      </c>
      <c r="V220" s="16">
        <v>200</v>
      </c>
      <c r="W220" s="16"/>
      <c r="X220" s="25"/>
    </row>
    <row r="221" spans="1:25">
      <c r="A221" s="64">
        <v>199</v>
      </c>
      <c r="B221" s="10">
        <v>1420</v>
      </c>
      <c r="C221" s="72" t="s">
        <v>1129</v>
      </c>
      <c r="D221" s="21">
        <v>41650</v>
      </c>
      <c r="E221" s="142">
        <v>48000</v>
      </c>
      <c r="F221" s="143">
        <f t="shared" si="168"/>
        <v>48000</v>
      </c>
      <c r="G221" s="23">
        <v>42007</v>
      </c>
      <c r="H221" s="58">
        <v>48000</v>
      </c>
      <c r="I221" s="59">
        <f t="shared" si="169"/>
        <v>2608</v>
      </c>
      <c r="J221" s="16">
        <f t="shared" si="170"/>
        <v>1738</v>
      </c>
      <c r="K221" s="15">
        <f t="shared" si="171"/>
        <v>52346</v>
      </c>
      <c r="L221" s="16">
        <v>48000</v>
      </c>
      <c r="M221" s="75">
        <v>2608</v>
      </c>
      <c r="N221" s="75">
        <v>1738</v>
      </c>
      <c r="O221" s="15">
        <f t="shared" si="172"/>
        <v>52346</v>
      </c>
      <c r="P221" s="15">
        <f t="shared" si="173"/>
        <v>0</v>
      </c>
      <c r="Q221" s="16"/>
      <c r="R221" s="16"/>
      <c r="S221" s="17">
        <f t="shared" si="174"/>
        <v>0</v>
      </c>
      <c r="T221" s="16"/>
      <c r="U221" s="16">
        <f t="shared" si="175"/>
        <v>2400</v>
      </c>
      <c r="V221" s="16">
        <v>200</v>
      </c>
      <c r="W221" s="16"/>
      <c r="X221" s="25"/>
    </row>
    <row r="222" spans="1:25">
      <c r="A222" s="64">
        <v>200</v>
      </c>
      <c r="B222" s="10">
        <v>1421</v>
      </c>
      <c r="C222" s="72" t="s">
        <v>1130</v>
      </c>
      <c r="D222" s="21">
        <v>41650</v>
      </c>
      <c r="E222" s="142">
        <v>48000</v>
      </c>
      <c r="F222" s="143">
        <f t="shared" si="168"/>
        <v>48000</v>
      </c>
      <c r="G222" s="23">
        <v>42007</v>
      </c>
      <c r="H222" s="58">
        <v>48000</v>
      </c>
      <c r="I222" s="59">
        <f t="shared" si="169"/>
        <v>3078</v>
      </c>
      <c r="J222" s="16">
        <f t="shared" si="170"/>
        <v>2052</v>
      </c>
      <c r="K222" s="15">
        <f t="shared" si="171"/>
        <v>53130</v>
      </c>
      <c r="L222" s="16">
        <v>48000</v>
      </c>
      <c r="M222" s="75">
        <v>3078</v>
      </c>
      <c r="N222" s="75">
        <v>2052</v>
      </c>
      <c r="O222" s="15">
        <f t="shared" si="172"/>
        <v>53130</v>
      </c>
      <c r="P222" s="15">
        <f t="shared" si="173"/>
        <v>0</v>
      </c>
      <c r="Q222" s="16"/>
      <c r="R222" s="16"/>
      <c r="S222" s="17">
        <f t="shared" si="174"/>
        <v>0</v>
      </c>
      <c r="T222" s="16"/>
      <c r="U222" s="16">
        <f t="shared" si="175"/>
        <v>2400</v>
      </c>
      <c r="V222" s="16">
        <v>230</v>
      </c>
      <c r="W222" s="16"/>
      <c r="X222" s="25"/>
    </row>
    <row r="223" spans="1:25">
      <c r="A223" s="64">
        <v>201</v>
      </c>
      <c r="B223" s="10">
        <v>1422</v>
      </c>
      <c r="C223" s="72" t="s">
        <v>1131</v>
      </c>
      <c r="D223" s="21">
        <v>41650</v>
      </c>
      <c r="E223" s="142">
        <v>40000</v>
      </c>
      <c r="F223" s="143">
        <f t="shared" si="168"/>
        <v>40000</v>
      </c>
      <c r="G223" s="23">
        <v>42007</v>
      </c>
      <c r="H223" s="58">
        <v>40000</v>
      </c>
      <c r="I223" s="59">
        <f t="shared" si="169"/>
        <v>2405</v>
      </c>
      <c r="J223" s="16">
        <f t="shared" si="170"/>
        <v>1604</v>
      </c>
      <c r="K223" s="15">
        <f t="shared" si="171"/>
        <v>44009</v>
      </c>
      <c r="L223" s="16">
        <v>40000</v>
      </c>
      <c r="M223" s="75">
        <v>2405</v>
      </c>
      <c r="N223" s="75">
        <v>1604</v>
      </c>
      <c r="O223" s="15">
        <f t="shared" si="172"/>
        <v>44009</v>
      </c>
      <c r="P223" s="15">
        <f t="shared" si="173"/>
        <v>0</v>
      </c>
      <c r="Q223" s="16"/>
      <c r="R223" s="16"/>
      <c r="S223" s="17">
        <f t="shared" si="174"/>
        <v>0</v>
      </c>
      <c r="T223" s="16"/>
      <c r="U223" s="16">
        <f t="shared" si="175"/>
        <v>2000</v>
      </c>
      <c r="V223" s="16">
        <v>120</v>
      </c>
      <c r="W223" s="16"/>
      <c r="X223" s="25"/>
    </row>
    <row r="224" spans="1:25">
      <c r="A224" s="64">
        <v>202</v>
      </c>
      <c r="B224" s="10">
        <v>1423</v>
      </c>
      <c r="C224" s="72" t="s">
        <v>1132</v>
      </c>
      <c r="D224" s="21">
        <v>41650</v>
      </c>
      <c r="E224" s="142">
        <v>48000</v>
      </c>
      <c r="F224" s="143">
        <f t="shared" si="168"/>
        <v>48000</v>
      </c>
      <c r="G224" s="23">
        <v>42007</v>
      </c>
      <c r="H224" s="58">
        <v>48000</v>
      </c>
      <c r="I224" s="59">
        <f t="shared" si="169"/>
        <v>2922</v>
      </c>
      <c r="J224" s="16">
        <f t="shared" si="170"/>
        <v>1948</v>
      </c>
      <c r="K224" s="15">
        <f t="shared" si="171"/>
        <v>52870</v>
      </c>
      <c r="L224" s="16">
        <v>48000</v>
      </c>
      <c r="M224" s="75">
        <v>2922</v>
      </c>
      <c r="N224" s="75">
        <v>1948</v>
      </c>
      <c r="O224" s="15">
        <f t="shared" si="172"/>
        <v>52870</v>
      </c>
      <c r="P224" s="15">
        <f t="shared" si="173"/>
        <v>0</v>
      </c>
      <c r="Q224" s="16"/>
      <c r="R224" s="16"/>
      <c r="S224" s="17">
        <f t="shared" si="174"/>
        <v>0</v>
      </c>
      <c r="T224" s="16"/>
      <c r="U224" s="16">
        <f t="shared" si="175"/>
        <v>2400</v>
      </c>
      <c r="V224" s="16">
        <v>230</v>
      </c>
      <c r="W224" s="16"/>
      <c r="X224" s="25"/>
    </row>
    <row r="225" spans="1:24">
      <c r="A225" s="64">
        <v>203</v>
      </c>
      <c r="B225" s="10">
        <v>1424</v>
      </c>
      <c r="C225" s="72" t="s">
        <v>1133</v>
      </c>
      <c r="D225" s="21">
        <v>41650</v>
      </c>
      <c r="E225" s="142">
        <v>48000</v>
      </c>
      <c r="F225" s="143">
        <f t="shared" si="168"/>
        <v>48000</v>
      </c>
      <c r="G225" s="23">
        <v>42007</v>
      </c>
      <c r="H225" s="58">
        <v>48000</v>
      </c>
      <c r="I225" s="59">
        <f t="shared" si="169"/>
        <v>2940</v>
      </c>
      <c r="J225" s="16">
        <f t="shared" si="170"/>
        <v>1960</v>
      </c>
      <c r="K225" s="15">
        <f t="shared" si="171"/>
        <v>52900</v>
      </c>
      <c r="L225" s="16">
        <v>48000</v>
      </c>
      <c r="M225" s="75">
        <v>2940</v>
      </c>
      <c r="N225" s="75">
        <v>1960</v>
      </c>
      <c r="O225" s="15">
        <f t="shared" si="172"/>
        <v>52900</v>
      </c>
      <c r="P225" s="15">
        <f t="shared" si="173"/>
        <v>0</v>
      </c>
      <c r="Q225" s="16"/>
      <c r="R225" s="16"/>
      <c r="S225" s="17">
        <f t="shared" si="174"/>
        <v>0</v>
      </c>
      <c r="T225" s="16"/>
      <c r="U225" s="16">
        <f t="shared" si="175"/>
        <v>2400</v>
      </c>
      <c r="V225" s="16">
        <v>230</v>
      </c>
      <c r="W225" s="16"/>
      <c r="X225" s="25"/>
    </row>
    <row r="226" spans="1:24">
      <c r="A226" s="64">
        <v>204</v>
      </c>
      <c r="B226" s="10">
        <v>1425</v>
      </c>
      <c r="C226" s="72" t="s">
        <v>1134</v>
      </c>
      <c r="D226" s="21">
        <v>41650</v>
      </c>
      <c r="E226" s="142">
        <v>40000</v>
      </c>
      <c r="F226" s="143">
        <f t="shared" si="168"/>
        <v>40000</v>
      </c>
      <c r="G226" s="23">
        <v>42007</v>
      </c>
      <c r="H226" s="58">
        <v>40000</v>
      </c>
      <c r="I226" s="59">
        <f t="shared" si="169"/>
        <v>2516</v>
      </c>
      <c r="J226" s="16">
        <f t="shared" si="170"/>
        <v>1678</v>
      </c>
      <c r="K226" s="15">
        <f t="shared" si="171"/>
        <v>44194</v>
      </c>
      <c r="L226" s="16">
        <v>40000</v>
      </c>
      <c r="M226" s="75">
        <v>2516</v>
      </c>
      <c r="N226" s="75">
        <v>1678</v>
      </c>
      <c r="O226" s="15">
        <f t="shared" si="172"/>
        <v>44194</v>
      </c>
      <c r="P226" s="15">
        <f t="shared" si="173"/>
        <v>0</v>
      </c>
      <c r="Q226" s="16"/>
      <c r="R226" s="16"/>
      <c r="S226" s="17">
        <f t="shared" si="174"/>
        <v>0</v>
      </c>
      <c r="T226" s="16"/>
      <c r="U226" s="16">
        <f t="shared" si="175"/>
        <v>2000</v>
      </c>
      <c r="V226" s="16">
        <v>230</v>
      </c>
      <c r="W226" s="16"/>
      <c r="X226" s="25"/>
    </row>
    <row r="227" spans="1:24">
      <c r="A227" s="64">
        <v>205</v>
      </c>
      <c r="B227" s="10">
        <v>1426</v>
      </c>
      <c r="C227" s="72" t="s">
        <v>1135</v>
      </c>
      <c r="D227" s="21">
        <v>41650</v>
      </c>
      <c r="E227" s="142">
        <v>40000</v>
      </c>
      <c r="F227" s="143">
        <f t="shared" si="168"/>
        <v>40000</v>
      </c>
      <c r="G227" s="23">
        <v>42007</v>
      </c>
      <c r="H227" s="58">
        <v>40000</v>
      </c>
      <c r="I227" s="59">
        <f t="shared" si="169"/>
        <v>2468</v>
      </c>
      <c r="J227" s="16">
        <f t="shared" si="170"/>
        <v>1646</v>
      </c>
      <c r="K227" s="15">
        <f t="shared" si="171"/>
        <v>44114</v>
      </c>
      <c r="L227" s="16">
        <v>40000</v>
      </c>
      <c r="M227" s="75">
        <v>2468</v>
      </c>
      <c r="N227" s="75">
        <v>1646</v>
      </c>
      <c r="O227" s="15">
        <f t="shared" si="172"/>
        <v>44114</v>
      </c>
      <c r="P227" s="15">
        <f t="shared" si="173"/>
        <v>0</v>
      </c>
      <c r="Q227" s="16"/>
      <c r="R227" s="16"/>
      <c r="S227" s="17">
        <f t="shared" si="174"/>
        <v>0</v>
      </c>
      <c r="T227" s="16"/>
      <c r="U227" s="16">
        <f t="shared" si="175"/>
        <v>2000</v>
      </c>
      <c r="V227" s="16">
        <v>230</v>
      </c>
      <c r="W227" s="16"/>
      <c r="X227" s="25"/>
    </row>
    <row r="228" spans="1:24">
      <c r="A228" s="64">
        <v>206</v>
      </c>
      <c r="B228" s="10">
        <v>1441</v>
      </c>
      <c r="C228" s="72" t="s">
        <v>1149</v>
      </c>
      <c r="D228" s="168" t="s">
        <v>1158</v>
      </c>
      <c r="E228" s="142">
        <v>48000</v>
      </c>
      <c r="F228" s="143">
        <f t="shared" si="168"/>
        <v>48000</v>
      </c>
      <c r="G228" s="22" t="s">
        <v>1160</v>
      </c>
      <c r="H228" s="58">
        <v>48000</v>
      </c>
      <c r="I228" s="59">
        <f t="shared" si="169"/>
        <v>2892</v>
      </c>
      <c r="J228" s="16">
        <f t="shared" si="170"/>
        <v>1928</v>
      </c>
      <c r="K228" s="15">
        <f t="shared" si="171"/>
        <v>52820</v>
      </c>
      <c r="L228" s="16">
        <v>48000</v>
      </c>
      <c r="M228" s="75">
        <v>2892</v>
      </c>
      <c r="N228" s="75">
        <v>1928</v>
      </c>
      <c r="O228" s="15">
        <f t="shared" si="172"/>
        <v>52820</v>
      </c>
      <c r="P228" s="15">
        <f t="shared" si="173"/>
        <v>0</v>
      </c>
      <c r="Q228" s="16"/>
      <c r="R228" s="16"/>
      <c r="S228" s="17">
        <f t="shared" si="174"/>
        <v>0</v>
      </c>
      <c r="T228" s="16"/>
      <c r="U228" s="16">
        <f t="shared" si="175"/>
        <v>2400</v>
      </c>
      <c r="V228" s="16">
        <v>230</v>
      </c>
      <c r="W228" s="16"/>
      <c r="X228" s="25"/>
    </row>
    <row r="229" spans="1:24">
      <c r="A229" s="64">
        <v>207</v>
      </c>
      <c r="B229" s="10">
        <v>1442</v>
      </c>
      <c r="C229" s="72" t="s">
        <v>1150</v>
      </c>
      <c r="D229" s="168" t="s">
        <v>1158</v>
      </c>
      <c r="E229" s="142">
        <v>48000</v>
      </c>
      <c r="F229" s="143">
        <f t="shared" si="168"/>
        <v>48000</v>
      </c>
      <c r="G229" s="22" t="s">
        <v>1160</v>
      </c>
      <c r="H229" s="58">
        <v>48000</v>
      </c>
      <c r="I229" s="59">
        <f t="shared" si="169"/>
        <v>2880</v>
      </c>
      <c r="J229" s="16">
        <f t="shared" si="170"/>
        <v>1920</v>
      </c>
      <c r="K229" s="15">
        <f t="shared" si="171"/>
        <v>52800</v>
      </c>
      <c r="L229" s="16">
        <v>48000</v>
      </c>
      <c r="M229" s="75">
        <v>2880</v>
      </c>
      <c r="N229" s="75">
        <v>1920</v>
      </c>
      <c r="O229" s="15">
        <f t="shared" si="172"/>
        <v>52800</v>
      </c>
      <c r="P229" s="15">
        <f t="shared" si="173"/>
        <v>0</v>
      </c>
      <c r="Q229" s="16"/>
      <c r="R229" s="16"/>
      <c r="S229" s="17">
        <f t="shared" si="174"/>
        <v>0</v>
      </c>
      <c r="T229" s="16"/>
      <c r="U229" s="16">
        <f t="shared" si="175"/>
        <v>2400</v>
      </c>
      <c r="V229" s="16">
        <v>260</v>
      </c>
      <c r="W229" s="16"/>
      <c r="X229" s="25"/>
    </row>
    <row r="230" spans="1:24" s="50" customFormat="1">
      <c r="A230" s="64">
        <v>208</v>
      </c>
      <c r="B230" s="10">
        <v>1443</v>
      </c>
      <c r="C230" s="72" t="s">
        <v>1151</v>
      </c>
      <c r="D230" s="168" t="s">
        <v>1158</v>
      </c>
      <c r="E230" s="142">
        <v>48000</v>
      </c>
      <c r="F230" s="143">
        <f t="shared" si="168"/>
        <v>48000</v>
      </c>
      <c r="G230" s="205" t="s">
        <v>1160</v>
      </c>
      <c r="H230" s="196">
        <v>48000</v>
      </c>
      <c r="I230" s="196">
        <f t="shared" si="169"/>
        <v>3012</v>
      </c>
      <c r="J230" s="40">
        <f t="shared" si="170"/>
        <v>2008</v>
      </c>
      <c r="K230" s="203">
        <f t="shared" si="171"/>
        <v>53020</v>
      </c>
      <c r="L230" s="40">
        <v>48000</v>
      </c>
      <c r="M230" s="206">
        <v>3012</v>
      </c>
      <c r="N230" s="206">
        <v>2008</v>
      </c>
      <c r="O230" s="203">
        <f t="shared" si="172"/>
        <v>53020</v>
      </c>
      <c r="P230" s="203">
        <f t="shared" si="173"/>
        <v>0</v>
      </c>
      <c r="Q230" s="48"/>
      <c r="R230" s="48"/>
      <c r="S230" s="49">
        <f t="shared" si="174"/>
        <v>0</v>
      </c>
      <c r="T230" s="48"/>
      <c r="U230" s="48">
        <f t="shared" si="175"/>
        <v>2400</v>
      </c>
      <c r="V230" s="48">
        <v>210</v>
      </c>
      <c r="W230" s="48"/>
      <c r="X230" s="79"/>
    </row>
    <row r="231" spans="1:24">
      <c r="A231" s="64">
        <v>209</v>
      </c>
      <c r="B231" s="10">
        <v>1444</v>
      </c>
      <c r="C231" s="72" t="s">
        <v>1152</v>
      </c>
      <c r="D231" s="168" t="s">
        <v>1158</v>
      </c>
      <c r="E231" s="142">
        <v>48000</v>
      </c>
      <c r="F231" s="143">
        <f t="shared" si="168"/>
        <v>48000</v>
      </c>
      <c r="G231" s="22" t="s">
        <v>1160</v>
      </c>
      <c r="H231" s="58">
        <v>48000</v>
      </c>
      <c r="I231" s="59">
        <f t="shared" si="169"/>
        <v>2946</v>
      </c>
      <c r="J231" s="16">
        <f t="shared" si="170"/>
        <v>1964</v>
      </c>
      <c r="K231" s="15">
        <f t="shared" si="171"/>
        <v>52910</v>
      </c>
      <c r="L231" s="16">
        <v>48000</v>
      </c>
      <c r="M231" s="75">
        <v>2946</v>
      </c>
      <c r="N231" s="75">
        <v>1964</v>
      </c>
      <c r="O231" s="15">
        <f t="shared" si="172"/>
        <v>52910</v>
      </c>
      <c r="P231" s="15">
        <f t="shared" si="173"/>
        <v>0</v>
      </c>
      <c r="Q231" s="16"/>
      <c r="R231" s="16"/>
      <c r="S231" s="17">
        <f t="shared" si="174"/>
        <v>0</v>
      </c>
      <c r="T231" s="16"/>
      <c r="U231" s="16">
        <f t="shared" si="175"/>
        <v>2400</v>
      </c>
      <c r="V231" s="16">
        <v>220</v>
      </c>
      <c r="W231" s="16"/>
      <c r="X231" s="25"/>
    </row>
    <row r="232" spans="1:24">
      <c r="A232" s="64">
        <v>210</v>
      </c>
      <c r="B232" s="10">
        <v>1448</v>
      </c>
      <c r="C232" s="72" t="s">
        <v>1154</v>
      </c>
      <c r="D232" s="168" t="s">
        <v>1158</v>
      </c>
      <c r="E232" s="142">
        <v>48000</v>
      </c>
      <c r="F232" s="143">
        <f t="shared" si="168"/>
        <v>48000</v>
      </c>
      <c r="G232" s="22" t="s">
        <v>1160</v>
      </c>
      <c r="H232" s="58">
        <v>48000</v>
      </c>
      <c r="I232" s="59">
        <f t="shared" si="169"/>
        <v>2631</v>
      </c>
      <c r="J232" s="16">
        <f t="shared" si="170"/>
        <v>1754</v>
      </c>
      <c r="K232" s="15">
        <f t="shared" si="171"/>
        <v>52385</v>
      </c>
      <c r="L232" s="16">
        <v>48000</v>
      </c>
      <c r="M232" s="75">
        <v>2631</v>
      </c>
      <c r="N232" s="75">
        <v>1754</v>
      </c>
      <c r="O232" s="15">
        <f t="shared" si="172"/>
        <v>52385</v>
      </c>
      <c r="P232" s="15">
        <f t="shared" si="173"/>
        <v>0</v>
      </c>
      <c r="Q232" s="16"/>
      <c r="R232" s="16"/>
      <c r="S232" s="17">
        <f t="shared" si="174"/>
        <v>0</v>
      </c>
      <c r="T232" s="16"/>
      <c r="U232" s="16">
        <f t="shared" si="175"/>
        <v>2400</v>
      </c>
      <c r="V232" s="16">
        <v>160</v>
      </c>
      <c r="W232" s="16"/>
      <c r="X232" s="25"/>
    </row>
    <row r="233" spans="1:24">
      <c r="A233" s="64">
        <v>211</v>
      </c>
      <c r="B233" s="10">
        <v>1449</v>
      </c>
      <c r="C233" s="72" t="s">
        <v>1155</v>
      </c>
      <c r="D233" s="168" t="s">
        <v>1158</v>
      </c>
      <c r="E233" s="142">
        <v>48000</v>
      </c>
      <c r="F233" s="143">
        <f t="shared" si="168"/>
        <v>48000</v>
      </c>
      <c r="G233" s="22" t="s">
        <v>1160</v>
      </c>
      <c r="H233" s="58">
        <v>48000</v>
      </c>
      <c r="I233" s="59">
        <f t="shared" si="169"/>
        <v>2889</v>
      </c>
      <c r="J233" s="16">
        <f t="shared" si="170"/>
        <v>1926</v>
      </c>
      <c r="K233" s="15">
        <f t="shared" si="171"/>
        <v>52815</v>
      </c>
      <c r="L233" s="16">
        <v>48000</v>
      </c>
      <c r="M233" s="75">
        <v>2889</v>
      </c>
      <c r="N233" s="75">
        <v>1926</v>
      </c>
      <c r="O233" s="15">
        <f t="shared" si="172"/>
        <v>52815</v>
      </c>
      <c r="P233" s="15">
        <f t="shared" si="173"/>
        <v>0</v>
      </c>
      <c r="Q233" s="16"/>
      <c r="R233" s="16"/>
      <c r="S233" s="17">
        <f t="shared" si="174"/>
        <v>0</v>
      </c>
      <c r="T233" s="16"/>
      <c r="U233" s="16">
        <f t="shared" si="175"/>
        <v>2400</v>
      </c>
      <c r="V233" s="16">
        <v>240</v>
      </c>
      <c r="W233" s="16"/>
      <c r="X233" s="25"/>
    </row>
    <row r="234" spans="1:24">
      <c r="A234" s="64">
        <v>212</v>
      </c>
      <c r="B234" s="10">
        <v>1451</v>
      </c>
      <c r="C234" s="72" t="s">
        <v>1157</v>
      </c>
      <c r="D234" s="168" t="s">
        <v>1158</v>
      </c>
      <c r="E234" s="142">
        <v>48000</v>
      </c>
      <c r="F234" s="143">
        <f t="shared" si="168"/>
        <v>48000</v>
      </c>
      <c r="G234" s="22" t="s">
        <v>1160</v>
      </c>
      <c r="H234" s="58">
        <v>48000</v>
      </c>
      <c r="I234" s="59">
        <f t="shared" si="169"/>
        <v>2883</v>
      </c>
      <c r="J234" s="16">
        <f t="shared" si="170"/>
        <v>1922</v>
      </c>
      <c r="K234" s="15">
        <f t="shared" si="171"/>
        <v>52805</v>
      </c>
      <c r="L234" s="16">
        <v>48000</v>
      </c>
      <c r="M234" s="75">
        <v>2883</v>
      </c>
      <c r="N234" s="75">
        <v>1922</v>
      </c>
      <c r="O234" s="15">
        <f t="shared" si="172"/>
        <v>52805</v>
      </c>
      <c r="P234" s="15">
        <f t="shared" si="173"/>
        <v>0</v>
      </c>
      <c r="Q234" s="16"/>
      <c r="R234" s="16"/>
      <c r="S234" s="17">
        <f t="shared" si="174"/>
        <v>0</v>
      </c>
      <c r="T234" s="16"/>
      <c r="U234" s="16">
        <f t="shared" si="175"/>
        <v>2400</v>
      </c>
      <c r="V234" s="16">
        <v>240</v>
      </c>
      <c r="W234" s="16"/>
      <c r="X234" s="25"/>
    </row>
    <row r="235" spans="1:24">
      <c r="A235" s="64">
        <v>213</v>
      </c>
      <c r="B235" s="10">
        <v>1452</v>
      </c>
      <c r="C235" s="72" t="s">
        <v>1173</v>
      </c>
      <c r="D235" s="168" t="s">
        <v>1299</v>
      </c>
      <c r="E235" s="142">
        <v>50000</v>
      </c>
      <c r="F235" s="143">
        <f t="shared" si="168"/>
        <v>50000</v>
      </c>
      <c r="G235" s="22" t="s">
        <v>1373</v>
      </c>
      <c r="H235" s="58">
        <v>50000</v>
      </c>
      <c r="I235" s="59">
        <f t="shared" si="169"/>
        <v>3052</v>
      </c>
      <c r="J235" s="16">
        <f t="shared" si="170"/>
        <v>2035</v>
      </c>
      <c r="K235" s="15">
        <f t="shared" si="171"/>
        <v>55087</v>
      </c>
      <c r="L235" s="16">
        <v>50000</v>
      </c>
      <c r="M235" s="75">
        <v>3052</v>
      </c>
      <c r="N235" s="75">
        <v>2035</v>
      </c>
      <c r="O235" s="15">
        <f t="shared" si="172"/>
        <v>55087</v>
      </c>
      <c r="P235" s="15">
        <f t="shared" si="173"/>
        <v>0</v>
      </c>
      <c r="Q235" s="16"/>
      <c r="R235" s="16"/>
      <c r="S235" s="17">
        <f t="shared" si="174"/>
        <v>0</v>
      </c>
      <c r="T235" s="16"/>
      <c r="U235" s="16">
        <f t="shared" si="175"/>
        <v>2500</v>
      </c>
      <c r="V235" s="16">
        <v>320</v>
      </c>
      <c r="W235" s="16"/>
      <c r="X235" s="25"/>
    </row>
    <row r="236" spans="1:24">
      <c r="A236" s="64">
        <v>214</v>
      </c>
      <c r="B236" s="10">
        <v>1453</v>
      </c>
      <c r="C236" s="72" t="s">
        <v>1196</v>
      </c>
      <c r="D236" s="168" t="s">
        <v>1299</v>
      </c>
      <c r="E236" s="142">
        <v>50000</v>
      </c>
      <c r="F236" s="143">
        <f t="shared" si="168"/>
        <v>50000</v>
      </c>
      <c r="G236" s="22" t="s">
        <v>1373</v>
      </c>
      <c r="H236" s="58">
        <v>50000</v>
      </c>
      <c r="I236" s="59">
        <f t="shared" si="169"/>
        <v>3180</v>
      </c>
      <c r="J236" s="16">
        <f t="shared" si="170"/>
        <v>2120</v>
      </c>
      <c r="K236" s="15">
        <f t="shared" si="171"/>
        <v>55300</v>
      </c>
      <c r="L236" s="16">
        <v>50000</v>
      </c>
      <c r="M236" s="75">
        <v>3180</v>
      </c>
      <c r="N236" s="75">
        <v>2120</v>
      </c>
      <c r="O236" s="15">
        <f t="shared" si="172"/>
        <v>55300</v>
      </c>
      <c r="P236" s="15">
        <f t="shared" si="173"/>
        <v>0</v>
      </c>
      <c r="Q236" s="16"/>
      <c r="R236" s="16"/>
      <c r="S236" s="17">
        <f t="shared" si="174"/>
        <v>0</v>
      </c>
      <c r="T236" s="16"/>
      <c r="U236" s="16">
        <f t="shared" si="175"/>
        <v>2500</v>
      </c>
      <c r="V236" s="16">
        <v>350</v>
      </c>
      <c r="W236" s="16"/>
      <c r="X236" s="25"/>
    </row>
    <row r="237" spans="1:24">
      <c r="A237" s="64">
        <v>215</v>
      </c>
      <c r="B237" s="10">
        <v>1454</v>
      </c>
      <c r="C237" s="72" t="s">
        <v>755</v>
      </c>
      <c r="D237" s="168" t="s">
        <v>1299</v>
      </c>
      <c r="E237" s="142">
        <v>50000</v>
      </c>
      <c r="F237" s="143">
        <f t="shared" si="168"/>
        <v>50000</v>
      </c>
      <c r="G237" s="22" t="s">
        <v>1373</v>
      </c>
      <c r="H237" s="58">
        <v>50000</v>
      </c>
      <c r="I237" s="59">
        <f t="shared" si="169"/>
        <v>3004</v>
      </c>
      <c r="J237" s="16">
        <f t="shared" si="170"/>
        <v>2002</v>
      </c>
      <c r="K237" s="15">
        <f t="shared" si="171"/>
        <v>55006</v>
      </c>
      <c r="L237" s="16">
        <v>50000</v>
      </c>
      <c r="M237" s="75">
        <v>3004</v>
      </c>
      <c r="N237" s="75">
        <v>2002</v>
      </c>
      <c r="O237" s="15">
        <f t="shared" si="172"/>
        <v>55006</v>
      </c>
      <c r="P237" s="15">
        <f t="shared" si="173"/>
        <v>0</v>
      </c>
      <c r="Q237" s="16"/>
      <c r="R237" s="16"/>
      <c r="S237" s="17">
        <f t="shared" si="174"/>
        <v>0</v>
      </c>
      <c r="T237" s="16"/>
      <c r="U237" s="16">
        <f t="shared" si="175"/>
        <v>2500</v>
      </c>
      <c r="V237" s="16">
        <v>280</v>
      </c>
      <c r="W237" s="16"/>
      <c r="X237" s="25"/>
    </row>
    <row r="238" spans="1:24">
      <c r="A238" s="64">
        <v>216</v>
      </c>
      <c r="B238" s="10">
        <v>1455</v>
      </c>
      <c r="C238" s="72" t="s">
        <v>1291</v>
      </c>
      <c r="D238" s="168" t="s">
        <v>1299</v>
      </c>
      <c r="E238" s="142">
        <v>40000</v>
      </c>
      <c r="F238" s="143">
        <f t="shared" si="168"/>
        <v>40000</v>
      </c>
      <c r="G238" s="22" t="s">
        <v>1373</v>
      </c>
      <c r="H238" s="58">
        <v>40000</v>
      </c>
      <c r="I238" s="59">
        <f t="shared" si="169"/>
        <v>2376</v>
      </c>
      <c r="J238" s="16">
        <f t="shared" si="170"/>
        <v>1584</v>
      </c>
      <c r="K238" s="15">
        <f t="shared" si="171"/>
        <v>43960</v>
      </c>
      <c r="L238" s="16">
        <v>40000</v>
      </c>
      <c r="M238" s="75">
        <v>2376</v>
      </c>
      <c r="N238" s="75">
        <v>1584</v>
      </c>
      <c r="O238" s="15">
        <f t="shared" si="172"/>
        <v>43960</v>
      </c>
      <c r="P238" s="15">
        <f t="shared" si="173"/>
        <v>0</v>
      </c>
      <c r="Q238" s="16"/>
      <c r="R238" s="16"/>
      <c r="S238" s="17">
        <f t="shared" si="174"/>
        <v>0</v>
      </c>
      <c r="T238" s="16"/>
      <c r="U238" s="16">
        <f t="shared" si="175"/>
        <v>2000</v>
      </c>
      <c r="V238" s="16">
        <v>920</v>
      </c>
      <c r="W238" s="16"/>
      <c r="X238" s="25"/>
    </row>
    <row r="239" spans="1:24">
      <c r="A239" s="64">
        <v>217</v>
      </c>
      <c r="B239" s="10">
        <v>1456</v>
      </c>
      <c r="C239" s="72" t="s">
        <v>1292</v>
      </c>
      <c r="D239" s="168" t="s">
        <v>1299</v>
      </c>
      <c r="E239" s="142">
        <v>40000</v>
      </c>
      <c r="F239" s="143">
        <f t="shared" si="168"/>
        <v>40000</v>
      </c>
      <c r="G239" s="22" t="s">
        <v>1373</v>
      </c>
      <c r="H239" s="58">
        <v>40000</v>
      </c>
      <c r="I239" s="59">
        <f t="shared" si="169"/>
        <v>2505</v>
      </c>
      <c r="J239" s="16">
        <f t="shared" si="170"/>
        <v>1670</v>
      </c>
      <c r="K239" s="15">
        <f t="shared" ref="K239:K268" si="176">H239+I239+J239</f>
        <v>44175</v>
      </c>
      <c r="L239" s="16">
        <v>40000</v>
      </c>
      <c r="M239" s="75">
        <v>2505</v>
      </c>
      <c r="N239" s="75">
        <v>1670</v>
      </c>
      <c r="O239" s="15">
        <f t="shared" ref="O239:O268" si="177">L239+M239+N239</f>
        <v>44175</v>
      </c>
      <c r="P239" s="15">
        <f t="shared" ref="P239:P244" si="178">H239-L239</f>
        <v>0</v>
      </c>
      <c r="Q239" s="16"/>
      <c r="R239" s="16"/>
      <c r="S239" s="17">
        <f t="shared" ref="S239:S268" si="179">P239+Q239+R239</f>
        <v>0</v>
      </c>
      <c r="T239" s="16"/>
      <c r="U239" s="16">
        <f t="shared" si="175"/>
        <v>2000</v>
      </c>
      <c r="V239" s="16">
        <v>1000</v>
      </c>
      <c r="W239" s="16"/>
      <c r="X239" s="25"/>
    </row>
    <row r="240" spans="1:24">
      <c r="A240" s="64">
        <v>218</v>
      </c>
      <c r="B240" s="10">
        <v>1457</v>
      </c>
      <c r="C240" s="72" t="s">
        <v>1293</v>
      </c>
      <c r="D240" s="168" t="s">
        <v>1299</v>
      </c>
      <c r="E240" s="142">
        <v>50000</v>
      </c>
      <c r="F240" s="143">
        <f t="shared" si="168"/>
        <v>50000</v>
      </c>
      <c r="G240" s="22" t="s">
        <v>1373</v>
      </c>
      <c r="H240" s="58">
        <v>50000</v>
      </c>
      <c r="I240" s="59">
        <f t="shared" si="169"/>
        <v>3126</v>
      </c>
      <c r="J240" s="16">
        <f t="shared" si="170"/>
        <v>2084</v>
      </c>
      <c r="K240" s="15">
        <f t="shared" si="176"/>
        <v>55210</v>
      </c>
      <c r="L240" s="16">
        <v>50000</v>
      </c>
      <c r="M240" s="75">
        <v>3126</v>
      </c>
      <c r="N240" s="75">
        <v>2084</v>
      </c>
      <c r="O240" s="15">
        <f t="shared" si="177"/>
        <v>55210</v>
      </c>
      <c r="P240" s="15">
        <f t="shared" si="178"/>
        <v>0</v>
      </c>
      <c r="Q240" s="16"/>
      <c r="R240" s="16"/>
      <c r="S240" s="17">
        <f t="shared" si="179"/>
        <v>0</v>
      </c>
      <c r="T240" s="16"/>
      <c r="U240" s="16">
        <f t="shared" si="175"/>
        <v>2500</v>
      </c>
      <c r="V240" s="16">
        <v>860</v>
      </c>
      <c r="W240" s="16"/>
      <c r="X240" s="25"/>
    </row>
    <row r="241" spans="1:25">
      <c r="A241" s="64">
        <v>219</v>
      </c>
      <c r="B241" s="10">
        <v>1458</v>
      </c>
      <c r="C241" s="72" t="s">
        <v>1294</v>
      </c>
      <c r="D241" s="168" t="s">
        <v>1299</v>
      </c>
      <c r="E241" s="142">
        <v>48000</v>
      </c>
      <c r="F241" s="143">
        <f t="shared" si="168"/>
        <v>48000</v>
      </c>
      <c r="G241" s="22" t="s">
        <v>1373</v>
      </c>
      <c r="H241" s="58">
        <v>48000</v>
      </c>
      <c r="I241" s="59">
        <f t="shared" si="169"/>
        <v>2910</v>
      </c>
      <c r="J241" s="16">
        <f t="shared" si="170"/>
        <v>1940</v>
      </c>
      <c r="K241" s="15">
        <f t="shared" si="176"/>
        <v>52850</v>
      </c>
      <c r="L241" s="16">
        <v>48000</v>
      </c>
      <c r="M241" s="75">
        <v>2910</v>
      </c>
      <c r="N241" s="75">
        <v>1940</v>
      </c>
      <c r="O241" s="15">
        <f t="shared" si="177"/>
        <v>52850</v>
      </c>
      <c r="P241" s="15">
        <f t="shared" si="178"/>
        <v>0</v>
      </c>
      <c r="Q241" s="16"/>
      <c r="R241" s="16"/>
      <c r="S241" s="17">
        <f t="shared" si="179"/>
        <v>0</v>
      </c>
      <c r="T241" s="16"/>
      <c r="U241" s="16">
        <f t="shared" si="175"/>
        <v>2400</v>
      </c>
      <c r="V241" s="16">
        <v>1100</v>
      </c>
      <c r="W241" s="16"/>
      <c r="X241" s="25"/>
    </row>
    <row r="242" spans="1:25">
      <c r="A242" s="64">
        <v>220</v>
      </c>
      <c r="B242" s="10">
        <v>1459</v>
      </c>
      <c r="C242" s="72" t="s">
        <v>1295</v>
      </c>
      <c r="D242" s="168" t="s">
        <v>1299</v>
      </c>
      <c r="E242" s="142">
        <v>48000</v>
      </c>
      <c r="F242" s="143">
        <f t="shared" si="168"/>
        <v>48000</v>
      </c>
      <c r="G242" s="22" t="s">
        <v>1373</v>
      </c>
      <c r="H242" s="58">
        <v>48000</v>
      </c>
      <c r="I242" s="59">
        <f t="shared" si="169"/>
        <v>2886</v>
      </c>
      <c r="J242" s="16">
        <f t="shared" si="170"/>
        <v>1924</v>
      </c>
      <c r="K242" s="15">
        <f t="shared" si="176"/>
        <v>52810</v>
      </c>
      <c r="L242" s="16">
        <v>48000</v>
      </c>
      <c r="M242" s="75">
        <v>2886</v>
      </c>
      <c r="N242" s="75">
        <v>1924</v>
      </c>
      <c r="O242" s="15">
        <f t="shared" si="177"/>
        <v>52810</v>
      </c>
      <c r="P242" s="15">
        <f t="shared" si="178"/>
        <v>0</v>
      </c>
      <c r="Q242" s="16"/>
      <c r="R242" s="16"/>
      <c r="S242" s="17">
        <f t="shared" si="179"/>
        <v>0</v>
      </c>
      <c r="T242" s="16"/>
      <c r="U242" s="16">
        <f t="shared" si="175"/>
        <v>2400</v>
      </c>
      <c r="V242" s="16">
        <v>1150</v>
      </c>
      <c r="W242" s="16"/>
      <c r="X242" s="25"/>
    </row>
    <row r="243" spans="1:25">
      <c r="A243" s="64">
        <v>221</v>
      </c>
      <c r="B243" s="10">
        <v>1460</v>
      </c>
      <c r="C243" s="72" t="s">
        <v>1296</v>
      </c>
      <c r="D243" s="168" t="s">
        <v>1299</v>
      </c>
      <c r="E243" s="142">
        <v>48000</v>
      </c>
      <c r="F243" s="143">
        <f t="shared" si="168"/>
        <v>48000</v>
      </c>
      <c r="G243" s="22" t="s">
        <v>1373</v>
      </c>
      <c r="H243" s="58">
        <v>48000</v>
      </c>
      <c r="I243" s="59">
        <f t="shared" si="169"/>
        <v>2886</v>
      </c>
      <c r="J243" s="16">
        <f t="shared" si="170"/>
        <v>1924</v>
      </c>
      <c r="K243" s="15">
        <f t="shared" si="176"/>
        <v>52810</v>
      </c>
      <c r="L243" s="16">
        <v>48000</v>
      </c>
      <c r="M243" s="75">
        <v>2886</v>
      </c>
      <c r="N243" s="75">
        <v>1924</v>
      </c>
      <c r="O243" s="15">
        <f t="shared" si="177"/>
        <v>52810</v>
      </c>
      <c r="P243" s="15">
        <f t="shared" si="178"/>
        <v>0</v>
      </c>
      <c r="Q243" s="16"/>
      <c r="R243" s="16"/>
      <c r="S243" s="17">
        <f t="shared" si="179"/>
        <v>0</v>
      </c>
      <c r="T243" s="16"/>
      <c r="U243" s="16">
        <f t="shared" si="175"/>
        <v>2400</v>
      </c>
      <c r="V243" s="16">
        <v>1200</v>
      </c>
      <c r="W243" s="16"/>
      <c r="X243" s="25"/>
    </row>
    <row r="244" spans="1:25">
      <c r="A244" s="64">
        <v>222</v>
      </c>
      <c r="B244" s="10">
        <v>1461</v>
      </c>
      <c r="C244" s="72" t="s">
        <v>1297</v>
      </c>
      <c r="D244" s="168" t="s">
        <v>1299</v>
      </c>
      <c r="E244" s="142">
        <v>48000</v>
      </c>
      <c r="F244" s="143">
        <f t="shared" si="168"/>
        <v>48000</v>
      </c>
      <c r="G244" s="22" t="s">
        <v>1373</v>
      </c>
      <c r="H244" s="58">
        <v>48000</v>
      </c>
      <c r="I244" s="59">
        <f t="shared" si="169"/>
        <v>2886</v>
      </c>
      <c r="J244" s="16">
        <f t="shared" si="170"/>
        <v>1924</v>
      </c>
      <c r="K244" s="15">
        <f t="shared" si="176"/>
        <v>52810</v>
      </c>
      <c r="L244" s="16">
        <v>48000</v>
      </c>
      <c r="M244" s="75">
        <v>2886</v>
      </c>
      <c r="N244" s="75">
        <v>1924</v>
      </c>
      <c r="O244" s="15">
        <f t="shared" si="177"/>
        <v>52810</v>
      </c>
      <c r="P244" s="15">
        <f t="shared" si="178"/>
        <v>0</v>
      </c>
      <c r="Q244" s="16"/>
      <c r="R244" s="16"/>
      <c r="S244" s="17">
        <f t="shared" si="179"/>
        <v>0</v>
      </c>
      <c r="T244" s="16"/>
      <c r="U244" s="16">
        <f t="shared" si="175"/>
        <v>2400</v>
      </c>
      <c r="V244" s="16">
        <v>530</v>
      </c>
      <c r="W244" s="16"/>
      <c r="X244" s="25"/>
    </row>
    <row r="245" spans="1:25" s="83" customFormat="1">
      <c r="A245" s="64"/>
      <c r="B245" s="80"/>
      <c r="C245" s="185" t="s">
        <v>1312</v>
      </c>
      <c r="D245" s="82"/>
      <c r="E245" s="175">
        <f t="shared" ref="E245:W245" si="180">SUM(E217:E244)</f>
        <v>1320000</v>
      </c>
      <c r="F245" s="175">
        <f t="shared" si="180"/>
        <v>1320000</v>
      </c>
      <c r="G245" s="70">
        <f t="shared" si="180"/>
        <v>294049</v>
      </c>
      <c r="H245" s="70">
        <f t="shared" si="180"/>
        <v>1320000</v>
      </c>
      <c r="I245" s="70">
        <f t="shared" si="180"/>
        <v>80059</v>
      </c>
      <c r="J245" s="70">
        <f t="shared" si="180"/>
        <v>53374</v>
      </c>
      <c r="K245" s="70">
        <f t="shared" si="180"/>
        <v>1453433</v>
      </c>
      <c r="L245" s="70">
        <f t="shared" si="180"/>
        <v>1320000</v>
      </c>
      <c r="M245" s="70">
        <f t="shared" si="180"/>
        <v>80059</v>
      </c>
      <c r="N245" s="70">
        <f t="shared" si="180"/>
        <v>53374</v>
      </c>
      <c r="O245" s="70">
        <f t="shared" si="180"/>
        <v>1453433</v>
      </c>
      <c r="P245" s="70">
        <f t="shared" si="180"/>
        <v>0</v>
      </c>
      <c r="Q245" s="70">
        <f t="shared" si="180"/>
        <v>0</v>
      </c>
      <c r="R245" s="70">
        <f t="shared" si="180"/>
        <v>0</v>
      </c>
      <c r="S245" s="70">
        <f t="shared" si="180"/>
        <v>0</v>
      </c>
      <c r="T245" s="70">
        <f t="shared" si="180"/>
        <v>0</v>
      </c>
      <c r="U245" s="70">
        <f t="shared" si="180"/>
        <v>66000</v>
      </c>
      <c r="V245" s="70">
        <f t="shared" si="180"/>
        <v>11520</v>
      </c>
      <c r="W245" s="70">
        <f t="shared" si="180"/>
        <v>0</v>
      </c>
      <c r="X245" s="80">
        <f>U230</f>
        <v>2400</v>
      </c>
      <c r="Y245" s="80">
        <f>V230</f>
        <v>210</v>
      </c>
    </row>
    <row r="246" spans="1:25">
      <c r="A246" s="64">
        <v>223</v>
      </c>
      <c r="B246" s="10">
        <v>1483</v>
      </c>
      <c r="C246" s="72" t="s">
        <v>616</v>
      </c>
      <c r="D246" s="168" t="s">
        <v>1314</v>
      </c>
      <c r="E246" s="142">
        <v>40000</v>
      </c>
      <c r="F246" s="143">
        <f t="shared" ref="F246:F271" si="181">SUM(E246:E246)</f>
        <v>40000</v>
      </c>
      <c r="G246" s="22" t="s">
        <v>1375</v>
      </c>
      <c r="H246" s="39">
        <v>40000</v>
      </c>
      <c r="I246" s="39">
        <f>M246</f>
        <v>2605</v>
      </c>
      <c r="J246" s="39">
        <f>N246</f>
        <v>1737</v>
      </c>
      <c r="K246" s="15">
        <f t="shared" si="176"/>
        <v>44342</v>
      </c>
      <c r="L246" s="16">
        <v>40000</v>
      </c>
      <c r="M246" s="75">
        <v>2605</v>
      </c>
      <c r="N246" s="75">
        <v>1737</v>
      </c>
      <c r="O246" s="15">
        <f t="shared" si="177"/>
        <v>44342</v>
      </c>
      <c r="P246" s="15">
        <f t="shared" ref="P246:P268" si="182">H246-L246</f>
        <v>0</v>
      </c>
      <c r="Q246" s="16"/>
      <c r="R246" s="16"/>
      <c r="S246" s="17">
        <f t="shared" si="179"/>
        <v>0</v>
      </c>
      <c r="T246" s="16"/>
      <c r="U246" s="16">
        <f>F246/100*5</f>
        <v>2000</v>
      </c>
      <c r="V246" s="16">
        <v>280</v>
      </c>
      <c r="W246" s="16"/>
      <c r="X246" s="25"/>
    </row>
    <row r="247" spans="1:25">
      <c r="A247" s="64">
        <v>224</v>
      </c>
      <c r="B247" s="10">
        <v>1484</v>
      </c>
      <c r="C247" s="72" t="s">
        <v>559</v>
      </c>
      <c r="D247" s="168" t="s">
        <v>1314</v>
      </c>
      <c r="E247" s="142">
        <v>50000</v>
      </c>
      <c r="F247" s="143">
        <f t="shared" si="181"/>
        <v>50000</v>
      </c>
      <c r="G247" s="22" t="s">
        <v>1375</v>
      </c>
      <c r="H247" s="59">
        <v>50000</v>
      </c>
      <c r="I247" s="59">
        <f t="shared" ref="I247:I271" si="183">M247</f>
        <v>3011</v>
      </c>
      <c r="J247" s="59">
        <f t="shared" ref="J247:J271" si="184">N247</f>
        <v>2007</v>
      </c>
      <c r="K247" s="15">
        <f t="shared" si="176"/>
        <v>55018</v>
      </c>
      <c r="L247" s="16">
        <v>50000</v>
      </c>
      <c r="M247" s="75">
        <v>3011</v>
      </c>
      <c r="N247" s="75">
        <v>2007</v>
      </c>
      <c r="O247" s="15">
        <f t="shared" si="177"/>
        <v>55018</v>
      </c>
      <c r="P247" s="15">
        <f t="shared" si="182"/>
        <v>0</v>
      </c>
      <c r="Q247" s="16"/>
      <c r="R247" s="16"/>
      <c r="S247" s="17">
        <f t="shared" si="179"/>
        <v>0</v>
      </c>
      <c r="T247" s="16"/>
      <c r="U247" s="16">
        <f t="shared" ref="U247:U271" si="185">F247/100*5</f>
        <v>2500</v>
      </c>
      <c r="V247" s="16">
        <v>260</v>
      </c>
      <c r="W247" s="16"/>
      <c r="X247" s="25"/>
    </row>
    <row r="248" spans="1:25">
      <c r="A248" s="64">
        <v>225</v>
      </c>
      <c r="B248" s="10">
        <v>1486</v>
      </c>
      <c r="C248" s="72" t="s">
        <v>1313</v>
      </c>
      <c r="D248" s="168" t="s">
        <v>1314</v>
      </c>
      <c r="E248" s="142">
        <v>50000</v>
      </c>
      <c r="F248" s="143">
        <f t="shared" si="181"/>
        <v>50000</v>
      </c>
      <c r="G248" s="22" t="s">
        <v>1375</v>
      </c>
      <c r="H248" s="59">
        <v>50000</v>
      </c>
      <c r="I248" s="59">
        <f t="shared" si="183"/>
        <v>3038</v>
      </c>
      <c r="J248" s="59">
        <f t="shared" si="184"/>
        <v>2026</v>
      </c>
      <c r="K248" s="15">
        <f t="shared" si="176"/>
        <v>55064</v>
      </c>
      <c r="L248" s="16">
        <v>50000</v>
      </c>
      <c r="M248" s="75">
        <v>3038</v>
      </c>
      <c r="N248" s="75">
        <v>2026</v>
      </c>
      <c r="O248" s="15">
        <f t="shared" si="177"/>
        <v>55064</v>
      </c>
      <c r="P248" s="15">
        <f t="shared" si="182"/>
        <v>0</v>
      </c>
      <c r="Q248" s="16"/>
      <c r="R248" s="16"/>
      <c r="S248" s="17">
        <f t="shared" si="179"/>
        <v>0</v>
      </c>
      <c r="T248" s="16"/>
      <c r="U248" s="16">
        <f t="shared" si="185"/>
        <v>2500</v>
      </c>
      <c r="V248" s="16">
        <v>260</v>
      </c>
      <c r="W248" s="16"/>
      <c r="X248" s="25"/>
    </row>
    <row r="249" spans="1:25" s="68" customFormat="1">
      <c r="A249" s="64">
        <v>226</v>
      </c>
      <c r="B249" s="64">
        <v>1498</v>
      </c>
      <c r="C249" s="147" t="s">
        <v>430</v>
      </c>
      <c r="D249" s="141">
        <v>42015</v>
      </c>
      <c r="E249" s="142">
        <v>48000</v>
      </c>
      <c r="F249" s="143">
        <f t="shared" si="181"/>
        <v>48000</v>
      </c>
      <c r="G249" s="66" t="s">
        <v>1377</v>
      </c>
      <c r="H249" s="97">
        <v>48000</v>
      </c>
      <c r="I249" s="97">
        <f t="shared" si="183"/>
        <v>2598</v>
      </c>
      <c r="J249" s="97">
        <f t="shared" si="184"/>
        <v>1732</v>
      </c>
      <c r="K249" s="15">
        <f t="shared" si="176"/>
        <v>52330</v>
      </c>
      <c r="L249" s="144">
        <v>48000</v>
      </c>
      <c r="M249" s="145">
        <v>2598</v>
      </c>
      <c r="N249" s="145">
        <v>1732</v>
      </c>
      <c r="O249" s="15">
        <f t="shared" si="177"/>
        <v>52330</v>
      </c>
      <c r="P249" s="15">
        <f t="shared" si="182"/>
        <v>0</v>
      </c>
      <c r="Q249" s="144"/>
      <c r="R249" s="144"/>
      <c r="S249" s="17">
        <f t="shared" si="179"/>
        <v>0</v>
      </c>
      <c r="T249" s="144"/>
      <c r="U249" s="144">
        <f t="shared" si="185"/>
        <v>2400</v>
      </c>
      <c r="V249" s="144">
        <v>250</v>
      </c>
      <c r="W249" s="144"/>
      <c r="X249" s="67"/>
    </row>
    <row r="250" spans="1:25" s="68" customFormat="1">
      <c r="A250" s="64">
        <v>227</v>
      </c>
      <c r="B250" s="64">
        <v>1499</v>
      </c>
      <c r="C250" s="147" t="s">
        <v>357</v>
      </c>
      <c r="D250" s="141">
        <v>42015</v>
      </c>
      <c r="E250" s="142">
        <v>48000</v>
      </c>
      <c r="F250" s="143">
        <f t="shared" si="181"/>
        <v>48000</v>
      </c>
      <c r="G250" s="66" t="s">
        <v>1377</v>
      </c>
      <c r="H250" s="97">
        <v>48000</v>
      </c>
      <c r="I250" s="97">
        <f t="shared" si="183"/>
        <v>2790</v>
      </c>
      <c r="J250" s="97">
        <f t="shared" si="184"/>
        <v>1860</v>
      </c>
      <c r="K250" s="15">
        <f t="shared" si="176"/>
        <v>52650</v>
      </c>
      <c r="L250" s="144">
        <v>48000</v>
      </c>
      <c r="M250" s="145">
        <v>2790</v>
      </c>
      <c r="N250" s="145">
        <v>1860</v>
      </c>
      <c r="O250" s="15">
        <f t="shared" si="177"/>
        <v>52650</v>
      </c>
      <c r="P250" s="15">
        <f t="shared" si="182"/>
        <v>0</v>
      </c>
      <c r="Q250" s="144"/>
      <c r="R250" s="144"/>
      <c r="S250" s="17">
        <f t="shared" si="179"/>
        <v>0</v>
      </c>
      <c r="T250" s="144"/>
      <c r="U250" s="144">
        <f t="shared" si="185"/>
        <v>2400</v>
      </c>
      <c r="V250" s="144">
        <v>670</v>
      </c>
      <c r="W250" s="144"/>
      <c r="X250" s="67"/>
    </row>
    <row r="251" spans="1:25">
      <c r="A251" s="64">
        <v>228</v>
      </c>
      <c r="B251" s="10">
        <v>1500</v>
      </c>
      <c r="C251" s="72" t="s">
        <v>1323</v>
      </c>
      <c r="D251" s="21">
        <v>42015</v>
      </c>
      <c r="E251" s="142">
        <v>48000</v>
      </c>
      <c r="F251" s="143">
        <f t="shared" si="181"/>
        <v>48000</v>
      </c>
      <c r="G251" s="22" t="s">
        <v>1377</v>
      </c>
      <c r="H251" s="59">
        <v>48000</v>
      </c>
      <c r="I251" s="59">
        <f t="shared" si="183"/>
        <v>2946</v>
      </c>
      <c r="J251" s="59">
        <f t="shared" si="184"/>
        <v>1964</v>
      </c>
      <c r="K251" s="15">
        <f t="shared" si="176"/>
        <v>52910</v>
      </c>
      <c r="L251" s="16">
        <v>48000</v>
      </c>
      <c r="M251" s="75">
        <v>2946</v>
      </c>
      <c r="N251" s="75">
        <v>1964</v>
      </c>
      <c r="O251" s="15">
        <f t="shared" si="177"/>
        <v>52910</v>
      </c>
      <c r="P251" s="15">
        <f t="shared" si="182"/>
        <v>0</v>
      </c>
      <c r="Q251" s="16"/>
      <c r="R251" s="16"/>
      <c r="S251" s="17">
        <f t="shared" si="179"/>
        <v>0</v>
      </c>
      <c r="T251" s="16"/>
      <c r="U251" s="16">
        <f t="shared" si="185"/>
        <v>2400</v>
      </c>
      <c r="V251" s="16">
        <v>220</v>
      </c>
      <c r="W251" s="16"/>
      <c r="X251" s="25"/>
    </row>
    <row r="252" spans="1:25">
      <c r="A252" s="64">
        <v>229</v>
      </c>
      <c r="B252" s="10">
        <v>1501</v>
      </c>
      <c r="C252" s="72" t="s">
        <v>1324</v>
      </c>
      <c r="D252" s="21">
        <v>42015</v>
      </c>
      <c r="E252" s="142">
        <v>48000</v>
      </c>
      <c r="F252" s="143">
        <f t="shared" si="181"/>
        <v>48000</v>
      </c>
      <c r="G252" s="22" t="s">
        <v>1377</v>
      </c>
      <c r="H252" s="110">
        <v>48000</v>
      </c>
      <c r="I252" s="59">
        <f t="shared" si="183"/>
        <v>2946</v>
      </c>
      <c r="J252" s="59">
        <f t="shared" si="184"/>
        <v>1964</v>
      </c>
      <c r="K252" s="15">
        <f t="shared" si="176"/>
        <v>52910</v>
      </c>
      <c r="L252" s="16">
        <v>48000</v>
      </c>
      <c r="M252" s="75">
        <v>2946</v>
      </c>
      <c r="N252" s="75">
        <v>1964</v>
      </c>
      <c r="O252" s="15">
        <f t="shared" si="177"/>
        <v>52910</v>
      </c>
      <c r="P252" s="15">
        <f t="shared" si="182"/>
        <v>0</v>
      </c>
      <c r="Q252" s="16"/>
      <c r="R252" s="16"/>
      <c r="S252" s="17">
        <f t="shared" si="179"/>
        <v>0</v>
      </c>
      <c r="T252" s="16"/>
      <c r="U252" s="16">
        <f t="shared" si="185"/>
        <v>2400</v>
      </c>
      <c r="V252" s="16">
        <v>270</v>
      </c>
      <c r="W252" s="16"/>
      <c r="X252" s="25"/>
    </row>
    <row r="253" spans="1:25">
      <c r="A253" s="64">
        <v>230</v>
      </c>
      <c r="B253" s="10">
        <v>1502</v>
      </c>
      <c r="C253" s="72" t="s">
        <v>1100</v>
      </c>
      <c r="D253" s="21">
        <v>42015</v>
      </c>
      <c r="E253" s="142">
        <v>48000</v>
      </c>
      <c r="F253" s="143">
        <f t="shared" si="181"/>
        <v>48000</v>
      </c>
      <c r="G253" s="22" t="s">
        <v>1377</v>
      </c>
      <c r="H253" s="110">
        <v>48000</v>
      </c>
      <c r="I253" s="59">
        <f t="shared" si="183"/>
        <v>2988</v>
      </c>
      <c r="J253" s="59">
        <f t="shared" si="184"/>
        <v>1992</v>
      </c>
      <c r="K253" s="15">
        <f t="shared" si="176"/>
        <v>52980</v>
      </c>
      <c r="L253" s="16">
        <v>48000</v>
      </c>
      <c r="M253" s="75">
        <v>2988</v>
      </c>
      <c r="N253" s="75">
        <v>1992</v>
      </c>
      <c r="O253" s="15">
        <f t="shared" si="177"/>
        <v>52980</v>
      </c>
      <c r="P253" s="15">
        <f t="shared" si="182"/>
        <v>0</v>
      </c>
      <c r="Q253" s="16"/>
      <c r="R253" s="16"/>
      <c r="S253" s="17">
        <f t="shared" si="179"/>
        <v>0</v>
      </c>
      <c r="T253" s="16"/>
      <c r="U253" s="16">
        <f t="shared" si="185"/>
        <v>2400</v>
      </c>
      <c r="V253" s="16">
        <v>230</v>
      </c>
      <c r="W253" s="16"/>
      <c r="X253" s="25"/>
    </row>
    <row r="254" spans="1:25">
      <c r="A254" s="64">
        <v>231</v>
      </c>
      <c r="B254" s="10">
        <v>1504</v>
      </c>
      <c r="C254" s="72" t="s">
        <v>1326</v>
      </c>
      <c r="D254" s="21">
        <v>42015</v>
      </c>
      <c r="E254" s="142">
        <v>48000</v>
      </c>
      <c r="F254" s="143">
        <f t="shared" si="181"/>
        <v>48000</v>
      </c>
      <c r="G254" s="22" t="s">
        <v>1377</v>
      </c>
      <c r="H254" s="59">
        <f>F254</f>
        <v>48000</v>
      </c>
      <c r="I254" s="59">
        <f t="shared" si="183"/>
        <v>2970</v>
      </c>
      <c r="J254" s="59">
        <f t="shared" si="184"/>
        <v>1980</v>
      </c>
      <c r="K254" s="15">
        <f t="shared" si="176"/>
        <v>52950</v>
      </c>
      <c r="L254" s="16">
        <f>H254</f>
        <v>48000</v>
      </c>
      <c r="M254" s="75">
        <v>2970</v>
      </c>
      <c r="N254" s="75">
        <v>1980</v>
      </c>
      <c r="O254" s="15">
        <f t="shared" si="177"/>
        <v>52950</v>
      </c>
      <c r="P254" s="15">
        <f t="shared" si="182"/>
        <v>0</v>
      </c>
      <c r="Q254" s="16"/>
      <c r="R254" s="16"/>
      <c r="S254" s="17">
        <f t="shared" si="179"/>
        <v>0</v>
      </c>
      <c r="T254" s="16"/>
      <c r="U254" s="16">
        <f t="shared" si="185"/>
        <v>2400</v>
      </c>
      <c r="V254" s="16">
        <v>740</v>
      </c>
      <c r="W254" s="16"/>
      <c r="X254" s="25"/>
    </row>
    <row r="255" spans="1:25">
      <c r="A255" s="64">
        <v>232</v>
      </c>
      <c r="B255" s="10">
        <v>1505</v>
      </c>
      <c r="C255" s="72" t="s">
        <v>779</v>
      </c>
      <c r="D255" s="21">
        <v>42015</v>
      </c>
      <c r="E255" s="142">
        <v>48000</v>
      </c>
      <c r="F255" s="143">
        <f t="shared" si="181"/>
        <v>48000</v>
      </c>
      <c r="G255" s="22" t="s">
        <v>1377</v>
      </c>
      <c r="H255" s="110">
        <f t="shared" ref="H255:H262" si="186">F255</f>
        <v>48000</v>
      </c>
      <c r="I255" s="59">
        <f t="shared" si="183"/>
        <v>2976</v>
      </c>
      <c r="J255" s="59">
        <f t="shared" si="184"/>
        <v>1984</v>
      </c>
      <c r="K255" s="15">
        <f t="shared" si="176"/>
        <v>52960</v>
      </c>
      <c r="L255" s="16">
        <f t="shared" ref="L255:L262" si="187">H255</f>
        <v>48000</v>
      </c>
      <c r="M255" s="75">
        <v>2976</v>
      </c>
      <c r="N255" s="75">
        <v>1984</v>
      </c>
      <c r="O255" s="15">
        <f t="shared" si="177"/>
        <v>52960</v>
      </c>
      <c r="P255" s="15">
        <f t="shared" si="182"/>
        <v>0</v>
      </c>
      <c r="Q255" s="16"/>
      <c r="R255" s="16"/>
      <c r="S255" s="17">
        <f t="shared" si="179"/>
        <v>0</v>
      </c>
      <c r="T255" s="16"/>
      <c r="U255" s="16">
        <f t="shared" si="185"/>
        <v>2400</v>
      </c>
      <c r="V255" s="16">
        <v>750</v>
      </c>
      <c r="W255" s="16"/>
      <c r="X255" s="25"/>
    </row>
    <row r="256" spans="1:25">
      <c r="A256" s="64">
        <v>233</v>
      </c>
      <c r="B256" s="10">
        <v>1506</v>
      </c>
      <c r="C256" s="72" t="s">
        <v>1163</v>
      </c>
      <c r="D256" s="21">
        <v>42015</v>
      </c>
      <c r="E256" s="142">
        <v>40000</v>
      </c>
      <c r="F256" s="143">
        <f t="shared" si="181"/>
        <v>40000</v>
      </c>
      <c r="G256" s="22" t="s">
        <v>1377</v>
      </c>
      <c r="H256" s="110">
        <f t="shared" si="186"/>
        <v>40000</v>
      </c>
      <c r="I256" s="59">
        <f t="shared" si="183"/>
        <v>2412</v>
      </c>
      <c r="J256" s="59">
        <f t="shared" si="184"/>
        <v>1608</v>
      </c>
      <c r="K256" s="15">
        <f t="shared" si="176"/>
        <v>44020</v>
      </c>
      <c r="L256" s="16">
        <f t="shared" si="187"/>
        <v>40000</v>
      </c>
      <c r="M256" s="75">
        <v>2412</v>
      </c>
      <c r="N256" s="75">
        <v>1608</v>
      </c>
      <c r="O256" s="15">
        <f t="shared" si="177"/>
        <v>44020</v>
      </c>
      <c r="P256" s="15">
        <f t="shared" si="182"/>
        <v>0</v>
      </c>
      <c r="Q256" s="16"/>
      <c r="R256" s="16"/>
      <c r="S256" s="17">
        <f t="shared" si="179"/>
        <v>0</v>
      </c>
      <c r="T256" s="16"/>
      <c r="U256" s="16">
        <f t="shared" si="185"/>
        <v>2000</v>
      </c>
      <c r="V256" s="16">
        <v>660</v>
      </c>
      <c r="W256" s="16"/>
      <c r="X256" s="25"/>
    </row>
    <row r="257" spans="1:25">
      <c r="A257" s="64">
        <v>234</v>
      </c>
      <c r="B257" s="10">
        <v>1507</v>
      </c>
      <c r="C257" s="72" t="s">
        <v>1327</v>
      </c>
      <c r="D257" s="21">
        <v>42015</v>
      </c>
      <c r="E257" s="142">
        <v>48000</v>
      </c>
      <c r="F257" s="143">
        <f t="shared" si="181"/>
        <v>48000</v>
      </c>
      <c r="G257" s="22" t="s">
        <v>1377</v>
      </c>
      <c r="H257" s="110">
        <f t="shared" si="186"/>
        <v>48000</v>
      </c>
      <c r="I257" s="59">
        <f t="shared" si="183"/>
        <v>2970</v>
      </c>
      <c r="J257" s="59">
        <f t="shared" si="184"/>
        <v>1980</v>
      </c>
      <c r="K257" s="15">
        <f t="shared" si="176"/>
        <v>52950</v>
      </c>
      <c r="L257" s="16">
        <f t="shared" si="187"/>
        <v>48000</v>
      </c>
      <c r="M257" s="75">
        <v>2970</v>
      </c>
      <c r="N257" s="75">
        <v>1980</v>
      </c>
      <c r="O257" s="15">
        <f t="shared" si="177"/>
        <v>52950</v>
      </c>
      <c r="P257" s="15">
        <f t="shared" si="182"/>
        <v>0</v>
      </c>
      <c r="Q257" s="16"/>
      <c r="R257" s="16"/>
      <c r="S257" s="17">
        <f t="shared" si="179"/>
        <v>0</v>
      </c>
      <c r="T257" s="16"/>
      <c r="U257" s="16">
        <f t="shared" si="185"/>
        <v>2400</v>
      </c>
      <c r="V257" s="16">
        <v>1200</v>
      </c>
      <c r="W257" s="16"/>
      <c r="X257" s="25"/>
    </row>
    <row r="258" spans="1:25">
      <c r="A258" s="64">
        <v>235</v>
      </c>
      <c r="B258" s="10">
        <v>1508</v>
      </c>
      <c r="C258" s="72" t="s">
        <v>779</v>
      </c>
      <c r="D258" s="21">
        <v>42015</v>
      </c>
      <c r="E258" s="142">
        <v>48000</v>
      </c>
      <c r="F258" s="143">
        <f t="shared" si="181"/>
        <v>48000</v>
      </c>
      <c r="G258" s="22" t="s">
        <v>1377</v>
      </c>
      <c r="H258" s="110">
        <f t="shared" si="186"/>
        <v>48000</v>
      </c>
      <c r="I258" s="59">
        <f t="shared" si="183"/>
        <v>2976</v>
      </c>
      <c r="J258" s="59">
        <f t="shared" si="184"/>
        <v>1984</v>
      </c>
      <c r="K258" s="15">
        <f t="shared" si="176"/>
        <v>52960</v>
      </c>
      <c r="L258" s="16">
        <f t="shared" si="187"/>
        <v>48000</v>
      </c>
      <c r="M258" s="75">
        <v>2976</v>
      </c>
      <c r="N258" s="75">
        <v>1984</v>
      </c>
      <c r="O258" s="15">
        <f t="shared" si="177"/>
        <v>52960</v>
      </c>
      <c r="P258" s="15">
        <f t="shared" si="182"/>
        <v>0</v>
      </c>
      <c r="Q258" s="16"/>
      <c r="R258" s="16"/>
      <c r="S258" s="17">
        <f t="shared" si="179"/>
        <v>0</v>
      </c>
      <c r="T258" s="16"/>
      <c r="U258" s="16">
        <f t="shared" si="185"/>
        <v>2400</v>
      </c>
      <c r="V258" s="16">
        <v>700</v>
      </c>
      <c r="W258" s="16"/>
      <c r="X258" s="25"/>
    </row>
    <row r="259" spans="1:25">
      <c r="A259" s="64">
        <v>236</v>
      </c>
      <c r="B259" s="10">
        <v>1509</v>
      </c>
      <c r="C259" s="72" t="s">
        <v>1055</v>
      </c>
      <c r="D259" s="21">
        <v>42015</v>
      </c>
      <c r="E259" s="142">
        <v>48000</v>
      </c>
      <c r="F259" s="143">
        <f t="shared" si="181"/>
        <v>48000</v>
      </c>
      <c r="G259" s="22" t="s">
        <v>1377</v>
      </c>
      <c r="H259" s="110">
        <f t="shared" si="186"/>
        <v>48000</v>
      </c>
      <c r="I259" s="59">
        <f t="shared" si="183"/>
        <v>2916</v>
      </c>
      <c r="J259" s="59">
        <f t="shared" si="184"/>
        <v>1944</v>
      </c>
      <c r="K259" s="15">
        <f t="shared" si="176"/>
        <v>52860</v>
      </c>
      <c r="L259" s="16">
        <f t="shared" si="187"/>
        <v>48000</v>
      </c>
      <c r="M259" s="75">
        <v>2916</v>
      </c>
      <c r="N259" s="75">
        <v>1944</v>
      </c>
      <c r="O259" s="15">
        <f t="shared" si="177"/>
        <v>52860</v>
      </c>
      <c r="P259" s="15">
        <f t="shared" si="182"/>
        <v>0</v>
      </c>
      <c r="Q259" s="16"/>
      <c r="R259" s="16"/>
      <c r="S259" s="17">
        <f t="shared" si="179"/>
        <v>0</v>
      </c>
      <c r="T259" s="16"/>
      <c r="U259" s="16">
        <f t="shared" si="185"/>
        <v>2400</v>
      </c>
      <c r="V259" s="16">
        <v>1200</v>
      </c>
      <c r="W259" s="16"/>
      <c r="X259" s="25"/>
    </row>
    <row r="260" spans="1:25">
      <c r="A260" s="64">
        <v>237</v>
      </c>
      <c r="B260" s="10">
        <v>1510</v>
      </c>
      <c r="C260" s="72" t="s">
        <v>963</v>
      </c>
      <c r="D260" s="21">
        <v>42015</v>
      </c>
      <c r="E260" s="142">
        <v>48000</v>
      </c>
      <c r="F260" s="143">
        <f t="shared" si="181"/>
        <v>48000</v>
      </c>
      <c r="G260" s="22" t="s">
        <v>1377</v>
      </c>
      <c r="H260" s="110">
        <f t="shared" si="186"/>
        <v>48000</v>
      </c>
      <c r="I260" s="59">
        <f t="shared" si="183"/>
        <v>2880</v>
      </c>
      <c r="J260" s="59">
        <f t="shared" si="184"/>
        <v>1920</v>
      </c>
      <c r="K260" s="15">
        <f t="shared" si="176"/>
        <v>52800</v>
      </c>
      <c r="L260" s="16">
        <f t="shared" si="187"/>
        <v>48000</v>
      </c>
      <c r="M260" s="75">
        <v>2880</v>
      </c>
      <c r="N260" s="75">
        <v>1920</v>
      </c>
      <c r="O260" s="15">
        <f t="shared" si="177"/>
        <v>52800</v>
      </c>
      <c r="P260" s="15">
        <f t="shared" si="182"/>
        <v>0</v>
      </c>
      <c r="Q260" s="16"/>
      <c r="R260" s="16"/>
      <c r="S260" s="17">
        <f t="shared" si="179"/>
        <v>0</v>
      </c>
      <c r="T260" s="16"/>
      <c r="U260" s="16">
        <f t="shared" si="185"/>
        <v>2400</v>
      </c>
      <c r="V260" s="16">
        <v>1150</v>
      </c>
      <c r="W260" s="16"/>
      <c r="X260" s="25"/>
    </row>
    <row r="261" spans="1:25">
      <c r="A261" s="64">
        <v>238</v>
      </c>
      <c r="B261" s="10">
        <v>1511</v>
      </c>
      <c r="C261" s="72" t="s">
        <v>1414</v>
      </c>
      <c r="D261" s="21">
        <v>42015</v>
      </c>
      <c r="E261" s="142">
        <v>48000</v>
      </c>
      <c r="F261" s="143">
        <f t="shared" si="181"/>
        <v>48000</v>
      </c>
      <c r="G261" s="22" t="s">
        <v>1377</v>
      </c>
      <c r="H261" s="110">
        <f t="shared" si="186"/>
        <v>48000</v>
      </c>
      <c r="I261" s="59">
        <f t="shared" si="183"/>
        <v>2880</v>
      </c>
      <c r="J261" s="59">
        <f t="shared" si="184"/>
        <v>1920</v>
      </c>
      <c r="K261" s="15">
        <f t="shared" si="176"/>
        <v>52800</v>
      </c>
      <c r="L261" s="16">
        <f t="shared" si="187"/>
        <v>48000</v>
      </c>
      <c r="M261" s="75">
        <v>2880</v>
      </c>
      <c r="N261" s="75">
        <v>1920</v>
      </c>
      <c r="O261" s="15">
        <f t="shared" si="177"/>
        <v>52800</v>
      </c>
      <c r="P261" s="15">
        <f t="shared" si="182"/>
        <v>0</v>
      </c>
      <c r="Q261" s="16"/>
      <c r="R261" s="16"/>
      <c r="S261" s="17">
        <f t="shared" si="179"/>
        <v>0</v>
      </c>
      <c r="T261" s="16"/>
      <c r="U261" s="16">
        <f t="shared" si="185"/>
        <v>2400</v>
      </c>
      <c r="V261" s="16">
        <v>700</v>
      </c>
      <c r="W261" s="16"/>
      <c r="X261" s="25"/>
    </row>
    <row r="262" spans="1:25">
      <c r="A262" s="64">
        <v>239</v>
      </c>
      <c r="B262" s="10">
        <v>1512</v>
      </c>
      <c r="C262" s="72" t="s">
        <v>1328</v>
      </c>
      <c r="D262" s="21">
        <v>42015</v>
      </c>
      <c r="E262" s="142">
        <v>48000</v>
      </c>
      <c r="F262" s="143">
        <f t="shared" si="181"/>
        <v>48000</v>
      </c>
      <c r="G262" s="22" t="s">
        <v>1377</v>
      </c>
      <c r="H262" s="110">
        <f t="shared" si="186"/>
        <v>48000</v>
      </c>
      <c r="I262" s="59">
        <f t="shared" si="183"/>
        <v>2886</v>
      </c>
      <c r="J262" s="59">
        <f t="shared" si="184"/>
        <v>1924</v>
      </c>
      <c r="K262" s="15">
        <f t="shared" si="176"/>
        <v>52810</v>
      </c>
      <c r="L262" s="16">
        <f t="shared" si="187"/>
        <v>48000</v>
      </c>
      <c r="M262" s="75">
        <v>2886</v>
      </c>
      <c r="N262" s="75">
        <v>1924</v>
      </c>
      <c r="O262" s="15">
        <f t="shared" si="177"/>
        <v>52810</v>
      </c>
      <c r="P262" s="15">
        <f t="shared" si="182"/>
        <v>0</v>
      </c>
      <c r="Q262" s="16"/>
      <c r="R262" s="16"/>
      <c r="S262" s="17">
        <f t="shared" si="179"/>
        <v>0</v>
      </c>
      <c r="T262" s="16"/>
      <c r="U262" s="16">
        <f t="shared" si="185"/>
        <v>2400</v>
      </c>
      <c r="V262" s="16">
        <v>1150</v>
      </c>
      <c r="W262" s="16"/>
      <c r="X262" s="25"/>
    </row>
    <row r="263" spans="1:25" s="50" customFormat="1">
      <c r="A263" s="64">
        <v>240</v>
      </c>
      <c r="B263" s="10">
        <v>1513</v>
      </c>
      <c r="C263" s="72" t="s">
        <v>1329</v>
      </c>
      <c r="D263" s="21">
        <v>42015</v>
      </c>
      <c r="E263" s="142">
        <v>48000</v>
      </c>
      <c r="F263" s="143">
        <f t="shared" si="181"/>
        <v>48000</v>
      </c>
      <c r="G263" s="54" t="s">
        <v>1377</v>
      </c>
      <c r="H263" s="44">
        <v>48000</v>
      </c>
      <c r="I263" s="44">
        <f t="shared" si="183"/>
        <v>2874</v>
      </c>
      <c r="J263" s="44">
        <f t="shared" si="184"/>
        <v>1916</v>
      </c>
      <c r="K263" s="47">
        <f t="shared" si="176"/>
        <v>52790</v>
      </c>
      <c r="L263" s="48">
        <v>43000</v>
      </c>
      <c r="M263" s="74">
        <v>2874</v>
      </c>
      <c r="N263" s="74">
        <v>1916</v>
      </c>
      <c r="O263" s="47">
        <f t="shared" si="177"/>
        <v>47790</v>
      </c>
      <c r="P263" s="98">
        <f t="shared" si="182"/>
        <v>5000</v>
      </c>
      <c r="Q263" s="48"/>
      <c r="R263" s="48"/>
      <c r="S263" s="49">
        <f t="shared" si="179"/>
        <v>5000</v>
      </c>
      <c r="T263" s="48"/>
      <c r="U263" s="48">
        <f t="shared" si="185"/>
        <v>2400</v>
      </c>
      <c r="V263" s="48">
        <v>850</v>
      </c>
      <c r="W263" s="48"/>
      <c r="X263" s="79"/>
    </row>
    <row r="264" spans="1:25">
      <c r="A264" s="64">
        <v>241</v>
      </c>
      <c r="B264" s="10">
        <v>1514</v>
      </c>
      <c r="C264" s="72" t="s">
        <v>1334</v>
      </c>
      <c r="D264" s="21" t="s">
        <v>1340</v>
      </c>
      <c r="E264" s="142">
        <v>48000</v>
      </c>
      <c r="F264" s="143">
        <f t="shared" si="181"/>
        <v>48000</v>
      </c>
      <c r="G264" s="22" t="s">
        <v>1379</v>
      </c>
      <c r="H264" s="59">
        <v>48000</v>
      </c>
      <c r="I264" s="59">
        <f t="shared" si="183"/>
        <v>2928</v>
      </c>
      <c r="J264" s="59">
        <f t="shared" si="184"/>
        <v>1952</v>
      </c>
      <c r="K264" s="15">
        <f t="shared" si="176"/>
        <v>52880</v>
      </c>
      <c r="L264" s="16">
        <v>48000</v>
      </c>
      <c r="M264" s="75">
        <v>2928</v>
      </c>
      <c r="N264" s="75">
        <v>1952</v>
      </c>
      <c r="O264" s="15">
        <f t="shared" si="177"/>
        <v>52880</v>
      </c>
      <c r="P264" s="15">
        <f t="shared" si="182"/>
        <v>0</v>
      </c>
      <c r="Q264" s="16"/>
      <c r="R264" s="16"/>
      <c r="S264" s="17">
        <f t="shared" si="179"/>
        <v>0</v>
      </c>
      <c r="T264" s="16"/>
      <c r="U264" s="16">
        <f t="shared" si="185"/>
        <v>2400</v>
      </c>
      <c r="V264" s="16">
        <v>320</v>
      </c>
      <c r="W264" s="16"/>
      <c r="X264" s="25"/>
    </row>
    <row r="265" spans="1:25">
      <c r="A265" s="64">
        <v>242</v>
      </c>
      <c r="B265" s="10">
        <v>1515</v>
      </c>
      <c r="C265" s="72" t="s">
        <v>1335</v>
      </c>
      <c r="D265" s="21" t="s">
        <v>1340</v>
      </c>
      <c r="E265" s="142">
        <v>48000</v>
      </c>
      <c r="F265" s="143">
        <f t="shared" si="181"/>
        <v>48000</v>
      </c>
      <c r="G265" s="22" t="s">
        <v>1379</v>
      </c>
      <c r="H265" s="59">
        <v>48000</v>
      </c>
      <c r="I265" s="59">
        <f t="shared" si="183"/>
        <v>2946</v>
      </c>
      <c r="J265" s="59">
        <f t="shared" si="184"/>
        <v>1964</v>
      </c>
      <c r="K265" s="15">
        <f t="shared" si="176"/>
        <v>52910</v>
      </c>
      <c r="L265" s="16">
        <v>48000</v>
      </c>
      <c r="M265" s="75">
        <v>2946</v>
      </c>
      <c r="N265" s="75">
        <v>1964</v>
      </c>
      <c r="O265" s="15">
        <f t="shared" si="177"/>
        <v>52910</v>
      </c>
      <c r="P265" s="15">
        <f t="shared" si="182"/>
        <v>0</v>
      </c>
      <c r="Q265" s="16"/>
      <c r="R265" s="16"/>
      <c r="S265" s="17">
        <f t="shared" si="179"/>
        <v>0</v>
      </c>
      <c r="T265" s="16"/>
      <c r="U265" s="16">
        <f t="shared" si="185"/>
        <v>2400</v>
      </c>
      <c r="V265" s="16">
        <v>520</v>
      </c>
      <c r="W265" s="16"/>
      <c r="X265" s="25"/>
    </row>
    <row r="266" spans="1:25" s="50" customFormat="1">
      <c r="A266" s="64">
        <v>243</v>
      </c>
      <c r="B266" s="10">
        <v>1516</v>
      </c>
      <c r="C266" s="72" t="s">
        <v>1336</v>
      </c>
      <c r="D266" s="21" t="s">
        <v>1340</v>
      </c>
      <c r="E266" s="142">
        <v>48000</v>
      </c>
      <c r="F266" s="143">
        <f t="shared" si="181"/>
        <v>48000</v>
      </c>
      <c r="G266" s="54" t="s">
        <v>1379</v>
      </c>
      <c r="H266" s="44">
        <v>48000</v>
      </c>
      <c r="I266" s="44">
        <f t="shared" si="183"/>
        <v>2526</v>
      </c>
      <c r="J266" s="44">
        <f t="shared" si="184"/>
        <v>1684</v>
      </c>
      <c r="K266" s="47">
        <f t="shared" si="176"/>
        <v>52210</v>
      </c>
      <c r="L266" s="48">
        <v>27700</v>
      </c>
      <c r="M266" s="74">
        <v>2526</v>
      </c>
      <c r="N266" s="74">
        <v>1684</v>
      </c>
      <c r="O266" s="47">
        <f t="shared" si="177"/>
        <v>31910</v>
      </c>
      <c r="P266" s="98">
        <f t="shared" si="182"/>
        <v>20300</v>
      </c>
      <c r="Q266" s="48"/>
      <c r="R266" s="48"/>
      <c r="S266" s="49">
        <f t="shared" si="179"/>
        <v>20300</v>
      </c>
      <c r="T266" s="48"/>
      <c r="U266" s="48">
        <f t="shared" si="185"/>
        <v>2400</v>
      </c>
      <c r="V266" s="48">
        <v>550</v>
      </c>
      <c r="W266" s="48"/>
      <c r="X266" s="79"/>
    </row>
    <row r="267" spans="1:25">
      <c r="A267" s="64">
        <v>244</v>
      </c>
      <c r="B267" s="10">
        <v>1517</v>
      </c>
      <c r="C267" s="72" t="s">
        <v>1337</v>
      </c>
      <c r="D267" s="21" t="s">
        <v>1340</v>
      </c>
      <c r="E267" s="142">
        <v>40000</v>
      </c>
      <c r="F267" s="143">
        <f t="shared" si="181"/>
        <v>40000</v>
      </c>
      <c r="G267" s="22" t="s">
        <v>1379</v>
      </c>
      <c r="H267" s="59">
        <v>40000</v>
      </c>
      <c r="I267" s="59">
        <f t="shared" si="183"/>
        <v>2406</v>
      </c>
      <c r="J267" s="59">
        <f t="shared" si="184"/>
        <v>1604</v>
      </c>
      <c r="K267" s="15">
        <f t="shared" si="176"/>
        <v>44010</v>
      </c>
      <c r="L267" s="16">
        <v>40000</v>
      </c>
      <c r="M267" s="75">
        <v>2406</v>
      </c>
      <c r="N267" s="75">
        <v>1604</v>
      </c>
      <c r="O267" s="15">
        <f t="shared" si="177"/>
        <v>44010</v>
      </c>
      <c r="P267" s="15">
        <f t="shared" si="182"/>
        <v>0</v>
      </c>
      <c r="Q267" s="16"/>
      <c r="R267" s="16"/>
      <c r="S267" s="17">
        <f t="shared" si="179"/>
        <v>0</v>
      </c>
      <c r="T267" s="16"/>
      <c r="U267" s="16">
        <f t="shared" si="185"/>
        <v>2000</v>
      </c>
      <c r="V267" s="16">
        <v>1200</v>
      </c>
      <c r="W267" s="16"/>
      <c r="X267" s="25"/>
    </row>
    <row r="268" spans="1:25" s="50" customFormat="1">
      <c r="A268" s="64">
        <v>245</v>
      </c>
      <c r="B268" s="10">
        <v>1518</v>
      </c>
      <c r="C268" s="72" t="s">
        <v>1338</v>
      </c>
      <c r="D268" s="21" t="s">
        <v>1340</v>
      </c>
      <c r="E268" s="142">
        <v>48000</v>
      </c>
      <c r="F268" s="143">
        <f t="shared" si="181"/>
        <v>48000</v>
      </c>
      <c r="G268" s="54" t="s">
        <v>1379</v>
      </c>
      <c r="H268" s="44">
        <v>48000</v>
      </c>
      <c r="I268" s="44">
        <f t="shared" si="183"/>
        <v>1398</v>
      </c>
      <c r="J268" s="44">
        <f t="shared" si="184"/>
        <v>932</v>
      </c>
      <c r="K268" s="47">
        <f t="shared" si="176"/>
        <v>50330</v>
      </c>
      <c r="L268" s="48">
        <v>14000</v>
      </c>
      <c r="M268" s="74">
        <v>1398</v>
      </c>
      <c r="N268" s="74">
        <v>932</v>
      </c>
      <c r="O268" s="47">
        <f t="shared" si="177"/>
        <v>16330</v>
      </c>
      <c r="P268" s="98">
        <f t="shared" si="182"/>
        <v>34000</v>
      </c>
      <c r="Q268" s="48"/>
      <c r="R268" s="48"/>
      <c r="S268" s="49">
        <f t="shared" si="179"/>
        <v>34000</v>
      </c>
      <c r="T268" s="48"/>
      <c r="U268" s="48">
        <f t="shared" si="185"/>
        <v>2400</v>
      </c>
      <c r="V268" s="48">
        <v>300</v>
      </c>
      <c r="W268" s="48"/>
      <c r="X268" s="79"/>
    </row>
    <row r="269" spans="1:25" s="50" customFormat="1">
      <c r="A269" s="64">
        <v>246</v>
      </c>
      <c r="B269" s="10">
        <v>1519</v>
      </c>
      <c r="C269" s="72" t="s">
        <v>1339</v>
      </c>
      <c r="D269" s="21" t="s">
        <v>1340</v>
      </c>
      <c r="E269" s="142">
        <v>48000</v>
      </c>
      <c r="F269" s="143">
        <f t="shared" si="181"/>
        <v>48000</v>
      </c>
      <c r="G269" s="54" t="s">
        <v>1379</v>
      </c>
      <c r="H269" s="44">
        <v>48000</v>
      </c>
      <c r="I269" s="44">
        <f t="shared" si="183"/>
        <v>1836</v>
      </c>
      <c r="J269" s="44">
        <f t="shared" si="184"/>
        <v>1224</v>
      </c>
      <c r="K269" s="47">
        <f t="shared" ref="K269:K283" si="188">H269+I269+J269</f>
        <v>51060</v>
      </c>
      <c r="L269" s="48">
        <v>18000</v>
      </c>
      <c r="M269" s="74">
        <v>1836</v>
      </c>
      <c r="N269" s="74">
        <v>1224</v>
      </c>
      <c r="O269" s="47">
        <f t="shared" ref="O269:O283" si="189">L269+M269+N269</f>
        <v>21060</v>
      </c>
      <c r="P269" s="98">
        <f t="shared" ref="P269:P283" si="190">H269-L269</f>
        <v>30000</v>
      </c>
      <c r="Q269" s="48"/>
      <c r="R269" s="48"/>
      <c r="S269" s="49">
        <f t="shared" ref="S269:S283" si="191">P269+Q269+R269</f>
        <v>30000</v>
      </c>
      <c r="T269" s="48"/>
      <c r="U269" s="48">
        <f t="shared" si="185"/>
        <v>2400</v>
      </c>
      <c r="V269" s="48">
        <v>100</v>
      </c>
      <c r="W269" s="48"/>
      <c r="X269" s="79"/>
    </row>
    <row r="270" spans="1:25">
      <c r="A270" s="64">
        <v>247</v>
      </c>
      <c r="B270" s="10">
        <v>1520</v>
      </c>
      <c r="C270" s="72" t="s">
        <v>1341</v>
      </c>
      <c r="D270" s="21" t="s">
        <v>1344</v>
      </c>
      <c r="E270" s="142">
        <v>48000</v>
      </c>
      <c r="F270" s="143">
        <f t="shared" si="181"/>
        <v>48000</v>
      </c>
      <c r="G270" s="22" t="s">
        <v>1381</v>
      </c>
      <c r="H270" s="59">
        <v>48000</v>
      </c>
      <c r="I270" s="59">
        <f t="shared" si="183"/>
        <v>2904</v>
      </c>
      <c r="J270" s="59">
        <f t="shared" si="184"/>
        <v>1936</v>
      </c>
      <c r="K270" s="15">
        <f t="shared" si="188"/>
        <v>52840</v>
      </c>
      <c r="L270" s="16">
        <v>48000</v>
      </c>
      <c r="M270" s="75">
        <v>2904</v>
      </c>
      <c r="N270" s="75">
        <v>1936</v>
      </c>
      <c r="O270" s="15">
        <f t="shared" si="189"/>
        <v>52840</v>
      </c>
      <c r="P270" s="15">
        <f t="shared" si="190"/>
        <v>0</v>
      </c>
      <c r="Q270" s="16"/>
      <c r="R270" s="16"/>
      <c r="S270" s="17">
        <f t="shared" si="191"/>
        <v>0</v>
      </c>
      <c r="T270" s="16"/>
      <c r="U270" s="16">
        <f t="shared" si="185"/>
        <v>2400</v>
      </c>
      <c r="V270" s="16">
        <v>290</v>
      </c>
      <c r="W270" s="16"/>
      <c r="X270" s="25"/>
    </row>
    <row r="271" spans="1:25">
      <c r="A271" s="64">
        <v>248</v>
      </c>
      <c r="B271" s="10">
        <v>1522</v>
      </c>
      <c r="C271" s="72" t="s">
        <v>1343</v>
      </c>
      <c r="D271" s="21" t="s">
        <v>1344</v>
      </c>
      <c r="E271" s="142">
        <v>48000</v>
      </c>
      <c r="F271" s="143">
        <f t="shared" si="181"/>
        <v>48000</v>
      </c>
      <c r="G271" s="22" t="s">
        <v>1381</v>
      </c>
      <c r="H271" s="59">
        <v>48000</v>
      </c>
      <c r="I271" s="59">
        <f t="shared" si="183"/>
        <v>2910</v>
      </c>
      <c r="J271" s="59">
        <f t="shared" si="184"/>
        <v>1940</v>
      </c>
      <c r="K271" s="15">
        <f t="shared" si="188"/>
        <v>52850</v>
      </c>
      <c r="L271" s="16">
        <v>48000</v>
      </c>
      <c r="M271" s="75">
        <v>2910</v>
      </c>
      <c r="N271" s="75">
        <v>1940</v>
      </c>
      <c r="O271" s="15">
        <f t="shared" si="189"/>
        <v>52850</v>
      </c>
      <c r="P271" s="15">
        <f t="shared" si="190"/>
        <v>0</v>
      </c>
      <c r="Q271" s="16"/>
      <c r="R271" s="16"/>
      <c r="S271" s="17">
        <f t="shared" si="191"/>
        <v>0</v>
      </c>
      <c r="T271" s="16"/>
      <c r="U271" s="16">
        <f t="shared" si="185"/>
        <v>2400</v>
      </c>
      <c r="V271" s="16">
        <v>450</v>
      </c>
      <c r="W271" s="16"/>
      <c r="X271" s="25"/>
    </row>
    <row r="272" spans="1:25" s="83" customFormat="1">
      <c r="A272" s="64"/>
      <c r="B272" s="80"/>
      <c r="C272" s="185" t="s">
        <v>1345</v>
      </c>
      <c r="D272" s="93"/>
      <c r="E272" s="142">
        <f t="shared" ref="E272:W272" si="192">SUM(E246:E271)</f>
        <v>1228000</v>
      </c>
      <c r="F272" s="142">
        <f t="shared" si="192"/>
        <v>1228000</v>
      </c>
      <c r="G272" s="69">
        <f t="shared" si="192"/>
        <v>0</v>
      </c>
      <c r="H272" s="69">
        <f t="shared" si="192"/>
        <v>1228000</v>
      </c>
      <c r="I272" s="69">
        <f t="shared" si="192"/>
        <v>71516</v>
      </c>
      <c r="J272" s="69">
        <f t="shared" si="192"/>
        <v>47678</v>
      </c>
      <c r="K272" s="69">
        <f t="shared" si="192"/>
        <v>1347194</v>
      </c>
      <c r="L272" s="69">
        <f t="shared" si="192"/>
        <v>1138700</v>
      </c>
      <c r="M272" s="69">
        <f t="shared" si="192"/>
        <v>71516</v>
      </c>
      <c r="N272" s="69">
        <f t="shared" si="192"/>
        <v>47678</v>
      </c>
      <c r="O272" s="69">
        <f t="shared" si="192"/>
        <v>1257894</v>
      </c>
      <c r="P272" s="69">
        <f t="shared" si="192"/>
        <v>89300</v>
      </c>
      <c r="Q272" s="69">
        <f t="shared" si="192"/>
        <v>0</v>
      </c>
      <c r="R272" s="69">
        <f t="shared" si="192"/>
        <v>0</v>
      </c>
      <c r="S272" s="69">
        <f t="shared" si="192"/>
        <v>89300</v>
      </c>
      <c r="T272" s="69">
        <f t="shared" si="192"/>
        <v>0</v>
      </c>
      <c r="U272" s="69">
        <f t="shared" si="192"/>
        <v>61400</v>
      </c>
      <c r="V272" s="69">
        <f t="shared" si="192"/>
        <v>15270</v>
      </c>
      <c r="W272" s="69">
        <f t="shared" si="192"/>
        <v>0</v>
      </c>
      <c r="X272" s="80">
        <f>U263+U266+U268+U269</f>
        <v>9600</v>
      </c>
      <c r="Y272" s="80">
        <f>V263+V266+V268+V269</f>
        <v>1800</v>
      </c>
    </row>
    <row r="273" spans="1:25">
      <c r="A273" s="64">
        <v>249</v>
      </c>
      <c r="B273" s="10">
        <v>1527</v>
      </c>
      <c r="C273" s="72" t="s">
        <v>1347</v>
      </c>
      <c r="D273" s="21" t="s">
        <v>1358</v>
      </c>
      <c r="E273" s="142">
        <v>45000</v>
      </c>
      <c r="F273" s="143">
        <f t="shared" ref="F273:F291" si="193">SUM(E273:E273)</f>
        <v>45000</v>
      </c>
      <c r="G273" s="22" t="s">
        <v>1383</v>
      </c>
      <c r="H273" s="60">
        <v>45000</v>
      </c>
      <c r="I273" s="60">
        <f t="shared" ref="I273:I283" si="194">M273</f>
        <v>2724</v>
      </c>
      <c r="J273" s="60">
        <f t="shared" ref="J273:J283" si="195">N273</f>
        <v>1816</v>
      </c>
      <c r="K273" s="15">
        <f t="shared" si="188"/>
        <v>49540</v>
      </c>
      <c r="L273" s="16">
        <v>45000</v>
      </c>
      <c r="M273" s="75">
        <v>2724</v>
      </c>
      <c r="N273" s="75">
        <v>1816</v>
      </c>
      <c r="O273" s="15">
        <f t="shared" si="189"/>
        <v>49540</v>
      </c>
      <c r="P273" s="15">
        <f t="shared" si="190"/>
        <v>0</v>
      </c>
      <c r="Q273" s="16"/>
      <c r="R273" s="16"/>
      <c r="S273" s="17">
        <f t="shared" si="191"/>
        <v>0</v>
      </c>
      <c r="T273" s="16"/>
      <c r="U273" s="16">
        <f t="shared" ref="U273:U291" si="196">F273/100*5</f>
        <v>2250</v>
      </c>
      <c r="V273" s="16">
        <v>450</v>
      </c>
      <c r="W273" s="16"/>
      <c r="X273" s="25"/>
    </row>
    <row r="274" spans="1:25">
      <c r="A274" s="64">
        <v>250</v>
      </c>
      <c r="B274" s="10">
        <v>1528</v>
      </c>
      <c r="C274" s="72" t="s">
        <v>1348</v>
      </c>
      <c r="D274" s="21" t="s">
        <v>1358</v>
      </c>
      <c r="E274" s="142">
        <v>45000</v>
      </c>
      <c r="F274" s="143">
        <f t="shared" si="193"/>
        <v>45000</v>
      </c>
      <c r="G274" s="22" t="s">
        <v>1383</v>
      </c>
      <c r="H274" s="195">
        <v>45000</v>
      </c>
      <c r="I274" s="60">
        <f t="shared" si="194"/>
        <v>2808</v>
      </c>
      <c r="J274" s="60">
        <f t="shared" si="195"/>
        <v>1872</v>
      </c>
      <c r="K274" s="15">
        <f t="shared" si="188"/>
        <v>49680</v>
      </c>
      <c r="L274" s="16">
        <v>45000</v>
      </c>
      <c r="M274" s="75">
        <v>2808</v>
      </c>
      <c r="N274" s="75">
        <v>1872</v>
      </c>
      <c r="O274" s="15">
        <f t="shared" si="189"/>
        <v>49680</v>
      </c>
      <c r="P274" s="15">
        <f t="shared" si="190"/>
        <v>0</v>
      </c>
      <c r="Q274" s="16"/>
      <c r="R274" s="16"/>
      <c r="S274" s="17">
        <f t="shared" si="191"/>
        <v>0</v>
      </c>
      <c r="T274" s="16"/>
      <c r="U274" s="16">
        <f t="shared" si="196"/>
        <v>2250</v>
      </c>
      <c r="V274" s="16">
        <v>380</v>
      </c>
      <c r="W274" s="16"/>
      <c r="X274" s="25"/>
    </row>
    <row r="275" spans="1:25">
      <c r="A275" s="64">
        <v>251</v>
      </c>
      <c r="B275" s="10">
        <v>1529</v>
      </c>
      <c r="C275" s="72" t="s">
        <v>1349</v>
      </c>
      <c r="D275" s="21" t="s">
        <v>1358</v>
      </c>
      <c r="E275" s="142">
        <v>45000</v>
      </c>
      <c r="F275" s="143">
        <f t="shared" si="193"/>
        <v>45000</v>
      </c>
      <c r="G275" s="22" t="s">
        <v>1383</v>
      </c>
      <c r="H275" s="195">
        <v>45000</v>
      </c>
      <c r="I275" s="60">
        <f t="shared" si="194"/>
        <v>2370</v>
      </c>
      <c r="J275" s="60">
        <f t="shared" si="195"/>
        <v>1580</v>
      </c>
      <c r="K275" s="15">
        <f t="shared" si="188"/>
        <v>48950</v>
      </c>
      <c r="L275" s="16">
        <v>45000</v>
      </c>
      <c r="M275" s="75">
        <v>2370</v>
      </c>
      <c r="N275" s="75">
        <v>1580</v>
      </c>
      <c r="O275" s="15">
        <f t="shared" si="189"/>
        <v>48950</v>
      </c>
      <c r="P275" s="15">
        <f t="shared" si="190"/>
        <v>0</v>
      </c>
      <c r="Q275" s="16"/>
      <c r="R275" s="16"/>
      <c r="S275" s="17">
        <f t="shared" si="191"/>
        <v>0</v>
      </c>
      <c r="T275" s="16"/>
      <c r="U275" s="16">
        <f t="shared" si="196"/>
        <v>2250</v>
      </c>
      <c r="V275" s="16">
        <v>200</v>
      </c>
      <c r="W275" s="16"/>
      <c r="X275" s="25"/>
    </row>
    <row r="276" spans="1:25">
      <c r="A276" s="64">
        <v>252</v>
      </c>
      <c r="B276" s="10">
        <v>1532</v>
      </c>
      <c r="C276" s="72" t="s">
        <v>1350</v>
      </c>
      <c r="D276" s="21" t="s">
        <v>1358</v>
      </c>
      <c r="E276" s="142">
        <v>45000</v>
      </c>
      <c r="F276" s="143">
        <f t="shared" si="193"/>
        <v>45000</v>
      </c>
      <c r="G276" s="22" t="s">
        <v>1383</v>
      </c>
      <c r="H276" s="195">
        <v>45000</v>
      </c>
      <c r="I276" s="60">
        <f t="shared" si="194"/>
        <v>2712</v>
      </c>
      <c r="J276" s="60">
        <f t="shared" si="195"/>
        <v>1808</v>
      </c>
      <c r="K276" s="15">
        <f t="shared" si="188"/>
        <v>49520</v>
      </c>
      <c r="L276" s="16">
        <v>45000</v>
      </c>
      <c r="M276" s="75">
        <v>2712</v>
      </c>
      <c r="N276" s="75">
        <v>1808</v>
      </c>
      <c r="O276" s="15">
        <f t="shared" si="189"/>
        <v>49520</v>
      </c>
      <c r="P276" s="15">
        <f t="shared" si="190"/>
        <v>0</v>
      </c>
      <c r="Q276" s="16"/>
      <c r="R276" s="16"/>
      <c r="S276" s="17">
        <f t="shared" si="191"/>
        <v>0</v>
      </c>
      <c r="T276" s="16"/>
      <c r="U276" s="16">
        <f t="shared" si="196"/>
        <v>2250</v>
      </c>
      <c r="V276" s="16">
        <v>1200</v>
      </c>
      <c r="W276" s="16"/>
      <c r="X276" s="25"/>
    </row>
    <row r="277" spans="1:25">
      <c r="A277" s="64">
        <v>253</v>
      </c>
      <c r="B277" s="10">
        <v>1533</v>
      </c>
      <c r="C277" s="72" t="s">
        <v>1351</v>
      </c>
      <c r="D277" s="21" t="s">
        <v>1358</v>
      </c>
      <c r="E277" s="142">
        <v>45000</v>
      </c>
      <c r="F277" s="143">
        <f t="shared" si="193"/>
        <v>45000</v>
      </c>
      <c r="G277" s="22" t="s">
        <v>1383</v>
      </c>
      <c r="H277" s="195">
        <v>45000</v>
      </c>
      <c r="I277" s="60">
        <f t="shared" si="194"/>
        <v>2700</v>
      </c>
      <c r="J277" s="60">
        <f t="shared" si="195"/>
        <v>1800</v>
      </c>
      <c r="K277" s="15">
        <f t="shared" si="188"/>
        <v>49500</v>
      </c>
      <c r="L277" s="16">
        <v>45000</v>
      </c>
      <c r="M277" s="75">
        <v>2700</v>
      </c>
      <c r="N277" s="75">
        <v>1800</v>
      </c>
      <c r="O277" s="15">
        <f t="shared" si="189"/>
        <v>49500</v>
      </c>
      <c r="P277" s="15">
        <f t="shared" si="190"/>
        <v>0</v>
      </c>
      <c r="Q277" s="16"/>
      <c r="R277" s="16"/>
      <c r="S277" s="17">
        <f t="shared" si="191"/>
        <v>0</v>
      </c>
      <c r="T277" s="16"/>
      <c r="U277" s="16">
        <f t="shared" si="196"/>
        <v>2250</v>
      </c>
      <c r="V277" s="16">
        <v>740</v>
      </c>
      <c r="W277" s="16"/>
      <c r="X277" s="25"/>
    </row>
    <row r="278" spans="1:25">
      <c r="A278" s="64">
        <v>254</v>
      </c>
      <c r="B278" s="10">
        <v>1534</v>
      </c>
      <c r="C278" s="72" t="s">
        <v>793</v>
      </c>
      <c r="D278" s="21" t="s">
        <v>1358</v>
      </c>
      <c r="E278" s="142">
        <v>45000</v>
      </c>
      <c r="F278" s="143">
        <f t="shared" si="193"/>
        <v>45000</v>
      </c>
      <c r="G278" s="22" t="s">
        <v>1383</v>
      </c>
      <c r="H278" s="195">
        <v>45000</v>
      </c>
      <c r="I278" s="60">
        <f t="shared" si="194"/>
        <v>2688</v>
      </c>
      <c r="J278" s="60">
        <f t="shared" si="195"/>
        <v>1792</v>
      </c>
      <c r="K278" s="15">
        <f t="shared" si="188"/>
        <v>49480</v>
      </c>
      <c r="L278" s="16">
        <v>45000</v>
      </c>
      <c r="M278" s="75">
        <v>2688</v>
      </c>
      <c r="N278" s="75">
        <v>1792</v>
      </c>
      <c r="O278" s="15">
        <f t="shared" si="189"/>
        <v>49480</v>
      </c>
      <c r="P278" s="15">
        <f t="shared" si="190"/>
        <v>0</v>
      </c>
      <c r="Q278" s="16"/>
      <c r="R278" s="16"/>
      <c r="S278" s="17">
        <f t="shared" si="191"/>
        <v>0</v>
      </c>
      <c r="T278" s="16"/>
      <c r="U278" s="16">
        <f t="shared" si="196"/>
        <v>2250</v>
      </c>
      <c r="V278" s="16">
        <v>470</v>
      </c>
      <c r="W278" s="16"/>
      <c r="X278" s="25"/>
    </row>
    <row r="279" spans="1:25">
      <c r="A279" s="64">
        <v>255</v>
      </c>
      <c r="B279" s="10">
        <v>1535</v>
      </c>
      <c r="C279" s="72" t="s">
        <v>1352</v>
      </c>
      <c r="D279" s="21" t="s">
        <v>1358</v>
      </c>
      <c r="E279" s="142">
        <v>45000</v>
      </c>
      <c r="F279" s="143">
        <f t="shared" si="193"/>
        <v>45000</v>
      </c>
      <c r="G279" s="22" t="s">
        <v>1383</v>
      </c>
      <c r="H279" s="195">
        <v>45000</v>
      </c>
      <c r="I279" s="60">
        <f t="shared" si="194"/>
        <v>2700</v>
      </c>
      <c r="J279" s="60">
        <f t="shared" si="195"/>
        <v>1800</v>
      </c>
      <c r="K279" s="15">
        <f t="shared" si="188"/>
        <v>49500</v>
      </c>
      <c r="L279" s="16">
        <v>45000</v>
      </c>
      <c r="M279" s="75">
        <v>2700</v>
      </c>
      <c r="N279" s="75">
        <v>1800</v>
      </c>
      <c r="O279" s="15">
        <f t="shared" si="189"/>
        <v>49500</v>
      </c>
      <c r="P279" s="15">
        <f t="shared" si="190"/>
        <v>0</v>
      </c>
      <c r="Q279" s="16"/>
      <c r="R279" s="16"/>
      <c r="S279" s="17">
        <f t="shared" si="191"/>
        <v>0</v>
      </c>
      <c r="T279" s="16"/>
      <c r="U279" s="16">
        <f t="shared" si="196"/>
        <v>2250</v>
      </c>
      <c r="V279" s="16">
        <v>990</v>
      </c>
      <c r="W279" s="16"/>
      <c r="X279" s="25"/>
    </row>
    <row r="280" spans="1:25">
      <c r="A280" s="64">
        <v>256</v>
      </c>
      <c r="B280" s="10">
        <v>1536</v>
      </c>
      <c r="C280" s="72" t="s">
        <v>1353</v>
      </c>
      <c r="D280" s="21" t="s">
        <v>1358</v>
      </c>
      <c r="E280" s="142">
        <v>45000</v>
      </c>
      <c r="F280" s="143">
        <f t="shared" si="193"/>
        <v>45000</v>
      </c>
      <c r="G280" s="22" t="s">
        <v>1383</v>
      </c>
      <c r="H280" s="195">
        <v>45000</v>
      </c>
      <c r="I280" s="60">
        <f t="shared" si="194"/>
        <v>2712</v>
      </c>
      <c r="J280" s="60">
        <f t="shared" si="195"/>
        <v>1808</v>
      </c>
      <c r="K280" s="15">
        <f t="shared" si="188"/>
        <v>49520</v>
      </c>
      <c r="L280" s="16">
        <v>45000</v>
      </c>
      <c r="M280" s="75">
        <v>2712</v>
      </c>
      <c r="N280" s="75">
        <v>1808</v>
      </c>
      <c r="O280" s="15">
        <f t="shared" si="189"/>
        <v>49520</v>
      </c>
      <c r="P280" s="15">
        <f t="shared" si="190"/>
        <v>0</v>
      </c>
      <c r="Q280" s="16"/>
      <c r="R280" s="16"/>
      <c r="S280" s="17">
        <f t="shared" si="191"/>
        <v>0</v>
      </c>
      <c r="T280" s="16"/>
      <c r="U280" s="16">
        <f t="shared" si="196"/>
        <v>2250</v>
      </c>
      <c r="V280" s="16">
        <v>410</v>
      </c>
      <c r="W280" s="16"/>
      <c r="X280" s="25"/>
    </row>
    <row r="281" spans="1:25">
      <c r="A281" s="64">
        <v>257</v>
      </c>
      <c r="B281" s="10">
        <v>1538</v>
      </c>
      <c r="C281" s="72" t="s">
        <v>1354</v>
      </c>
      <c r="D281" s="21" t="s">
        <v>1358</v>
      </c>
      <c r="E281" s="142">
        <v>45000</v>
      </c>
      <c r="F281" s="143">
        <f t="shared" si="193"/>
        <v>45000</v>
      </c>
      <c r="G281" s="22" t="s">
        <v>1383</v>
      </c>
      <c r="H281" s="195">
        <v>45000</v>
      </c>
      <c r="I281" s="60">
        <f t="shared" si="194"/>
        <v>2772</v>
      </c>
      <c r="J281" s="60">
        <f t="shared" si="195"/>
        <v>1848</v>
      </c>
      <c r="K281" s="15">
        <f t="shared" si="188"/>
        <v>49620</v>
      </c>
      <c r="L281" s="16">
        <v>45000</v>
      </c>
      <c r="M281" s="75">
        <v>2772</v>
      </c>
      <c r="N281" s="75">
        <v>1848</v>
      </c>
      <c r="O281" s="15">
        <f t="shared" si="189"/>
        <v>49620</v>
      </c>
      <c r="P281" s="15">
        <f t="shared" si="190"/>
        <v>0</v>
      </c>
      <c r="Q281" s="16"/>
      <c r="R281" s="16"/>
      <c r="S281" s="17">
        <f t="shared" si="191"/>
        <v>0</v>
      </c>
      <c r="T281" s="16"/>
      <c r="U281" s="16">
        <f t="shared" si="196"/>
        <v>2250</v>
      </c>
      <c r="V281" s="16">
        <v>460</v>
      </c>
      <c r="W281" s="16"/>
      <c r="X281" s="25"/>
    </row>
    <row r="282" spans="1:25">
      <c r="A282" s="64">
        <v>258</v>
      </c>
      <c r="B282" s="10">
        <v>1540</v>
      </c>
      <c r="C282" s="72" t="s">
        <v>1356</v>
      </c>
      <c r="D282" s="21" t="s">
        <v>1358</v>
      </c>
      <c r="E282" s="142">
        <v>45000</v>
      </c>
      <c r="F282" s="143">
        <f t="shared" si="193"/>
        <v>45000</v>
      </c>
      <c r="G282" s="22" t="s">
        <v>1383</v>
      </c>
      <c r="H282" s="60">
        <v>45000</v>
      </c>
      <c r="I282" s="60">
        <f t="shared" si="194"/>
        <v>2196</v>
      </c>
      <c r="J282" s="60">
        <f t="shared" si="195"/>
        <v>1464</v>
      </c>
      <c r="K282" s="15">
        <f t="shared" si="188"/>
        <v>48660</v>
      </c>
      <c r="L282" s="16">
        <v>45000</v>
      </c>
      <c r="M282" s="75">
        <v>2196</v>
      </c>
      <c r="N282" s="75">
        <v>1464</v>
      </c>
      <c r="O282" s="15">
        <f t="shared" si="189"/>
        <v>48660</v>
      </c>
      <c r="P282" s="15">
        <f t="shared" si="190"/>
        <v>0</v>
      </c>
      <c r="Q282" s="16"/>
      <c r="R282" s="16"/>
      <c r="S282" s="17">
        <f t="shared" si="191"/>
        <v>0</v>
      </c>
      <c r="T282" s="16"/>
      <c r="U282" s="16">
        <f t="shared" si="196"/>
        <v>2250</v>
      </c>
      <c r="V282" s="16">
        <v>290</v>
      </c>
      <c r="W282" s="16"/>
      <c r="X282" s="25"/>
    </row>
    <row r="283" spans="1:25">
      <c r="A283" s="64">
        <v>259</v>
      </c>
      <c r="B283" s="10">
        <v>1541</v>
      </c>
      <c r="C283" s="72" t="s">
        <v>1357</v>
      </c>
      <c r="D283" s="21" t="s">
        <v>1358</v>
      </c>
      <c r="E283" s="142">
        <v>45000</v>
      </c>
      <c r="F283" s="143">
        <f t="shared" si="193"/>
        <v>45000</v>
      </c>
      <c r="G283" s="22" t="s">
        <v>1383</v>
      </c>
      <c r="H283" s="60">
        <v>45000</v>
      </c>
      <c r="I283" s="60">
        <f t="shared" si="194"/>
        <v>2730</v>
      </c>
      <c r="J283" s="60">
        <f t="shared" si="195"/>
        <v>1820</v>
      </c>
      <c r="K283" s="15">
        <f t="shared" si="188"/>
        <v>49550</v>
      </c>
      <c r="L283" s="16">
        <v>45000</v>
      </c>
      <c r="M283" s="75">
        <v>2730</v>
      </c>
      <c r="N283" s="75">
        <v>1820</v>
      </c>
      <c r="O283" s="15">
        <f t="shared" si="189"/>
        <v>49550</v>
      </c>
      <c r="P283" s="15">
        <f t="shared" si="190"/>
        <v>0</v>
      </c>
      <c r="Q283" s="16"/>
      <c r="R283" s="16"/>
      <c r="S283" s="17">
        <f t="shared" si="191"/>
        <v>0</v>
      </c>
      <c r="T283" s="16"/>
      <c r="U283" s="16">
        <f t="shared" si="196"/>
        <v>2250</v>
      </c>
      <c r="V283" s="16">
        <v>490</v>
      </c>
      <c r="W283" s="16"/>
      <c r="X283" s="25"/>
    </row>
    <row r="284" spans="1:25">
      <c r="A284" s="64">
        <v>260</v>
      </c>
      <c r="B284" s="10">
        <v>1568</v>
      </c>
      <c r="C284" s="72" t="s">
        <v>1391</v>
      </c>
      <c r="D284" s="63" t="s">
        <v>1387</v>
      </c>
      <c r="E284" s="142">
        <v>45000</v>
      </c>
      <c r="F284" s="143">
        <f t="shared" si="193"/>
        <v>45000</v>
      </c>
      <c r="G284" s="22" t="s">
        <v>1666</v>
      </c>
      <c r="H284" s="78">
        <v>45000</v>
      </c>
      <c r="I284" s="99">
        <f t="shared" ref="I284:I291" si="197">M284</f>
        <v>2706</v>
      </c>
      <c r="J284" s="99">
        <f t="shared" ref="J284:J291" si="198">N284</f>
        <v>1804</v>
      </c>
      <c r="K284" s="15">
        <f t="shared" ref="K284:K328" si="199">H284+I284+J284</f>
        <v>49510</v>
      </c>
      <c r="L284" s="16">
        <v>45000</v>
      </c>
      <c r="M284" s="75">
        <v>2706</v>
      </c>
      <c r="N284" s="75">
        <v>1804</v>
      </c>
      <c r="O284" s="15">
        <f t="shared" ref="O284:O307" si="200">L284+M284+N284</f>
        <v>49510</v>
      </c>
      <c r="P284" s="15">
        <f t="shared" ref="P284:P307" si="201">H284-L284</f>
        <v>0</v>
      </c>
      <c r="Q284" s="16"/>
      <c r="R284" s="16"/>
      <c r="S284" s="17">
        <f t="shared" ref="S284:S328" si="202">P284+Q284+R284</f>
        <v>0</v>
      </c>
      <c r="T284" s="16"/>
      <c r="U284" s="16">
        <f t="shared" si="196"/>
        <v>2250</v>
      </c>
      <c r="V284" s="16">
        <v>1150</v>
      </c>
      <c r="W284" s="16"/>
      <c r="X284" s="25"/>
    </row>
    <row r="285" spans="1:25">
      <c r="A285" s="64">
        <v>261</v>
      </c>
      <c r="B285" s="10">
        <v>1569</v>
      </c>
      <c r="C285" s="72" t="s">
        <v>1392</v>
      </c>
      <c r="D285" s="63" t="s">
        <v>1397</v>
      </c>
      <c r="E285" s="142">
        <v>48000</v>
      </c>
      <c r="F285" s="143">
        <f t="shared" si="193"/>
        <v>48000</v>
      </c>
      <c r="G285" s="116">
        <v>42955</v>
      </c>
      <c r="H285" s="78">
        <f t="shared" ref="H285:H307" si="203">Y285*X285</f>
        <v>46000</v>
      </c>
      <c r="I285" s="99">
        <f t="shared" si="197"/>
        <v>2802</v>
      </c>
      <c r="J285" s="99">
        <f t="shared" si="198"/>
        <v>1868</v>
      </c>
      <c r="K285" s="15">
        <f t="shared" si="199"/>
        <v>50670</v>
      </c>
      <c r="L285" s="16">
        <v>46000</v>
      </c>
      <c r="M285" s="75">
        <v>2802</v>
      </c>
      <c r="N285" s="75">
        <v>1868</v>
      </c>
      <c r="O285" s="15">
        <f t="shared" si="200"/>
        <v>50670</v>
      </c>
      <c r="P285" s="15">
        <f t="shared" si="201"/>
        <v>0</v>
      </c>
      <c r="Q285" s="16"/>
      <c r="R285" s="16"/>
      <c r="S285" s="17">
        <f t="shared" si="202"/>
        <v>0</v>
      </c>
      <c r="T285" s="16"/>
      <c r="U285" s="16">
        <f t="shared" si="196"/>
        <v>2400</v>
      </c>
      <c r="V285" s="16">
        <v>1150</v>
      </c>
      <c r="W285" s="16"/>
      <c r="X285" s="25">
        <v>23</v>
      </c>
      <c r="Y285" s="18">
        <v>2000</v>
      </c>
    </row>
    <row r="286" spans="1:25">
      <c r="A286" s="64">
        <v>262</v>
      </c>
      <c r="B286" s="10">
        <v>1570</v>
      </c>
      <c r="C286" s="72" t="s">
        <v>1135</v>
      </c>
      <c r="D286" s="63" t="s">
        <v>1397</v>
      </c>
      <c r="E286" s="142">
        <v>48000</v>
      </c>
      <c r="F286" s="143">
        <f t="shared" si="193"/>
        <v>48000</v>
      </c>
      <c r="G286" s="116">
        <v>42955</v>
      </c>
      <c r="H286" s="78">
        <f t="shared" si="203"/>
        <v>46000</v>
      </c>
      <c r="I286" s="99">
        <f t="shared" si="197"/>
        <v>2766</v>
      </c>
      <c r="J286" s="99">
        <f t="shared" si="198"/>
        <v>1844</v>
      </c>
      <c r="K286" s="15">
        <f t="shared" si="199"/>
        <v>50610</v>
      </c>
      <c r="L286" s="16">
        <v>38000</v>
      </c>
      <c r="M286" s="75">
        <v>2766</v>
      </c>
      <c r="N286" s="75">
        <v>1844</v>
      </c>
      <c r="O286" s="15">
        <f t="shared" si="200"/>
        <v>42610</v>
      </c>
      <c r="P286" s="15">
        <f t="shared" si="201"/>
        <v>8000</v>
      </c>
      <c r="Q286" s="16"/>
      <c r="R286" s="16"/>
      <c r="S286" s="17">
        <f t="shared" si="202"/>
        <v>8000</v>
      </c>
      <c r="T286" s="16"/>
      <c r="U286" s="16">
        <f t="shared" si="196"/>
        <v>2400</v>
      </c>
      <c r="V286" s="16">
        <v>320</v>
      </c>
      <c r="W286" s="16"/>
      <c r="X286" s="25">
        <v>23</v>
      </c>
      <c r="Y286" s="18">
        <v>2000</v>
      </c>
    </row>
    <row r="287" spans="1:25">
      <c r="A287" s="64">
        <v>263</v>
      </c>
      <c r="B287" s="10">
        <v>1571</v>
      </c>
      <c r="C287" s="72" t="s">
        <v>1173</v>
      </c>
      <c r="D287" s="63" t="s">
        <v>1397</v>
      </c>
      <c r="E287" s="142">
        <v>50000</v>
      </c>
      <c r="F287" s="143">
        <f t="shared" si="193"/>
        <v>50000</v>
      </c>
      <c r="G287" s="116">
        <v>42955</v>
      </c>
      <c r="H287" s="78">
        <f t="shared" si="203"/>
        <v>47840</v>
      </c>
      <c r="I287" s="99">
        <f t="shared" si="197"/>
        <v>2640</v>
      </c>
      <c r="J287" s="99">
        <f t="shared" si="198"/>
        <v>1760</v>
      </c>
      <c r="K287" s="15">
        <f t="shared" si="199"/>
        <v>52240</v>
      </c>
      <c r="L287" s="16">
        <v>38440</v>
      </c>
      <c r="M287" s="75">
        <v>2640</v>
      </c>
      <c r="N287" s="75">
        <v>1760</v>
      </c>
      <c r="O287" s="15">
        <f t="shared" si="200"/>
        <v>42840</v>
      </c>
      <c r="P287" s="15">
        <f t="shared" si="201"/>
        <v>9400</v>
      </c>
      <c r="Q287" s="16"/>
      <c r="R287" s="16"/>
      <c r="S287" s="17">
        <f t="shared" si="202"/>
        <v>9400</v>
      </c>
      <c r="T287" s="16"/>
      <c r="U287" s="16">
        <f t="shared" si="196"/>
        <v>2500</v>
      </c>
      <c r="V287" s="16">
        <v>340</v>
      </c>
      <c r="W287" s="16"/>
      <c r="X287" s="25">
        <v>23</v>
      </c>
      <c r="Y287" s="18">
        <v>2080</v>
      </c>
    </row>
    <row r="288" spans="1:25">
      <c r="A288" s="64">
        <v>264</v>
      </c>
      <c r="B288" s="10">
        <v>1573</v>
      </c>
      <c r="C288" s="72" t="s">
        <v>1394</v>
      </c>
      <c r="D288" s="63" t="s">
        <v>1397</v>
      </c>
      <c r="E288" s="142">
        <v>48000</v>
      </c>
      <c r="F288" s="143">
        <f t="shared" si="193"/>
        <v>48000</v>
      </c>
      <c r="G288" s="116">
        <v>42955</v>
      </c>
      <c r="H288" s="78">
        <f t="shared" si="203"/>
        <v>46000</v>
      </c>
      <c r="I288" s="99">
        <f t="shared" si="197"/>
        <v>2892</v>
      </c>
      <c r="J288" s="99">
        <f t="shared" si="198"/>
        <v>1928</v>
      </c>
      <c r="K288" s="15">
        <f t="shared" si="199"/>
        <v>50820</v>
      </c>
      <c r="L288" s="16">
        <v>46000</v>
      </c>
      <c r="M288" s="75">
        <v>2892</v>
      </c>
      <c r="N288" s="75">
        <v>1928</v>
      </c>
      <c r="O288" s="15">
        <f t="shared" si="200"/>
        <v>50820</v>
      </c>
      <c r="P288" s="15">
        <f t="shared" si="201"/>
        <v>0</v>
      </c>
      <c r="Q288" s="16"/>
      <c r="R288" s="16"/>
      <c r="S288" s="17">
        <f t="shared" si="202"/>
        <v>0</v>
      </c>
      <c r="T288" s="16"/>
      <c r="U288" s="16">
        <f t="shared" si="196"/>
        <v>2400</v>
      </c>
      <c r="V288" s="16">
        <v>460</v>
      </c>
      <c r="W288" s="16"/>
      <c r="X288" s="25">
        <v>23</v>
      </c>
      <c r="Y288" s="18">
        <v>2000</v>
      </c>
    </row>
    <row r="289" spans="1:25">
      <c r="A289" s="64">
        <v>265</v>
      </c>
      <c r="B289" s="10">
        <v>1574</v>
      </c>
      <c r="C289" s="72" t="s">
        <v>1395</v>
      </c>
      <c r="D289" s="63" t="s">
        <v>1397</v>
      </c>
      <c r="E289" s="142">
        <v>48000</v>
      </c>
      <c r="F289" s="143">
        <f t="shared" si="193"/>
        <v>48000</v>
      </c>
      <c r="G289" s="116">
        <v>42955</v>
      </c>
      <c r="H289" s="78">
        <f t="shared" si="203"/>
        <v>46000</v>
      </c>
      <c r="I289" s="99">
        <f t="shared" si="197"/>
        <v>2898</v>
      </c>
      <c r="J289" s="99">
        <f t="shared" si="198"/>
        <v>1932</v>
      </c>
      <c r="K289" s="15">
        <f t="shared" si="199"/>
        <v>50830</v>
      </c>
      <c r="L289" s="16">
        <v>46000</v>
      </c>
      <c r="M289" s="75">
        <v>2898</v>
      </c>
      <c r="N289" s="75">
        <v>1932</v>
      </c>
      <c r="O289" s="15">
        <f t="shared" si="200"/>
        <v>50830</v>
      </c>
      <c r="P289" s="15">
        <f t="shared" si="201"/>
        <v>0</v>
      </c>
      <c r="Q289" s="16"/>
      <c r="R289" s="16"/>
      <c r="S289" s="17">
        <f t="shared" si="202"/>
        <v>0</v>
      </c>
      <c r="T289" s="16"/>
      <c r="U289" s="16">
        <f t="shared" si="196"/>
        <v>2400</v>
      </c>
      <c r="V289" s="16">
        <v>460</v>
      </c>
      <c r="W289" s="16"/>
      <c r="X289" s="25">
        <v>23</v>
      </c>
      <c r="Y289" s="18">
        <v>2000</v>
      </c>
    </row>
    <row r="290" spans="1:25" s="333" customFormat="1">
      <c r="A290" s="323">
        <v>266</v>
      </c>
      <c r="B290" s="323">
        <v>1575</v>
      </c>
      <c r="C290" s="324" t="s">
        <v>1396</v>
      </c>
      <c r="D290" s="325" t="s">
        <v>1397</v>
      </c>
      <c r="E290" s="326">
        <v>48000</v>
      </c>
      <c r="F290" s="327">
        <f t="shared" si="193"/>
        <v>48000</v>
      </c>
      <c r="G290" s="328">
        <v>42955</v>
      </c>
      <c r="H290" s="329">
        <f t="shared" si="203"/>
        <v>48000</v>
      </c>
      <c r="I290" s="329">
        <f t="shared" si="197"/>
        <v>2826</v>
      </c>
      <c r="J290" s="329">
        <f t="shared" si="198"/>
        <v>1884</v>
      </c>
      <c r="K290" s="329">
        <f t="shared" si="199"/>
        <v>52710</v>
      </c>
      <c r="L290" s="330">
        <v>48000</v>
      </c>
      <c r="M290" s="331">
        <v>2826</v>
      </c>
      <c r="N290" s="331">
        <v>1884</v>
      </c>
      <c r="O290" s="329">
        <f t="shared" si="200"/>
        <v>52710</v>
      </c>
      <c r="P290" s="329">
        <f t="shared" si="201"/>
        <v>0</v>
      </c>
      <c r="Q290" s="330"/>
      <c r="R290" s="330"/>
      <c r="S290" s="330">
        <f t="shared" si="202"/>
        <v>0</v>
      </c>
      <c r="T290" s="330"/>
      <c r="U290" s="330">
        <f t="shared" si="196"/>
        <v>2400</v>
      </c>
      <c r="V290" s="330">
        <v>200</v>
      </c>
      <c r="W290" s="330"/>
      <c r="X290" s="332">
        <v>24</v>
      </c>
      <c r="Y290" s="333">
        <v>2000</v>
      </c>
    </row>
    <row r="291" spans="1:25">
      <c r="A291" s="64">
        <v>267</v>
      </c>
      <c r="B291" s="10">
        <v>1576</v>
      </c>
      <c r="C291" s="72" t="s">
        <v>1149</v>
      </c>
      <c r="D291" s="63" t="s">
        <v>1397</v>
      </c>
      <c r="E291" s="142">
        <v>48000</v>
      </c>
      <c r="F291" s="143">
        <f t="shared" si="193"/>
        <v>48000</v>
      </c>
      <c r="G291" s="116">
        <v>42955</v>
      </c>
      <c r="H291" s="78">
        <f t="shared" si="203"/>
        <v>46000</v>
      </c>
      <c r="I291" s="99">
        <f t="shared" si="197"/>
        <v>2466</v>
      </c>
      <c r="J291" s="99">
        <f t="shared" si="198"/>
        <v>1644</v>
      </c>
      <c r="K291" s="15">
        <f t="shared" si="199"/>
        <v>50110</v>
      </c>
      <c r="L291" s="16">
        <v>36000</v>
      </c>
      <c r="M291" s="75">
        <v>2466</v>
      </c>
      <c r="N291" s="75">
        <v>1644</v>
      </c>
      <c r="O291" s="15">
        <f t="shared" si="200"/>
        <v>40110</v>
      </c>
      <c r="P291" s="15">
        <f t="shared" si="201"/>
        <v>10000</v>
      </c>
      <c r="Q291" s="16"/>
      <c r="R291" s="16"/>
      <c r="S291" s="17">
        <f t="shared" si="202"/>
        <v>10000</v>
      </c>
      <c r="T291" s="16"/>
      <c r="U291" s="16">
        <f t="shared" si="196"/>
        <v>2400</v>
      </c>
      <c r="V291" s="16">
        <v>150</v>
      </c>
      <c r="W291" s="16"/>
      <c r="X291" s="25">
        <v>23</v>
      </c>
      <c r="Y291" s="18">
        <v>2000</v>
      </c>
    </row>
    <row r="292" spans="1:25" s="83" customFormat="1">
      <c r="A292" s="64"/>
      <c r="B292" s="80"/>
      <c r="C292" s="187" t="s">
        <v>1425</v>
      </c>
      <c r="D292" s="95"/>
      <c r="E292" s="142">
        <f t="shared" ref="E292:W292" si="204">SUM(E273:E291)</f>
        <v>878000</v>
      </c>
      <c r="F292" s="142">
        <f t="shared" si="204"/>
        <v>878000</v>
      </c>
      <c r="G292" s="69">
        <f t="shared" si="204"/>
        <v>300685</v>
      </c>
      <c r="H292" s="69">
        <f t="shared" si="204"/>
        <v>865840</v>
      </c>
      <c r="I292" s="69">
        <f t="shared" si="204"/>
        <v>51108</v>
      </c>
      <c r="J292" s="69">
        <f t="shared" si="204"/>
        <v>34072</v>
      </c>
      <c r="K292" s="69">
        <f t="shared" si="204"/>
        <v>951020</v>
      </c>
      <c r="L292" s="69">
        <f t="shared" si="204"/>
        <v>838440</v>
      </c>
      <c r="M292" s="69">
        <f t="shared" si="204"/>
        <v>51108</v>
      </c>
      <c r="N292" s="69">
        <f t="shared" si="204"/>
        <v>34072</v>
      </c>
      <c r="O292" s="69">
        <f t="shared" si="204"/>
        <v>923620</v>
      </c>
      <c r="P292" s="69">
        <f t="shared" si="204"/>
        <v>27400</v>
      </c>
      <c r="Q292" s="69">
        <f t="shared" si="204"/>
        <v>0</v>
      </c>
      <c r="R292" s="69">
        <f t="shared" si="204"/>
        <v>0</v>
      </c>
      <c r="S292" s="69">
        <f t="shared" si="204"/>
        <v>27400</v>
      </c>
      <c r="T292" s="69">
        <f t="shared" si="204"/>
        <v>0</v>
      </c>
      <c r="U292" s="69">
        <f t="shared" si="204"/>
        <v>43900</v>
      </c>
      <c r="V292" s="69">
        <f t="shared" si="204"/>
        <v>10310</v>
      </c>
      <c r="W292" s="69">
        <f t="shared" si="204"/>
        <v>0</v>
      </c>
      <c r="X292" s="92"/>
    </row>
    <row r="293" spans="1:25">
      <c r="A293" s="64">
        <v>268</v>
      </c>
      <c r="B293" s="10">
        <v>1593</v>
      </c>
      <c r="C293" s="72" t="s">
        <v>1173</v>
      </c>
      <c r="D293" s="63" t="s">
        <v>1424</v>
      </c>
      <c r="E293" s="142">
        <v>50000</v>
      </c>
      <c r="F293" s="143">
        <f t="shared" ref="F293:F328" si="205">SUM(E293:E293)</f>
        <v>50000</v>
      </c>
      <c r="G293" s="22" t="s">
        <v>1424</v>
      </c>
      <c r="H293" s="78">
        <f t="shared" si="203"/>
        <v>41600</v>
      </c>
      <c r="I293" s="78">
        <f t="shared" ref="I293" si="206">M293</f>
        <v>2808</v>
      </c>
      <c r="J293" s="78">
        <f t="shared" ref="J293" si="207">N293</f>
        <v>1872</v>
      </c>
      <c r="K293" s="15">
        <f t="shared" si="199"/>
        <v>46280</v>
      </c>
      <c r="L293" s="16">
        <v>41600</v>
      </c>
      <c r="M293" s="75">
        <v>2808</v>
      </c>
      <c r="N293" s="75">
        <v>1872</v>
      </c>
      <c r="O293" s="15">
        <f t="shared" si="200"/>
        <v>46280</v>
      </c>
      <c r="P293" s="15">
        <f t="shared" si="201"/>
        <v>0</v>
      </c>
      <c r="Q293" s="16"/>
      <c r="R293" s="16"/>
      <c r="S293" s="17">
        <f t="shared" si="202"/>
        <v>0</v>
      </c>
      <c r="T293" s="16"/>
      <c r="U293" s="16">
        <f t="shared" ref="U293:U307" si="208">F293/100*5</f>
        <v>2500</v>
      </c>
      <c r="V293" s="16">
        <v>200</v>
      </c>
      <c r="W293" s="16"/>
      <c r="X293" s="25">
        <v>20</v>
      </c>
      <c r="Y293" s="18">
        <v>2080</v>
      </c>
    </row>
    <row r="294" spans="1:25">
      <c r="A294" s="64">
        <v>269</v>
      </c>
      <c r="B294" s="10">
        <v>1594</v>
      </c>
      <c r="C294" s="72" t="s">
        <v>1415</v>
      </c>
      <c r="D294" s="63" t="s">
        <v>1424</v>
      </c>
      <c r="E294" s="142">
        <v>50000</v>
      </c>
      <c r="F294" s="143">
        <f t="shared" si="205"/>
        <v>50000</v>
      </c>
      <c r="G294" s="22" t="s">
        <v>1674</v>
      </c>
      <c r="H294" s="78">
        <f t="shared" si="203"/>
        <v>41600</v>
      </c>
      <c r="I294" s="99">
        <f t="shared" ref="I294:I307" si="209">M294</f>
        <v>3102</v>
      </c>
      <c r="J294" s="99">
        <f t="shared" ref="J294:J307" si="210">N294</f>
        <v>2068</v>
      </c>
      <c r="K294" s="15">
        <f t="shared" si="199"/>
        <v>46770</v>
      </c>
      <c r="L294" s="16">
        <v>41600</v>
      </c>
      <c r="M294" s="75">
        <v>3102</v>
      </c>
      <c r="N294" s="75">
        <v>2068</v>
      </c>
      <c r="O294" s="15">
        <f t="shared" si="200"/>
        <v>46770</v>
      </c>
      <c r="P294" s="15">
        <f t="shared" si="201"/>
        <v>0</v>
      </c>
      <c r="Q294" s="16"/>
      <c r="R294" s="16"/>
      <c r="S294" s="17">
        <f t="shared" si="202"/>
        <v>0</v>
      </c>
      <c r="T294" s="16"/>
      <c r="U294" s="16">
        <f t="shared" si="208"/>
        <v>2500</v>
      </c>
      <c r="V294" s="16">
        <v>200</v>
      </c>
      <c r="W294" s="16"/>
      <c r="X294" s="25">
        <v>20</v>
      </c>
      <c r="Y294" s="18">
        <v>2080</v>
      </c>
    </row>
    <row r="295" spans="1:25" s="333" customFormat="1">
      <c r="A295" s="323">
        <v>270</v>
      </c>
      <c r="B295" s="323">
        <v>1596</v>
      </c>
      <c r="C295" s="324" t="s">
        <v>357</v>
      </c>
      <c r="D295" s="325" t="s">
        <v>1424</v>
      </c>
      <c r="E295" s="326">
        <v>50000</v>
      </c>
      <c r="F295" s="327">
        <f t="shared" si="205"/>
        <v>50000</v>
      </c>
      <c r="G295" s="334" t="s">
        <v>1676</v>
      </c>
      <c r="H295" s="329">
        <v>50000</v>
      </c>
      <c r="I295" s="329">
        <f t="shared" si="209"/>
        <v>2610</v>
      </c>
      <c r="J295" s="329">
        <f t="shared" si="210"/>
        <v>1740</v>
      </c>
      <c r="K295" s="329">
        <f t="shared" si="199"/>
        <v>54350</v>
      </c>
      <c r="L295" s="330">
        <v>50000</v>
      </c>
      <c r="M295" s="331">
        <v>2610</v>
      </c>
      <c r="N295" s="331">
        <v>1740</v>
      </c>
      <c r="O295" s="329">
        <f t="shared" si="200"/>
        <v>54350</v>
      </c>
      <c r="P295" s="329">
        <f t="shared" si="201"/>
        <v>0</v>
      </c>
      <c r="Q295" s="330"/>
      <c r="R295" s="330"/>
      <c r="S295" s="330">
        <f t="shared" si="202"/>
        <v>0</v>
      </c>
      <c r="T295" s="330"/>
      <c r="U295" s="330">
        <f t="shared" si="208"/>
        <v>2500</v>
      </c>
      <c r="V295" s="330">
        <v>150</v>
      </c>
      <c r="W295" s="330"/>
      <c r="X295" s="332">
        <v>24</v>
      </c>
      <c r="Y295" s="333">
        <v>2080</v>
      </c>
    </row>
    <row r="296" spans="1:25">
      <c r="A296" s="64">
        <v>271</v>
      </c>
      <c r="B296" s="10">
        <v>1598</v>
      </c>
      <c r="C296" s="72" t="s">
        <v>1063</v>
      </c>
      <c r="D296" s="63" t="s">
        <v>1424</v>
      </c>
      <c r="E296" s="142">
        <v>50000</v>
      </c>
      <c r="F296" s="143">
        <f t="shared" si="205"/>
        <v>50000</v>
      </c>
      <c r="G296" s="116">
        <v>42866</v>
      </c>
      <c r="H296" s="78">
        <f t="shared" si="203"/>
        <v>41600</v>
      </c>
      <c r="I296" s="99">
        <f t="shared" si="209"/>
        <v>2400</v>
      </c>
      <c r="J296" s="99">
        <f t="shared" si="210"/>
        <v>1600</v>
      </c>
      <c r="K296" s="15">
        <f t="shared" si="199"/>
        <v>45600</v>
      </c>
      <c r="L296" s="16">
        <v>27040</v>
      </c>
      <c r="M296" s="75">
        <v>2400</v>
      </c>
      <c r="N296" s="75">
        <v>1600</v>
      </c>
      <c r="O296" s="15">
        <f t="shared" si="200"/>
        <v>31040</v>
      </c>
      <c r="P296" s="15">
        <f t="shared" si="201"/>
        <v>14560</v>
      </c>
      <c r="Q296" s="16"/>
      <c r="R296" s="16"/>
      <c r="S296" s="17">
        <f t="shared" si="202"/>
        <v>14560</v>
      </c>
      <c r="T296" s="16"/>
      <c r="U296" s="16">
        <f t="shared" si="208"/>
        <v>2500</v>
      </c>
      <c r="V296" s="16">
        <v>260</v>
      </c>
      <c r="W296" s="16"/>
      <c r="X296" s="25">
        <v>20</v>
      </c>
      <c r="Y296" s="18">
        <v>2080</v>
      </c>
    </row>
    <row r="297" spans="1:25">
      <c r="A297" s="64">
        <v>272</v>
      </c>
      <c r="B297" s="10">
        <v>1599</v>
      </c>
      <c r="C297" s="72" t="s">
        <v>1416</v>
      </c>
      <c r="D297" s="63" t="s">
        <v>1424</v>
      </c>
      <c r="E297" s="142">
        <v>50000</v>
      </c>
      <c r="F297" s="143">
        <f t="shared" si="205"/>
        <v>50000</v>
      </c>
      <c r="G297" s="116">
        <v>42866</v>
      </c>
      <c r="H297" s="78">
        <f t="shared" si="203"/>
        <v>41600</v>
      </c>
      <c r="I297" s="99">
        <f t="shared" si="209"/>
        <v>2916</v>
      </c>
      <c r="J297" s="99">
        <f t="shared" si="210"/>
        <v>1944</v>
      </c>
      <c r="K297" s="15">
        <f t="shared" si="199"/>
        <v>46460</v>
      </c>
      <c r="L297" s="16">
        <v>41600</v>
      </c>
      <c r="M297" s="75">
        <v>2916</v>
      </c>
      <c r="N297" s="75">
        <v>1944</v>
      </c>
      <c r="O297" s="15">
        <f t="shared" si="200"/>
        <v>46460</v>
      </c>
      <c r="P297" s="15">
        <f t="shared" si="201"/>
        <v>0</v>
      </c>
      <c r="Q297" s="16"/>
      <c r="R297" s="16"/>
      <c r="S297" s="17">
        <f t="shared" si="202"/>
        <v>0</v>
      </c>
      <c r="T297" s="16"/>
      <c r="U297" s="16">
        <f t="shared" si="208"/>
        <v>2500</v>
      </c>
      <c r="V297" s="16">
        <v>400</v>
      </c>
      <c r="W297" s="16"/>
      <c r="X297" s="25">
        <v>20</v>
      </c>
      <c r="Y297" s="18">
        <v>2080</v>
      </c>
    </row>
    <row r="298" spans="1:25">
      <c r="A298" s="64">
        <v>273</v>
      </c>
      <c r="B298" s="10">
        <v>1600</v>
      </c>
      <c r="C298" s="72" t="s">
        <v>1831</v>
      </c>
      <c r="D298" s="63" t="s">
        <v>1424</v>
      </c>
      <c r="E298" s="142">
        <v>50000</v>
      </c>
      <c r="F298" s="143">
        <f t="shared" si="205"/>
        <v>50000</v>
      </c>
      <c r="G298" s="116">
        <v>42866</v>
      </c>
      <c r="H298" s="78">
        <f t="shared" si="203"/>
        <v>41600</v>
      </c>
      <c r="I298" s="99">
        <f t="shared" si="209"/>
        <v>2916</v>
      </c>
      <c r="J298" s="99">
        <f t="shared" si="210"/>
        <v>1944</v>
      </c>
      <c r="K298" s="15">
        <f t="shared" si="199"/>
        <v>46460</v>
      </c>
      <c r="L298" s="16">
        <v>41600</v>
      </c>
      <c r="M298" s="75">
        <v>2916</v>
      </c>
      <c r="N298" s="75">
        <v>1944</v>
      </c>
      <c r="O298" s="15">
        <f t="shared" si="200"/>
        <v>46460</v>
      </c>
      <c r="P298" s="15">
        <f t="shared" si="201"/>
        <v>0</v>
      </c>
      <c r="Q298" s="16"/>
      <c r="R298" s="16"/>
      <c r="S298" s="17">
        <f t="shared" si="202"/>
        <v>0</v>
      </c>
      <c r="T298" s="16"/>
      <c r="U298" s="16">
        <f t="shared" si="208"/>
        <v>2500</v>
      </c>
      <c r="V298" s="16">
        <v>400</v>
      </c>
      <c r="W298" s="16"/>
      <c r="X298" s="25">
        <v>20</v>
      </c>
      <c r="Y298" s="18">
        <v>2080</v>
      </c>
    </row>
    <row r="299" spans="1:25" s="333" customFormat="1">
      <c r="A299" s="323">
        <v>274</v>
      </c>
      <c r="B299" s="323">
        <v>1601</v>
      </c>
      <c r="C299" s="324" t="s">
        <v>1417</v>
      </c>
      <c r="D299" s="325" t="s">
        <v>1424</v>
      </c>
      <c r="E299" s="326">
        <v>50000</v>
      </c>
      <c r="F299" s="327">
        <f t="shared" si="205"/>
        <v>50000</v>
      </c>
      <c r="G299" s="328">
        <v>42866</v>
      </c>
      <c r="H299" s="329">
        <v>50000</v>
      </c>
      <c r="I299" s="329">
        <f t="shared" si="209"/>
        <v>2592</v>
      </c>
      <c r="J299" s="329">
        <f t="shared" si="210"/>
        <v>1728</v>
      </c>
      <c r="K299" s="329">
        <f t="shared" si="199"/>
        <v>54320</v>
      </c>
      <c r="L299" s="330">
        <v>50000</v>
      </c>
      <c r="M299" s="331">
        <v>2592</v>
      </c>
      <c r="N299" s="331">
        <v>1728</v>
      </c>
      <c r="O299" s="329">
        <f t="shared" si="200"/>
        <v>54320</v>
      </c>
      <c r="P299" s="329">
        <f t="shared" si="201"/>
        <v>0</v>
      </c>
      <c r="Q299" s="330"/>
      <c r="R299" s="330"/>
      <c r="S299" s="330">
        <f t="shared" si="202"/>
        <v>0</v>
      </c>
      <c r="T299" s="330"/>
      <c r="U299" s="330">
        <f t="shared" si="208"/>
        <v>2500</v>
      </c>
      <c r="V299" s="330">
        <v>280</v>
      </c>
      <c r="W299" s="330"/>
      <c r="X299" s="332">
        <v>24</v>
      </c>
      <c r="Y299" s="333">
        <v>2080</v>
      </c>
    </row>
    <row r="300" spans="1:25">
      <c r="A300" s="64">
        <v>275</v>
      </c>
      <c r="B300" s="10">
        <v>1602</v>
      </c>
      <c r="C300" s="72" t="s">
        <v>1418</v>
      </c>
      <c r="D300" s="63" t="s">
        <v>1424</v>
      </c>
      <c r="E300" s="142">
        <v>50000</v>
      </c>
      <c r="F300" s="143">
        <f t="shared" si="205"/>
        <v>50000</v>
      </c>
      <c r="G300" s="116">
        <v>42866</v>
      </c>
      <c r="H300" s="78">
        <f t="shared" si="203"/>
        <v>41600</v>
      </c>
      <c r="I300" s="99">
        <f t="shared" si="209"/>
        <v>2910</v>
      </c>
      <c r="J300" s="99">
        <f t="shared" si="210"/>
        <v>1940</v>
      </c>
      <c r="K300" s="15">
        <f t="shared" si="199"/>
        <v>46450</v>
      </c>
      <c r="L300" s="16">
        <v>41600</v>
      </c>
      <c r="M300" s="75">
        <v>2910</v>
      </c>
      <c r="N300" s="75">
        <v>1940</v>
      </c>
      <c r="O300" s="15">
        <f t="shared" si="200"/>
        <v>46450</v>
      </c>
      <c r="P300" s="15">
        <f t="shared" si="201"/>
        <v>0</v>
      </c>
      <c r="Q300" s="16"/>
      <c r="R300" s="16"/>
      <c r="S300" s="17">
        <f t="shared" si="202"/>
        <v>0</v>
      </c>
      <c r="T300" s="16"/>
      <c r="U300" s="16">
        <f t="shared" si="208"/>
        <v>2500</v>
      </c>
      <c r="V300" s="16">
        <v>400</v>
      </c>
      <c r="W300" s="16"/>
      <c r="X300" s="25">
        <v>20</v>
      </c>
      <c r="Y300" s="18">
        <v>2080</v>
      </c>
    </row>
    <row r="301" spans="1:25" s="333" customFormat="1">
      <c r="A301" s="323">
        <v>276</v>
      </c>
      <c r="B301" s="323">
        <v>1603</v>
      </c>
      <c r="C301" s="324" t="s">
        <v>1419</v>
      </c>
      <c r="D301" s="325" t="s">
        <v>1424</v>
      </c>
      <c r="E301" s="326">
        <v>50000</v>
      </c>
      <c r="F301" s="327">
        <f t="shared" si="205"/>
        <v>50000</v>
      </c>
      <c r="G301" s="328">
        <v>42866</v>
      </c>
      <c r="H301" s="329">
        <v>50000</v>
      </c>
      <c r="I301" s="329">
        <f t="shared" si="209"/>
        <v>1164</v>
      </c>
      <c r="J301" s="329">
        <f t="shared" si="210"/>
        <v>776</v>
      </c>
      <c r="K301" s="329">
        <f t="shared" si="199"/>
        <v>51940</v>
      </c>
      <c r="L301" s="330">
        <v>50000</v>
      </c>
      <c r="M301" s="331">
        <v>1164</v>
      </c>
      <c r="N301" s="331">
        <v>776</v>
      </c>
      <c r="O301" s="329">
        <f t="shared" si="200"/>
        <v>51940</v>
      </c>
      <c r="P301" s="329">
        <f t="shared" si="201"/>
        <v>0</v>
      </c>
      <c r="Q301" s="330"/>
      <c r="R301" s="330"/>
      <c r="S301" s="330">
        <f t="shared" si="202"/>
        <v>0</v>
      </c>
      <c r="T301" s="330"/>
      <c r="U301" s="330">
        <f t="shared" si="208"/>
        <v>2500</v>
      </c>
      <c r="V301" s="330">
        <v>180</v>
      </c>
      <c r="W301" s="330"/>
      <c r="X301" s="332"/>
    </row>
    <row r="302" spans="1:25" s="333" customFormat="1">
      <c r="A302" s="323">
        <v>277</v>
      </c>
      <c r="B302" s="323">
        <v>1604</v>
      </c>
      <c r="C302" s="324" t="s">
        <v>1293</v>
      </c>
      <c r="D302" s="325" t="s">
        <v>1424</v>
      </c>
      <c r="E302" s="326">
        <v>50000</v>
      </c>
      <c r="F302" s="327">
        <f t="shared" si="205"/>
        <v>50000</v>
      </c>
      <c r="G302" s="328">
        <v>42866</v>
      </c>
      <c r="H302" s="329">
        <v>50000</v>
      </c>
      <c r="I302" s="329">
        <f t="shared" si="209"/>
        <v>2748</v>
      </c>
      <c r="J302" s="329">
        <f t="shared" si="210"/>
        <v>1832</v>
      </c>
      <c r="K302" s="329">
        <f t="shared" si="199"/>
        <v>54580</v>
      </c>
      <c r="L302" s="330">
        <v>50000</v>
      </c>
      <c r="M302" s="331">
        <v>2748</v>
      </c>
      <c r="N302" s="331">
        <v>1832</v>
      </c>
      <c r="O302" s="329">
        <f t="shared" si="200"/>
        <v>54580</v>
      </c>
      <c r="P302" s="329">
        <f t="shared" si="201"/>
        <v>0</v>
      </c>
      <c r="Q302" s="330"/>
      <c r="R302" s="330"/>
      <c r="S302" s="330">
        <f t="shared" si="202"/>
        <v>0</v>
      </c>
      <c r="T302" s="330"/>
      <c r="U302" s="330">
        <f t="shared" si="208"/>
        <v>2500</v>
      </c>
      <c r="V302" s="330">
        <v>340</v>
      </c>
      <c r="W302" s="330"/>
      <c r="X302" s="332">
        <v>20</v>
      </c>
      <c r="Y302" s="333">
        <v>2080</v>
      </c>
    </row>
    <row r="303" spans="1:25">
      <c r="A303" s="64">
        <v>278</v>
      </c>
      <c r="B303" s="10">
        <v>1605</v>
      </c>
      <c r="C303" s="72" t="s">
        <v>1294</v>
      </c>
      <c r="D303" s="63" t="s">
        <v>1424</v>
      </c>
      <c r="E303" s="142">
        <v>50000</v>
      </c>
      <c r="F303" s="143">
        <f t="shared" si="205"/>
        <v>50000</v>
      </c>
      <c r="G303" s="116">
        <v>42866</v>
      </c>
      <c r="H303" s="78">
        <f t="shared" si="203"/>
        <v>41600</v>
      </c>
      <c r="I303" s="99">
        <f t="shared" si="209"/>
        <v>2916</v>
      </c>
      <c r="J303" s="99">
        <f t="shared" si="210"/>
        <v>1944</v>
      </c>
      <c r="K303" s="15">
        <f t="shared" si="199"/>
        <v>46460</v>
      </c>
      <c r="L303" s="16">
        <v>41600</v>
      </c>
      <c r="M303" s="75">
        <v>2916</v>
      </c>
      <c r="N303" s="75">
        <v>1944</v>
      </c>
      <c r="O303" s="15">
        <f t="shared" si="200"/>
        <v>46460</v>
      </c>
      <c r="P303" s="15">
        <f t="shared" si="201"/>
        <v>0</v>
      </c>
      <c r="Q303" s="16"/>
      <c r="R303" s="16"/>
      <c r="S303" s="17">
        <f t="shared" si="202"/>
        <v>0</v>
      </c>
      <c r="T303" s="16"/>
      <c r="U303" s="16">
        <f t="shared" si="208"/>
        <v>2500</v>
      </c>
      <c r="V303" s="16">
        <v>400</v>
      </c>
      <c r="W303" s="16"/>
      <c r="X303" s="25">
        <v>20</v>
      </c>
      <c r="Y303" s="18">
        <v>2080</v>
      </c>
    </row>
    <row r="304" spans="1:25">
      <c r="A304" s="64">
        <v>279</v>
      </c>
      <c r="B304" s="10">
        <v>1606</v>
      </c>
      <c r="C304" s="72" t="s">
        <v>1420</v>
      </c>
      <c r="D304" s="63" t="s">
        <v>1424</v>
      </c>
      <c r="E304" s="142">
        <v>50000</v>
      </c>
      <c r="F304" s="143">
        <f t="shared" si="205"/>
        <v>50000</v>
      </c>
      <c r="G304" s="116">
        <v>42866</v>
      </c>
      <c r="H304" s="78">
        <f t="shared" si="203"/>
        <v>41600</v>
      </c>
      <c r="I304" s="99">
        <f t="shared" si="209"/>
        <v>2916</v>
      </c>
      <c r="J304" s="99">
        <f t="shared" si="210"/>
        <v>1944</v>
      </c>
      <c r="K304" s="15">
        <f t="shared" si="199"/>
        <v>46460</v>
      </c>
      <c r="L304" s="16">
        <v>41600</v>
      </c>
      <c r="M304" s="75">
        <v>2916</v>
      </c>
      <c r="N304" s="75">
        <v>1944</v>
      </c>
      <c r="O304" s="15">
        <f t="shared" si="200"/>
        <v>46460</v>
      </c>
      <c r="P304" s="15">
        <f t="shared" si="201"/>
        <v>0</v>
      </c>
      <c r="Q304" s="16"/>
      <c r="R304" s="16"/>
      <c r="S304" s="17">
        <f t="shared" si="202"/>
        <v>0</v>
      </c>
      <c r="T304" s="16"/>
      <c r="U304" s="16">
        <f t="shared" si="208"/>
        <v>2500</v>
      </c>
      <c r="V304" s="16">
        <v>400</v>
      </c>
      <c r="W304" s="16"/>
      <c r="X304" s="25">
        <v>20</v>
      </c>
      <c r="Y304" s="18">
        <v>2080</v>
      </c>
    </row>
    <row r="305" spans="1:25">
      <c r="A305" s="64">
        <v>280</v>
      </c>
      <c r="B305" s="10">
        <v>1607</v>
      </c>
      <c r="C305" s="72" t="s">
        <v>1421</v>
      </c>
      <c r="D305" s="63" t="s">
        <v>1424</v>
      </c>
      <c r="E305" s="142">
        <v>50000</v>
      </c>
      <c r="F305" s="143">
        <f t="shared" si="205"/>
        <v>50000</v>
      </c>
      <c r="G305" s="116">
        <v>42866</v>
      </c>
      <c r="H305" s="78">
        <f t="shared" si="203"/>
        <v>41600</v>
      </c>
      <c r="I305" s="99">
        <f t="shared" si="209"/>
        <v>2490</v>
      </c>
      <c r="J305" s="99">
        <f t="shared" si="210"/>
        <v>1660</v>
      </c>
      <c r="K305" s="15">
        <f t="shared" si="199"/>
        <v>45750</v>
      </c>
      <c r="L305" s="16">
        <v>41600</v>
      </c>
      <c r="M305" s="75">
        <v>2490</v>
      </c>
      <c r="N305" s="75">
        <v>1660</v>
      </c>
      <c r="O305" s="15">
        <f t="shared" si="200"/>
        <v>45750</v>
      </c>
      <c r="P305" s="15">
        <f t="shared" si="201"/>
        <v>0</v>
      </c>
      <c r="Q305" s="16"/>
      <c r="R305" s="16"/>
      <c r="S305" s="17">
        <f t="shared" si="202"/>
        <v>0</v>
      </c>
      <c r="T305" s="16"/>
      <c r="U305" s="16">
        <f t="shared" si="208"/>
        <v>2500</v>
      </c>
      <c r="V305" s="16">
        <v>400</v>
      </c>
      <c r="W305" s="16"/>
      <c r="X305" s="25">
        <v>20</v>
      </c>
      <c r="Y305" s="18">
        <v>2080</v>
      </c>
    </row>
    <row r="306" spans="1:25">
      <c r="A306" s="64">
        <v>281</v>
      </c>
      <c r="B306" s="10">
        <v>1608</v>
      </c>
      <c r="C306" s="72" t="s">
        <v>1422</v>
      </c>
      <c r="D306" s="63" t="s">
        <v>1424</v>
      </c>
      <c r="E306" s="142">
        <v>50000</v>
      </c>
      <c r="F306" s="143">
        <f t="shared" si="205"/>
        <v>50000</v>
      </c>
      <c r="G306" s="116">
        <v>42866</v>
      </c>
      <c r="H306" s="78">
        <f t="shared" si="203"/>
        <v>41600</v>
      </c>
      <c r="I306" s="99">
        <f t="shared" si="209"/>
        <v>2712</v>
      </c>
      <c r="J306" s="99">
        <f t="shared" si="210"/>
        <v>1808</v>
      </c>
      <c r="K306" s="15">
        <f t="shared" si="199"/>
        <v>46120</v>
      </c>
      <c r="L306" s="16">
        <v>41600</v>
      </c>
      <c r="M306" s="75">
        <v>2712</v>
      </c>
      <c r="N306" s="75">
        <v>1808</v>
      </c>
      <c r="O306" s="15">
        <f t="shared" si="200"/>
        <v>46120</v>
      </c>
      <c r="P306" s="15">
        <f t="shared" si="201"/>
        <v>0</v>
      </c>
      <c r="Q306" s="16"/>
      <c r="R306" s="16"/>
      <c r="S306" s="17">
        <f t="shared" si="202"/>
        <v>0</v>
      </c>
      <c r="T306" s="16"/>
      <c r="U306" s="16">
        <f t="shared" si="208"/>
        <v>2500</v>
      </c>
      <c r="V306" s="16">
        <v>1000</v>
      </c>
      <c r="W306" s="16"/>
      <c r="X306" s="25">
        <v>20</v>
      </c>
      <c r="Y306" s="18">
        <v>2080</v>
      </c>
    </row>
    <row r="307" spans="1:25">
      <c r="A307" s="64">
        <v>282</v>
      </c>
      <c r="B307" s="10">
        <v>1609</v>
      </c>
      <c r="C307" s="72" t="s">
        <v>1296</v>
      </c>
      <c r="D307" s="63" t="s">
        <v>1424</v>
      </c>
      <c r="E307" s="142">
        <v>50000</v>
      </c>
      <c r="F307" s="143">
        <f t="shared" si="205"/>
        <v>50000</v>
      </c>
      <c r="G307" s="116">
        <v>42866</v>
      </c>
      <c r="H307" s="78">
        <f t="shared" si="203"/>
        <v>41600</v>
      </c>
      <c r="I307" s="99">
        <f t="shared" si="209"/>
        <v>2670</v>
      </c>
      <c r="J307" s="99">
        <f t="shared" si="210"/>
        <v>1780</v>
      </c>
      <c r="K307" s="15">
        <f t="shared" si="199"/>
        <v>46050</v>
      </c>
      <c r="L307" s="16">
        <v>41600</v>
      </c>
      <c r="M307" s="75">
        <v>2670</v>
      </c>
      <c r="N307" s="75">
        <v>1780</v>
      </c>
      <c r="O307" s="15">
        <f t="shared" si="200"/>
        <v>46050</v>
      </c>
      <c r="P307" s="15">
        <f t="shared" si="201"/>
        <v>0</v>
      </c>
      <c r="Q307" s="16"/>
      <c r="R307" s="16"/>
      <c r="S307" s="17">
        <f t="shared" si="202"/>
        <v>0</v>
      </c>
      <c r="T307" s="16"/>
      <c r="U307" s="16">
        <f t="shared" si="208"/>
        <v>2500</v>
      </c>
      <c r="V307" s="16">
        <v>400</v>
      </c>
      <c r="W307" s="16"/>
      <c r="X307" s="25">
        <v>20</v>
      </c>
      <c r="Y307" s="18">
        <v>2080</v>
      </c>
    </row>
    <row r="308" spans="1:25">
      <c r="A308" s="64">
        <v>283</v>
      </c>
      <c r="B308" s="10">
        <v>1611</v>
      </c>
      <c r="C308" s="72" t="s">
        <v>1423</v>
      </c>
      <c r="D308" s="63" t="s">
        <v>1424</v>
      </c>
      <c r="E308" s="142">
        <v>50000</v>
      </c>
      <c r="F308" s="143">
        <f t="shared" si="205"/>
        <v>50000</v>
      </c>
      <c r="G308" s="22" t="s">
        <v>1678</v>
      </c>
      <c r="H308" s="110">
        <f t="shared" ref="H308:H328" si="211">Y308*X308</f>
        <v>41600</v>
      </c>
      <c r="I308" s="110">
        <f t="shared" ref="I308" si="212">M308</f>
        <v>2886</v>
      </c>
      <c r="J308" s="110">
        <f t="shared" ref="J308" si="213">N308</f>
        <v>1924</v>
      </c>
      <c r="K308" s="15">
        <f t="shared" si="199"/>
        <v>46410</v>
      </c>
      <c r="L308" s="16">
        <v>41600</v>
      </c>
      <c r="M308" s="75">
        <v>2886</v>
      </c>
      <c r="N308" s="75">
        <v>1924</v>
      </c>
      <c r="O308" s="15">
        <f t="shared" ref="O308:O328" si="214">L308+M308+N308</f>
        <v>46410</v>
      </c>
      <c r="P308" s="15">
        <f t="shared" ref="P308:P328" si="215">H308-L308</f>
        <v>0</v>
      </c>
      <c r="Q308" s="16"/>
      <c r="R308" s="16"/>
      <c r="S308" s="17">
        <f t="shared" si="202"/>
        <v>0</v>
      </c>
      <c r="T308" s="16"/>
      <c r="U308" s="16">
        <f t="shared" ref="U308:U328" si="216">F308/100*5</f>
        <v>2500</v>
      </c>
      <c r="V308" s="16">
        <v>850</v>
      </c>
      <c r="W308" s="16"/>
      <c r="X308" s="25">
        <v>20</v>
      </c>
      <c r="Y308" s="18">
        <v>2080</v>
      </c>
    </row>
    <row r="309" spans="1:25">
      <c r="A309" s="64">
        <v>284</v>
      </c>
      <c r="B309" s="10">
        <v>1627</v>
      </c>
      <c r="C309" s="72" t="s">
        <v>1636</v>
      </c>
      <c r="D309" s="63" t="s">
        <v>1626</v>
      </c>
      <c r="E309" s="142">
        <v>50000</v>
      </c>
      <c r="F309" s="143">
        <f t="shared" si="205"/>
        <v>50000</v>
      </c>
      <c r="G309" s="116">
        <v>43102</v>
      </c>
      <c r="H309" s="113">
        <f t="shared" si="211"/>
        <v>35360</v>
      </c>
      <c r="I309" s="113">
        <f t="shared" ref="I309:I328" si="217">M309</f>
        <v>2610</v>
      </c>
      <c r="J309" s="113">
        <f t="shared" ref="J309:J328" si="218">N309</f>
        <v>1740</v>
      </c>
      <c r="K309" s="15">
        <f t="shared" si="199"/>
        <v>39710</v>
      </c>
      <c r="L309" s="16">
        <v>35360</v>
      </c>
      <c r="M309" s="75">
        <v>2610</v>
      </c>
      <c r="N309" s="75">
        <v>1740</v>
      </c>
      <c r="O309" s="15">
        <f t="shared" si="214"/>
        <v>39710</v>
      </c>
      <c r="P309" s="15">
        <f t="shared" si="215"/>
        <v>0</v>
      </c>
      <c r="Q309" s="16"/>
      <c r="R309" s="16"/>
      <c r="S309" s="17">
        <f t="shared" si="202"/>
        <v>0</v>
      </c>
      <c r="T309" s="16"/>
      <c r="U309" s="16">
        <f t="shared" si="216"/>
        <v>2500</v>
      </c>
      <c r="V309" s="16">
        <v>340</v>
      </c>
      <c r="W309" s="16"/>
      <c r="X309" s="25">
        <v>17</v>
      </c>
      <c r="Y309" s="18">
        <v>2080</v>
      </c>
    </row>
    <row r="310" spans="1:25" s="333" customFormat="1">
      <c r="A310" s="323">
        <v>285</v>
      </c>
      <c r="B310" s="323">
        <v>1630</v>
      </c>
      <c r="C310" s="324" t="s">
        <v>1637</v>
      </c>
      <c r="D310" s="325" t="s">
        <v>1626</v>
      </c>
      <c r="E310" s="326">
        <v>50000</v>
      </c>
      <c r="F310" s="327">
        <f t="shared" si="205"/>
        <v>50000</v>
      </c>
      <c r="G310" s="328">
        <v>43102</v>
      </c>
      <c r="H310" s="329">
        <v>50000</v>
      </c>
      <c r="I310" s="329">
        <f t="shared" si="217"/>
        <v>2484</v>
      </c>
      <c r="J310" s="329">
        <f t="shared" si="218"/>
        <v>1656</v>
      </c>
      <c r="K310" s="329">
        <f t="shared" si="199"/>
        <v>54140</v>
      </c>
      <c r="L310" s="330">
        <v>50000</v>
      </c>
      <c r="M310" s="331">
        <v>2484</v>
      </c>
      <c r="N310" s="331">
        <v>1656</v>
      </c>
      <c r="O310" s="329">
        <f t="shared" si="214"/>
        <v>54140</v>
      </c>
      <c r="P310" s="329">
        <f t="shared" si="215"/>
        <v>0</v>
      </c>
      <c r="Q310" s="330"/>
      <c r="R310" s="330"/>
      <c r="S310" s="330">
        <f t="shared" si="202"/>
        <v>0</v>
      </c>
      <c r="T310" s="330"/>
      <c r="U310" s="330">
        <f t="shared" si="216"/>
        <v>2500</v>
      </c>
      <c r="V310" s="330">
        <v>280</v>
      </c>
      <c r="W310" s="330"/>
      <c r="X310" s="332">
        <v>24</v>
      </c>
      <c r="Y310" s="333">
        <v>2080</v>
      </c>
    </row>
    <row r="311" spans="1:25" s="333" customFormat="1">
      <c r="A311" s="323">
        <v>286</v>
      </c>
      <c r="B311" s="323">
        <v>1631</v>
      </c>
      <c r="C311" s="324" t="s">
        <v>1317</v>
      </c>
      <c r="D311" s="325" t="s">
        <v>1626</v>
      </c>
      <c r="E311" s="326">
        <v>50000</v>
      </c>
      <c r="F311" s="327">
        <f t="shared" si="205"/>
        <v>50000</v>
      </c>
      <c r="G311" s="328">
        <v>43102</v>
      </c>
      <c r="H311" s="329">
        <v>50000</v>
      </c>
      <c r="I311" s="329">
        <f t="shared" si="217"/>
        <v>2484</v>
      </c>
      <c r="J311" s="329">
        <f t="shared" si="218"/>
        <v>1656</v>
      </c>
      <c r="K311" s="329">
        <f t="shared" si="199"/>
        <v>54140</v>
      </c>
      <c r="L311" s="330">
        <v>50000</v>
      </c>
      <c r="M311" s="331">
        <v>2484</v>
      </c>
      <c r="N311" s="331">
        <v>1656</v>
      </c>
      <c r="O311" s="329">
        <f t="shared" si="214"/>
        <v>54140</v>
      </c>
      <c r="P311" s="329">
        <f t="shared" si="215"/>
        <v>0</v>
      </c>
      <c r="Q311" s="330"/>
      <c r="R311" s="330"/>
      <c r="S311" s="330">
        <f t="shared" si="202"/>
        <v>0</v>
      </c>
      <c r="T311" s="330"/>
      <c r="U311" s="330">
        <f t="shared" si="216"/>
        <v>2500</v>
      </c>
      <c r="V311" s="330">
        <v>280</v>
      </c>
      <c r="W311" s="330"/>
      <c r="X311" s="332">
        <v>17</v>
      </c>
      <c r="Y311" s="333">
        <v>2080</v>
      </c>
    </row>
    <row r="312" spans="1:25">
      <c r="A312" s="64">
        <v>287</v>
      </c>
      <c r="B312" s="10">
        <v>1633</v>
      </c>
      <c r="C312" s="72" t="s">
        <v>1638</v>
      </c>
      <c r="D312" s="63" t="s">
        <v>1626</v>
      </c>
      <c r="E312" s="142">
        <v>50000</v>
      </c>
      <c r="F312" s="143">
        <f t="shared" si="205"/>
        <v>50000</v>
      </c>
      <c r="G312" s="116">
        <v>43192</v>
      </c>
      <c r="H312" s="113">
        <f t="shared" si="211"/>
        <v>35360</v>
      </c>
      <c r="I312" s="113">
        <f t="shared" si="217"/>
        <v>2640</v>
      </c>
      <c r="J312" s="113">
        <f t="shared" si="218"/>
        <v>1760</v>
      </c>
      <c r="K312" s="15">
        <f t="shared" si="199"/>
        <v>39760</v>
      </c>
      <c r="L312" s="16">
        <v>35360</v>
      </c>
      <c r="M312" s="75">
        <v>2640</v>
      </c>
      <c r="N312" s="75">
        <v>1760</v>
      </c>
      <c r="O312" s="15">
        <f t="shared" si="214"/>
        <v>39760</v>
      </c>
      <c r="P312" s="15">
        <f t="shared" si="215"/>
        <v>0</v>
      </c>
      <c r="Q312" s="16"/>
      <c r="R312" s="16"/>
      <c r="S312" s="17">
        <f t="shared" si="202"/>
        <v>0</v>
      </c>
      <c r="T312" s="16"/>
      <c r="U312" s="16">
        <f t="shared" si="216"/>
        <v>2500</v>
      </c>
      <c r="V312" s="16">
        <v>160</v>
      </c>
      <c r="W312" s="16"/>
      <c r="X312" s="25">
        <v>17</v>
      </c>
      <c r="Y312" s="18">
        <v>2080</v>
      </c>
    </row>
    <row r="313" spans="1:25">
      <c r="A313" s="64">
        <v>288</v>
      </c>
      <c r="B313" s="10">
        <v>1634</v>
      </c>
      <c r="C313" s="72" t="s">
        <v>1639</v>
      </c>
      <c r="D313" s="63" t="s">
        <v>1626</v>
      </c>
      <c r="E313" s="142">
        <v>50000</v>
      </c>
      <c r="F313" s="143">
        <f t="shared" si="205"/>
        <v>50000</v>
      </c>
      <c r="G313" s="116">
        <v>43192</v>
      </c>
      <c r="H313" s="113">
        <f t="shared" si="211"/>
        <v>35360</v>
      </c>
      <c r="I313" s="113">
        <f t="shared" si="217"/>
        <v>2028</v>
      </c>
      <c r="J313" s="113">
        <f t="shared" si="218"/>
        <v>1352</v>
      </c>
      <c r="K313" s="15">
        <f t="shared" si="199"/>
        <v>38740</v>
      </c>
      <c r="L313" s="16">
        <v>30160</v>
      </c>
      <c r="M313" s="75">
        <v>2028</v>
      </c>
      <c r="N313" s="75">
        <v>1352</v>
      </c>
      <c r="O313" s="15">
        <f t="shared" si="214"/>
        <v>33540</v>
      </c>
      <c r="P313" s="15">
        <f t="shared" si="215"/>
        <v>5200</v>
      </c>
      <c r="Q313" s="16"/>
      <c r="R313" s="16"/>
      <c r="S313" s="17">
        <f t="shared" si="202"/>
        <v>5200</v>
      </c>
      <c r="T313" s="16"/>
      <c r="U313" s="16">
        <f t="shared" si="216"/>
        <v>2500</v>
      </c>
      <c r="V313" s="16">
        <v>90</v>
      </c>
      <c r="W313" s="16"/>
      <c r="X313" s="25">
        <v>17</v>
      </c>
      <c r="Y313" s="18">
        <v>2080</v>
      </c>
    </row>
    <row r="314" spans="1:25">
      <c r="A314" s="64">
        <v>289</v>
      </c>
      <c r="B314" s="10">
        <v>1635</v>
      </c>
      <c r="C314" s="72" t="s">
        <v>1640</v>
      </c>
      <c r="D314" s="63" t="s">
        <v>1626</v>
      </c>
      <c r="E314" s="142">
        <v>50000</v>
      </c>
      <c r="F314" s="143">
        <f t="shared" si="205"/>
        <v>50000</v>
      </c>
      <c r="G314" s="116">
        <v>43192</v>
      </c>
      <c r="H314" s="113">
        <f t="shared" si="211"/>
        <v>35360</v>
      </c>
      <c r="I314" s="113">
        <f t="shared" si="217"/>
        <v>2592</v>
      </c>
      <c r="J314" s="113">
        <f t="shared" si="218"/>
        <v>1728</v>
      </c>
      <c r="K314" s="15">
        <f t="shared" si="199"/>
        <v>39680</v>
      </c>
      <c r="L314" s="16">
        <v>33280</v>
      </c>
      <c r="M314" s="75">
        <v>2592</v>
      </c>
      <c r="N314" s="75">
        <v>1728</v>
      </c>
      <c r="O314" s="15">
        <f t="shared" si="214"/>
        <v>37600</v>
      </c>
      <c r="P314" s="15">
        <f t="shared" si="215"/>
        <v>2080</v>
      </c>
      <c r="Q314" s="16"/>
      <c r="R314" s="16"/>
      <c r="S314" s="17">
        <f t="shared" si="202"/>
        <v>2080</v>
      </c>
      <c r="T314" s="16"/>
      <c r="U314" s="16">
        <f t="shared" si="216"/>
        <v>2500</v>
      </c>
      <c r="V314" s="16">
        <v>160</v>
      </c>
      <c r="W314" s="16"/>
      <c r="X314" s="25">
        <v>17</v>
      </c>
      <c r="Y314" s="18">
        <v>2080</v>
      </c>
    </row>
    <row r="315" spans="1:25">
      <c r="A315" s="64">
        <v>290</v>
      </c>
      <c r="B315" s="10">
        <v>1636</v>
      </c>
      <c r="C315" s="72" t="s">
        <v>1641</v>
      </c>
      <c r="D315" s="63" t="s">
        <v>1626</v>
      </c>
      <c r="E315" s="142">
        <v>50000</v>
      </c>
      <c r="F315" s="143">
        <f t="shared" si="205"/>
        <v>50000</v>
      </c>
      <c r="G315" s="116">
        <v>43192</v>
      </c>
      <c r="H315" s="113">
        <f t="shared" si="211"/>
        <v>35360</v>
      </c>
      <c r="I315" s="113">
        <f t="shared" si="217"/>
        <v>2376</v>
      </c>
      <c r="J315" s="113">
        <f t="shared" si="218"/>
        <v>1584</v>
      </c>
      <c r="K315" s="15">
        <f t="shared" si="199"/>
        <v>39320</v>
      </c>
      <c r="L315" s="16">
        <v>35360</v>
      </c>
      <c r="M315" s="75">
        <v>2376</v>
      </c>
      <c r="N315" s="75">
        <v>1584</v>
      </c>
      <c r="O315" s="15">
        <f t="shared" si="214"/>
        <v>39320</v>
      </c>
      <c r="P315" s="15">
        <f t="shared" si="215"/>
        <v>0</v>
      </c>
      <c r="Q315" s="16"/>
      <c r="R315" s="16"/>
      <c r="S315" s="17">
        <f t="shared" si="202"/>
        <v>0</v>
      </c>
      <c r="T315" s="16"/>
      <c r="U315" s="16">
        <f t="shared" si="216"/>
        <v>2500</v>
      </c>
      <c r="V315" s="16">
        <v>150</v>
      </c>
      <c r="W315" s="16"/>
      <c r="X315" s="25">
        <v>17</v>
      </c>
      <c r="Y315" s="18">
        <v>2080</v>
      </c>
    </row>
    <row r="316" spans="1:25">
      <c r="A316" s="64">
        <v>291</v>
      </c>
      <c r="B316" s="10">
        <v>1637</v>
      </c>
      <c r="C316" s="72" t="s">
        <v>1642</v>
      </c>
      <c r="D316" s="63" t="s">
        <v>1626</v>
      </c>
      <c r="E316" s="142">
        <v>50000</v>
      </c>
      <c r="F316" s="143">
        <f t="shared" si="205"/>
        <v>50000</v>
      </c>
      <c r="G316" s="116">
        <v>43192</v>
      </c>
      <c r="H316" s="113">
        <f t="shared" si="211"/>
        <v>35360</v>
      </c>
      <c r="I316" s="113">
        <f t="shared" si="217"/>
        <v>2586</v>
      </c>
      <c r="J316" s="113">
        <f t="shared" si="218"/>
        <v>1724</v>
      </c>
      <c r="K316" s="15">
        <f t="shared" si="199"/>
        <v>39670</v>
      </c>
      <c r="L316" s="16">
        <v>35360</v>
      </c>
      <c r="M316" s="75">
        <v>2586</v>
      </c>
      <c r="N316" s="75">
        <v>1724</v>
      </c>
      <c r="O316" s="15">
        <f t="shared" si="214"/>
        <v>39670</v>
      </c>
      <c r="P316" s="15">
        <f t="shared" si="215"/>
        <v>0</v>
      </c>
      <c r="Q316" s="16"/>
      <c r="R316" s="16"/>
      <c r="S316" s="17">
        <f t="shared" si="202"/>
        <v>0</v>
      </c>
      <c r="T316" s="16"/>
      <c r="U316" s="16">
        <f t="shared" si="216"/>
        <v>2500</v>
      </c>
      <c r="V316" s="16">
        <v>170</v>
      </c>
      <c r="W316" s="16"/>
      <c r="X316" s="25">
        <v>17</v>
      </c>
      <c r="Y316" s="18">
        <v>2080</v>
      </c>
    </row>
    <row r="317" spans="1:25">
      <c r="A317" s="64">
        <v>292</v>
      </c>
      <c r="B317" s="10">
        <v>1638</v>
      </c>
      <c r="C317" s="72" t="s">
        <v>1643</v>
      </c>
      <c r="D317" s="63" t="s">
        <v>1626</v>
      </c>
      <c r="E317" s="142">
        <v>50000</v>
      </c>
      <c r="F317" s="143">
        <f t="shared" si="205"/>
        <v>50000</v>
      </c>
      <c r="G317" s="116">
        <v>43192</v>
      </c>
      <c r="H317" s="113">
        <f t="shared" si="211"/>
        <v>35360</v>
      </c>
      <c r="I317" s="113">
        <f t="shared" si="217"/>
        <v>2538</v>
      </c>
      <c r="J317" s="113">
        <f t="shared" si="218"/>
        <v>1692</v>
      </c>
      <c r="K317" s="15">
        <f t="shared" si="199"/>
        <v>39590</v>
      </c>
      <c r="L317" s="16">
        <v>35360</v>
      </c>
      <c r="M317" s="75">
        <v>2538</v>
      </c>
      <c r="N317" s="75">
        <v>1692</v>
      </c>
      <c r="O317" s="15">
        <f t="shared" si="214"/>
        <v>39590</v>
      </c>
      <c r="P317" s="15">
        <f t="shared" si="215"/>
        <v>0</v>
      </c>
      <c r="Q317" s="16"/>
      <c r="R317" s="16"/>
      <c r="S317" s="17">
        <f t="shared" si="202"/>
        <v>0</v>
      </c>
      <c r="T317" s="16"/>
      <c r="U317" s="16">
        <f t="shared" si="216"/>
        <v>2500</v>
      </c>
      <c r="V317" s="16">
        <v>140</v>
      </c>
      <c r="W317" s="16"/>
      <c r="X317" s="25">
        <v>17</v>
      </c>
      <c r="Y317" s="18">
        <v>2080</v>
      </c>
    </row>
    <row r="318" spans="1:25">
      <c r="A318" s="64">
        <v>293</v>
      </c>
      <c r="B318" s="10">
        <v>1639</v>
      </c>
      <c r="C318" s="72" t="s">
        <v>1308</v>
      </c>
      <c r="D318" s="63" t="s">
        <v>1627</v>
      </c>
      <c r="E318" s="142">
        <v>60000</v>
      </c>
      <c r="F318" s="143">
        <f t="shared" si="205"/>
        <v>60000</v>
      </c>
      <c r="G318" s="116" t="s">
        <v>1683</v>
      </c>
      <c r="H318" s="113">
        <f t="shared" si="211"/>
        <v>35000</v>
      </c>
      <c r="I318" s="113">
        <f t="shared" si="217"/>
        <v>2826</v>
      </c>
      <c r="J318" s="113">
        <f t="shared" si="218"/>
        <v>1884</v>
      </c>
      <c r="K318" s="15">
        <f t="shared" si="199"/>
        <v>39710</v>
      </c>
      <c r="L318" s="16">
        <v>35000</v>
      </c>
      <c r="M318" s="75">
        <v>2826</v>
      </c>
      <c r="N318" s="75">
        <v>1884</v>
      </c>
      <c r="O318" s="15">
        <f t="shared" si="214"/>
        <v>39710</v>
      </c>
      <c r="P318" s="15">
        <f t="shared" si="215"/>
        <v>0</v>
      </c>
      <c r="Q318" s="16"/>
      <c r="R318" s="16"/>
      <c r="S318" s="17">
        <f t="shared" si="202"/>
        <v>0</v>
      </c>
      <c r="T318" s="16"/>
      <c r="U318" s="16">
        <f t="shared" si="216"/>
        <v>3000</v>
      </c>
      <c r="V318" s="16">
        <v>280</v>
      </c>
      <c r="W318" s="16"/>
      <c r="X318" s="25">
        <v>14</v>
      </c>
      <c r="Y318" s="18">
        <v>2500</v>
      </c>
    </row>
    <row r="319" spans="1:25">
      <c r="A319" s="64">
        <v>294</v>
      </c>
      <c r="B319" s="10">
        <v>1640</v>
      </c>
      <c r="C319" s="72" t="s">
        <v>1070</v>
      </c>
      <c r="D319" s="63" t="s">
        <v>1627</v>
      </c>
      <c r="E319" s="142">
        <v>60000</v>
      </c>
      <c r="F319" s="143">
        <f t="shared" si="205"/>
        <v>60000</v>
      </c>
      <c r="G319" s="116" t="s">
        <v>1683</v>
      </c>
      <c r="H319" s="113">
        <f t="shared" si="211"/>
        <v>35000</v>
      </c>
      <c r="I319" s="113">
        <f t="shared" si="217"/>
        <v>2880</v>
      </c>
      <c r="J319" s="113">
        <f t="shared" si="218"/>
        <v>1920</v>
      </c>
      <c r="K319" s="15">
        <f t="shared" si="199"/>
        <v>39800</v>
      </c>
      <c r="L319" s="16">
        <v>35000</v>
      </c>
      <c r="M319" s="75">
        <v>2880</v>
      </c>
      <c r="N319" s="75">
        <v>1920</v>
      </c>
      <c r="O319" s="15">
        <f t="shared" si="214"/>
        <v>39800</v>
      </c>
      <c r="P319" s="15">
        <f t="shared" si="215"/>
        <v>0</v>
      </c>
      <c r="Q319" s="16"/>
      <c r="R319" s="16"/>
      <c r="S319" s="17">
        <f t="shared" si="202"/>
        <v>0</v>
      </c>
      <c r="T319" s="16"/>
      <c r="U319" s="16">
        <f t="shared" si="216"/>
        <v>3000</v>
      </c>
      <c r="V319" s="16">
        <v>280</v>
      </c>
      <c r="W319" s="16"/>
      <c r="X319" s="25">
        <v>14</v>
      </c>
      <c r="Y319" s="18">
        <v>2500</v>
      </c>
    </row>
    <row r="320" spans="1:25">
      <c r="A320" s="64">
        <v>295</v>
      </c>
      <c r="B320" s="10">
        <v>1641</v>
      </c>
      <c r="C320" s="72" t="s">
        <v>1644</v>
      </c>
      <c r="D320" s="63" t="s">
        <v>1627</v>
      </c>
      <c r="E320" s="142">
        <v>60000</v>
      </c>
      <c r="F320" s="143">
        <f t="shared" si="205"/>
        <v>60000</v>
      </c>
      <c r="G320" s="116" t="s">
        <v>1683</v>
      </c>
      <c r="H320" s="113">
        <f t="shared" si="211"/>
        <v>35000</v>
      </c>
      <c r="I320" s="113">
        <f t="shared" si="217"/>
        <v>1920</v>
      </c>
      <c r="J320" s="113">
        <f t="shared" si="218"/>
        <v>1280</v>
      </c>
      <c r="K320" s="15">
        <f t="shared" si="199"/>
        <v>38200</v>
      </c>
      <c r="L320" s="16">
        <v>20000</v>
      </c>
      <c r="M320" s="75">
        <v>1920</v>
      </c>
      <c r="N320" s="75">
        <v>1280</v>
      </c>
      <c r="O320" s="15">
        <f t="shared" si="214"/>
        <v>23200</v>
      </c>
      <c r="P320" s="15">
        <f t="shared" si="215"/>
        <v>15000</v>
      </c>
      <c r="Q320" s="16"/>
      <c r="R320" s="16"/>
      <c r="S320" s="17">
        <f t="shared" si="202"/>
        <v>15000</v>
      </c>
      <c r="T320" s="16"/>
      <c r="U320" s="16">
        <f t="shared" si="216"/>
        <v>3000</v>
      </c>
      <c r="V320" s="16">
        <v>160</v>
      </c>
      <c r="W320" s="16"/>
      <c r="X320" s="25">
        <v>14</v>
      </c>
      <c r="Y320" s="18">
        <v>2500</v>
      </c>
    </row>
    <row r="321" spans="1:36">
      <c r="A321" s="64">
        <v>296</v>
      </c>
      <c r="B321" s="10">
        <v>1642</v>
      </c>
      <c r="C321" s="72" t="s">
        <v>1055</v>
      </c>
      <c r="D321" s="63" t="s">
        <v>1627</v>
      </c>
      <c r="E321" s="142">
        <v>60000</v>
      </c>
      <c r="F321" s="143">
        <f t="shared" si="205"/>
        <v>60000</v>
      </c>
      <c r="G321" s="116" t="s">
        <v>1683</v>
      </c>
      <c r="H321" s="113">
        <f t="shared" si="211"/>
        <v>35000</v>
      </c>
      <c r="I321" s="113">
        <f t="shared" si="217"/>
        <v>2706</v>
      </c>
      <c r="J321" s="113">
        <f t="shared" si="218"/>
        <v>1804</v>
      </c>
      <c r="K321" s="15">
        <f t="shared" si="199"/>
        <v>39510</v>
      </c>
      <c r="L321" s="16">
        <v>35000</v>
      </c>
      <c r="M321" s="75">
        <v>2706</v>
      </c>
      <c r="N321" s="75">
        <v>1804</v>
      </c>
      <c r="O321" s="15">
        <f t="shared" si="214"/>
        <v>39510</v>
      </c>
      <c r="P321" s="15">
        <f t="shared" si="215"/>
        <v>0</v>
      </c>
      <c r="Q321" s="16"/>
      <c r="R321" s="16"/>
      <c r="S321" s="17">
        <f t="shared" si="202"/>
        <v>0</v>
      </c>
      <c r="T321" s="16"/>
      <c r="U321" s="16">
        <f t="shared" si="216"/>
        <v>3000</v>
      </c>
      <c r="V321" s="16">
        <v>700</v>
      </c>
      <c r="W321" s="16"/>
      <c r="X321" s="25">
        <v>14</v>
      </c>
      <c r="Y321" s="18">
        <v>2500</v>
      </c>
    </row>
    <row r="322" spans="1:36">
      <c r="A322" s="64">
        <v>297</v>
      </c>
      <c r="B322" s="10">
        <v>1643</v>
      </c>
      <c r="C322" s="72" t="s">
        <v>1328</v>
      </c>
      <c r="D322" s="63" t="s">
        <v>1627</v>
      </c>
      <c r="E322" s="142">
        <v>60000</v>
      </c>
      <c r="F322" s="143">
        <f t="shared" si="205"/>
        <v>60000</v>
      </c>
      <c r="G322" s="116" t="s">
        <v>1683</v>
      </c>
      <c r="H322" s="113">
        <f t="shared" si="211"/>
        <v>35000</v>
      </c>
      <c r="I322" s="113">
        <f t="shared" si="217"/>
        <v>2850</v>
      </c>
      <c r="J322" s="113">
        <f t="shared" si="218"/>
        <v>1900</v>
      </c>
      <c r="K322" s="15">
        <f t="shared" si="199"/>
        <v>39750</v>
      </c>
      <c r="L322" s="16">
        <v>35000</v>
      </c>
      <c r="M322" s="75">
        <v>2850</v>
      </c>
      <c r="N322" s="75">
        <v>1900</v>
      </c>
      <c r="O322" s="15">
        <f t="shared" si="214"/>
        <v>39750</v>
      </c>
      <c r="P322" s="15">
        <f t="shared" si="215"/>
        <v>0</v>
      </c>
      <c r="Q322" s="16"/>
      <c r="R322" s="16"/>
      <c r="S322" s="17">
        <f t="shared" si="202"/>
        <v>0</v>
      </c>
      <c r="T322" s="16"/>
      <c r="U322" s="16">
        <f t="shared" si="216"/>
        <v>3000</v>
      </c>
      <c r="V322" s="16">
        <v>280</v>
      </c>
      <c r="W322" s="16"/>
      <c r="X322" s="25">
        <v>14</v>
      </c>
      <c r="Y322" s="18">
        <v>2500</v>
      </c>
    </row>
    <row r="323" spans="1:36">
      <c r="A323" s="64">
        <v>298</v>
      </c>
      <c r="B323" s="10">
        <v>1644</v>
      </c>
      <c r="C323" s="72" t="s">
        <v>1645</v>
      </c>
      <c r="D323" s="63" t="s">
        <v>1627</v>
      </c>
      <c r="E323" s="142">
        <v>60000</v>
      </c>
      <c r="F323" s="143">
        <f t="shared" si="205"/>
        <v>60000</v>
      </c>
      <c r="G323" s="116" t="s">
        <v>1683</v>
      </c>
      <c r="H323" s="113">
        <f t="shared" si="211"/>
        <v>35000</v>
      </c>
      <c r="I323" s="113">
        <f t="shared" si="217"/>
        <v>1938</v>
      </c>
      <c r="J323" s="113">
        <f t="shared" si="218"/>
        <v>1292</v>
      </c>
      <c r="K323" s="15">
        <f t="shared" si="199"/>
        <v>38230</v>
      </c>
      <c r="L323" s="16">
        <v>27500</v>
      </c>
      <c r="M323" s="75">
        <v>1938</v>
      </c>
      <c r="N323" s="75">
        <v>1292</v>
      </c>
      <c r="O323" s="15">
        <f t="shared" si="214"/>
        <v>30730</v>
      </c>
      <c r="P323" s="15">
        <f t="shared" si="215"/>
        <v>7500</v>
      </c>
      <c r="Q323" s="16"/>
      <c r="R323" s="16"/>
      <c r="S323" s="17">
        <f t="shared" si="202"/>
        <v>7500</v>
      </c>
      <c r="T323" s="16"/>
      <c r="U323" s="16">
        <f t="shared" si="216"/>
        <v>3000</v>
      </c>
      <c r="V323" s="16">
        <v>80</v>
      </c>
      <c r="W323" s="16"/>
      <c r="X323" s="25">
        <v>14</v>
      </c>
      <c r="Y323" s="18">
        <v>2500</v>
      </c>
    </row>
    <row r="324" spans="1:36">
      <c r="A324" s="64">
        <v>299</v>
      </c>
      <c r="B324" s="10">
        <v>1645</v>
      </c>
      <c r="C324" s="72" t="s">
        <v>559</v>
      </c>
      <c r="D324" s="63" t="s">
        <v>1627</v>
      </c>
      <c r="E324" s="142">
        <v>60000</v>
      </c>
      <c r="F324" s="143">
        <f t="shared" si="205"/>
        <v>60000</v>
      </c>
      <c r="G324" s="116" t="s">
        <v>1683</v>
      </c>
      <c r="H324" s="113">
        <f t="shared" si="211"/>
        <v>35000</v>
      </c>
      <c r="I324" s="113">
        <f t="shared" si="217"/>
        <v>2454</v>
      </c>
      <c r="J324" s="113">
        <f t="shared" si="218"/>
        <v>1636</v>
      </c>
      <c r="K324" s="15">
        <f t="shared" si="199"/>
        <v>39090</v>
      </c>
      <c r="L324" s="16">
        <v>35000</v>
      </c>
      <c r="M324" s="75">
        <v>2454</v>
      </c>
      <c r="N324" s="75">
        <v>1636</v>
      </c>
      <c r="O324" s="15">
        <f t="shared" si="214"/>
        <v>39090</v>
      </c>
      <c r="P324" s="15">
        <f t="shared" si="215"/>
        <v>0</v>
      </c>
      <c r="Q324" s="16"/>
      <c r="R324" s="16"/>
      <c r="S324" s="17">
        <f t="shared" si="202"/>
        <v>0</v>
      </c>
      <c r="T324" s="16"/>
      <c r="U324" s="16">
        <f t="shared" si="216"/>
        <v>3000</v>
      </c>
      <c r="V324" s="16">
        <v>80</v>
      </c>
      <c r="W324" s="16"/>
      <c r="X324" s="25">
        <v>14</v>
      </c>
      <c r="Y324" s="18">
        <v>2500</v>
      </c>
    </row>
    <row r="325" spans="1:36">
      <c r="A325" s="64">
        <v>300</v>
      </c>
      <c r="B325" s="10">
        <v>1646</v>
      </c>
      <c r="C325" s="72" t="s">
        <v>1324</v>
      </c>
      <c r="D325" s="63" t="s">
        <v>1628</v>
      </c>
      <c r="E325" s="142">
        <v>60000</v>
      </c>
      <c r="F325" s="143">
        <f t="shared" si="205"/>
        <v>60000</v>
      </c>
      <c r="G325" s="116">
        <v>43228</v>
      </c>
      <c r="H325" s="113">
        <f t="shared" si="211"/>
        <v>27500</v>
      </c>
      <c r="I325" s="113">
        <f t="shared" si="217"/>
        <v>2442</v>
      </c>
      <c r="J325" s="113">
        <f t="shared" si="218"/>
        <v>1628</v>
      </c>
      <c r="K325" s="15">
        <f t="shared" si="199"/>
        <v>31570</v>
      </c>
      <c r="L325" s="16">
        <v>27500</v>
      </c>
      <c r="M325" s="75">
        <v>2442</v>
      </c>
      <c r="N325" s="75">
        <v>1628</v>
      </c>
      <c r="O325" s="15">
        <f t="shared" si="214"/>
        <v>31570</v>
      </c>
      <c r="P325" s="15">
        <f t="shared" si="215"/>
        <v>0</v>
      </c>
      <c r="Q325" s="16"/>
      <c r="R325" s="16"/>
      <c r="S325" s="17">
        <f t="shared" si="202"/>
        <v>0</v>
      </c>
      <c r="T325" s="16"/>
      <c r="U325" s="16">
        <f t="shared" si="216"/>
        <v>3000</v>
      </c>
      <c r="V325" s="16">
        <v>190</v>
      </c>
      <c r="W325" s="16"/>
      <c r="X325" s="25">
        <v>11</v>
      </c>
      <c r="Y325" s="18">
        <v>2500</v>
      </c>
    </row>
    <row r="326" spans="1:36">
      <c r="A326" s="64">
        <v>301</v>
      </c>
      <c r="B326" s="10">
        <v>1647</v>
      </c>
      <c r="C326" s="72" t="s">
        <v>1646</v>
      </c>
      <c r="D326" s="63" t="s">
        <v>1628</v>
      </c>
      <c r="E326" s="142">
        <v>60000</v>
      </c>
      <c r="F326" s="143">
        <f t="shared" si="205"/>
        <v>60000</v>
      </c>
      <c r="G326" s="116">
        <v>43228</v>
      </c>
      <c r="H326" s="113">
        <f t="shared" si="211"/>
        <v>27500</v>
      </c>
      <c r="I326" s="113">
        <f t="shared" si="217"/>
        <v>2280</v>
      </c>
      <c r="J326" s="113">
        <f t="shared" si="218"/>
        <v>1520</v>
      </c>
      <c r="K326" s="15">
        <f t="shared" si="199"/>
        <v>31300</v>
      </c>
      <c r="L326" s="16">
        <v>25000</v>
      </c>
      <c r="M326" s="75">
        <v>2280</v>
      </c>
      <c r="N326" s="75">
        <v>1520</v>
      </c>
      <c r="O326" s="15">
        <f t="shared" si="214"/>
        <v>28800</v>
      </c>
      <c r="P326" s="15">
        <f t="shared" si="215"/>
        <v>2500</v>
      </c>
      <c r="Q326" s="16"/>
      <c r="R326" s="16"/>
      <c r="S326" s="17">
        <f t="shared" si="202"/>
        <v>2500</v>
      </c>
      <c r="T326" s="16"/>
      <c r="U326" s="16">
        <f t="shared" si="216"/>
        <v>3000</v>
      </c>
      <c r="V326" s="16">
        <v>200</v>
      </c>
      <c r="W326" s="16"/>
      <c r="X326" s="25">
        <v>11</v>
      </c>
      <c r="Y326" s="18">
        <v>2500</v>
      </c>
    </row>
    <row r="327" spans="1:36">
      <c r="A327" s="64">
        <v>302</v>
      </c>
      <c r="B327" s="10">
        <v>1648</v>
      </c>
      <c r="C327" s="72" t="s">
        <v>1647</v>
      </c>
      <c r="D327" s="63" t="s">
        <v>1628</v>
      </c>
      <c r="E327" s="142">
        <v>60000</v>
      </c>
      <c r="F327" s="143">
        <f t="shared" si="205"/>
        <v>60000</v>
      </c>
      <c r="G327" s="116">
        <v>43228</v>
      </c>
      <c r="H327" s="113">
        <f t="shared" si="211"/>
        <v>27500</v>
      </c>
      <c r="I327" s="113">
        <f t="shared" si="217"/>
        <v>2364</v>
      </c>
      <c r="J327" s="113">
        <f t="shared" si="218"/>
        <v>1576</v>
      </c>
      <c r="K327" s="15">
        <f t="shared" si="199"/>
        <v>31440</v>
      </c>
      <c r="L327" s="16">
        <v>27500</v>
      </c>
      <c r="M327" s="75">
        <v>2364</v>
      </c>
      <c r="N327" s="75">
        <v>1576</v>
      </c>
      <c r="O327" s="15">
        <f t="shared" si="214"/>
        <v>31440</v>
      </c>
      <c r="P327" s="15">
        <f t="shared" si="215"/>
        <v>0</v>
      </c>
      <c r="Q327" s="16"/>
      <c r="R327" s="16"/>
      <c r="S327" s="17">
        <f t="shared" si="202"/>
        <v>0</v>
      </c>
      <c r="T327" s="16"/>
      <c r="U327" s="16">
        <f t="shared" si="216"/>
        <v>3000</v>
      </c>
      <c r="V327" s="16">
        <v>220</v>
      </c>
      <c r="W327" s="16"/>
      <c r="X327" s="25">
        <v>11</v>
      </c>
      <c r="Y327" s="18">
        <v>2500</v>
      </c>
    </row>
    <row r="328" spans="1:36">
      <c r="A328" s="64">
        <v>303</v>
      </c>
      <c r="B328" s="10">
        <v>1671</v>
      </c>
      <c r="C328" s="72" t="s">
        <v>788</v>
      </c>
      <c r="D328" s="63" t="s">
        <v>1629</v>
      </c>
      <c r="E328" s="142">
        <v>60000</v>
      </c>
      <c r="F328" s="143">
        <f t="shared" si="205"/>
        <v>60000</v>
      </c>
      <c r="G328" s="116">
        <v>43229</v>
      </c>
      <c r="H328" s="113">
        <f t="shared" si="211"/>
        <v>25000</v>
      </c>
      <c r="I328" s="113">
        <f t="shared" si="217"/>
        <v>1926</v>
      </c>
      <c r="J328" s="113">
        <f t="shared" si="218"/>
        <v>1284</v>
      </c>
      <c r="K328" s="15">
        <f t="shared" si="199"/>
        <v>28210</v>
      </c>
      <c r="L328" s="16">
        <v>20000</v>
      </c>
      <c r="M328" s="75">
        <v>1926</v>
      </c>
      <c r="N328" s="75">
        <v>1284</v>
      </c>
      <c r="O328" s="15">
        <f t="shared" si="214"/>
        <v>23210</v>
      </c>
      <c r="P328" s="15">
        <f t="shared" si="215"/>
        <v>5000</v>
      </c>
      <c r="Q328" s="16"/>
      <c r="R328" s="16"/>
      <c r="S328" s="17">
        <f t="shared" si="202"/>
        <v>5000</v>
      </c>
      <c r="T328" s="16"/>
      <c r="U328" s="16">
        <f t="shared" si="216"/>
        <v>3000</v>
      </c>
      <c r="V328" s="16">
        <v>160</v>
      </c>
      <c r="W328" s="16"/>
      <c r="X328" s="25">
        <v>10</v>
      </c>
      <c r="Y328" s="18">
        <v>2500</v>
      </c>
    </row>
    <row r="329" spans="1:36" s="86" customFormat="1" ht="18.75">
      <c r="A329" s="120"/>
      <c r="B329" s="84"/>
      <c r="C329" s="185" t="s">
        <v>1426</v>
      </c>
      <c r="D329" s="85"/>
      <c r="E329" s="175">
        <f>SUM(E293:E328)</f>
        <v>1910000</v>
      </c>
      <c r="F329" s="175">
        <f>SUM(F293:F328)</f>
        <v>1910000</v>
      </c>
      <c r="G329" s="70"/>
      <c r="H329" s="70">
        <f t="shared" ref="H329:W329" si="219">SUM(H293:H328)</f>
        <v>1399220</v>
      </c>
      <c r="I329" s="70">
        <f t="shared" si="219"/>
        <v>91680</v>
      </c>
      <c r="J329" s="70">
        <f t="shared" si="219"/>
        <v>61120</v>
      </c>
      <c r="K329" s="70">
        <f t="shared" si="219"/>
        <v>1552020</v>
      </c>
      <c r="L329" s="70">
        <f t="shared" si="219"/>
        <v>1347380</v>
      </c>
      <c r="M329" s="70">
        <f t="shared" si="219"/>
        <v>91680</v>
      </c>
      <c r="N329" s="70">
        <f t="shared" si="219"/>
        <v>61120</v>
      </c>
      <c r="O329" s="70">
        <f t="shared" si="219"/>
        <v>1500180</v>
      </c>
      <c r="P329" s="70">
        <f t="shared" si="219"/>
        <v>51840</v>
      </c>
      <c r="Q329" s="70">
        <f t="shared" si="219"/>
        <v>0</v>
      </c>
      <c r="R329" s="70">
        <f t="shared" si="219"/>
        <v>0</v>
      </c>
      <c r="S329" s="70">
        <f t="shared" si="219"/>
        <v>51840</v>
      </c>
      <c r="T329" s="70">
        <f t="shared" si="219"/>
        <v>0</v>
      </c>
      <c r="U329" s="70">
        <f t="shared" si="219"/>
        <v>95500</v>
      </c>
      <c r="V329" s="70">
        <f t="shared" si="219"/>
        <v>10660</v>
      </c>
      <c r="W329" s="70">
        <f t="shared" si="219"/>
        <v>0</v>
      </c>
      <c r="X329" s="96"/>
    </row>
    <row r="330" spans="1:36" s="68" customFormat="1">
      <c r="A330" s="64">
        <v>304</v>
      </c>
      <c r="B330" s="64">
        <v>1672</v>
      </c>
      <c r="C330" s="147" t="s">
        <v>1749</v>
      </c>
      <c r="D330" s="97" t="s">
        <v>1750</v>
      </c>
      <c r="E330" s="142">
        <v>60000</v>
      </c>
      <c r="F330" s="175">
        <f>E330</f>
        <v>60000</v>
      </c>
      <c r="G330" s="141">
        <v>43201</v>
      </c>
      <c r="H330" s="142">
        <f>Y330*X330</f>
        <v>20000</v>
      </c>
      <c r="I330" s="142">
        <f>M330</f>
        <v>1986</v>
      </c>
      <c r="J330" s="142">
        <f>N330</f>
        <v>1324</v>
      </c>
      <c r="K330" s="209">
        <f>SUM(H330:J330)</f>
        <v>23310</v>
      </c>
      <c r="L330" s="142">
        <v>20000</v>
      </c>
      <c r="M330" s="142">
        <v>1986</v>
      </c>
      <c r="N330" s="142">
        <v>1324</v>
      </c>
      <c r="O330" s="209">
        <f>SUM(L330:N330)</f>
        <v>23310</v>
      </c>
      <c r="P330" s="209">
        <f>H330-L330</f>
        <v>0</v>
      </c>
      <c r="Q330" s="142"/>
      <c r="R330" s="142"/>
      <c r="S330" s="209">
        <f>P330+Q330+R330</f>
        <v>0</v>
      </c>
      <c r="T330" s="142"/>
      <c r="U330" s="142">
        <f>F330/100*5</f>
        <v>3000</v>
      </c>
      <c r="V330" s="142">
        <v>160</v>
      </c>
      <c r="W330" s="142"/>
      <c r="X330" s="18">
        <v>8</v>
      </c>
      <c r="Y330" s="18">
        <v>2500</v>
      </c>
      <c r="Z330" s="18"/>
      <c r="AA330" s="18"/>
      <c r="AB330" s="18"/>
      <c r="AC330" s="18"/>
      <c r="AD330" s="18"/>
      <c r="AE330" s="18"/>
      <c r="AF330" s="208"/>
      <c r="AG330" s="208"/>
      <c r="AH330" s="208"/>
      <c r="AI330" s="208"/>
      <c r="AJ330" s="208"/>
    </row>
    <row r="331" spans="1:36" s="68" customFormat="1">
      <c r="A331" s="64">
        <v>305</v>
      </c>
      <c r="B331" s="64">
        <v>1673</v>
      </c>
      <c r="C331" s="147" t="s">
        <v>1751</v>
      </c>
      <c r="D331" s="97" t="s">
        <v>1750</v>
      </c>
      <c r="E331" s="142">
        <v>60000</v>
      </c>
      <c r="F331" s="175">
        <f t="shared" ref="F331:F347" si="220">E331</f>
        <v>60000</v>
      </c>
      <c r="G331" s="141">
        <v>43201</v>
      </c>
      <c r="H331" s="142">
        <f t="shared" ref="H331:H341" si="221">Y331*X331</f>
        <v>20000</v>
      </c>
      <c r="I331" s="142">
        <f t="shared" ref="I331:I341" si="222">M331</f>
        <v>1962</v>
      </c>
      <c r="J331" s="142">
        <f t="shared" ref="J331:J341" si="223">N331</f>
        <v>1308</v>
      </c>
      <c r="K331" s="209">
        <f t="shared" ref="K331:K347" si="224">SUM(H331:J331)</f>
        <v>23270</v>
      </c>
      <c r="L331" s="142">
        <v>20000</v>
      </c>
      <c r="M331" s="142">
        <v>1962</v>
      </c>
      <c r="N331" s="142">
        <v>1308</v>
      </c>
      <c r="O331" s="209">
        <f t="shared" ref="O331:O347" si="225">SUM(L331:N331)</f>
        <v>23270</v>
      </c>
      <c r="P331" s="209">
        <f t="shared" ref="P331:P347" si="226">H331-L331</f>
        <v>0</v>
      </c>
      <c r="Q331" s="142"/>
      <c r="R331" s="142"/>
      <c r="S331" s="209">
        <f t="shared" ref="S331:S347" si="227">P331+Q331+R331</f>
        <v>0</v>
      </c>
      <c r="T331" s="142"/>
      <c r="U331" s="142">
        <f t="shared" ref="U331:U347" si="228">F331/100*5</f>
        <v>3000</v>
      </c>
      <c r="V331" s="142">
        <v>120</v>
      </c>
      <c r="W331" s="142"/>
      <c r="X331" s="18">
        <v>8</v>
      </c>
      <c r="Y331" s="18">
        <v>2500</v>
      </c>
      <c r="Z331" s="18"/>
      <c r="AA331" s="18"/>
      <c r="AB331" s="18"/>
      <c r="AC331" s="18"/>
      <c r="AD331" s="18"/>
      <c r="AE331" s="18"/>
      <c r="AF331" s="208"/>
      <c r="AG331" s="208"/>
      <c r="AH331" s="208"/>
      <c r="AI331" s="208"/>
      <c r="AJ331" s="208"/>
    </row>
    <row r="332" spans="1:36" s="68" customFormat="1">
      <c r="A332" s="64">
        <v>306</v>
      </c>
      <c r="B332" s="64">
        <v>1674</v>
      </c>
      <c r="C332" s="147" t="s">
        <v>1348</v>
      </c>
      <c r="D332" s="97" t="s">
        <v>1750</v>
      </c>
      <c r="E332" s="142">
        <v>60000</v>
      </c>
      <c r="F332" s="175">
        <f t="shared" si="220"/>
        <v>60000</v>
      </c>
      <c r="G332" s="141">
        <v>43201</v>
      </c>
      <c r="H332" s="142">
        <f t="shared" si="221"/>
        <v>20000</v>
      </c>
      <c r="I332" s="142">
        <f t="shared" si="222"/>
        <v>1992</v>
      </c>
      <c r="J332" s="142">
        <f t="shared" si="223"/>
        <v>1328</v>
      </c>
      <c r="K332" s="209">
        <f t="shared" si="224"/>
        <v>23320</v>
      </c>
      <c r="L332" s="142">
        <v>20000</v>
      </c>
      <c r="M332" s="142">
        <v>1992</v>
      </c>
      <c r="N332" s="142">
        <v>1328</v>
      </c>
      <c r="O332" s="209">
        <f t="shared" si="225"/>
        <v>23320</v>
      </c>
      <c r="P332" s="209">
        <f t="shared" si="226"/>
        <v>0</v>
      </c>
      <c r="Q332" s="142"/>
      <c r="R332" s="142"/>
      <c r="S332" s="209">
        <f t="shared" si="227"/>
        <v>0</v>
      </c>
      <c r="T332" s="142"/>
      <c r="U332" s="142">
        <f t="shared" si="228"/>
        <v>3000</v>
      </c>
      <c r="V332" s="142">
        <v>80</v>
      </c>
      <c r="W332" s="142"/>
      <c r="X332" s="18">
        <v>8</v>
      </c>
      <c r="Y332" s="18">
        <v>2500</v>
      </c>
      <c r="Z332" s="18"/>
      <c r="AA332" s="18"/>
      <c r="AB332" s="18"/>
      <c r="AC332" s="18"/>
      <c r="AD332" s="18"/>
      <c r="AE332" s="18"/>
      <c r="AF332" s="208"/>
      <c r="AG332" s="208"/>
      <c r="AH332" s="208"/>
      <c r="AI332" s="208"/>
      <c r="AJ332" s="208"/>
    </row>
    <row r="333" spans="1:36" s="68" customFormat="1">
      <c r="A333" s="64">
        <v>307</v>
      </c>
      <c r="B333" s="64">
        <v>1675</v>
      </c>
      <c r="C333" s="147" t="s">
        <v>1752</v>
      </c>
      <c r="D333" s="97" t="s">
        <v>1750</v>
      </c>
      <c r="E333" s="142">
        <v>60000</v>
      </c>
      <c r="F333" s="175">
        <f t="shared" si="220"/>
        <v>60000</v>
      </c>
      <c r="G333" s="141">
        <v>43201</v>
      </c>
      <c r="H333" s="142">
        <f t="shared" si="221"/>
        <v>20000</v>
      </c>
      <c r="I333" s="142">
        <f t="shared" si="222"/>
        <v>1872</v>
      </c>
      <c r="J333" s="142">
        <f t="shared" si="223"/>
        <v>1248</v>
      </c>
      <c r="K333" s="209">
        <f t="shared" si="224"/>
        <v>23120</v>
      </c>
      <c r="L333" s="142">
        <v>20000</v>
      </c>
      <c r="M333" s="142">
        <v>1872</v>
      </c>
      <c r="N333" s="142">
        <v>1248</v>
      </c>
      <c r="O333" s="209">
        <f t="shared" si="225"/>
        <v>23120</v>
      </c>
      <c r="P333" s="209">
        <f t="shared" si="226"/>
        <v>0</v>
      </c>
      <c r="Q333" s="142"/>
      <c r="R333" s="142"/>
      <c r="S333" s="209">
        <f t="shared" si="227"/>
        <v>0</v>
      </c>
      <c r="T333" s="142"/>
      <c r="U333" s="142">
        <f t="shared" si="228"/>
        <v>3000</v>
      </c>
      <c r="V333" s="142">
        <v>160</v>
      </c>
      <c r="W333" s="142"/>
      <c r="X333" s="18">
        <v>8</v>
      </c>
      <c r="Y333" s="18">
        <v>2500</v>
      </c>
      <c r="Z333" s="18"/>
      <c r="AA333" s="18"/>
      <c r="AB333" s="18"/>
      <c r="AC333" s="18"/>
      <c r="AD333" s="18"/>
      <c r="AE333" s="18"/>
      <c r="AF333" s="208"/>
      <c r="AG333" s="208"/>
      <c r="AH333" s="208"/>
      <c r="AI333" s="208"/>
      <c r="AJ333" s="208"/>
    </row>
    <row r="334" spans="1:36" s="68" customFormat="1">
      <c r="A334" s="64">
        <v>308</v>
      </c>
      <c r="B334" s="64">
        <v>1676</v>
      </c>
      <c r="C334" s="147" t="s">
        <v>1753</v>
      </c>
      <c r="D334" s="97" t="s">
        <v>1750</v>
      </c>
      <c r="E334" s="142">
        <v>60000</v>
      </c>
      <c r="F334" s="175">
        <f t="shared" si="220"/>
        <v>60000</v>
      </c>
      <c r="G334" s="141">
        <v>43201</v>
      </c>
      <c r="H334" s="142">
        <f t="shared" si="221"/>
        <v>20000</v>
      </c>
      <c r="I334" s="142">
        <f t="shared" si="222"/>
        <v>1080</v>
      </c>
      <c r="J334" s="142">
        <f t="shared" si="223"/>
        <v>720</v>
      </c>
      <c r="K334" s="209">
        <f t="shared" si="224"/>
        <v>21800</v>
      </c>
      <c r="L334" s="142">
        <v>10000</v>
      </c>
      <c r="M334" s="142">
        <v>1080</v>
      </c>
      <c r="N334" s="142">
        <v>720</v>
      </c>
      <c r="O334" s="209">
        <f t="shared" si="225"/>
        <v>11800</v>
      </c>
      <c r="P334" s="209">
        <f t="shared" si="226"/>
        <v>10000</v>
      </c>
      <c r="Q334" s="142"/>
      <c r="R334" s="142"/>
      <c r="S334" s="209">
        <f t="shared" si="227"/>
        <v>10000</v>
      </c>
      <c r="T334" s="142"/>
      <c r="U334" s="142">
        <f t="shared" si="228"/>
        <v>3000</v>
      </c>
      <c r="V334" s="142">
        <v>80</v>
      </c>
      <c r="W334" s="142"/>
      <c r="X334" s="18">
        <v>8</v>
      </c>
      <c r="Y334" s="18">
        <v>2500</v>
      </c>
      <c r="Z334" s="18"/>
      <c r="AA334" s="18"/>
      <c r="AB334" s="18"/>
      <c r="AC334" s="18"/>
      <c r="AD334" s="18"/>
      <c r="AE334" s="18"/>
      <c r="AF334" s="208"/>
      <c r="AG334" s="208"/>
      <c r="AH334" s="208"/>
      <c r="AI334" s="208"/>
      <c r="AJ334" s="208"/>
    </row>
    <row r="335" spans="1:36" s="68" customFormat="1">
      <c r="A335" s="64">
        <v>309</v>
      </c>
      <c r="B335" s="64">
        <v>1677</v>
      </c>
      <c r="C335" s="147" t="s">
        <v>1184</v>
      </c>
      <c r="D335" s="97" t="s">
        <v>1750</v>
      </c>
      <c r="E335" s="142">
        <v>60000</v>
      </c>
      <c r="F335" s="175">
        <f t="shared" si="220"/>
        <v>60000</v>
      </c>
      <c r="G335" s="141">
        <v>43201</v>
      </c>
      <c r="H335" s="142">
        <f t="shared" si="221"/>
        <v>20000</v>
      </c>
      <c r="I335" s="142">
        <f t="shared" si="222"/>
        <v>1872</v>
      </c>
      <c r="J335" s="142">
        <f t="shared" si="223"/>
        <v>1248</v>
      </c>
      <c r="K335" s="209">
        <f t="shared" si="224"/>
        <v>23120</v>
      </c>
      <c r="L335" s="142">
        <v>20000</v>
      </c>
      <c r="M335" s="142">
        <v>1872</v>
      </c>
      <c r="N335" s="142">
        <v>1248</v>
      </c>
      <c r="O335" s="209">
        <f t="shared" si="225"/>
        <v>23120</v>
      </c>
      <c r="P335" s="209">
        <f t="shared" si="226"/>
        <v>0</v>
      </c>
      <c r="Q335" s="142"/>
      <c r="R335" s="142"/>
      <c r="S335" s="209">
        <f t="shared" si="227"/>
        <v>0</v>
      </c>
      <c r="T335" s="142"/>
      <c r="U335" s="142">
        <f t="shared" si="228"/>
        <v>3000</v>
      </c>
      <c r="V335" s="142">
        <v>160</v>
      </c>
      <c r="W335" s="142"/>
      <c r="X335" s="18">
        <v>8</v>
      </c>
      <c r="Y335" s="18">
        <v>2500</v>
      </c>
      <c r="Z335" s="18"/>
      <c r="AA335" s="18"/>
      <c r="AB335" s="18"/>
      <c r="AC335" s="18"/>
      <c r="AD335" s="18"/>
      <c r="AE335" s="18"/>
      <c r="AF335" s="208"/>
      <c r="AG335" s="208"/>
      <c r="AH335" s="208"/>
      <c r="AI335" s="208"/>
      <c r="AJ335" s="208"/>
    </row>
    <row r="336" spans="1:36" s="68" customFormat="1">
      <c r="A336" s="64">
        <v>310</v>
      </c>
      <c r="B336" s="64">
        <v>1678</v>
      </c>
      <c r="C336" s="147" t="s">
        <v>1419</v>
      </c>
      <c r="D336" s="97" t="s">
        <v>1750</v>
      </c>
      <c r="E336" s="142">
        <v>60000</v>
      </c>
      <c r="F336" s="175">
        <f t="shared" si="220"/>
        <v>60000</v>
      </c>
      <c r="G336" s="141">
        <v>43201</v>
      </c>
      <c r="H336" s="142">
        <f t="shared" si="221"/>
        <v>20000</v>
      </c>
      <c r="I336" s="142">
        <f t="shared" si="222"/>
        <v>1872</v>
      </c>
      <c r="J336" s="142">
        <f t="shared" si="223"/>
        <v>1248</v>
      </c>
      <c r="K336" s="209">
        <f t="shared" si="224"/>
        <v>23120</v>
      </c>
      <c r="L336" s="142">
        <v>20000</v>
      </c>
      <c r="M336" s="142">
        <v>1872</v>
      </c>
      <c r="N336" s="142">
        <v>1248</v>
      </c>
      <c r="O336" s="209">
        <f t="shared" si="225"/>
        <v>23120</v>
      </c>
      <c r="P336" s="209">
        <f t="shared" si="226"/>
        <v>0</v>
      </c>
      <c r="Q336" s="142"/>
      <c r="R336" s="142"/>
      <c r="S336" s="209">
        <f t="shared" si="227"/>
        <v>0</v>
      </c>
      <c r="T336" s="142"/>
      <c r="U336" s="142">
        <f t="shared" si="228"/>
        <v>3000</v>
      </c>
      <c r="V336" s="142">
        <v>160</v>
      </c>
      <c r="W336" s="142"/>
      <c r="X336" s="18">
        <v>8</v>
      </c>
      <c r="Y336" s="18">
        <v>2500</v>
      </c>
      <c r="Z336" s="18"/>
      <c r="AA336" s="18"/>
      <c r="AB336" s="18"/>
      <c r="AC336" s="18"/>
      <c r="AD336" s="18"/>
      <c r="AE336" s="18"/>
      <c r="AF336" s="208"/>
      <c r="AG336" s="208"/>
      <c r="AH336" s="208"/>
      <c r="AI336" s="208"/>
      <c r="AJ336" s="208"/>
    </row>
    <row r="337" spans="1:36" s="68" customFormat="1">
      <c r="A337" s="64">
        <v>311</v>
      </c>
      <c r="B337" s="64">
        <v>1679</v>
      </c>
      <c r="C337" s="147" t="s">
        <v>1754</v>
      </c>
      <c r="D337" s="97" t="s">
        <v>1750</v>
      </c>
      <c r="E337" s="142">
        <v>60000</v>
      </c>
      <c r="F337" s="175">
        <f t="shared" si="220"/>
        <v>60000</v>
      </c>
      <c r="G337" s="141">
        <v>43201</v>
      </c>
      <c r="H337" s="142">
        <f t="shared" si="221"/>
        <v>20000</v>
      </c>
      <c r="I337" s="142">
        <f t="shared" si="222"/>
        <v>1872</v>
      </c>
      <c r="J337" s="142">
        <f t="shared" si="223"/>
        <v>1248</v>
      </c>
      <c r="K337" s="209">
        <f t="shared" si="224"/>
        <v>23120</v>
      </c>
      <c r="L337" s="142">
        <v>20000</v>
      </c>
      <c r="M337" s="142">
        <v>1872</v>
      </c>
      <c r="N337" s="142">
        <v>1248</v>
      </c>
      <c r="O337" s="209">
        <f t="shared" si="225"/>
        <v>23120</v>
      </c>
      <c r="P337" s="209">
        <f t="shared" si="226"/>
        <v>0</v>
      </c>
      <c r="Q337" s="142"/>
      <c r="R337" s="142"/>
      <c r="S337" s="209">
        <f t="shared" si="227"/>
        <v>0</v>
      </c>
      <c r="T337" s="142"/>
      <c r="U337" s="142">
        <f t="shared" si="228"/>
        <v>3000</v>
      </c>
      <c r="V337" s="142">
        <v>160</v>
      </c>
      <c r="W337" s="142"/>
      <c r="X337" s="18">
        <v>8</v>
      </c>
      <c r="Y337" s="18">
        <v>2500</v>
      </c>
      <c r="Z337" s="18"/>
      <c r="AA337" s="18"/>
      <c r="AB337" s="18"/>
      <c r="AC337" s="18"/>
      <c r="AD337" s="18"/>
      <c r="AE337" s="18"/>
      <c r="AF337" s="208"/>
      <c r="AG337" s="208"/>
      <c r="AH337" s="208"/>
      <c r="AI337" s="208"/>
      <c r="AJ337" s="208"/>
    </row>
    <row r="338" spans="1:36" s="68" customFormat="1">
      <c r="A338" s="64">
        <v>312</v>
      </c>
      <c r="B338" s="64">
        <v>1680</v>
      </c>
      <c r="C338" s="147" t="s">
        <v>1755</v>
      </c>
      <c r="D338" s="97" t="s">
        <v>1750</v>
      </c>
      <c r="E338" s="142">
        <v>60000</v>
      </c>
      <c r="F338" s="175">
        <f t="shared" si="220"/>
        <v>60000</v>
      </c>
      <c r="G338" s="141">
        <v>43201</v>
      </c>
      <c r="H338" s="142">
        <f t="shared" si="221"/>
        <v>20000</v>
      </c>
      <c r="I338" s="142">
        <f t="shared" si="222"/>
        <v>1512</v>
      </c>
      <c r="J338" s="142">
        <f t="shared" si="223"/>
        <v>1008</v>
      </c>
      <c r="K338" s="209">
        <f t="shared" si="224"/>
        <v>22520</v>
      </c>
      <c r="L338" s="142">
        <v>15000</v>
      </c>
      <c r="M338" s="142">
        <v>1512</v>
      </c>
      <c r="N338" s="142">
        <v>1008</v>
      </c>
      <c r="O338" s="209">
        <f t="shared" si="225"/>
        <v>17520</v>
      </c>
      <c r="P338" s="209">
        <f t="shared" si="226"/>
        <v>5000</v>
      </c>
      <c r="Q338" s="142"/>
      <c r="R338" s="142"/>
      <c r="S338" s="209">
        <f t="shared" si="227"/>
        <v>5000</v>
      </c>
      <c r="T338" s="142"/>
      <c r="U338" s="142">
        <f t="shared" si="228"/>
        <v>3000</v>
      </c>
      <c r="V338" s="142">
        <v>120</v>
      </c>
      <c r="W338" s="142"/>
      <c r="X338" s="18">
        <v>8</v>
      </c>
      <c r="Y338" s="18">
        <v>2500</v>
      </c>
      <c r="Z338" s="18"/>
      <c r="AA338" s="18"/>
      <c r="AB338" s="18"/>
      <c r="AC338" s="18"/>
      <c r="AD338" s="18"/>
      <c r="AE338" s="18"/>
      <c r="AF338" s="208"/>
      <c r="AG338" s="208"/>
      <c r="AH338" s="208"/>
      <c r="AI338" s="208"/>
      <c r="AJ338" s="208"/>
    </row>
    <row r="339" spans="1:36" s="68" customFormat="1">
      <c r="A339" s="64">
        <v>313</v>
      </c>
      <c r="B339" s="64">
        <v>1681</v>
      </c>
      <c r="C339" s="147" t="s">
        <v>1756</v>
      </c>
      <c r="D339" s="97" t="s">
        <v>1750</v>
      </c>
      <c r="E339" s="142">
        <v>60000</v>
      </c>
      <c r="F339" s="175">
        <f t="shared" si="220"/>
        <v>60000</v>
      </c>
      <c r="G339" s="141">
        <v>43201</v>
      </c>
      <c r="H339" s="142">
        <f t="shared" si="221"/>
        <v>20000</v>
      </c>
      <c r="I339" s="142">
        <f t="shared" si="222"/>
        <v>1836</v>
      </c>
      <c r="J339" s="142">
        <f t="shared" si="223"/>
        <v>1224</v>
      </c>
      <c r="K339" s="209">
        <f t="shared" si="224"/>
        <v>23060</v>
      </c>
      <c r="L339" s="142">
        <v>20000</v>
      </c>
      <c r="M339" s="142">
        <v>1836</v>
      </c>
      <c r="N339" s="142">
        <v>1224</v>
      </c>
      <c r="O339" s="209">
        <f t="shared" si="225"/>
        <v>23060</v>
      </c>
      <c r="P339" s="209">
        <f t="shared" si="226"/>
        <v>0</v>
      </c>
      <c r="Q339" s="142"/>
      <c r="R339" s="142"/>
      <c r="S339" s="209">
        <f t="shared" si="227"/>
        <v>0</v>
      </c>
      <c r="T339" s="142"/>
      <c r="U339" s="142">
        <f t="shared" si="228"/>
        <v>3000</v>
      </c>
      <c r="V339" s="142">
        <v>160</v>
      </c>
      <c r="W339" s="142"/>
      <c r="X339" s="18">
        <v>8</v>
      </c>
      <c r="Y339" s="18">
        <v>2500</v>
      </c>
      <c r="Z339" s="18"/>
      <c r="AA339" s="18"/>
      <c r="AB339" s="18"/>
      <c r="AC339" s="18"/>
      <c r="AD339" s="18"/>
      <c r="AE339" s="18"/>
      <c r="AF339" s="208"/>
      <c r="AG339" s="208"/>
      <c r="AH339" s="208"/>
      <c r="AI339" s="208"/>
      <c r="AJ339" s="208"/>
    </row>
    <row r="340" spans="1:36" s="68" customFormat="1">
      <c r="A340" s="64">
        <v>314</v>
      </c>
      <c r="B340" s="64">
        <v>1682</v>
      </c>
      <c r="C340" s="147" t="s">
        <v>1351</v>
      </c>
      <c r="D340" s="97" t="s">
        <v>1750</v>
      </c>
      <c r="E340" s="142">
        <v>60000</v>
      </c>
      <c r="F340" s="175">
        <f t="shared" si="220"/>
        <v>60000</v>
      </c>
      <c r="G340" s="141">
        <v>43201</v>
      </c>
      <c r="H340" s="142">
        <f t="shared" si="221"/>
        <v>20000</v>
      </c>
      <c r="I340" s="142">
        <f t="shared" si="222"/>
        <v>1680</v>
      </c>
      <c r="J340" s="142">
        <f t="shared" si="223"/>
        <v>1120</v>
      </c>
      <c r="K340" s="209">
        <f t="shared" si="224"/>
        <v>22800</v>
      </c>
      <c r="L340" s="142">
        <v>20000</v>
      </c>
      <c r="M340" s="142">
        <v>1680</v>
      </c>
      <c r="N340" s="142">
        <v>1120</v>
      </c>
      <c r="O340" s="209">
        <f t="shared" si="225"/>
        <v>22800</v>
      </c>
      <c r="P340" s="209">
        <f t="shared" si="226"/>
        <v>0</v>
      </c>
      <c r="Q340" s="142"/>
      <c r="R340" s="142"/>
      <c r="S340" s="209">
        <f t="shared" si="227"/>
        <v>0</v>
      </c>
      <c r="T340" s="142"/>
      <c r="U340" s="142">
        <f t="shared" si="228"/>
        <v>3000</v>
      </c>
      <c r="V340" s="142">
        <v>310</v>
      </c>
      <c r="W340" s="142"/>
      <c r="X340" s="18">
        <v>8</v>
      </c>
      <c r="Y340" s="18">
        <v>2500</v>
      </c>
      <c r="Z340" s="18"/>
      <c r="AA340" s="18"/>
      <c r="AB340" s="18"/>
      <c r="AC340" s="18"/>
      <c r="AD340" s="18"/>
      <c r="AE340" s="18"/>
      <c r="AF340" s="208"/>
      <c r="AG340" s="208"/>
      <c r="AH340" s="208"/>
      <c r="AI340" s="208"/>
      <c r="AJ340" s="208"/>
    </row>
    <row r="341" spans="1:36" s="68" customFormat="1">
      <c r="A341" s="64">
        <v>315</v>
      </c>
      <c r="B341" s="64">
        <v>1683</v>
      </c>
      <c r="C341" s="147" t="s">
        <v>1352</v>
      </c>
      <c r="D341" s="97" t="s">
        <v>1750</v>
      </c>
      <c r="E341" s="142">
        <v>60000</v>
      </c>
      <c r="F341" s="175">
        <f t="shared" si="220"/>
        <v>60000</v>
      </c>
      <c r="G341" s="141">
        <v>43201</v>
      </c>
      <c r="H341" s="142">
        <f t="shared" si="221"/>
        <v>20000</v>
      </c>
      <c r="I341" s="142">
        <f t="shared" si="222"/>
        <v>1440</v>
      </c>
      <c r="J341" s="142">
        <f t="shared" si="223"/>
        <v>960</v>
      </c>
      <c r="K341" s="209">
        <f t="shared" si="224"/>
        <v>22400</v>
      </c>
      <c r="L341" s="142">
        <v>20000</v>
      </c>
      <c r="M341" s="142">
        <v>1440</v>
      </c>
      <c r="N341" s="142">
        <v>960</v>
      </c>
      <c r="O341" s="209">
        <f t="shared" si="225"/>
        <v>22400</v>
      </c>
      <c r="P341" s="209">
        <f t="shared" si="226"/>
        <v>0</v>
      </c>
      <c r="Q341" s="142"/>
      <c r="R341" s="142"/>
      <c r="S341" s="209">
        <f t="shared" si="227"/>
        <v>0</v>
      </c>
      <c r="T341" s="142"/>
      <c r="U341" s="142">
        <f t="shared" si="228"/>
        <v>3000</v>
      </c>
      <c r="V341" s="142">
        <v>160</v>
      </c>
      <c r="W341" s="142"/>
      <c r="X341" s="18">
        <v>8</v>
      </c>
      <c r="Y341" s="18">
        <v>2500</v>
      </c>
      <c r="Z341" s="18"/>
      <c r="AA341" s="18"/>
      <c r="AB341" s="18"/>
      <c r="AC341" s="18"/>
      <c r="AD341" s="18"/>
      <c r="AE341" s="18"/>
      <c r="AF341" s="208"/>
      <c r="AG341" s="208"/>
      <c r="AH341" s="208"/>
      <c r="AI341" s="208"/>
      <c r="AJ341" s="208"/>
    </row>
    <row r="342" spans="1:36" s="68" customFormat="1">
      <c r="A342" s="64">
        <v>316</v>
      </c>
      <c r="B342" s="64">
        <v>1709</v>
      </c>
      <c r="C342" s="147" t="s">
        <v>1757</v>
      </c>
      <c r="D342" s="97" t="s">
        <v>1762</v>
      </c>
      <c r="E342" s="142">
        <v>60000</v>
      </c>
      <c r="F342" s="175">
        <f t="shared" si="220"/>
        <v>60000</v>
      </c>
      <c r="G342" s="142" t="s">
        <v>1832</v>
      </c>
      <c r="H342" s="142">
        <f t="shared" ref="H342:H347" si="229">Y342*X342</f>
        <v>10000</v>
      </c>
      <c r="I342" s="142">
        <f t="shared" ref="I342:I347" si="230">M342</f>
        <v>882</v>
      </c>
      <c r="J342" s="142">
        <f t="shared" ref="J342:J347" si="231">N342</f>
        <v>588</v>
      </c>
      <c r="K342" s="209">
        <f t="shared" si="224"/>
        <v>11470</v>
      </c>
      <c r="L342" s="142">
        <v>10000</v>
      </c>
      <c r="M342" s="142">
        <v>882</v>
      </c>
      <c r="N342" s="142">
        <v>588</v>
      </c>
      <c r="O342" s="209">
        <f t="shared" si="225"/>
        <v>11470</v>
      </c>
      <c r="P342" s="209">
        <f t="shared" si="226"/>
        <v>0</v>
      </c>
      <c r="Q342" s="142"/>
      <c r="R342" s="142"/>
      <c r="S342" s="209">
        <f t="shared" si="227"/>
        <v>0</v>
      </c>
      <c r="T342" s="142"/>
      <c r="U342" s="142">
        <f t="shared" si="228"/>
        <v>3000</v>
      </c>
      <c r="V342" s="142">
        <v>80</v>
      </c>
      <c r="W342" s="142"/>
      <c r="X342" s="18">
        <v>4</v>
      </c>
      <c r="Y342" s="18">
        <v>2500</v>
      </c>
      <c r="Z342" s="18"/>
      <c r="AA342" s="18"/>
      <c r="AB342" s="18"/>
      <c r="AC342" s="18"/>
      <c r="AD342" s="18"/>
      <c r="AE342" s="18"/>
      <c r="AF342" s="208"/>
      <c r="AG342" s="208"/>
      <c r="AH342" s="208"/>
      <c r="AI342" s="208"/>
      <c r="AJ342" s="208"/>
    </row>
    <row r="343" spans="1:36" s="68" customFormat="1">
      <c r="A343" s="64">
        <v>317</v>
      </c>
      <c r="B343" s="64">
        <v>1710</v>
      </c>
      <c r="C343" s="147" t="s">
        <v>1758</v>
      </c>
      <c r="D343" s="97" t="s">
        <v>1762</v>
      </c>
      <c r="E343" s="142">
        <v>60000</v>
      </c>
      <c r="F343" s="175">
        <f t="shared" si="220"/>
        <v>60000</v>
      </c>
      <c r="G343" s="142" t="s">
        <v>1832</v>
      </c>
      <c r="H343" s="142">
        <f t="shared" si="229"/>
        <v>10000</v>
      </c>
      <c r="I343" s="142">
        <f t="shared" si="230"/>
        <v>1080</v>
      </c>
      <c r="J343" s="142">
        <f t="shared" si="231"/>
        <v>720</v>
      </c>
      <c r="K343" s="209">
        <f t="shared" si="224"/>
        <v>11800</v>
      </c>
      <c r="L343" s="142">
        <v>10000</v>
      </c>
      <c r="M343" s="142">
        <v>1080</v>
      </c>
      <c r="N343" s="142">
        <v>720</v>
      </c>
      <c r="O343" s="209">
        <f t="shared" si="225"/>
        <v>11800</v>
      </c>
      <c r="P343" s="209">
        <f t="shared" si="226"/>
        <v>0</v>
      </c>
      <c r="Q343" s="142"/>
      <c r="R343" s="142"/>
      <c r="S343" s="209">
        <f t="shared" si="227"/>
        <v>0</v>
      </c>
      <c r="T343" s="142"/>
      <c r="U343" s="142">
        <f t="shared" si="228"/>
        <v>3000</v>
      </c>
      <c r="V343" s="142">
        <v>200</v>
      </c>
      <c r="W343" s="142"/>
      <c r="X343" s="18">
        <v>4</v>
      </c>
      <c r="Y343" s="18">
        <v>2500</v>
      </c>
      <c r="Z343" s="18"/>
      <c r="AA343" s="18"/>
      <c r="AB343" s="18"/>
      <c r="AC343" s="18"/>
      <c r="AD343" s="18"/>
      <c r="AE343" s="18"/>
      <c r="AF343" s="208"/>
      <c r="AG343" s="208"/>
      <c r="AH343" s="208"/>
      <c r="AI343" s="208"/>
      <c r="AJ343" s="208"/>
    </row>
    <row r="344" spans="1:36" s="68" customFormat="1">
      <c r="A344" s="64">
        <v>318</v>
      </c>
      <c r="B344" s="64">
        <v>1711</v>
      </c>
      <c r="C344" s="147" t="s">
        <v>1759</v>
      </c>
      <c r="D344" s="97" t="s">
        <v>1762</v>
      </c>
      <c r="E344" s="142">
        <v>60000</v>
      </c>
      <c r="F344" s="175">
        <f t="shared" si="220"/>
        <v>60000</v>
      </c>
      <c r="G344" s="142" t="s">
        <v>1832</v>
      </c>
      <c r="H344" s="142">
        <f t="shared" si="229"/>
        <v>10000</v>
      </c>
      <c r="I344" s="142">
        <f t="shared" si="230"/>
        <v>954</v>
      </c>
      <c r="J344" s="142">
        <f t="shared" si="231"/>
        <v>636</v>
      </c>
      <c r="K344" s="209">
        <f t="shared" si="224"/>
        <v>11590</v>
      </c>
      <c r="L344" s="142">
        <v>10000</v>
      </c>
      <c r="M344" s="142">
        <v>954</v>
      </c>
      <c r="N344" s="142">
        <v>636</v>
      </c>
      <c r="O344" s="209">
        <f t="shared" si="225"/>
        <v>11590</v>
      </c>
      <c r="P344" s="209">
        <f t="shared" si="226"/>
        <v>0</v>
      </c>
      <c r="Q344" s="142"/>
      <c r="R344" s="142"/>
      <c r="S344" s="209">
        <f t="shared" si="227"/>
        <v>0</v>
      </c>
      <c r="T344" s="142"/>
      <c r="U344" s="142">
        <f t="shared" si="228"/>
        <v>3000</v>
      </c>
      <c r="V344" s="142">
        <v>80</v>
      </c>
      <c r="W344" s="142"/>
      <c r="X344" s="18">
        <v>4</v>
      </c>
      <c r="Y344" s="18">
        <v>2500</v>
      </c>
      <c r="Z344" s="18"/>
      <c r="AA344" s="18"/>
      <c r="AB344" s="18"/>
      <c r="AC344" s="18"/>
      <c r="AD344" s="18"/>
      <c r="AE344" s="18"/>
      <c r="AF344" s="208"/>
      <c r="AG344" s="208"/>
      <c r="AH344" s="208"/>
      <c r="AI344" s="208"/>
      <c r="AJ344" s="208"/>
    </row>
    <row r="345" spans="1:36" s="68" customFormat="1">
      <c r="A345" s="64">
        <v>319</v>
      </c>
      <c r="B345" s="64">
        <v>1713</v>
      </c>
      <c r="C345" s="147" t="s">
        <v>1760</v>
      </c>
      <c r="D345" s="97" t="s">
        <v>1762</v>
      </c>
      <c r="E345" s="142">
        <v>50000</v>
      </c>
      <c r="F345" s="175">
        <f t="shared" si="220"/>
        <v>50000</v>
      </c>
      <c r="G345" s="142" t="s">
        <v>1832</v>
      </c>
      <c r="H345" s="142">
        <f t="shared" si="229"/>
        <v>8320</v>
      </c>
      <c r="I345" s="142">
        <f t="shared" si="230"/>
        <v>918</v>
      </c>
      <c r="J345" s="142">
        <f t="shared" si="231"/>
        <v>612</v>
      </c>
      <c r="K345" s="209">
        <f t="shared" si="224"/>
        <v>9850</v>
      </c>
      <c r="L345" s="142">
        <v>8320</v>
      </c>
      <c r="M345" s="142">
        <v>918</v>
      </c>
      <c r="N345" s="142">
        <v>612</v>
      </c>
      <c r="O345" s="209">
        <f t="shared" si="225"/>
        <v>9850</v>
      </c>
      <c r="P345" s="209">
        <f t="shared" si="226"/>
        <v>0</v>
      </c>
      <c r="Q345" s="142"/>
      <c r="R345" s="142"/>
      <c r="S345" s="209">
        <f t="shared" si="227"/>
        <v>0</v>
      </c>
      <c r="T345" s="142"/>
      <c r="U345" s="142">
        <f t="shared" si="228"/>
        <v>2500</v>
      </c>
      <c r="V345" s="142">
        <v>80</v>
      </c>
      <c r="W345" s="142"/>
      <c r="X345" s="18">
        <v>4</v>
      </c>
      <c r="Y345" s="18">
        <v>2080</v>
      </c>
      <c r="Z345" s="18"/>
      <c r="AA345" s="18"/>
      <c r="AB345" s="18"/>
      <c r="AC345" s="18"/>
      <c r="AD345" s="18"/>
      <c r="AE345" s="18"/>
      <c r="AF345" s="208"/>
      <c r="AG345" s="208"/>
      <c r="AH345" s="208"/>
      <c r="AI345" s="208"/>
      <c r="AJ345" s="208"/>
    </row>
    <row r="346" spans="1:36" s="68" customFormat="1">
      <c r="A346" s="64">
        <v>320</v>
      </c>
      <c r="B346" s="64">
        <v>1714</v>
      </c>
      <c r="C346" s="147" t="s">
        <v>793</v>
      </c>
      <c r="D346" s="97" t="s">
        <v>1762</v>
      </c>
      <c r="E346" s="142">
        <v>60000</v>
      </c>
      <c r="F346" s="175">
        <f t="shared" si="220"/>
        <v>60000</v>
      </c>
      <c r="G346" s="142" t="s">
        <v>1832</v>
      </c>
      <c r="H346" s="142">
        <f t="shared" si="229"/>
        <v>10000</v>
      </c>
      <c r="I346" s="142">
        <f t="shared" si="230"/>
        <v>1092</v>
      </c>
      <c r="J346" s="142">
        <f t="shared" si="231"/>
        <v>728</v>
      </c>
      <c r="K346" s="209">
        <f t="shared" si="224"/>
        <v>11820</v>
      </c>
      <c r="L346" s="142">
        <v>10000</v>
      </c>
      <c r="M346" s="142">
        <v>1092</v>
      </c>
      <c r="N346" s="142">
        <v>728</v>
      </c>
      <c r="O346" s="209">
        <f t="shared" si="225"/>
        <v>11820</v>
      </c>
      <c r="P346" s="209">
        <f t="shared" si="226"/>
        <v>0</v>
      </c>
      <c r="Q346" s="142"/>
      <c r="R346" s="142"/>
      <c r="S346" s="209">
        <f t="shared" si="227"/>
        <v>0</v>
      </c>
      <c r="T346" s="142"/>
      <c r="U346" s="142">
        <f t="shared" si="228"/>
        <v>3000</v>
      </c>
      <c r="V346" s="142">
        <v>80</v>
      </c>
      <c r="W346" s="142"/>
      <c r="X346" s="18">
        <v>4</v>
      </c>
      <c r="Y346" s="18">
        <v>2500</v>
      </c>
      <c r="Z346" s="18"/>
      <c r="AA346" s="18"/>
      <c r="AB346" s="18"/>
      <c r="AC346" s="18"/>
      <c r="AD346" s="18"/>
      <c r="AE346" s="18"/>
      <c r="AF346" s="208"/>
      <c r="AG346" s="208"/>
      <c r="AH346" s="208"/>
      <c r="AI346" s="208"/>
      <c r="AJ346" s="208"/>
    </row>
    <row r="347" spans="1:36" s="68" customFormat="1">
      <c r="A347" s="64">
        <v>321</v>
      </c>
      <c r="B347" s="64">
        <v>1715</v>
      </c>
      <c r="C347" s="147" t="s">
        <v>1350</v>
      </c>
      <c r="D347" s="97" t="s">
        <v>1762</v>
      </c>
      <c r="E347" s="142">
        <v>60000</v>
      </c>
      <c r="F347" s="175">
        <f t="shared" si="220"/>
        <v>60000</v>
      </c>
      <c r="G347" s="142" t="s">
        <v>1832</v>
      </c>
      <c r="H347" s="142">
        <f t="shared" si="229"/>
        <v>10000</v>
      </c>
      <c r="I347" s="142">
        <f t="shared" si="230"/>
        <v>858</v>
      </c>
      <c r="J347" s="142">
        <f t="shared" si="231"/>
        <v>772</v>
      </c>
      <c r="K347" s="209">
        <f t="shared" si="224"/>
        <v>11630</v>
      </c>
      <c r="L347" s="142">
        <v>10000</v>
      </c>
      <c r="M347" s="142">
        <v>858</v>
      </c>
      <c r="N347" s="142">
        <v>772</v>
      </c>
      <c r="O347" s="209">
        <f t="shared" si="225"/>
        <v>11630</v>
      </c>
      <c r="P347" s="209">
        <f t="shared" si="226"/>
        <v>0</v>
      </c>
      <c r="Q347" s="142"/>
      <c r="R347" s="142"/>
      <c r="S347" s="209">
        <f t="shared" si="227"/>
        <v>0</v>
      </c>
      <c r="T347" s="142"/>
      <c r="U347" s="142">
        <f t="shared" si="228"/>
        <v>3000</v>
      </c>
      <c r="V347" s="142">
        <v>140</v>
      </c>
      <c r="W347" s="142"/>
      <c r="X347" s="18">
        <v>4</v>
      </c>
      <c r="Y347" s="18">
        <v>2500</v>
      </c>
      <c r="Z347" s="18"/>
      <c r="AA347" s="18"/>
      <c r="AB347" s="18"/>
      <c r="AC347" s="18"/>
      <c r="AD347" s="18"/>
      <c r="AE347" s="18"/>
      <c r="AF347" s="208"/>
      <c r="AG347" s="208"/>
      <c r="AH347" s="208"/>
      <c r="AI347" s="208"/>
      <c r="AJ347" s="208"/>
    </row>
    <row r="348" spans="1:36" s="68" customFormat="1">
      <c r="A348" s="64">
        <v>322</v>
      </c>
      <c r="B348" s="64">
        <v>1716</v>
      </c>
      <c r="C348" s="147" t="s">
        <v>1761</v>
      </c>
      <c r="D348" s="97" t="s">
        <v>1762</v>
      </c>
      <c r="E348" s="142">
        <v>60000</v>
      </c>
      <c r="F348" s="175">
        <f t="shared" ref="F348:F354" si="232">E348</f>
        <v>60000</v>
      </c>
      <c r="G348" s="142" t="s">
        <v>1832</v>
      </c>
      <c r="H348" s="142">
        <f t="shared" ref="H348" si="233">Y348*X348</f>
        <v>10000</v>
      </c>
      <c r="I348" s="142">
        <f t="shared" ref="I348" si="234">M348</f>
        <v>1074</v>
      </c>
      <c r="J348" s="142">
        <f t="shared" ref="J348" si="235">N348</f>
        <v>716</v>
      </c>
      <c r="K348" s="209">
        <f t="shared" ref="K348:K354" si="236">SUM(H348:J348)</f>
        <v>11790</v>
      </c>
      <c r="L348" s="142">
        <v>10000</v>
      </c>
      <c r="M348" s="142">
        <v>1074</v>
      </c>
      <c r="N348" s="142">
        <v>716</v>
      </c>
      <c r="O348" s="209">
        <f t="shared" ref="O348" si="237">SUM(L348:N348)</f>
        <v>11790</v>
      </c>
      <c r="P348" s="209">
        <f t="shared" ref="P348" si="238">H348-L348</f>
        <v>0</v>
      </c>
      <c r="Q348" s="142"/>
      <c r="R348" s="142"/>
      <c r="S348" s="209">
        <f t="shared" ref="S348:S354" si="239">P348+Q348+R348</f>
        <v>0</v>
      </c>
      <c r="T348" s="142"/>
      <c r="U348" s="142">
        <f t="shared" ref="U348:U354" si="240">F348/100*5</f>
        <v>3000</v>
      </c>
      <c r="V348" s="142">
        <v>80</v>
      </c>
      <c r="W348" s="142"/>
      <c r="X348" s="18">
        <v>4</v>
      </c>
      <c r="Y348" s="18">
        <v>2500</v>
      </c>
      <c r="Z348" s="18"/>
      <c r="AA348" s="18"/>
      <c r="AB348" s="18"/>
      <c r="AC348" s="18"/>
      <c r="AD348" s="18"/>
      <c r="AE348" s="18"/>
      <c r="AF348" s="208"/>
      <c r="AG348" s="208"/>
      <c r="AH348" s="208"/>
      <c r="AI348" s="208"/>
      <c r="AJ348" s="208"/>
    </row>
    <row r="349" spans="1:36" s="68" customFormat="1">
      <c r="A349" s="64">
        <v>323</v>
      </c>
      <c r="B349" s="64">
        <v>1734</v>
      </c>
      <c r="C349" s="147" t="s">
        <v>1396</v>
      </c>
      <c r="D349" s="97" t="s">
        <v>1796</v>
      </c>
      <c r="E349" s="142">
        <v>60000</v>
      </c>
      <c r="F349" s="175">
        <f t="shared" si="232"/>
        <v>60000</v>
      </c>
      <c r="G349" s="142"/>
      <c r="H349" s="142">
        <f t="shared" ref="H349:H354" si="241">Y349*X349</f>
        <v>0</v>
      </c>
      <c r="I349" s="142">
        <f t="shared" ref="I349:I354" si="242">M349</f>
        <v>0</v>
      </c>
      <c r="J349" s="142">
        <f t="shared" ref="J349:J354" si="243">N349</f>
        <v>0</v>
      </c>
      <c r="K349" s="209">
        <f t="shared" si="236"/>
        <v>0</v>
      </c>
      <c r="L349" s="142"/>
      <c r="M349" s="142"/>
      <c r="N349" s="142"/>
      <c r="O349" s="209">
        <f t="shared" ref="O349:O354" si="244">SUM(L349:N349)</f>
        <v>0</v>
      </c>
      <c r="P349" s="209">
        <f t="shared" ref="P349:P354" si="245">H349-L349</f>
        <v>0</v>
      </c>
      <c r="Q349" s="142"/>
      <c r="R349" s="142"/>
      <c r="S349" s="209">
        <f t="shared" si="239"/>
        <v>0</v>
      </c>
      <c r="T349" s="142"/>
      <c r="U349" s="142">
        <f t="shared" si="240"/>
        <v>3000</v>
      </c>
      <c r="V349" s="142"/>
      <c r="W349" s="142"/>
      <c r="X349" s="18"/>
      <c r="Y349" s="18"/>
      <c r="Z349" s="18"/>
      <c r="AA349" s="18"/>
      <c r="AB349" s="18"/>
      <c r="AC349" s="18"/>
      <c r="AD349" s="18"/>
      <c r="AE349" s="18"/>
      <c r="AF349" s="208"/>
      <c r="AG349" s="208"/>
      <c r="AH349" s="208"/>
      <c r="AI349" s="208"/>
      <c r="AJ349" s="208"/>
    </row>
    <row r="350" spans="1:36" s="68" customFormat="1">
      <c r="A350" s="64">
        <v>324</v>
      </c>
      <c r="B350" s="64">
        <v>1737</v>
      </c>
      <c r="C350" s="147" t="s">
        <v>1317</v>
      </c>
      <c r="D350" s="97" t="s">
        <v>1796</v>
      </c>
      <c r="E350" s="142">
        <v>60000</v>
      </c>
      <c r="F350" s="175">
        <f t="shared" si="232"/>
        <v>60000</v>
      </c>
      <c r="G350" s="142"/>
      <c r="H350" s="142">
        <f t="shared" si="241"/>
        <v>0</v>
      </c>
      <c r="I350" s="142">
        <f t="shared" si="242"/>
        <v>0</v>
      </c>
      <c r="J350" s="142">
        <f t="shared" si="243"/>
        <v>0</v>
      </c>
      <c r="K350" s="209">
        <f t="shared" si="236"/>
        <v>0</v>
      </c>
      <c r="L350" s="142"/>
      <c r="M350" s="142"/>
      <c r="N350" s="142"/>
      <c r="O350" s="209">
        <f t="shared" si="244"/>
        <v>0</v>
      </c>
      <c r="P350" s="209">
        <f t="shared" si="245"/>
        <v>0</v>
      </c>
      <c r="Q350" s="142"/>
      <c r="R350" s="142"/>
      <c r="S350" s="209">
        <f t="shared" si="239"/>
        <v>0</v>
      </c>
      <c r="T350" s="142"/>
      <c r="U350" s="142">
        <f t="shared" si="240"/>
        <v>3000</v>
      </c>
      <c r="V350" s="142"/>
      <c r="W350" s="142"/>
      <c r="X350" s="18"/>
      <c r="Y350" s="18"/>
      <c r="Z350" s="18"/>
      <c r="AA350" s="18"/>
      <c r="AB350" s="18"/>
      <c r="AC350" s="18"/>
      <c r="AD350" s="18"/>
      <c r="AE350" s="18"/>
      <c r="AF350" s="208"/>
      <c r="AG350" s="208"/>
      <c r="AH350" s="208"/>
      <c r="AI350" s="208"/>
      <c r="AJ350" s="208"/>
    </row>
    <row r="351" spans="1:36" s="68" customFormat="1">
      <c r="A351" s="64">
        <v>325</v>
      </c>
      <c r="B351" s="64">
        <v>1738</v>
      </c>
      <c r="C351" s="147" t="s">
        <v>1800</v>
      </c>
      <c r="D351" s="97" t="s">
        <v>1796</v>
      </c>
      <c r="E351" s="142">
        <v>60000</v>
      </c>
      <c r="F351" s="175">
        <f t="shared" si="232"/>
        <v>60000</v>
      </c>
      <c r="G351" s="142"/>
      <c r="H351" s="142">
        <f t="shared" si="241"/>
        <v>0</v>
      </c>
      <c r="I351" s="142">
        <f t="shared" si="242"/>
        <v>0</v>
      </c>
      <c r="J351" s="142">
        <f t="shared" si="243"/>
        <v>0</v>
      </c>
      <c r="K351" s="209">
        <f t="shared" si="236"/>
        <v>0</v>
      </c>
      <c r="L351" s="142"/>
      <c r="M351" s="142"/>
      <c r="N351" s="142"/>
      <c r="O351" s="209">
        <f t="shared" si="244"/>
        <v>0</v>
      </c>
      <c r="P351" s="209">
        <f t="shared" si="245"/>
        <v>0</v>
      </c>
      <c r="Q351" s="142"/>
      <c r="R351" s="142"/>
      <c r="S351" s="209">
        <f t="shared" si="239"/>
        <v>0</v>
      </c>
      <c r="T351" s="142"/>
      <c r="U351" s="142">
        <f t="shared" si="240"/>
        <v>3000</v>
      </c>
      <c r="V351" s="142"/>
      <c r="W351" s="142"/>
      <c r="X351" s="18"/>
      <c r="Y351" s="18"/>
      <c r="Z351" s="18"/>
      <c r="AA351" s="18"/>
      <c r="AB351" s="18"/>
      <c r="AC351" s="18"/>
      <c r="AD351" s="18"/>
      <c r="AE351" s="18"/>
      <c r="AF351" s="208"/>
      <c r="AG351" s="208"/>
      <c r="AH351" s="208"/>
      <c r="AI351" s="208"/>
      <c r="AJ351" s="208"/>
    </row>
    <row r="352" spans="1:36" s="68" customFormat="1">
      <c r="A352" s="64">
        <v>326</v>
      </c>
      <c r="B352" s="64">
        <v>1741</v>
      </c>
      <c r="C352" s="147" t="s">
        <v>1637</v>
      </c>
      <c r="D352" s="97" t="s">
        <v>1796</v>
      </c>
      <c r="E352" s="142">
        <v>60000</v>
      </c>
      <c r="F352" s="175">
        <f t="shared" si="232"/>
        <v>60000</v>
      </c>
      <c r="G352" s="142"/>
      <c r="H352" s="142">
        <f t="shared" si="241"/>
        <v>0</v>
      </c>
      <c r="I352" s="142">
        <f t="shared" si="242"/>
        <v>0</v>
      </c>
      <c r="J352" s="142">
        <f t="shared" si="243"/>
        <v>0</v>
      </c>
      <c r="K352" s="209">
        <f t="shared" si="236"/>
        <v>0</v>
      </c>
      <c r="L352" s="142"/>
      <c r="M352" s="142"/>
      <c r="N352" s="142"/>
      <c r="O352" s="209">
        <f t="shared" si="244"/>
        <v>0</v>
      </c>
      <c r="P352" s="209">
        <f t="shared" si="245"/>
        <v>0</v>
      </c>
      <c r="Q352" s="142"/>
      <c r="R352" s="142"/>
      <c r="S352" s="209">
        <f t="shared" si="239"/>
        <v>0</v>
      </c>
      <c r="T352" s="142"/>
      <c r="U352" s="142">
        <f t="shared" si="240"/>
        <v>3000</v>
      </c>
      <c r="V352" s="142"/>
      <c r="W352" s="142"/>
      <c r="X352" s="18"/>
      <c r="Y352" s="18"/>
      <c r="Z352" s="18"/>
      <c r="AA352" s="18"/>
      <c r="AB352" s="18"/>
      <c r="AC352" s="18"/>
      <c r="AD352" s="18"/>
      <c r="AE352" s="18"/>
      <c r="AF352" s="208"/>
      <c r="AG352" s="208"/>
      <c r="AH352" s="208"/>
      <c r="AI352" s="208"/>
      <c r="AJ352" s="208"/>
    </row>
    <row r="353" spans="1:36" s="68" customFormat="1">
      <c r="A353" s="64">
        <v>327</v>
      </c>
      <c r="B353" s="64">
        <v>1756</v>
      </c>
      <c r="C353" s="147" t="s">
        <v>1797</v>
      </c>
      <c r="D353" s="97" t="s">
        <v>1798</v>
      </c>
      <c r="E353" s="142">
        <v>60000</v>
      </c>
      <c r="F353" s="175">
        <f t="shared" si="232"/>
        <v>60000</v>
      </c>
      <c r="G353" s="142"/>
      <c r="H353" s="142">
        <f t="shared" si="241"/>
        <v>0</v>
      </c>
      <c r="I353" s="142">
        <f t="shared" si="242"/>
        <v>0</v>
      </c>
      <c r="J353" s="142">
        <f t="shared" si="243"/>
        <v>0</v>
      </c>
      <c r="K353" s="209">
        <f t="shared" si="236"/>
        <v>0</v>
      </c>
      <c r="L353" s="142"/>
      <c r="M353" s="142"/>
      <c r="N353" s="142"/>
      <c r="O353" s="209">
        <f t="shared" si="244"/>
        <v>0</v>
      </c>
      <c r="P353" s="209">
        <f t="shared" si="245"/>
        <v>0</v>
      </c>
      <c r="Q353" s="142"/>
      <c r="R353" s="142"/>
      <c r="S353" s="209">
        <f t="shared" si="239"/>
        <v>0</v>
      </c>
      <c r="T353" s="142"/>
      <c r="U353" s="142">
        <f t="shared" si="240"/>
        <v>3000</v>
      </c>
      <c r="V353" s="142"/>
      <c r="W353" s="142"/>
      <c r="X353" s="18"/>
      <c r="Y353" s="18"/>
      <c r="Z353" s="18"/>
      <c r="AA353" s="18"/>
      <c r="AB353" s="18"/>
      <c r="AC353" s="18"/>
      <c r="AD353" s="18"/>
      <c r="AE353" s="18"/>
      <c r="AF353" s="208"/>
      <c r="AG353" s="208"/>
      <c r="AH353" s="208"/>
      <c r="AI353" s="208"/>
      <c r="AJ353" s="208"/>
    </row>
    <row r="354" spans="1:36" s="68" customFormat="1">
      <c r="A354" s="64">
        <v>328</v>
      </c>
      <c r="B354" s="64">
        <v>1757</v>
      </c>
      <c r="C354" s="147" t="s">
        <v>1799</v>
      </c>
      <c r="D354" s="97" t="s">
        <v>1798</v>
      </c>
      <c r="E354" s="142">
        <v>60000</v>
      </c>
      <c r="F354" s="175">
        <f t="shared" si="232"/>
        <v>60000</v>
      </c>
      <c r="G354" s="142"/>
      <c r="H354" s="142">
        <f t="shared" si="241"/>
        <v>0</v>
      </c>
      <c r="I354" s="142">
        <f t="shared" si="242"/>
        <v>0</v>
      </c>
      <c r="J354" s="142">
        <f t="shared" si="243"/>
        <v>0</v>
      </c>
      <c r="K354" s="209">
        <f t="shared" si="236"/>
        <v>0</v>
      </c>
      <c r="L354" s="142"/>
      <c r="M354" s="142"/>
      <c r="N354" s="142"/>
      <c r="O354" s="209">
        <f t="shared" si="244"/>
        <v>0</v>
      </c>
      <c r="P354" s="209">
        <f t="shared" si="245"/>
        <v>0</v>
      </c>
      <c r="Q354" s="142"/>
      <c r="R354" s="142"/>
      <c r="S354" s="209">
        <f t="shared" si="239"/>
        <v>0</v>
      </c>
      <c r="T354" s="142"/>
      <c r="U354" s="142">
        <f t="shared" si="240"/>
        <v>3000</v>
      </c>
      <c r="V354" s="142"/>
      <c r="W354" s="142"/>
      <c r="X354" s="18"/>
      <c r="Y354" s="18"/>
      <c r="Z354" s="18"/>
      <c r="AA354" s="18"/>
      <c r="AB354" s="18"/>
      <c r="AC354" s="18"/>
      <c r="AD354" s="18"/>
      <c r="AE354" s="18"/>
      <c r="AF354" s="208"/>
      <c r="AG354" s="208"/>
      <c r="AH354" s="208"/>
      <c r="AI354" s="208"/>
      <c r="AJ354" s="208"/>
    </row>
    <row r="355" spans="1:36" s="68" customFormat="1">
      <c r="A355" s="64"/>
      <c r="B355" s="80"/>
      <c r="C355" s="187" t="s">
        <v>1748</v>
      </c>
      <c r="D355" s="82"/>
      <c r="E355" s="142">
        <f>SUM(E330:E354)</f>
        <v>1490000</v>
      </c>
      <c r="F355" s="69">
        <f>SUM(F330:F354)</f>
        <v>1490000</v>
      </c>
      <c r="G355" s="69">
        <f t="shared" ref="G355:W355" si="246">SUM(G330:G354)</f>
        <v>518412</v>
      </c>
      <c r="H355" s="69">
        <f t="shared" si="246"/>
        <v>308320</v>
      </c>
      <c r="I355" s="69">
        <f t="shared" si="246"/>
        <v>27834</v>
      </c>
      <c r="J355" s="69">
        <f t="shared" si="246"/>
        <v>18756</v>
      </c>
      <c r="K355" s="69">
        <f t="shared" si="246"/>
        <v>354910</v>
      </c>
      <c r="L355" s="69">
        <f t="shared" si="246"/>
        <v>293320</v>
      </c>
      <c r="M355" s="69">
        <f t="shared" si="246"/>
        <v>27834</v>
      </c>
      <c r="N355" s="69">
        <f t="shared" si="246"/>
        <v>18756</v>
      </c>
      <c r="O355" s="69">
        <f t="shared" si="246"/>
        <v>339910</v>
      </c>
      <c r="P355" s="69">
        <f t="shared" si="246"/>
        <v>15000</v>
      </c>
      <c r="Q355" s="69">
        <f t="shared" si="246"/>
        <v>0</v>
      </c>
      <c r="R355" s="69">
        <f t="shared" si="246"/>
        <v>0</v>
      </c>
      <c r="S355" s="69">
        <f t="shared" si="246"/>
        <v>15000</v>
      </c>
      <c r="T355" s="69">
        <f t="shared" si="246"/>
        <v>0</v>
      </c>
      <c r="U355" s="69">
        <f t="shared" si="246"/>
        <v>74500</v>
      </c>
      <c r="V355" s="69">
        <f t="shared" si="246"/>
        <v>2570</v>
      </c>
      <c r="W355" s="69">
        <f t="shared" si="246"/>
        <v>0</v>
      </c>
      <c r="X355" s="18"/>
      <c r="Y355" s="18"/>
      <c r="Z355" s="18"/>
      <c r="AA355" s="18"/>
      <c r="AB355" s="18"/>
      <c r="AC355" s="18"/>
      <c r="AD355" s="18"/>
      <c r="AE355" s="18"/>
      <c r="AF355" s="208"/>
      <c r="AG355" s="208"/>
      <c r="AH355" s="208"/>
      <c r="AI355" s="208"/>
      <c r="AJ355" s="208"/>
    </row>
    <row r="356" spans="1:36">
      <c r="A356" s="64"/>
      <c r="B356" s="27"/>
      <c r="C356" s="72" t="s">
        <v>817</v>
      </c>
      <c r="D356" s="168"/>
      <c r="E356" s="70">
        <f t="shared" ref="E356:W356" si="247">SUM(E63,E78,E100,E118,E120,E124,E133,E137,E148,E158,E162,E167,E171,E185,E193,E209,E216,E245,E272,E292,E329,E355)</f>
        <v>11111000</v>
      </c>
      <c r="F356" s="70">
        <f t="shared" si="247"/>
        <v>11111000</v>
      </c>
      <c r="G356" s="70">
        <f t="shared" si="247"/>
        <v>2993471</v>
      </c>
      <c r="H356" s="70">
        <f t="shared" si="247"/>
        <v>9406380</v>
      </c>
      <c r="I356" s="70">
        <f t="shared" si="247"/>
        <v>871359</v>
      </c>
      <c r="J356" s="70">
        <f t="shared" si="247"/>
        <v>305851</v>
      </c>
      <c r="K356" s="70">
        <f t="shared" si="247"/>
        <v>10583590</v>
      </c>
      <c r="L356" s="70">
        <f t="shared" si="247"/>
        <v>9143423</v>
      </c>
      <c r="M356" s="70">
        <f t="shared" si="247"/>
        <v>879144</v>
      </c>
      <c r="N356" s="70">
        <f t="shared" si="247"/>
        <v>312601</v>
      </c>
      <c r="O356" s="70">
        <f t="shared" si="247"/>
        <v>10335168</v>
      </c>
      <c r="P356" s="70">
        <f t="shared" si="247"/>
        <v>262957</v>
      </c>
      <c r="Q356" s="70">
        <f t="shared" si="247"/>
        <v>4337</v>
      </c>
      <c r="R356" s="70">
        <f t="shared" si="247"/>
        <v>240</v>
      </c>
      <c r="S356" s="70">
        <f t="shared" si="247"/>
        <v>267534</v>
      </c>
      <c r="T356" s="70">
        <f t="shared" si="247"/>
        <v>0</v>
      </c>
      <c r="U356" s="70">
        <f t="shared" si="247"/>
        <v>497220</v>
      </c>
      <c r="V356" s="70">
        <f t="shared" si="247"/>
        <v>70415</v>
      </c>
      <c r="W356" s="70">
        <f t="shared" si="247"/>
        <v>0</v>
      </c>
      <c r="AF356" s="208"/>
      <c r="AG356" s="208"/>
      <c r="AH356" s="208"/>
      <c r="AI356" s="208"/>
      <c r="AJ356" s="208"/>
    </row>
    <row r="357" spans="1:36">
      <c r="C357" s="72" t="s">
        <v>1691</v>
      </c>
      <c r="D357" s="168" t="s">
        <v>1686</v>
      </c>
      <c r="E357" s="174" t="s">
        <v>1687</v>
      </c>
      <c r="F357" s="97" t="s">
        <v>9</v>
      </c>
      <c r="G357" s="121"/>
      <c r="H357" s="122"/>
    </row>
    <row r="358" spans="1:36">
      <c r="D358" s="168"/>
      <c r="E358" s="174"/>
      <c r="F358" s="97">
        <f>D358+E358</f>
        <v>0</v>
      </c>
      <c r="G358" s="123"/>
      <c r="H358" s="124"/>
      <c r="P358" s="28">
        <f>P63+P78+P100+P118+P120+P124+P133+P137+P148+P158+P162+P167+P171+P185+P193+P209+P216</f>
        <v>79417</v>
      </c>
    </row>
    <row r="359" spans="1:36">
      <c r="C359" s="388"/>
      <c r="D359" s="170" t="s">
        <v>540</v>
      </c>
      <c r="E359" s="177"/>
      <c r="F359" s="178"/>
      <c r="G359" s="125"/>
      <c r="H359" s="126"/>
    </row>
    <row r="360" spans="1:36">
      <c r="C360" s="390"/>
      <c r="D360" s="168"/>
      <c r="G360" s="127"/>
      <c r="H360" s="128"/>
    </row>
    <row r="361" spans="1:36">
      <c r="C361" s="72" t="s">
        <v>2</v>
      </c>
      <c r="D361" s="170">
        <f>F356</f>
        <v>11111000</v>
      </c>
      <c r="E361" s="174" t="s">
        <v>1689</v>
      </c>
      <c r="F361" s="97" t="s">
        <v>1688</v>
      </c>
      <c r="G361" s="75" t="s">
        <v>1690</v>
      </c>
      <c r="H361" s="75" t="s">
        <v>1692</v>
      </c>
      <c r="I361" s="16" t="s">
        <v>13</v>
      </c>
    </row>
    <row r="362" spans="1:36">
      <c r="C362" s="72" t="s">
        <v>1228</v>
      </c>
      <c r="D362" s="168">
        <f>H356</f>
        <v>9406380</v>
      </c>
      <c r="E362" s="181">
        <f>I356</f>
        <v>871359</v>
      </c>
      <c r="F362" s="97">
        <f>J356</f>
        <v>305851</v>
      </c>
      <c r="G362" s="75">
        <f>E362+F362</f>
        <v>1177210</v>
      </c>
      <c r="H362" s="75">
        <f>U356</f>
        <v>497220</v>
      </c>
      <c r="I362" s="75">
        <f>V356</f>
        <v>70415</v>
      </c>
    </row>
    <row r="363" spans="1:36">
      <c r="C363" s="72" t="s">
        <v>1225</v>
      </c>
      <c r="D363" s="167">
        <f>L356</f>
        <v>9143423</v>
      </c>
      <c r="E363" s="174">
        <f>M356</f>
        <v>879144</v>
      </c>
      <c r="F363" s="97">
        <f>N356</f>
        <v>312601</v>
      </c>
      <c r="G363" s="75">
        <f>E363+F363</f>
        <v>1191745</v>
      </c>
      <c r="H363" s="128"/>
    </row>
    <row r="364" spans="1:36">
      <c r="C364" s="72" t="s">
        <v>1234</v>
      </c>
      <c r="D364" s="167">
        <f>SUM(P286:P291,P293:P328,P330:P354)</f>
        <v>94240</v>
      </c>
      <c r="E364" s="174"/>
      <c r="F364" s="97"/>
      <c r="G364" s="75"/>
      <c r="H364" s="128"/>
    </row>
    <row r="365" spans="1:36">
      <c r="C365" s="72" t="s">
        <v>1235</v>
      </c>
      <c r="D365" s="169">
        <f>SUM(P16,P19,P21,P33,P41,P54,P72,P122,P150,P205,P207,P230,P263,P266,P268:P269)</f>
        <v>168717</v>
      </c>
      <c r="E365" s="142"/>
      <c r="F365" s="97"/>
      <c r="G365" s="75"/>
      <c r="H365" s="128"/>
    </row>
    <row r="366" spans="1:36">
      <c r="C366" s="136" t="s">
        <v>1384</v>
      </c>
      <c r="D366" s="168">
        <f>E356-H356-D367</f>
        <v>1344620</v>
      </c>
      <c r="E366" s="182"/>
      <c r="F366" s="182"/>
      <c r="G366" s="128"/>
      <c r="H366" s="128"/>
    </row>
    <row r="367" spans="1:36">
      <c r="C367" s="136" t="s">
        <v>1385</v>
      </c>
      <c r="D367" s="168">
        <v>360000</v>
      </c>
      <c r="E367" s="182"/>
      <c r="F367" s="182"/>
      <c r="G367" s="128"/>
      <c r="H367" s="128"/>
    </row>
  </sheetData>
  <mergeCells count="29">
    <mergeCell ref="A2:A4"/>
    <mergeCell ref="C359:C360"/>
    <mergeCell ref="V2:V4"/>
    <mergeCell ref="O3:O4"/>
    <mergeCell ref="Q3:Q4"/>
    <mergeCell ref="R3:R4"/>
    <mergeCell ref="S3:S4"/>
    <mergeCell ref="N3:N4"/>
    <mergeCell ref="H3:H4"/>
    <mergeCell ref="G2:G4"/>
    <mergeCell ref="B137:D137"/>
    <mergeCell ref="I3:I4"/>
    <mergeCell ref="J3:J4"/>
    <mergeCell ref="B1:W1"/>
    <mergeCell ref="D2:E2"/>
    <mergeCell ref="H2:K2"/>
    <mergeCell ref="L2:O2"/>
    <mergeCell ref="P2:S2"/>
    <mergeCell ref="B2:B4"/>
    <mergeCell ref="C2:C4"/>
    <mergeCell ref="D3:D4"/>
    <mergeCell ref="F2:F4"/>
    <mergeCell ref="K3:K4"/>
    <mergeCell ref="L3:L4"/>
    <mergeCell ref="M3:M4"/>
    <mergeCell ref="W2:W4"/>
    <mergeCell ref="T2:T4"/>
    <mergeCell ref="U2:U4"/>
    <mergeCell ref="P3:P4"/>
  </mergeCells>
  <pageMargins left="0.5" right="0.5" top="0.75" bottom="0.75" header="0.3" footer="0.3"/>
  <pageSetup paperSize="5" scale="58" orientation="landscape" verticalDpi="0" r:id="rId1"/>
  <rowBreaks count="2" manualBreakCount="2">
    <brk id="280" max="22" man="1"/>
    <brk id="324" max="2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S29"/>
  <sheetViews>
    <sheetView topLeftCell="A16" workbookViewId="0">
      <selection activeCell="O30" sqref="O30"/>
    </sheetView>
  </sheetViews>
  <sheetFormatPr defaultRowHeight="15.75"/>
  <cols>
    <col min="1" max="2" width="11.7109375" style="1" customWidth="1"/>
    <col min="3" max="3" width="9.28515625" style="1" bestFit="1" customWidth="1"/>
    <col min="4" max="4" width="9.85546875" style="1" bestFit="1" customWidth="1"/>
    <col min="5" max="5" width="12.28515625" style="1" customWidth="1"/>
    <col min="6" max="6" width="9.28515625" style="1" bestFit="1" customWidth="1"/>
    <col min="7" max="7" width="13.28515625" style="1" customWidth="1"/>
    <col min="8" max="12" width="9.28515625" style="1" bestFit="1" customWidth="1"/>
    <col min="13" max="13" width="15.140625" style="1" customWidth="1"/>
    <col min="14" max="15" width="9.28515625" style="1" bestFit="1" customWidth="1"/>
    <col min="16" max="16" width="11.28515625" style="1" customWidth="1"/>
    <col min="17" max="18" width="9.28515625" style="1" bestFit="1" customWidth="1"/>
    <col min="19" max="19" width="13.7109375" style="1" customWidth="1"/>
    <col min="20" max="16384" width="9.140625" style="1"/>
  </cols>
  <sheetData>
    <row r="1" spans="1:19" ht="73.5" customHeight="1">
      <c r="A1" s="449" t="s">
        <v>1794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</row>
    <row r="2" spans="1:19" ht="17.25">
      <c r="A2" s="452" t="s">
        <v>71</v>
      </c>
      <c r="B2" s="452" t="s">
        <v>72</v>
      </c>
      <c r="C2" s="452"/>
      <c r="D2" s="452"/>
      <c r="E2" s="452" t="s">
        <v>74</v>
      </c>
      <c r="F2" s="452"/>
      <c r="G2" s="452"/>
      <c r="H2" s="452" t="s">
        <v>75</v>
      </c>
      <c r="I2" s="452"/>
      <c r="J2" s="452"/>
      <c r="K2" s="452" t="s">
        <v>76</v>
      </c>
      <c r="L2" s="452"/>
      <c r="M2" s="452"/>
      <c r="N2" s="452" t="s">
        <v>77</v>
      </c>
      <c r="O2" s="452"/>
      <c r="P2" s="452"/>
      <c r="Q2" s="452" t="s">
        <v>78</v>
      </c>
      <c r="R2" s="452"/>
      <c r="S2" s="452"/>
    </row>
    <row r="3" spans="1:19" ht="17.25">
      <c r="A3" s="452"/>
      <c r="B3" s="217" t="s">
        <v>73</v>
      </c>
      <c r="C3" s="217" t="s">
        <v>26</v>
      </c>
      <c r="D3" s="217" t="s">
        <v>9</v>
      </c>
      <c r="E3" s="217" t="s">
        <v>73</v>
      </c>
      <c r="F3" s="217" t="s">
        <v>26</v>
      </c>
      <c r="G3" s="217" t="s">
        <v>9</v>
      </c>
      <c r="H3" s="217" t="s">
        <v>73</v>
      </c>
      <c r="I3" s="217" t="s">
        <v>26</v>
      </c>
      <c r="J3" s="217" t="s">
        <v>9</v>
      </c>
      <c r="K3" s="217" t="s">
        <v>73</v>
      </c>
      <c r="L3" s="217" t="s">
        <v>26</v>
      </c>
      <c r="M3" s="217" t="s">
        <v>9</v>
      </c>
      <c r="N3" s="217" t="s">
        <v>73</v>
      </c>
      <c r="O3" s="217" t="s">
        <v>26</v>
      </c>
      <c r="P3" s="217" t="s">
        <v>9</v>
      </c>
      <c r="Q3" s="217" t="s">
        <v>73</v>
      </c>
      <c r="R3" s="217" t="s">
        <v>26</v>
      </c>
      <c r="S3" s="217" t="s">
        <v>9</v>
      </c>
    </row>
    <row r="4" spans="1:19">
      <c r="A4" s="8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8">
        <v>11</v>
      </c>
      <c r="L4" s="8">
        <v>12</v>
      </c>
      <c r="M4" s="8">
        <v>13</v>
      </c>
      <c r="N4" s="8">
        <v>14</v>
      </c>
      <c r="O4" s="8">
        <v>15</v>
      </c>
      <c r="P4" s="8">
        <v>16</v>
      </c>
      <c r="Q4" s="8">
        <v>17</v>
      </c>
      <c r="R4" s="8">
        <v>18</v>
      </c>
      <c r="S4" s="8">
        <v>19</v>
      </c>
    </row>
    <row r="5" spans="1:19" ht="17.25">
      <c r="A5" s="161" t="s">
        <v>1261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24.95" customHeight="1">
      <c r="A6" s="9" t="s">
        <v>1238</v>
      </c>
      <c r="B6" s="8">
        <f>'প্রাঃ-১ম'!U63+'অপ্রাঃ-১ম'!U50</f>
        <v>50270</v>
      </c>
      <c r="C6" s="8">
        <f>'প্রাঃ-১ম'!V63+'অপ্রাঃ-১ম'!V50</f>
        <v>4380</v>
      </c>
      <c r="D6" s="9">
        <f>B6+C6</f>
        <v>54650</v>
      </c>
      <c r="E6" s="40">
        <f>B6</f>
        <v>50270</v>
      </c>
      <c r="F6" s="40">
        <f>C6</f>
        <v>4380</v>
      </c>
      <c r="G6" s="9">
        <f>E6+F6</f>
        <v>54650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4.95" customHeight="1">
      <c r="A7" s="9" t="s">
        <v>1239</v>
      </c>
      <c r="B7" s="8">
        <f>'প্রাঃ-১ম'!U78+'প্রা-২য়'!U9+'অপ্রাঃ-১ম'!U52+'অপ্রাঃ-২য়'!U7</f>
        <v>0</v>
      </c>
      <c r="C7" s="8">
        <f>'প্রাঃ-১ম'!V78+'প্রা-২য়'!V9+'অপ্রাঃ-১ম'!V52+'অপ্রাঃ-২য়'!V7</f>
        <v>675</v>
      </c>
      <c r="D7" s="9">
        <f t="shared" ref="D7:D29" si="0">B7+C7</f>
        <v>675</v>
      </c>
      <c r="E7" s="40">
        <f t="shared" ref="E7:E27" si="1">B7</f>
        <v>0</v>
      </c>
      <c r="F7" s="40">
        <f t="shared" ref="F7:F27" si="2">C7</f>
        <v>675</v>
      </c>
      <c r="G7" s="9">
        <f t="shared" ref="G7:G28" si="3">E7+F7</f>
        <v>675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24.95" customHeight="1">
      <c r="A8" s="9" t="s">
        <v>1240</v>
      </c>
      <c r="B8" s="8">
        <f>'প্রাঃ-১ম'!U100+'প্রা-২য়'!U24+'অপ্রাঃ-১ম'!U84+'অপ্রাঃ-২য়'!U42</f>
        <v>0</v>
      </c>
      <c r="C8" s="8">
        <f>'প্রাঃ-১ম'!V100+'প্রা-২য়'!V24+'অপ্রাঃ-১ম'!V84+'অপ্রাঃ-২য়'!V42</f>
        <v>2065</v>
      </c>
      <c r="D8" s="9">
        <f t="shared" si="0"/>
        <v>2065</v>
      </c>
      <c r="E8" s="40">
        <f t="shared" si="1"/>
        <v>0</v>
      </c>
      <c r="F8" s="40">
        <f t="shared" si="2"/>
        <v>2065</v>
      </c>
      <c r="G8" s="9">
        <f t="shared" si="3"/>
        <v>2065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24.95" customHeight="1">
      <c r="A9" s="9" t="s">
        <v>1241</v>
      </c>
      <c r="B9" s="8">
        <f>'প্রাঃ-১ম'!U118+'প্রা-২য়'!U35+'অপ্রাঃ-১ম'!U151+'অপ্রাঃ-২য়'!U45</f>
        <v>0</v>
      </c>
      <c r="C9" s="8">
        <f>'প্রাঃ-১ম'!V118+'প্রা-২য়'!V35+'অপ্রাঃ-১ম'!V151+'অপ্রাঃ-২য়'!V45</f>
        <v>7370</v>
      </c>
      <c r="D9" s="9">
        <f t="shared" si="0"/>
        <v>7370</v>
      </c>
      <c r="E9" s="40">
        <f t="shared" si="1"/>
        <v>0</v>
      </c>
      <c r="F9" s="40">
        <f t="shared" si="2"/>
        <v>7370</v>
      </c>
      <c r="G9" s="9">
        <f t="shared" si="3"/>
        <v>7370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24.95" customHeight="1">
      <c r="A10" s="9" t="s">
        <v>1242</v>
      </c>
      <c r="B10" s="8">
        <f>'প্রাঃ-১ম'!U120+'প্রা-২য়'!U41+'অপ্রাঃ-১ম'!U240+'অপ্রাঃ-২য়'!U70+'অপ্রাঃ-৩য়'!U33</f>
        <v>0</v>
      </c>
      <c r="C10" s="8">
        <f>'প্রাঃ-১ম'!V120+'প্রা-২য়'!V41+'অপ্রাঃ-১ম'!V240+'অপ্রাঃ-২য়'!V70+'অপ্রাঃ-৩য়'!V33</f>
        <v>12625</v>
      </c>
      <c r="D10" s="9">
        <f t="shared" si="0"/>
        <v>12625</v>
      </c>
      <c r="E10" s="40">
        <f t="shared" si="1"/>
        <v>0</v>
      </c>
      <c r="F10" s="40">
        <f t="shared" si="2"/>
        <v>12625</v>
      </c>
      <c r="G10" s="9">
        <f t="shared" si="3"/>
        <v>12625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24.95" customHeight="1">
      <c r="A11" s="9" t="s">
        <v>1243</v>
      </c>
      <c r="B11" s="8">
        <f>'প্রাঃ-১ম'!U124+'প্রা-২য়'!U51+'প্রাঃ-৩য়'!U7+'অপ্রাঃ-১ম'!U320+'অপ্রাঃ-২য়'!U95+'অপ্রাঃ-৩য়'!U37</f>
        <v>0</v>
      </c>
      <c r="C11" s="8">
        <f>'প্রাঃ-১ম'!V124+'প্রা-২য়'!V51+'প্রাঃ-৩য়'!V7+'অপ্রাঃ-১ম'!V320+'অপ্রাঃ-২য়'!V95+'অপ্রাঃ-৩য়'!V37</f>
        <v>6065</v>
      </c>
      <c r="D11" s="9">
        <f t="shared" si="0"/>
        <v>6065</v>
      </c>
      <c r="E11" s="40">
        <f t="shared" si="1"/>
        <v>0</v>
      </c>
      <c r="F11" s="40">
        <f t="shared" si="2"/>
        <v>6065</v>
      </c>
      <c r="G11" s="9">
        <f t="shared" si="3"/>
        <v>6065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24.95" customHeight="1">
      <c r="A12" s="36" t="s">
        <v>1244</v>
      </c>
      <c r="B12" s="8">
        <f>'প্রাঃ-১ম'!U133+'প্রা-২য়'!U62+'প্রাঃ-৩য়'!U9+'অপ্রাঃ-১ম'!U359+'অপ্রাঃ-২য়'!U133</f>
        <v>0</v>
      </c>
      <c r="C12" s="8">
        <f>'প্রাঃ-১ম'!V133+'প্রা-২য়'!V62+'প্রাঃ-৩য়'!V9+'অপ্রাঃ-১ম'!V359+'অপ্রাঃ-২য়'!V133</f>
        <v>9370</v>
      </c>
      <c r="D12" s="9">
        <f t="shared" si="0"/>
        <v>9370</v>
      </c>
      <c r="E12" s="40">
        <f t="shared" si="1"/>
        <v>0</v>
      </c>
      <c r="F12" s="40">
        <f t="shared" si="2"/>
        <v>9370</v>
      </c>
      <c r="G12" s="9">
        <f t="shared" si="3"/>
        <v>9370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24.95" customHeight="1">
      <c r="A13" s="9" t="s">
        <v>1245</v>
      </c>
      <c r="B13" s="8">
        <f>'প্রাঃ-১ম'!U137+'প্রা-২য়'!U65+'প্রাঃ-৩য়'!U13+'অপ্রাঃ-১ম'!U372+'অপ্রাঃ-২য়'!U146+'অপ্রাঃ-৩য়'!U40</f>
        <v>0</v>
      </c>
      <c r="C13" s="8">
        <f>'প্রাঃ-১ম'!V137+'প্রা-২য়'!V65+'প্রাঃ-৩য়'!V13+'অপ্রাঃ-১ম'!V372+'অপ্রাঃ-২য়'!V146+'অপ্রাঃ-৩য়'!V40</f>
        <v>4060</v>
      </c>
      <c r="D13" s="9">
        <f t="shared" si="0"/>
        <v>4060</v>
      </c>
      <c r="E13" s="40">
        <f t="shared" si="1"/>
        <v>0</v>
      </c>
      <c r="F13" s="40">
        <f t="shared" si="2"/>
        <v>4060</v>
      </c>
      <c r="G13" s="9">
        <f t="shared" si="3"/>
        <v>4060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24.95" customHeight="1">
      <c r="A14" s="9" t="s">
        <v>1246</v>
      </c>
      <c r="B14" s="8">
        <f>'প্রা-২য়'!U72+'প্রাঃ-৩য়'!U21+'অপ্রাঃ-১ম'!U378+'অপ্রাঃ-২য়'!U157+'অপ্রাঃ-৩য়'!U47</f>
        <v>0</v>
      </c>
      <c r="C14" s="8">
        <f>'প্রা-২য়'!V72+'প্রাঃ-৩য়'!V21+'অপ্রাঃ-১ম'!V378+'অপ্রাঃ-২য়'!V157+'অপ্রাঃ-৩য়'!V47</f>
        <v>4210</v>
      </c>
      <c r="D14" s="9">
        <f t="shared" si="0"/>
        <v>4210</v>
      </c>
      <c r="E14" s="40">
        <f t="shared" si="1"/>
        <v>0</v>
      </c>
      <c r="F14" s="40">
        <f t="shared" si="2"/>
        <v>4210</v>
      </c>
      <c r="G14" s="9">
        <f t="shared" si="3"/>
        <v>4210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24.95" customHeight="1">
      <c r="A15" s="9" t="s">
        <v>1247</v>
      </c>
      <c r="B15" s="8">
        <f>'প্রাঃ-১ম'!U148+'প্রা-২য়'!U84+'প্রাঃ-৩য়'!U27+'অপ্রাঃ-১ম'!U401+'অপ্রাঃ-২য়'!U189+'অপ্রাঃ-৩য়'!U70</f>
        <v>101060</v>
      </c>
      <c r="C15" s="8">
        <f>'প্রাঃ-১ম'!V148+'প্রা-২য়'!V84+'প্রাঃ-৩য়'!V27+'অপ্রাঃ-১ম'!V401+'অপ্রাঃ-২য়'!V189+'অপ্রাঃ-৩য়'!V70</f>
        <v>17660</v>
      </c>
      <c r="D15" s="9">
        <f t="shared" si="0"/>
        <v>118720</v>
      </c>
      <c r="E15" s="40">
        <f t="shared" si="1"/>
        <v>101060</v>
      </c>
      <c r="F15" s="40">
        <f t="shared" si="2"/>
        <v>17660</v>
      </c>
      <c r="G15" s="9">
        <f t="shared" si="3"/>
        <v>118720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24.95" customHeight="1">
      <c r="A16" s="9" t="s">
        <v>1248</v>
      </c>
      <c r="B16" s="8">
        <f>'প্রাঃ-১ম'!U158+'প্রা-২য়'!U87+'প্রাঃ-৩য়'!U36+'অপ্রাঃ-১ম'!U441+'অপ্রাঃ-২য়'!U203+'অপ্রাঃ-৩য়'!U87</f>
        <v>82250</v>
      </c>
      <c r="C16" s="8">
        <f>'প্রাঃ-১ম'!V158+'প্রা-২য়'!V87+'প্রাঃ-৩য়'!V36+'অপ্রাঃ-১ম'!V441+'অপ্রাঃ-২য়'!V203+'অপ্রাঃ-৩য়'!V87</f>
        <v>11170</v>
      </c>
      <c r="D16" s="9">
        <f t="shared" si="0"/>
        <v>93420</v>
      </c>
      <c r="E16" s="40">
        <f t="shared" si="1"/>
        <v>82250</v>
      </c>
      <c r="F16" s="40">
        <f t="shared" si="2"/>
        <v>11170</v>
      </c>
      <c r="G16" s="9">
        <f t="shared" si="3"/>
        <v>93420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24.95" customHeight="1">
      <c r="A17" s="9" t="s">
        <v>1249</v>
      </c>
      <c r="B17" s="8">
        <f>'প্রাঃ-১ম'!U162+'প্রা-২য়'!U95+'প্রাঃ-৩য়'!U43+'অপ্রাঃ-১ম'!U453+'অপ্রাঃ-২য়'!U222+'অপ্রাঃ-৩য়'!U99</f>
        <v>65850</v>
      </c>
      <c r="C17" s="8">
        <f>'প্রাঃ-১ম'!V162+'প্রা-২য়'!V95+'প্রাঃ-৩য়'!V43+'অপ্রাঃ-১ম'!V453+'অপ্রাঃ-২য়'!V222+'অপ্রাঃ-৩য়'!V99</f>
        <v>5710</v>
      </c>
      <c r="D17" s="9">
        <f t="shared" si="0"/>
        <v>71560</v>
      </c>
      <c r="E17" s="40">
        <f t="shared" si="1"/>
        <v>65850</v>
      </c>
      <c r="F17" s="40">
        <f t="shared" si="2"/>
        <v>5710</v>
      </c>
      <c r="G17" s="9">
        <f t="shared" si="3"/>
        <v>71560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24.95" customHeight="1">
      <c r="A18" s="9" t="s">
        <v>1250</v>
      </c>
      <c r="B18" s="8">
        <f>'প্রাঃ-১ম'!U167+'প্রা-২য়'!U107+'প্রাঃ-৩য়'!U53+'অপ্রাঃ-১ম'!U480+'অপ্রাঃ-২য়'!U231+'অপ্রাঃ-৩য়'!U119</f>
        <v>96300</v>
      </c>
      <c r="C18" s="8">
        <f>'প্রাঃ-১ম'!V167+'প্রা-২য়'!V107+'প্রাঃ-৩য়'!V53+'অপ্রাঃ-১ম'!V480+'অপ্রাঃ-২য়'!V231+'অপ্রাঃ-৩য়'!V119</f>
        <v>9150</v>
      </c>
      <c r="D18" s="9">
        <f t="shared" si="0"/>
        <v>105450</v>
      </c>
      <c r="E18" s="40">
        <f t="shared" si="1"/>
        <v>96300</v>
      </c>
      <c r="F18" s="40">
        <f t="shared" si="2"/>
        <v>9150</v>
      </c>
      <c r="G18" s="9">
        <f t="shared" si="3"/>
        <v>105450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24.95" customHeight="1">
      <c r="A19" s="9" t="s">
        <v>1251</v>
      </c>
      <c r="B19" s="8">
        <f>'প্রাঃ-১ম'!U171+'প্রা-২য়'!U109+'প্রাঃ-৩য়'!U60+'অপ্রাঃ-১ম'!U490+'অপ্রাঃ-২য়'!U241+'অপ্রাঃ-৩য়'!U129</f>
        <v>48050</v>
      </c>
      <c r="C19" s="8">
        <f>'প্রাঃ-১ম'!V171+'প্রা-২য়'!V109+'প্রাঃ-৩য়'!V60+'অপ্রাঃ-১ম'!V490+'অপ্রাঃ-২য়'!V241+'অপ্রাঃ-৩য়'!V129</f>
        <v>3910</v>
      </c>
      <c r="D19" s="9">
        <f t="shared" si="0"/>
        <v>51960</v>
      </c>
      <c r="E19" s="40">
        <f t="shared" si="1"/>
        <v>48050</v>
      </c>
      <c r="F19" s="40">
        <f t="shared" si="2"/>
        <v>3910</v>
      </c>
      <c r="G19" s="9">
        <f t="shared" si="3"/>
        <v>51960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24.95" customHeight="1">
      <c r="A20" s="9" t="s">
        <v>1252</v>
      </c>
      <c r="B20" s="8">
        <f>'প্রাঃ-১ম'!U185+'প্রা-২য়'!U132+'প্রাঃ-৩য়'!U71+'অপ্রাঃ-১ম'!U522+'অপ্রাঃ-২য়'!U272+'অপ্রাঃ-৩য়'!U142</f>
        <v>150350</v>
      </c>
      <c r="C20" s="8">
        <f>'প্রাঃ-১ম'!V185+'প্রা-২য়'!V132+'প্রাঃ-৩য়'!V71+'অপ্রাঃ-১ম'!V522+'অপ্রাঃ-২য়'!V272+'অপ্রাঃ-৩য়'!V142</f>
        <v>21520</v>
      </c>
      <c r="D20" s="9">
        <f t="shared" si="0"/>
        <v>171870</v>
      </c>
      <c r="E20" s="40">
        <f t="shared" si="1"/>
        <v>150350</v>
      </c>
      <c r="F20" s="40">
        <f t="shared" si="2"/>
        <v>21520</v>
      </c>
      <c r="G20" s="9">
        <f t="shared" si="3"/>
        <v>171870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24.95" customHeight="1">
      <c r="A21" s="9" t="s">
        <v>1253</v>
      </c>
      <c r="B21" s="8">
        <f>'প্রাঃ-১ম'!U193+'প্রা-২য়'!U139+'প্রাঃ-৩য়'!U80+'অপ্রাঃ-১ম'!U544+'অপ্রাঃ-২য়'!U287+'অপ্রাঃ-৩য়'!U149</f>
        <v>96600</v>
      </c>
      <c r="C21" s="8">
        <f>'প্রাঃ-১ম'!V193+'প্রা-২য়'!V139+'প্রাঃ-৩য়'!V80+'অপ্রাঃ-১ম'!V544+'অপ্রাঃ-২য়'!V287+'অপ্রাঃ-৩য়'!V149</f>
        <v>7970</v>
      </c>
      <c r="D21" s="9">
        <f t="shared" si="0"/>
        <v>104570</v>
      </c>
      <c r="E21" s="40">
        <f t="shared" si="1"/>
        <v>96600</v>
      </c>
      <c r="F21" s="40">
        <f t="shared" si="2"/>
        <v>7970</v>
      </c>
      <c r="G21" s="9">
        <f t="shared" si="3"/>
        <v>104570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24.95" customHeight="1">
      <c r="A22" s="9" t="s">
        <v>1254</v>
      </c>
      <c r="B22" s="8">
        <f>'প্রাঃ-১ম'!U209+'প্রা-২য়'!U143+'প্রাঃ-৩য়'!U86+'অপ্রাঃ-১ম'!U566+'অপ্রাঃ-২য়'!U295+'অপ্রাঃ-৩য়'!U160</f>
        <v>102100</v>
      </c>
      <c r="C22" s="8">
        <f>'প্রাঃ-১ম'!V209+'প্রা-২য়'!V143+'প্রাঃ-৩য়'!V86+'অপ্রাঃ-১ম'!V566+'অপ্রাঃ-২য়'!V295+'অপ্রাঃ-৩য়'!V160</f>
        <v>10580</v>
      </c>
      <c r="D22" s="9">
        <f t="shared" si="0"/>
        <v>112680</v>
      </c>
      <c r="E22" s="40">
        <f t="shared" si="1"/>
        <v>102100</v>
      </c>
      <c r="F22" s="40">
        <f t="shared" si="2"/>
        <v>10580</v>
      </c>
      <c r="G22" s="9">
        <f t="shared" si="3"/>
        <v>112680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24.95" customHeight="1">
      <c r="A23" s="9" t="s">
        <v>1255</v>
      </c>
      <c r="B23" s="8">
        <f>'প্রাঃ-১ম'!U216+'প্রা-২য়'!U151+'প্রাঃ-৩য়'!U91+'অপ্রাঃ-১ম'!U597+'অপ্রাঃ-২য়'!U311+'অপ্রাঃ-৩য়'!U173</f>
        <v>132350</v>
      </c>
      <c r="C23" s="8">
        <f>'প্রাঃ-১ম'!V216+'প্রা-২য়'!V151+'প্রাঃ-৩য়'!V91+'অপ্রাঃ-১ম'!V597+'অপ্রাঃ-২য়'!V311+'অপ্রাঃ-৩য়'!V173</f>
        <v>14290</v>
      </c>
      <c r="D23" s="9">
        <f t="shared" si="0"/>
        <v>146640</v>
      </c>
      <c r="E23" s="40">
        <f t="shared" si="1"/>
        <v>132350</v>
      </c>
      <c r="F23" s="40">
        <f t="shared" si="2"/>
        <v>14290</v>
      </c>
      <c r="G23" s="9">
        <f t="shared" si="3"/>
        <v>146640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24.95" customHeight="1">
      <c r="A24" s="9" t="s">
        <v>1430</v>
      </c>
      <c r="B24" s="8">
        <f>'প্রাঃ-১ম'!U245+'প্রা-২য়'!U158+'প্রাঃ-৩য়'!U93+'অপ্রাঃ-১ম'!U628+'অপ্রাঃ-২য়'!U315</f>
        <v>137200</v>
      </c>
      <c r="C24" s="8">
        <f>'প্রাঃ-১ম'!V245+'প্রা-২য়'!V158+'প্রাঃ-৩য়'!V93+'অপ্রাঃ-১ম'!V628+'অপ্রাঃ-২য়'!V315</f>
        <v>25740</v>
      </c>
      <c r="D24" s="9">
        <f t="shared" si="0"/>
        <v>162940</v>
      </c>
      <c r="E24" s="40">
        <f t="shared" si="1"/>
        <v>137200</v>
      </c>
      <c r="F24" s="40">
        <f t="shared" si="2"/>
        <v>25740</v>
      </c>
      <c r="G24" s="9">
        <f t="shared" si="3"/>
        <v>162940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24.95" customHeight="1">
      <c r="A25" s="9" t="s">
        <v>1431</v>
      </c>
      <c r="B25" s="8">
        <f>'প্রাঃ-১ম'!U272+'প্রা-২য়'!U160+'প্রাঃ-৩য়'!U99+'অপ্রাঃ-১ম'!U638+'অপ্রাঃ-২য়'!U317+'অপ্রাঃ-৩য়'!U175</f>
        <v>104600</v>
      </c>
      <c r="C25" s="8">
        <f>'প্রাঃ-১ম'!V272+'প্রা-২য়'!V160+'প্রাঃ-৩য়'!V99+'অপ্রাঃ-১ম'!V638+'অপ্রাঃ-২য়'!V317+'অপ্রাঃ-৩য়'!V175</f>
        <v>22670</v>
      </c>
      <c r="D25" s="9">
        <f t="shared" si="0"/>
        <v>127270</v>
      </c>
      <c r="E25" s="40">
        <f t="shared" si="1"/>
        <v>104600</v>
      </c>
      <c r="F25" s="40">
        <f t="shared" si="2"/>
        <v>22670</v>
      </c>
      <c r="G25" s="9">
        <f t="shared" si="3"/>
        <v>127270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24.95" customHeight="1">
      <c r="A26" s="9" t="s">
        <v>1432</v>
      </c>
      <c r="B26" s="8">
        <f>'প্রাঃ-১ম'!U292+'প্রা-২য়'!U168+'প্রাঃ-৩য়'!U102+'অপ্রাঃ-১ম'!U660+'অপ্রাঃ-২য়'!U333+'অপ্রাঃ-৩য়'!U179</f>
        <v>145050</v>
      </c>
      <c r="C26" s="8">
        <f>'প্রাঃ-১ম'!V292+'প্রা-২য়'!V168+'প্রাঃ-৩য়'!V102+'অপ্রাঃ-১ম'!V660+'অপ্রাঃ-২য়'!V333+'অপ্রাঃ-৩য়'!V179</f>
        <v>39660</v>
      </c>
      <c r="D26" s="9">
        <f t="shared" si="0"/>
        <v>184710</v>
      </c>
      <c r="E26" s="40">
        <f t="shared" si="1"/>
        <v>145050</v>
      </c>
      <c r="F26" s="40">
        <f t="shared" si="2"/>
        <v>39660</v>
      </c>
      <c r="G26" s="9">
        <f t="shared" si="3"/>
        <v>184710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24.95" customHeight="1">
      <c r="A27" s="9" t="s">
        <v>1433</v>
      </c>
      <c r="B27" s="8">
        <f>'প্রাঃ-১ম'!U329+'প্রা-২য়'!U174+'প্রাঃ-৩য়'!U105+'অপ্রাঃ-১ম'!U688+'অপ্রাঃ-২য়'!U339+'অপ্রাঃ-৩য়'!U184</f>
        <v>195000</v>
      </c>
      <c r="C27" s="8">
        <f>'প্রাঃ-১ম'!V329+'প্রা-২য়'!V174+'প্রাঃ-৩য়'!V105+'অপ্রাঃ-১ম'!V688+'অপ্রাঃ-২য়'!V339+'অপ্রাঃ-৩য়'!V184</f>
        <v>21400</v>
      </c>
      <c r="D27" s="9">
        <f t="shared" si="0"/>
        <v>216400</v>
      </c>
      <c r="E27" s="40">
        <f t="shared" si="1"/>
        <v>195000</v>
      </c>
      <c r="F27" s="40">
        <f t="shared" si="2"/>
        <v>21400</v>
      </c>
      <c r="G27" s="9">
        <f t="shared" si="3"/>
        <v>216400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24.95" customHeight="1">
      <c r="A28" s="9" t="s">
        <v>1779</v>
      </c>
      <c r="B28" s="8">
        <f>'প্রাঃ-১ম'!U355+'প্রা-২য়'!U180+'প্রাঃ-৩য়'!U111+'অপ্রাঃ-১ম'!U728+'অপ্রাঃ-২য়'!U346+'অপ্রাঃ-৩য়'!U191</f>
        <v>229100</v>
      </c>
      <c r="C28" s="8">
        <f>'প্রাঃ-১ম'!V355+'প্রা-২য়'!V180+'প্রাঃ-৩য়'!V111+'অপ্রাঃ-১ম'!V728+'অপ্রাঃ-২য়'!V346+'অপ্রাঃ-৩য়'!V191</f>
        <v>6040</v>
      </c>
      <c r="D28" s="219">
        <f t="shared" si="0"/>
        <v>235140</v>
      </c>
      <c r="E28" s="373">
        <f>B28</f>
        <v>229100</v>
      </c>
      <c r="F28" s="373">
        <f>C28</f>
        <v>6040</v>
      </c>
      <c r="G28" s="219">
        <f t="shared" si="3"/>
        <v>235140</v>
      </c>
      <c r="H28" s="488">
        <v>271888</v>
      </c>
      <c r="I28" s="489"/>
      <c r="J28" s="219">
        <f>H28</f>
        <v>271888</v>
      </c>
      <c r="K28" s="488">
        <v>63889.55</v>
      </c>
      <c r="L28" s="489"/>
      <c r="M28" s="219">
        <f>K28</f>
        <v>63889.55</v>
      </c>
      <c r="N28" s="488">
        <v>1248055</v>
      </c>
      <c r="O28" s="489"/>
      <c r="P28" s="219">
        <f>N28</f>
        <v>1248055</v>
      </c>
      <c r="Q28" s="488">
        <v>940119.45</v>
      </c>
      <c r="R28" s="489"/>
      <c r="S28" s="219">
        <f>Q28</f>
        <v>940119.45</v>
      </c>
    </row>
    <row r="29" spans="1:19" ht="24.95" customHeight="1">
      <c r="A29" s="9" t="s">
        <v>1230</v>
      </c>
      <c r="B29" s="220">
        <f>SUM(B6:B28)</f>
        <v>1736130</v>
      </c>
      <c r="C29" s="220">
        <f t="shared" ref="C29:P29" si="4">SUM(C6:C28)</f>
        <v>268290</v>
      </c>
      <c r="D29" s="219">
        <f t="shared" si="0"/>
        <v>2004420</v>
      </c>
      <c r="E29" s="220">
        <f t="shared" si="4"/>
        <v>1736130</v>
      </c>
      <c r="F29" s="220">
        <f t="shared" si="4"/>
        <v>268290</v>
      </c>
      <c r="G29" s="220">
        <f>E29+F29</f>
        <v>2004420</v>
      </c>
      <c r="H29" s="490">
        <f t="shared" si="4"/>
        <v>271888</v>
      </c>
      <c r="I29" s="491"/>
      <c r="J29" s="220">
        <f t="shared" si="4"/>
        <v>271888</v>
      </c>
      <c r="K29" s="490">
        <f t="shared" si="4"/>
        <v>63889.55</v>
      </c>
      <c r="L29" s="491"/>
      <c r="M29" s="219">
        <f>SUM(M6:M28)</f>
        <v>63889.55</v>
      </c>
      <c r="N29" s="490">
        <f t="shared" si="4"/>
        <v>1248055</v>
      </c>
      <c r="O29" s="491"/>
      <c r="P29" s="220">
        <f t="shared" si="4"/>
        <v>1248055</v>
      </c>
      <c r="Q29" s="490">
        <f>G29+J29-M29-P29</f>
        <v>964363.45000000019</v>
      </c>
      <c r="R29" s="491"/>
      <c r="S29" s="220">
        <f>Q29</f>
        <v>964363.45000000019</v>
      </c>
    </row>
  </sheetData>
  <mergeCells count="16">
    <mergeCell ref="A1:S1"/>
    <mergeCell ref="A2:A3"/>
    <mergeCell ref="B2:D2"/>
    <mergeCell ref="E2:G2"/>
    <mergeCell ref="H2:J2"/>
    <mergeCell ref="K2:M2"/>
    <mergeCell ref="N2:P2"/>
    <mergeCell ref="Q2:S2"/>
    <mergeCell ref="H28:I28"/>
    <mergeCell ref="K28:L28"/>
    <mergeCell ref="N28:O28"/>
    <mergeCell ref="Q28:R28"/>
    <mergeCell ref="H29:I29"/>
    <mergeCell ref="K29:L29"/>
    <mergeCell ref="N29:O29"/>
    <mergeCell ref="Q29:R29"/>
  </mergeCells>
  <pageMargins left="0.7" right="0.7" top="0.75" bottom="0.75" header="0.3" footer="0.3"/>
  <pageSetup paperSize="9" scale="7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W150"/>
  <sheetViews>
    <sheetView tabSelected="1" workbookViewId="0">
      <selection activeCell="I5" sqref="I5"/>
    </sheetView>
  </sheetViews>
  <sheetFormatPr defaultRowHeight="19.5"/>
  <cols>
    <col min="1" max="1" width="5.42578125" style="105" customWidth="1"/>
    <col min="2" max="2" width="9.140625" style="18"/>
    <col min="3" max="3" width="34.85546875" style="2" customWidth="1"/>
    <col min="4" max="4" width="20.42578125" style="2" customWidth="1"/>
    <col min="5" max="5" width="18.140625" style="103" customWidth="1"/>
    <col min="6" max="6" width="12.85546875" style="106" customWidth="1"/>
    <col min="7" max="7" width="16.85546875" style="108" customWidth="1"/>
    <col min="8" max="8" width="12" style="378" customWidth="1"/>
    <col min="9" max="9" width="10" style="378" customWidth="1"/>
    <col min="10" max="11" width="9.140625" style="378"/>
    <col min="12" max="12" width="38" style="2" customWidth="1"/>
    <col min="13" max="13" width="22.5703125" style="2" customWidth="1"/>
    <col min="14" max="14" width="23.140625" style="2" customWidth="1"/>
    <col min="15" max="15" width="25" style="2" customWidth="1"/>
    <col min="16" max="16" width="19" style="2" customWidth="1"/>
    <col min="17" max="17" width="10.7109375" style="2" customWidth="1"/>
    <col min="18" max="16384" width="9.140625" style="2"/>
  </cols>
  <sheetData>
    <row r="1" spans="1:17" ht="87.75" customHeight="1">
      <c r="A1" s="494" t="s">
        <v>1795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</row>
    <row r="2" spans="1:17" ht="19.5" customHeight="1">
      <c r="A2" s="458" t="s">
        <v>16</v>
      </c>
      <c r="B2" s="396" t="s">
        <v>17</v>
      </c>
      <c r="C2" s="453" t="s">
        <v>18</v>
      </c>
      <c r="D2" s="458" t="s">
        <v>19</v>
      </c>
      <c r="E2" s="495" t="s">
        <v>20</v>
      </c>
      <c r="F2" s="495" t="s">
        <v>21</v>
      </c>
      <c r="G2" s="455" t="s">
        <v>22</v>
      </c>
      <c r="H2" s="456"/>
      <c r="I2" s="456"/>
      <c r="J2" s="456"/>
      <c r="K2" s="457"/>
      <c r="L2" s="458" t="s">
        <v>27</v>
      </c>
      <c r="M2" s="458" t="s">
        <v>1331</v>
      </c>
      <c r="N2" s="458" t="s">
        <v>28</v>
      </c>
      <c r="O2" s="458" t="s">
        <v>29</v>
      </c>
      <c r="P2" s="453" t="s">
        <v>1332</v>
      </c>
      <c r="Q2" s="453" t="s">
        <v>14</v>
      </c>
    </row>
    <row r="3" spans="1:17">
      <c r="A3" s="492"/>
      <c r="B3" s="397"/>
      <c r="C3" s="493"/>
      <c r="D3" s="492"/>
      <c r="E3" s="496"/>
      <c r="F3" s="496"/>
      <c r="G3" s="498" t="s">
        <v>7</v>
      </c>
      <c r="H3" s="452" t="s">
        <v>23</v>
      </c>
      <c r="I3" s="452"/>
      <c r="J3" s="452" t="s">
        <v>24</v>
      </c>
      <c r="K3" s="452"/>
      <c r="L3" s="492"/>
      <c r="M3" s="492"/>
      <c r="N3" s="492"/>
      <c r="O3" s="492"/>
      <c r="P3" s="493"/>
      <c r="Q3" s="493"/>
    </row>
    <row r="4" spans="1:17">
      <c r="A4" s="459"/>
      <c r="B4" s="398"/>
      <c r="C4" s="454"/>
      <c r="D4" s="459"/>
      <c r="E4" s="497"/>
      <c r="F4" s="497"/>
      <c r="G4" s="498"/>
      <c r="H4" s="375" t="s">
        <v>8</v>
      </c>
      <c r="I4" s="37">
        <v>0.04</v>
      </c>
      <c r="J4" s="375" t="s">
        <v>25</v>
      </c>
      <c r="K4" s="375" t="s">
        <v>26</v>
      </c>
      <c r="L4" s="459"/>
      <c r="M4" s="459"/>
      <c r="N4" s="459"/>
      <c r="O4" s="459"/>
      <c r="P4" s="454"/>
      <c r="Q4" s="454"/>
    </row>
    <row r="5" spans="1:17">
      <c r="A5" s="104">
        <v>1</v>
      </c>
      <c r="B5" s="14">
        <v>2</v>
      </c>
      <c r="C5" s="3">
        <v>3</v>
      </c>
      <c r="D5" s="3">
        <v>4</v>
      </c>
      <c r="E5" s="100">
        <v>5</v>
      </c>
      <c r="F5" s="100">
        <v>6</v>
      </c>
      <c r="G5" s="100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</row>
    <row r="6" spans="1:17" s="18" customFormat="1" ht="35.1" customHeight="1">
      <c r="A6" s="221">
        <v>1</v>
      </c>
      <c r="B6" s="216">
        <v>11</v>
      </c>
      <c r="C6" s="19" t="s">
        <v>1437</v>
      </c>
      <c r="D6" s="11" t="s">
        <v>87</v>
      </c>
      <c r="E6" s="101">
        <v>20000</v>
      </c>
      <c r="F6" s="65" t="s">
        <v>147</v>
      </c>
      <c r="G6" s="97">
        <v>9326</v>
      </c>
      <c r="H6" s="374">
        <v>8700</v>
      </c>
      <c r="I6" s="374">
        <v>5800</v>
      </c>
      <c r="J6" s="10">
        <v>1000</v>
      </c>
      <c r="K6" s="10">
        <v>40</v>
      </c>
      <c r="L6" s="222" t="s">
        <v>1438</v>
      </c>
      <c r="M6" s="222" t="s">
        <v>1439</v>
      </c>
      <c r="N6" s="223" t="s">
        <v>1330</v>
      </c>
      <c r="O6" s="222" t="s">
        <v>1440</v>
      </c>
      <c r="P6" s="223" t="s">
        <v>1441</v>
      </c>
      <c r="Q6" s="224"/>
    </row>
    <row r="7" spans="1:17" s="18" customFormat="1" ht="35.1" customHeight="1">
      <c r="A7" s="221">
        <v>2</v>
      </c>
      <c r="B7" s="216">
        <v>14</v>
      </c>
      <c r="C7" s="19" t="s">
        <v>1442</v>
      </c>
      <c r="D7" s="11" t="s">
        <v>93</v>
      </c>
      <c r="E7" s="101">
        <v>15000</v>
      </c>
      <c r="F7" s="65" t="s">
        <v>150</v>
      </c>
      <c r="G7" s="97">
        <v>9375</v>
      </c>
      <c r="H7" s="374">
        <v>15480</v>
      </c>
      <c r="I7" s="374">
        <v>10320</v>
      </c>
      <c r="J7" s="10">
        <v>750</v>
      </c>
      <c r="K7" s="10">
        <v>95</v>
      </c>
      <c r="L7" s="218" t="s">
        <v>1443</v>
      </c>
      <c r="M7" s="218" t="s">
        <v>1441</v>
      </c>
      <c r="N7" s="218" t="s">
        <v>1444</v>
      </c>
      <c r="O7" s="218" t="s">
        <v>1440</v>
      </c>
      <c r="P7" s="225" t="s">
        <v>1441</v>
      </c>
      <c r="Q7" s="224"/>
    </row>
    <row r="8" spans="1:17" s="18" customFormat="1" ht="35.1" customHeight="1">
      <c r="A8" s="221">
        <v>3</v>
      </c>
      <c r="B8" s="216">
        <v>16</v>
      </c>
      <c r="C8" s="19" t="s">
        <v>1445</v>
      </c>
      <c r="D8" s="11" t="s">
        <v>93</v>
      </c>
      <c r="E8" s="101">
        <v>15000</v>
      </c>
      <c r="F8" s="65" t="s">
        <v>151</v>
      </c>
      <c r="G8" s="97">
        <v>3395</v>
      </c>
      <c r="H8" s="374">
        <v>4716</v>
      </c>
      <c r="I8" s="374">
        <v>3144</v>
      </c>
      <c r="J8" s="10">
        <v>750</v>
      </c>
      <c r="K8" s="10">
        <v>95</v>
      </c>
      <c r="L8" s="218" t="s">
        <v>1333</v>
      </c>
      <c r="M8" s="218" t="s">
        <v>1441</v>
      </c>
      <c r="N8" s="218" t="s">
        <v>1444</v>
      </c>
      <c r="O8" s="218" t="s">
        <v>1440</v>
      </c>
      <c r="P8" s="225" t="s">
        <v>1441</v>
      </c>
      <c r="Q8" s="224"/>
    </row>
    <row r="9" spans="1:17" s="18" customFormat="1" ht="35.1" customHeight="1">
      <c r="A9" s="221">
        <v>4</v>
      </c>
      <c r="B9" s="216">
        <v>28</v>
      </c>
      <c r="C9" s="19" t="s">
        <v>1446</v>
      </c>
      <c r="D9" s="61">
        <v>35381</v>
      </c>
      <c r="E9" s="101">
        <v>20000</v>
      </c>
      <c r="F9" s="102">
        <v>35707</v>
      </c>
      <c r="G9" s="97">
        <v>14996</v>
      </c>
      <c r="H9" s="374">
        <v>30480</v>
      </c>
      <c r="I9" s="374">
        <v>20320</v>
      </c>
      <c r="J9" s="10">
        <v>1000</v>
      </c>
      <c r="K9" s="10">
        <v>45</v>
      </c>
      <c r="L9" s="218" t="s">
        <v>1447</v>
      </c>
      <c r="M9" s="225" t="s">
        <v>1448</v>
      </c>
      <c r="N9" s="218" t="s">
        <v>1444</v>
      </c>
      <c r="O9" s="218" t="s">
        <v>1440</v>
      </c>
      <c r="P9" s="225" t="s">
        <v>1441</v>
      </c>
      <c r="Q9" s="224"/>
    </row>
    <row r="10" spans="1:17" s="18" customFormat="1" ht="35.1" customHeight="1">
      <c r="A10" s="221">
        <v>5</v>
      </c>
      <c r="B10" s="216">
        <v>36</v>
      </c>
      <c r="C10" s="19" t="s">
        <v>1601</v>
      </c>
      <c r="D10" s="11" t="s">
        <v>158</v>
      </c>
      <c r="E10" s="101">
        <v>15000</v>
      </c>
      <c r="F10" s="65" t="s">
        <v>159</v>
      </c>
      <c r="G10" s="97">
        <v>5225</v>
      </c>
      <c r="H10" s="374">
        <v>5694</v>
      </c>
      <c r="I10" s="374">
        <v>3798</v>
      </c>
      <c r="J10" s="10">
        <v>750</v>
      </c>
      <c r="K10" s="10">
        <v>75</v>
      </c>
      <c r="L10" s="218" t="s">
        <v>1449</v>
      </c>
      <c r="M10" s="218" t="s">
        <v>1439</v>
      </c>
      <c r="N10" s="218" t="s">
        <v>1444</v>
      </c>
      <c r="O10" s="218" t="s">
        <v>1440</v>
      </c>
      <c r="P10" s="225" t="s">
        <v>1441</v>
      </c>
      <c r="Q10" s="224"/>
    </row>
    <row r="11" spans="1:17" s="18" customFormat="1" ht="35.1" customHeight="1">
      <c r="A11" s="221">
        <v>6</v>
      </c>
      <c r="B11" s="216">
        <v>49</v>
      </c>
      <c r="C11" s="19" t="s">
        <v>1605</v>
      </c>
      <c r="D11" s="61">
        <v>35770</v>
      </c>
      <c r="E11" s="101">
        <v>15000</v>
      </c>
      <c r="F11" s="102">
        <v>35774</v>
      </c>
      <c r="G11" s="97">
        <v>6250</v>
      </c>
      <c r="H11" s="374">
        <v>9120</v>
      </c>
      <c r="I11" s="374">
        <v>6080</v>
      </c>
      <c r="J11" s="10">
        <v>750</v>
      </c>
      <c r="K11" s="10">
        <v>80</v>
      </c>
      <c r="L11" s="218" t="s">
        <v>1451</v>
      </c>
      <c r="M11" s="225" t="s">
        <v>1441</v>
      </c>
      <c r="N11" s="218" t="s">
        <v>1444</v>
      </c>
      <c r="O11" s="218" t="s">
        <v>1450</v>
      </c>
      <c r="P11" s="225" t="s">
        <v>1441</v>
      </c>
      <c r="Q11" s="224"/>
    </row>
    <row r="12" spans="1:17" s="18" customFormat="1" ht="35.1" customHeight="1">
      <c r="A12" s="221">
        <v>7</v>
      </c>
      <c r="B12" s="216">
        <v>111</v>
      </c>
      <c r="C12" s="19" t="s">
        <v>1599</v>
      </c>
      <c r="D12" s="11" t="s">
        <v>117</v>
      </c>
      <c r="E12" s="101">
        <v>20000</v>
      </c>
      <c r="F12" s="65" t="s">
        <v>824</v>
      </c>
      <c r="G12" s="97">
        <v>14347</v>
      </c>
      <c r="H12" s="374">
        <v>14640</v>
      </c>
      <c r="I12" s="374">
        <v>9760</v>
      </c>
      <c r="J12" s="10">
        <v>0</v>
      </c>
      <c r="K12" s="10">
        <v>35</v>
      </c>
      <c r="L12" s="218" t="s">
        <v>1452</v>
      </c>
      <c r="M12" s="225" t="s">
        <v>1441</v>
      </c>
      <c r="N12" s="218" t="s">
        <v>1444</v>
      </c>
      <c r="O12" s="218" t="s">
        <v>1450</v>
      </c>
      <c r="P12" s="225" t="s">
        <v>1441</v>
      </c>
      <c r="Q12" s="224"/>
    </row>
    <row r="13" spans="1:17" s="18" customFormat="1" ht="35.1" customHeight="1">
      <c r="A13" s="221">
        <v>8</v>
      </c>
      <c r="B13" s="216">
        <v>113</v>
      </c>
      <c r="C13" s="19" t="s">
        <v>1606</v>
      </c>
      <c r="D13" s="11" t="s">
        <v>117</v>
      </c>
      <c r="E13" s="101">
        <v>12000</v>
      </c>
      <c r="F13" s="65" t="s">
        <v>824</v>
      </c>
      <c r="G13" s="97">
        <v>5500</v>
      </c>
      <c r="H13" s="374">
        <v>8604</v>
      </c>
      <c r="I13" s="374">
        <v>5736</v>
      </c>
      <c r="J13" s="10">
        <v>0</v>
      </c>
      <c r="K13" s="10">
        <v>80</v>
      </c>
      <c r="L13" s="218" t="s">
        <v>1453</v>
      </c>
      <c r="M13" s="225" t="s">
        <v>1441</v>
      </c>
      <c r="N13" s="218" t="s">
        <v>1444</v>
      </c>
      <c r="O13" s="218" t="s">
        <v>1450</v>
      </c>
      <c r="P13" s="225" t="s">
        <v>1441</v>
      </c>
      <c r="Q13" s="224"/>
    </row>
    <row r="14" spans="1:17" s="18" customFormat="1" ht="35.1" customHeight="1">
      <c r="A14" s="221">
        <v>9</v>
      </c>
      <c r="B14" s="216">
        <v>171</v>
      </c>
      <c r="C14" s="19" t="s">
        <v>1607</v>
      </c>
      <c r="D14" s="61">
        <v>36345</v>
      </c>
      <c r="E14" s="101">
        <v>20000</v>
      </c>
      <c r="F14" s="102">
        <v>36349</v>
      </c>
      <c r="G14" s="97">
        <v>5230</v>
      </c>
      <c r="H14" s="374">
        <v>1932</v>
      </c>
      <c r="I14" s="374">
        <v>1168</v>
      </c>
      <c r="J14" s="10">
        <v>0</v>
      </c>
      <c r="K14" s="10">
        <v>35</v>
      </c>
      <c r="L14" s="218" t="s">
        <v>1455</v>
      </c>
      <c r="M14" s="225" t="s">
        <v>1454</v>
      </c>
      <c r="N14" s="218" t="s">
        <v>1444</v>
      </c>
      <c r="O14" s="218" t="s">
        <v>1450</v>
      </c>
      <c r="P14" s="225" t="s">
        <v>1454</v>
      </c>
      <c r="Q14" s="224"/>
    </row>
    <row r="15" spans="1:17" s="18" customFormat="1" ht="35.1" customHeight="1">
      <c r="A15" s="221">
        <v>10</v>
      </c>
      <c r="B15" s="216">
        <v>222</v>
      </c>
      <c r="C15" s="19" t="s">
        <v>1608</v>
      </c>
      <c r="D15" s="11" t="s">
        <v>123</v>
      </c>
      <c r="E15" s="101">
        <v>15000</v>
      </c>
      <c r="F15" s="65" t="s">
        <v>833</v>
      </c>
      <c r="G15" s="97">
        <v>5175</v>
      </c>
      <c r="H15" s="374">
        <v>5766</v>
      </c>
      <c r="I15" s="374">
        <v>3844</v>
      </c>
      <c r="J15" s="10">
        <v>0</v>
      </c>
      <c r="K15" s="10">
        <v>70</v>
      </c>
      <c r="L15" s="218" t="s">
        <v>1459</v>
      </c>
      <c r="M15" s="225" t="s">
        <v>1454</v>
      </c>
      <c r="N15" s="218" t="s">
        <v>1456</v>
      </c>
      <c r="O15" s="218" t="s">
        <v>1457</v>
      </c>
      <c r="P15" s="225" t="s">
        <v>1454</v>
      </c>
      <c r="Q15" s="224"/>
    </row>
    <row r="16" spans="1:17" s="18" customFormat="1" ht="35.1" customHeight="1">
      <c r="A16" s="221">
        <v>11</v>
      </c>
      <c r="B16" s="216">
        <v>523</v>
      </c>
      <c r="C16" s="19" t="s">
        <v>1609</v>
      </c>
      <c r="D16" s="11" t="s">
        <v>553</v>
      </c>
      <c r="E16" s="101">
        <v>20000</v>
      </c>
      <c r="F16" s="65" t="s">
        <v>850</v>
      </c>
      <c r="G16" s="97">
        <v>7524</v>
      </c>
      <c r="H16" s="374">
        <v>11160</v>
      </c>
      <c r="I16" s="374">
        <v>7440</v>
      </c>
      <c r="J16" s="10">
        <v>0</v>
      </c>
      <c r="K16" s="10">
        <v>100</v>
      </c>
      <c r="L16" s="218" t="s">
        <v>1483</v>
      </c>
      <c r="M16" s="225" t="s">
        <v>1454</v>
      </c>
      <c r="N16" s="218" t="s">
        <v>1456</v>
      </c>
      <c r="O16" s="218" t="s">
        <v>1457</v>
      </c>
      <c r="P16" s="225" t="s">
        <v>1454</v>
      </c>
      <c r="Q16" s="224"/>
    </row>
    <row r="17" spans="1:17" s="18" customFormat="1" ht="35.1" customHeight="1">
      <c r="A17" s="221">
        <v>12</v>
      </c>
      <c r="B17" s="216">
        <v>525</v>
      </c>
      <c r="C17" s="19" t="s">
        <v>1610</v>
      </c>
      <c r="D17" s="61">
        <v>37532</v>
      </c>
      <c r="E17" s="101">
        <v>18000</v>
      </c>
      <c r="F17" s="102">
        <v>37536</v>
      </c>
      <c r="G17" s="97">
        <v>14500</v>
      </c>
      <c r="H17" s="374">
        <v>14628</v>
      </c>
      <c r="I17" s="374">
        <v>9752</v>
      </c>
      <c r="J17" s="10">
        <v>0</v>
      </c>
      <c r="K17" s="10">
        <v>0</v>
      </c>
      <c r="L17" s="218" t="s">
        <v>1484</v>
      </c>
      <c r="M17" s="225" t="s">
        <v>1454</v>
      </c>
      <c r="N17" s="218" t="s">
        <v>1456</v>
      </c>
      <c r="O17" s="218" t="s">
        <v>1457</v>
      </c>
      <c r="P17" s="225" t="s">
        <v>1454</v>
      </c>
      <c r="Q17" s="224"/>
    </row>
    <row r="18" spans="1:17" s="18" customFormat="1" ht="35.1" customHeight="1">
      <c r="A18" s="221">
        <v>13</v>
      </c>
      <c r="B18" s="216">
        <v>528</v>
      </c>
      <c r="C18" s="19" t="s">
        <v>1611</v>
      </c>
      <c r="D18" s="61">
        <v>37532</v>
      </c>
      <c r="E18" s="101">
        <v>15000</v>
      </c>
      <c r="F18" s="102">
        <v>37536</v>
      </c>
      <c r="G18" s="97">
        <v>5625</v>
      </c>
      <c r="H18" s="374">
        <v>8550</v>
      </c>
      <c r="I18" s="374">
        <v>5700</v>
      </c>
      <c r="J18" s="10">
        <v>0</v>
      </c>
      <c r="K18" s="10">
        <v>0</v>
      </c>
      <c r="L18" s="218" t="s">
        <v>1485</v>
      </c>
      <c r="M18" s="225" t="s">
        <v>1454</v>
      </c>
      <c r="N18" s="218" t="s">
        <v>1456</v>
      </c>
      <c r="O18" s="218" t="s">
        <v>1457</v>
      </c>
      <c r="P18" s="225" t="s">
        <v>1454</v>
      </c>
      <c r="Q18" s="224"/>
    </row>
    <row r="19" spans="1:17" s="18" customFormat="1" ht="35.1" customHeight="1">
      <c r="A19" s="221">
        <v>14</v>
      </c>
      <c r="B19" s="216">
        <v>657</v>
      </c>
      <c r="C19" s="19" t="s">
        <v>1612</v>
      </c>
      <c r="D19" s="11" t="s">
        <v>647</v>
      </c>
      <c r="E19" s="101">
        <v>18000</v>
      </c>
      <c r="F19" s="65" t="s">
        <v>854</v>
      </c>
      <c r="G19" s="97">
        <v>18000</v>
      </c>
      <c r="H19" s="374">
        <v>27360</v>
      </c>
      <c r="I19" s="374">
        <v>18240</v>
      </c>
      <c r="J19" s="10">
        <v>0</v>
      </c>
      <c r="K19" s="10">
        <v>0</v>
      </c>
      <c r="L19" s="218" t="s">
        <v>1490</v>
      </c>
      <c r="M19" s="225" t="s">
        <v>1477</v>
      </c>
      <c r="N19" s="218" t="s">
        <v>1456</v>
      </c>
      <c r="O19" s="218" t="s">
        <v>1488</v>
      </c>
      <c r="P19" s="225" t="s">
        <v>1477</v>
      </c>
      <c r="Q19" s="224"/>
    </row>
    <row r="20" spans="1:17" s="18" customFormat="1" ht="35.1" customHeight="1">
      <c r="A20" s="221">
        <v>15</v>
      </c>
      <c r="B20" s="216">
        <v>843</v>
      </c>
      <c r="C20" s="19" t="s">
        <v>1613</v>
      </c>
      <c r="D20" s="11" t="s">
        <v>762</v>
      </c>
      <c r="E20" s="101">
        <v>36000</v>
      </c>
      <c r="F20" s="65" t="s">
        <v>866</v>
      </c>
      <c r="G20" s="97">
        <v>36000</v>
      </c>
      <c r="H20" s="374">
        <v>24300</v>
      </c>
      <c r="I20" s="374">
        <v>1600</v>
      </c>
      <c r="J20" s="10">
        <v>1800</v>
      </c>
      <c r="K20" s="10">
        <v>0</v>
      </c>
      <c r="L20" s="218" t="s">
        <v>1495</v>
      </c>
      <c r="M20" s="225" t="s">
        <v>1496</v>
      </c>
      <c r="N20" s="218" t="s">
        <v>1456</v>
      </c>
      <c r="O20" s="218" t="s">
        <v>1488</v>
      </c>
      <c r="P20" s="225" t="s">
        <v>1496</v>
      </c>
      <c r="Q20" s="224"/>
    </row>
    <row r="21" spans="1:17" s="18" customFormat="1" ht="35.1" customHeight="1">
      <c r="A21" s="221">
        <v>16</v>
      </c>
      <c r="B21" s="216">
        <v>845</v>
      </c>
      <c r="C21" s="19" t="s">
        <v>1614</v>
      </c>
      <c r="D21" s="11" t="s">
        <v>762</v>
      </c>
      <c r="E21" s="101">
        <v>12000</v>
      </c>
      <c r="F21" s="65" t="s">
        <v>1840</v>
      </c>
      <c r="G21" s="97">
        <v>5800</v>
      </c>
      <c r="H21" s="374">
        <v>978</v>
      </c>
      <c r="I21" s="374">
        <v>652</v>
      </c>
      <c r="J21" s="10">
        <v>600</v>
      </c>
      <c r="K21" s="10">
        <v>70</v>
      </c>
      <c r="L21" s="218" t="s">
        <v>1497</v>
      </c>
      <c r="M21" s="225" t="s">
        <v>1454</v>
      </c>
      <c r="N21" s="218" t="s">
        <v>1456</v>
      </c>
      <c r="O21" s="218" t="s">
        <v>1488</v>
      </c>
      <c r="P21" s="225" t="s">
        <v>1454</v>
      </c>
      <c r="Q21" s="224"/>
    </row>
    <row r="22" spans="1:17" s="18" customFormat="1" ht="35.1" customHeight="1">
      <c r="A22" s="221">
        <v>17</v>
      </c>
      <c r="B22" s="216">
        <v>850</v>
      </c>
      <c r="C22" s="19" t="s">
        <v>1615</v>
      </c>
      <c r="D22" s="11" t="s">
        <v>764</v>
      </c>
      <c r="E22" s="101">
        <v>24000</v>
      </c>
      <c r="F22" s="65" t="s">
        <v>867</v>
      </c>
      <c r="G22" s="97">
        <v>6900</v>
      </c>
      <c r="H22" s="374">
        <v>1242</v>
      </c>
      <c r="I22" s="374">
        <v>828</v>
      </c>
      <c r="J22" s="10">
        <v>1200</v>
      </c>
      <c r="K22" s="10">
        <v>60</v>
      </c>
      <c r="L22" s="218" t="s">
        <v>1498</v>
      </c>
      <c r="M22" s="225" t="s">
        <v>1496</v>
      </c>
      <c r="N22" s="218" t="s">
        <v>1456</v>
      </c>
      <c r="O22" s="218" t="s">
        <v>1488</v>
      </c>
      <c r="P22" s="225" t="s">
        <v>1496</v>
      </c>
      <c r="Q22" s="224"/>
    </row>
    <row r="23" spans="1:17" s="18" customFormat="1" ht="35.1" customHeight="1">
      <c r="A23" s="221">
        <v>18</v>
      </c>
      <c r="B23" s="216">
        <v>930</v>
      </c>
      <c r="C23" s="19" t="s">
        <v>1598</v>
      </c>
      <c r="D23" s="61">
        <v>39395</v>
      </c>
      <c r="E23" s="101">
        <v>30000</v>
      </c>
      <c r="F23" s="102">
        <v>39722</v>
      </c>
      <c r="G23" s="97">
        <v>9750</v>
      </c>
      <c r="H23" s="374">
        <v>1500</v>
      </c>
      <c r="I23" s="374">
        <v>1000</v>
      </c>
      <c r="J23" s="10">
        <v>1500</v>
      </c>
      <c r="K23" s="10">
        <v>50</v>
      </c>
      <c r="L23" s="218" t="s">
        <v>1507</v>
      </c>
      <c r="M23" s="225" t="s">
        <v>1496</v>
      </c>
      <c r="N23" s="218" t="s">
        <v>1456</v>
      </c>
      <c r="O23" s="218" t="s">
        <v>1457</v>
      </c>
      <c r="P23" s="225" t="s">
        <v>1496</v>
      </c>
      <c r="Q23" s="224"/>
    </row>
    <row r="24" spans="1:17" s="18" customFormat="1" ht="35.1" customHeight="1">
      <c r="A24" s="221">
        <v>19</v>
      </c>
      <c r="B24" s="216">
        <v>1176</v>
      </c>
      <c r="C24" s="19" t="s">
        <v>1600</v>
      </c>
      <c r="D24" s="11" t="s">
        <v>898</v>
      </c>
      <c r="E24" s="101">
        <v>25000</v>
      </c>
      <c r="F24" s="102">
        <v>40664</v>
      </c>
      <c r="G24" s="97">
        <v>7500</v>
      </c>
      <c r="H24" s="374">
        <v>978</v>
      </c>
      <c r="I24" s="374">
        <v>652</v>
      </c>
      <c r="J24" s="10">
        <v>1250</v>
      </c>
      <c r="K24" s="10">
        <v>70</v>
      </c>
      <c r="L24" s="218" t="s">
        <v>1521</v>
      </c>
      <c r="M24" s="225" t="s">
        <v>1435</v>
      </c>
      <c r="N24" s="218" t="s">
        <v>1516</v>
      </c>
      <c r="O24" s="218" t="s">
        <v>1457</v>
      </c>
      <c r="P24" s="225" t="s">
        <v>1435</v>
      </c>
      <c r="Q24" s="224"/>
    </row>
    <row r="25" spans="1:17" s="18" customFormat="1" ht="35.1" customHeight="1">
      <c r="A25" s="221">
        <v>20</v>
      </c>
      <c r="B25" s="216">
        <v>1298</v>
      </c>
      <c r="C25" s="19" t="s">
        <v>1618</v>
      </c>
      <c r="D25" s="11" t="s">
        <v>900</v>
      </c>
      <c r="E25" s="101">
        <v>40000</v>
      </c>
      <c r="F25" s="102" t="s">
        <v>889</v>
      </c>
      <c r="G25" s="97">
        <v>11300</v>
      </c>
      <c r="H25" s="374">
        <v>1440</v>
      </c>
      <c r="I25" s="374">
        <v>960</v>
      </c>
      <c r="J25" s="10">
        <v>2000</v>
      </c>
      <c r="K25" s="10">
        <v>100</v>
      </c>
      <c r="L25" s="218" t="s">
        <v>1533</v>
      </c>
      <c r="M25" s="225" t="s">
        <v>1496</v>
      </c>
      <c r="N25" s="218" t="s">
        <v>1523</v>
      </c>
      <c r="O25" s="218" t="s">
        <v>1457</v>
      </c>
      <c r="P25" s="225" t="s">
        <v>1496</v>
      </c>
      <c r="Q25" s="224"/>
    </row>
    <row r="26" spans="1:17" s="18" customFormat="1" ht="35.1" customHeight="1">
      <c r="A26" s="221">
        <v>21</v>
      </c>
      <c r="B26" s="216">
        <v>1310</v>
      </c>
      <c r="C26" s="19" t="s">
        <v>1619</v>
      </c>
      <c r="D26" s="61">
        <v>40919</v>
      </c>
      <c r="E26" s="101">
        <v>40000</v>
      </c>
      <c r="F26" s="102">
        <v>41277</v>
      </c>
      <c r="G26" s="97">
        <v>3200</v>
      </c>
      <c r="H26" s="374">
        <v>600</v>
      </c>
      <c r="I26" s="374">
        <v>400</v>
      </c>
      <c r="J26" s="10">
        <v>2000</v>
      </c>
      <c r="K26" s="10">
        <v>200</v>
      </c>
      <c r="L26" s="218" t="s">
        <v>1536</v>
      </c>
      <c r="M26" s="225" t="s">
        <v>1496</v>
      </c>
      <c r="N26" s="218" t="s">
        <v>1534</v>
      </c>
      <c r="O26" s="218" t="s">
        <v>1535</v>
      </c>
      <c r="P26" s="225" t="s">
        <v>1496</v>
      </c>
      <c r="Q26" s="224"/>
    </row>
    <row r="27" spans="1:17" s="18" customFormat="1" ht="35.1" customHeight="1">
      <c r="A27" s="221">
        <v>22</v>
      </c>
      <c r="B27" s="216">
        <v>1312</v>
      </c>
      <c r="C27" s="19" t="s">
        <v>1620</v>
      </c>
      <c r="D27" s="61">
        <v>40919</v>
      </c>
      <c r="E27" s="101">
        <v>40000</v>
      </c>
      <c r="F27" s="102">
        <v>41277</v>
      </c>
      <c r="G27" s="97">
        <v>10725</v>
      </c>
      <c r="H27" s="374">
        <v>2760</v>
      </c>
      <c r="I27" s="374">
        <v>1840</v>
      </c>
      <c r="J27" s="10">
        <v>2000</v>
      </c>
      <c r="K27" s="10">
        <v>150</v>
      </c>
      <c r="L27" s="218" t="s">
        <v>1537</v>
      </c>
      <c r="M27" s="225" t="s">
        <v>1435</v>
      </c>
      <c r="N27" s="218" t="s">
        <v>1523</v>
      </c>
      <c r="O27" s="218" t="s">
        <v>1535</v>
      </c>
      <c r="P27" s="225" t="s">
        <v>1435</v>
      </c>
      <c r="Q27" s="224"/>
    </row>
    <row r="28" spans="1:17" s="18" customFormat="1" ht="35.1" customHeight="1">
      <c r="A28" s="221">
        <v>23</v>
      </c>
      <c r="B28" s="216">
        <v>1382</v>
      </c>
      <c r="C28" s="19" t="s">
        <v>1622</v>
      </c>
      <c r="D28" s="11" t="s">
        <v>903</v>
      </c>
      <c r="E28" s="101">
        <v>60000</v>
      </c>
      <c r="F28" s="65" t="s">
        <v>892</v>
      </c>
      <c r="G28" s="97">
        <v>5000</v>
      </c>
      <c r="H28" s="374">
        <v>540</v>
      </c>
      <c r="I28" s="374">
        <v>360</v>
      </c>
      <c r="J28" s="10">
        <v>3000</v>
      </c>
      <c r="K28" s="10">
        <v>100</v>
      </c>
      <c r="L28" s="218" t="s">
        <v>1540</v>
      </c>
      <c r="M28" s="225" t="s">
        <v>1496</v>
      </c>
      <c r="N28" s="218" t="s">
        <v>1516</v>
      </c>
      <c r="O28" s="218" t="s">
        <v>1535</v>
      </c>
      <c r="P28" s="226" t="s">
        <v>1496</v>
      </c>
      <c r="Q28" s="227"/>
    </row>
    <row r="29" spans="1:17" s="18" customFormat="1" ht="35.1" customHeight="1">
      <c r="A29" s="221">
        <v>24</v>
      </c>
      <c r="B29" s="216">
        <v>1513</v>
      </c>
      <c r="C29" s="19" t="s">
        <v>1730</v>
      </c>
      <c r="D29" s="61">
        <v>42015</v>
      </c>
      <c r="E29" s="101">
        <v>48000</v>
      </c>
      <c r="F29" s="65" t="s">
        <v>1736</v>
      </c>
      <c r="G29" s="97">
        <v>5000</v>
      </c>
      <c r="H29" s="374">
        <v>1080</v>
      </c>
      <c r="I29" s="374">
        <v>720</v>
      </c>
      <c r="J29" s="10">
        <v>2400</v>
      </c>
      <c r="K29" s="10">
        <v>800</v>
      </c>
      <c r="L29" s="218" t="s">
        <v>1733</v>
      </c>
      <c r="M29" s="225" t="s">
        <v>1435</v>
      </c>
      <c r="N29" s="218" t="s">
        <v>1516</v>
      </c>
      <c r="O29" s="218" t="s">
        <v>1535</v>
      </c>
      <c r="P29" s="225" t="s">
        <v>1435</v>
      </c>
      <c r="Q29" s="224"/>
    </row>
    <row r="30" spans="1:17" s="18" customFormat="1" ht="35.1" customHeight="1">
      <c r="A30" s="221">
        <v>25</v>
      </c>
      <c r="B30" s="216">
        <v>1516</v>
      </c>
      <c r="C30" s="19" t="s">
        <v>1727</v>
      </c>
      <c r="D30" s="11" t="s">
        <v>1340</v>
      </c>
      <c r="E30" s="101">
        <v>48000</v>
      </c>
      <c r="F30" s="65" t="s">
        <v>1737</v>
      </c>
      <c r="G30" s="97">
        <v>20300</v>
      </c>
      <c r="H30" s="374">
        <v>1440</v>
      </c>
      <c r="I30" s="374">
        <v>960</v>
      </c>
      <c r="J30" s="10">
        <v>2400</v>
      </c>
      <c r="K30" s="10">
        <v>550</v>
      </c>
      <c r="L30" s="218" t="s">
        <v>1734</v>
      </c>
      <c r="M30" s="225" t="s">
        <v>1435</v>
      </c>
      <c r="N30" s="218" t="s">
        <v>1516</v>
      </c>
      <c r="O30" s="218" t="s">
        <v>1535</v>
      </c>
      <c r="P30" s="225" t="s">
        <v>1435</v>
      </c>
      <c r="Q30" s="224"/>
    </row>
    <row r="31" spans="1:17" s="18" customFormat="1" ht="35.1" customHeight="1">
      <c r="A31" s="221">
        <v>26</v>
      </c>
      <c r="B31" s="216">
        <v>1518</v>
      </c>
      <c r="C31" s="19" t="s">
        <v>1728</v>
      </c>
      <c r="D31" s="11" t="s">
        <v>1340</v>
      </c>
      <c r="E31" s="101">
        <v>48000</v>
      </c>
      <c r="F31" s="65" t="s">
        <v>1738</v>
      </c>
      <c r="G31" s="97">
        <v>34000</v>
      </c>
      <c r="H31" s="374">
        <v>2940</v>
      </c>
      <c r="I31" s="374">
        <v>1960</v>
      </c>
      <c r="J31" s="10">
        <v>2400</v>
      </c>
      <c r="K31" s="10">
        <v>300</v>
      </c>
      <c r="L31" s="218" t="s">
        <v>1735</v>
      </c>
      <c r="M31" s="225" t="s">
        <v>1454</v>
      </c>
      <c r="N31" s="218" t="s">
        <v>1516</v>
      </c>
      <c r="O31" s="218" t="s">
        <v>1535</v>
      </c>
      <c r="P31" s="225" t="s">
        <v>1454</v>
      </c>
      <c r="Q31" s="224"/>
    </row>
    <row r="32" spans="1:17" s="18" customFormat="1" ht="34.5" customHeight="1">
      <c r="A32" s="221">
        <v>27</v>
      </c>
      <c r="B32" s="216">
        <v>1519</v>
      </c>
      <c r="C32" s="19" t="s">
        <v>1729</v>
      </c>
      <c r="D32" s="11" t="s">
        <v>1340</v>
      </c>
      <c r="E32" s="101">
        <v>48000</v>
      </c>
      <c r="F32" s="65" t="s">
        <v>1739</v>
      </c>
      <c r="G32" s="97">
        <v>30000</v>
      </c>
      <c r="H32" s="374">
        <v>2604</v>
      </c>
      <c r="I32" s="374">
        <v>1746</v>
      </c>
      <c r="J32" s="10">
        <v>2400</v>
      </c>
      <c r="K32" s="10">
        <v>100</v>
      </c>
      <c r="L32" s="218" t="s">
        <v>1747</v>
      </c>
      <c r="M32" s="225" t="s">
        <v>1454</v>
      </c>
      <c r="N32" s="218" t="s">
        <v>1516</v>
      </c>
      <c r="O32" s="218" t="s">
        <v>1535</v>
      </c>
      <c r="P32" s="225" t="s">
        <v>1454</v>
      </c>
      <c r="Q32" s="224"/>
    </row>
    <row r="33" spans="1:17" s="18" customFormat="1" ht="35.1" customHeight="1">
      <c r="A33" s="221">
        <v>28</v>
      </c>
      <c r="B33" s="216">
        <v>211</v>
      </c>
      <c r="C33" s="19" t="s">
        <v>1556</v>
      </c>
      <c r="D33" s="11" t="s">
        <v>122</v>
      </c>
      <c r="E33" s="101">
        <v>10000</v>
      </c>
      <c r="F33" s="65" t="s">
        <v>832</v>
      </c>
      <c r="G33" s="97">
        <v>6615</v>
      </c>
      <c r="H33" s="374">
        <v>9600</v>
      </c>
      <c r="I33" s="374">
        <v>6400</v>
      </c>
      <c r="J33" s="10">
        <v>0</v>
      </c>
      <c r="K33" s="10">
        <v>25</v>
      </c>
      <c r="L33" s="218" t="s">
        <v>1458</v>
      </c>
      <c r="M33" s="225" t="s">
        <v>1454</v>
      </c>
      <c r="N33" s="218" t="s">
        <v>1456</v>
      </c>
      <c r="O33" s="218" t="s">
        <v>1457</v>
      </c>
      <c r="P33" s="225" t="s">
        <v>1454</v>
      </c>
      <c r="Q33" s="224"/>
    </row>
    <row r="34" spans="1:17" s="18" customFormat="1" ht="35.1" customHeight="1">
      <c r="A34" s="221">
        <v>29</v>
      </c>
      <c r="B34" s="216">
        <v>243</v>
      </c>
      <c r="C34" s="19" t="s">
        <v>1580</v>
      </c>
      <c r="D34" s="61">
        <v>36172</v>
      </c>
      <c r="E34" s="101">
        <v>10000</v>
      </c>
      <c r="F34" s="102">
        <v>36529</v>
      </c>
      <c r="G34" s="97">
        <v>7352</v>
      </c>
      <c r="H34" s="374">
        <v>5400</v>
      </c>
      <c r="I34" s="374">
        <v>3600</v>
      </c>
      <c r="J34" s="10">
        <v>0</v>
      </c>
      <c r="K34" s="10">
        <v>30</v>
      </c>
      <c r="L34" s="218" t="s">
        <v>1460</v>
      </c>
      <c r="M34" s="225" t="s">
        <v>1454</v>
      </c>
      <c r="N34" s="218" t="s">
        <v>1456</v>
      </c>
      <c r="O34" s="218" t="s">
        <v>1457</v>
      </c>
      <c r="P34" s="225" t="s">
        <v>1454</v>
      </c>
      <c r="Q34" s="224"/>
    </row>
    <row r="35" spans="1:17" s="18" customFormat="1" ht="35.1" customHeight="1">
      <c r="A35" s="221">
        <v>30</v>
      </c>
      <c r="B35" s="216">
        <v>244</v>
      </c>
      <c r="C35" s="19" t="s">
        <v>1581</v>
      </c>
      <c r="D35" s="61">
        <v>36172</v>
      </c>
      <c r="E35" s="101">
        <v>10000</v>
      </c>
      <c r="F35" s="102">
        <v>36529</v>
      </c>
      <c r="G35" s="97">
        <v>6198</v>
      </c>
      <c r="H35" s="374">
        <v>7812</v>
      </c>
      <c r="I35" s="374">
        <v>6382</v>
      </c>
      <c r="J35" s="10">
        <v>0</v>
      </c>
      <c r="K35" s="10">
        <v>45</v>
      </c>
      <c r="L35" s="218" t="s">
        <v>1461</v>
      </c>
      <c r="M35" s="225" t="s">
        <v>1454</v>
      </c>
      <c r="N35" s="218" t="s">
        <v>1456</v>
      </c>
      <c r="O35" s="218" t="s">
        <v>1457</v>
      </c>
      <c r="P35" s="225" t="s">
        <v>1454</v>
      </c>
      <c r="Q35" s="224"/>
    </row>
    <row r="36" spans="1:17" s="18" customFormat="1" ht="35.1" customHeight="1">
      <c r="A36" s="221">
        <v>31</v>
      </c>
      <c r="B36" s="216">
        <v>245</v>
      </c>
      <c r="C36" s="19" t="s">
        <v>1563</v>
      </c>
      <c r="D36" s="61">
        <v>36172</v>
      </c>
      <c r="E36" s="101">
        <v>10000</v>
      </c>
      <c r="F36" s="102">
        <v>36529</v>
      </c>
      <c r="G36" s="97">
        <v>3747</v>
      </c>
      <c r="H36" s="374">
        <v>1488</v>
      </c>
      <c r="I36" s="374">
        <v>992</v>
      </c>
      <c r="J36" s="10">
        <v>0</v>
      </c>
      <c r="K36" s="10">
        <v>0</v>
      </c>
      <c r="L36" s="218" t="s">
        <v>1462</v>
      </c>
      <c r="M36" s="225" t="s">
        <v>1454</v>
      </c>
      <c r="N36" s="218" t="s">
        <v>1456</v>
      </c>
      <c r="O36" s="218" t="s">
        <v>1457</v>
      </c>
      <c r="P36" s="225" t="s">
        <v>1454</v>
      </c>
      <c r="Q36" s="224"/>
    </row>
    <row r="37" spans="1:17" s="18" customFormat="1" ht="35.1" customHeight="1">
      <c r="A37" s="221">
        <v>32</v>
      </c>
      <c r="B37" s="216">
        <v>315</v>
      </c>
      <c r="C37" s="19" t="s">
        <v>1594</v>
      </c>
      <c r="D37" s="11" t="s">
        <v>134</v>
      </c>
      <c r="E37" s="101">
        <v>7500</v>
      </c>
      <c r="F37" s="65" t="s">
        <v>838</v>
      </c>
      <c r="G37" s="97">
        <v>2883</v>
      </c>
      <c r="H37" s="374">
        <v>1390</v>
      </c>
      <c r="I37" s="374">
        <v>920</v>
      </c>
      <c r="J37" s="10">
        <v>0</v>
      </c>
      <c r="K37" s="10">
        <v>0</v>
      </c>
      <c r="L37" s="218" t="s">
        <v>1464</v>
      </c>
      <c r="M37" s="225" t="s">
        <v>1454</v>
      </c>
      <c r="N37" s="218" t="s">
        <v>1456</v>
      </c>
      <c r="O37" s="218" t="s">
        <v>1463</v>
      </c>
      <c r="P37" s="225" t="s">
        <v>1454</v>
      </c>
      <c r="Q37" s="224"/>
    </row>
    <row r="38" spans="1:17" s="18" customFormat="1" ht="35.1" customHeight="1">
      <c r="A38" s="221">
        <v>33</v>
      </c>
      <c r="B38" s="216">
        <v>345</v>
      </c>
      <c r="C38" s="19" t="s">
        <v>1561</v>
      </c>
      <c r="D38" s="61">
        <v>36716</v>
      </c>
      <c r="E38" s="101">
        <v>5000</v>
      </c>
      <c r="F38" s="65" t="s">
        <v>839</v>
      </c>
      <c r="G38" s="97">
        <v>2481</v>
      </c>
      <c r="H38" s="374">
        <v>2400</v>
      </c>
      <c r="I38" s="374">
        <v>1600</v>
      </c>
      <c r="J38" s="10">
        <v>0</v>
      </c>
      <c r="K38" s="10">
        <v>65</v>
      </c>
      <c r="L38" s="218" t="s">
        <v>1465</v>
      </c>
      <c r="M38" s="225" t="s">
        <v>1466</v>
      </c>
      <c r="N38" s="218" t="s">
        <v>1456</v>
      </c>
      <c r="O38" s="218" t="s">
        <v>1457</v>
      </c>
      <c r="P38" s="225" t="s">
        <v>1466</v>
      </c>
      <c r="Q38" s="224"/>
    </row>
    <row r="39" spans="1:17" s="18" customFormat="1" ht="35.1" customHeight="1">
      <c r="A39" s="221">
        <v>34</v>
      </c>
      <c r="B39" s="216">
        <v>373</v>
      </c>
      <c r="C39" s="19" t="s">
        <v>1577</v>
      </c>
      <c r="D39" s="11" t="s">
        <v>135</v>
      </c>
      <c r="E39" s="101">
        <v>10000</v>
      </c>
      <c r="F39" s="65" t="s">
        <v>839</v>
      </c>
      <c r="G39" s="97">
        <v>4072</v>
      </c>
      <c r="H39" s="374">
        <v>2880</v>
      </c>
      <c r="I39" s="374">
        <v>1920</v>
      </c>
      <c r="J39" s="10">
        <v>0</v>
      </c>
      <c r="K39" s="10">
        <v>30</v>
      </c>
      <c r="L39" s="218" t="s">
        <v>1467</v>
      </c>
      <c r="M39" s="225" t="s">
        <v>1468</v>
      </c>
      <c r="N39" s="218" t="s">
        <v>1456</v>
      </c>
      <c r="O39" s="218" t="s">
        <v>1457</v>
      </c>
      <c r="P39" s="225" t="s">
        <v>1468</v>
      </c>
      <c r="Q39" s="224"/>
    </row>
    <row r="40" spans="1:17" s="18" customFormat="1" ht="35.1" customHeight="1">
      <c r="A40" s="221">
        <v>35</v>
      </c>
      <c r="B40" s="216">
        <v>385</v>
      </c>
      <c r="C40" s="19" t="s">
        <v>1575</v>
      </c>
      <c r="D40" s="61">
        <v>36537</v>
      </c>
      <c r="E40" s="101">
        <v>5000</v>
      </c>
      <c r="F40" s="102">
        <v>36895</v>
      </c>
      <c r="G40" s="97">
        <v>2110</v>
      </c>
      <c r="H40" s="374">
        <v>1380</v>
      </c>
      <c r="I40" s="374">
        <v>920</v>
      </c>
      <c r="J40" s="10">
        <v>0</v>
      </c>
      <c r="K40" s="10">
        <v>30</v>
      </c>
      <c r="L40" s="218" t="s">
        <v>1469</v>
      </c>
      <c r="M40" s="225" t="s">
        <v>1466</v>
      </c>
      <c r="N40" s="218" t="s">
        <v>1456</v>
      </c>
      <c r="O40" s="218" t="s">
        <v>1457</v>
      </c>
      <c r="P40" s="225" t="s">
        <v>1470</v>
      </c>
      <c r="Q40" s="224"/>
    </row>
    <row r="41" spans="1:17" s="18" customFormat="1" ht="35.1" customHeight="1">
      <c r="A41" s="221">
        <v>36</v>
      </c>
      <c r="B41" s="216">
        <v>386</v>
      </c>
      <c r="C41" s="19" t="s">
        <v>1576</v>
      </c>
      <c r="D41" s="61">
        <v>36537</v>
      </c>
      <c r="E41" s="101">
        <v>5000</v>
      </c>
      <c r="F41" s="102">
        <v>36895</v>
      </c>
      <c r="G41" s="97">
        <v>3944</v>
      </c>
      <c r="H41" s="374">
        <v>1800</v>
      </c>
      <c r="I41" s="374">
        <v>1200</v>
      </c>
      <c r="J41" s="10">
        <v>0</v>
      </c>
      <c r="K41" s="10">
        <v>30</v>
      </c>
      <c r="L41" s="218" t="s">
        <v>1471</v>
      </c>
      <c r="M41" s="225" t="s">
        <v>1466</v>
      </c>
      <c r="N41" s="218" t="s">
        <v>1456</v>
      </c>
      <c r="O41" s="218" t="s">
        <v>1457</v>
      </c>
      <c r="P41" s="225" t="s">
        <v>1466</v>
      </c>
      <c r="Q41" s="224"/>
    </row>
    <row r="42" spans="1:17" s="18" customFormat="1" ht="35.1" customHeight="1">
      <c r="A42" s="221">
        <v>37</v>
      </c>
      <c r="B42" s="216">
        <v>394</v>
      </c>
      <c r="C42" s="19" t="s">
        <v>1583</v>
      </c>
      <c r="D42" s="61">
        <v>36537</v>
      </c>
      <c r="E42" s="101">
        <v>10000</v>
      </c>
      <c r="F42" s="102">
        <v>36895</v>
      </c>
      <c r="G42" s="97">
        <v>2145</v>
      </c>
      <c r="H42" s="374">
        <v>1500</v>
      </c>
      <c r="I42" s="374">
        <v>1000</v>
      </c>
      <c r="J42" s="10">
        <v>0</v>
      </c>
      <c r="K42" s="10">
        <v>0</v>
      </c>
      <c r="L42" s="218" t="s">
        <v>1472</v>
      </c>
      <c r="M42" s="225" t="s">
        <v>1468</v>
      </c>
      <c r="N42" s="218" t="s">
        <v>1456</v>
      </c>
      <c r="O42" s="218" t="s">
        <v>1457</v>
      </c>
      <c r="P42" s="225" t="s">
        <v>1468</v>
      </c>
      <c r="Q42" s="224"/>
    </row>
    <row r="43" spans="1:17" s="18" customFormat="1" ht="35.1" customHeight="1">
      <c r="A43" s="221">
        <v>38</v>
      </c>
      <c r="B43" s="216">
        <v>421</v>
      </c>
      <c r="C43" s="19" t="s">
        <v>1559</v>
      </c>
      <c r="D43" s="11" t="s">
        <v>140</v>
      </c>
      <c r="E43" s="101">
        <v>10000</v>
      </c>
      <c r="F43" s="65" t="s">
        <v>841</v>
      </c>
      <c r="G43" s="97">
        <v>3715</v>
      </c>
      <c r="H43" s="374">
        <v>1692</v>
      </c>
      <c r="I43" s="374">
        <v>1108</v>
      </c>
      <c r="J43" s="10">
        <v>0</v>
      </c>
      <c r="K43" s="10">
        <v>50</v>
      </c>
      <c r="L43" s="218" t="s">
        <v>1473</v>
      </c>
      <c r="M43" s="225" t="s">
        <v>1454</v>
      </c>
      <c r="N43" s="218" t="s">
        <v>1456</v>
      </c>
      <c r="O43" s="218" t="s">
        <v>1457</v>
      </c>
      <c r="P43" s="225" t="s">
        <v>1434</v>
      </c>
      <c r="Q43" s="224"/>
    </row>
    <row r="44" spans="1:17" s="18" customFormat="1" ht="35.1" customHeight="1">
      <c r="A44" s="221">
        <v>39</v>
      </c>
      <c r="B44" s="216">
        <v>438</v>
      </c>
      <c r="C44" s="19" t="s">
        <v>1579</v>
      </c>
      <c r="D44" s="11" t="s">
        <v>143</v>
      </c>
      <c r="E44" s="101">
        <v>5000</v>
      </c>
      <c r="F44" s="65" t="s">
        <v>845</v>
      </c>
      <c r="G44" s="97">
        <v>2825</v>
      </c>
      <c r="H44" s="374">
        <v>1212</v>
      </c>
      <c r="I44" s="374">
        <v>808</v>
      </c>
      <c r="J44" s="10">
        <v>0</v>
      </c>
      <c r="K44" s="10">
        <v>20</v>
      </c>
      <c r="L44" s="218" t="s">
        <v>1474</v>
      </c>
      <c r="M44" s="225" t="s">
        <v>1454</v>
      </c>
      <c r="N44" s="218" t="s">
        <v>1456</v>
      </c>
      <c r="O44" s="218" t="s">
        <v>1457</v>
      </c>
      <c r="P44" s="225" t="s">
        <v>1454</v>
      </c>
      <c r="Q44" s="224"/>
    </row>
    <row r="45" spans="1:17" s="18" customFormat="1" ht="35.1" customHeight="1">
      <c r="A45" s="221">
        <v>40</v>
      </c>
      <c r="B45" s="216">
        <v>440</v>
      </c>
      <c r="C45" s="19" t="s">
        <v>1562</v>
      </c>
      <c r="D45" s="11" t="s">
        <v>143</v>
      </c>
      <c r="E45" s="101">
        <v>5000</v>
      </c>
      <c r="F45" s="65" t="s">
        <v>845</v>
      </c>
      <c r="G45" s="97">
        <v>4791</v>
      </c>
      <c r="H45" s="374">
        <v>1500</v>
      </c>
      <c r="I45" s="374">
        <v>1000</v>
      </c>
      <c r="J45" s="10">
        <v>0</v>
      </c>
      <c r="K45" s="10">
        <v>20</v>
      </c>
      <c r="L45" s="218" t="s">
        <v>1740</v>
      </c>
      <c r="M45" s="218" t="s">
        <v>1475</v>
      </c>
      <c r="N45" s="218" t="s">
        <v>1456</v>
      </c>
      <c r="O45" s="218" t="s">
        <v>1457</v>
      </c>
      <c r="P45" s="225" t="s">
        <v>1476</v>
      </c>
      <c r="Q45" s="224"/>
    </row>
    <row r="46" spans="1:17" s="18" customFormat="1" ht="35.1" customHeight="1">
      <c r="A46" s="221">
        <v>41</v>
      </c>
      <c r="B46" s="216">
        <v>457</v>
      </c>
      <c r="C46" s="19" t="s">
        <v>1553</v>
      </c>
      <c r="D46" s="11" t="s">
        <v>144</v>
      </c>
      <c r="E46" s="101">
        <v>9000</v>
      </c>
      <c r="F46" s="65" t="s">
        <v>845</v>
      </c>
      <c r="G46" s="97">
        <v>6380</v>
      </c>
      <c r="H46" s="374">
        <v>4578</v>
      </c>
      <c r="I46" s="374">
        <v>3052</v>
      </c>
      <c r="J46" s="10">
        <v>0</v>
      </c>
      <c r="K46" s="10">
        <v>0</v>
      </c>
      <c r="L46" s="218" t="s">
        <v>1741</v>
      </c>
      <c r="M46" s="225" t="s">
        <v>1477</v>
      </c>
      <c r="N46" s="218" t="s">
        <v>1478</v>
      </c>
      <c r="O46" s="218" t="s">
        <v>1457</v>
      </c>
      <c r="P46" s="225" t="s">
        <v>1477</v>
      </c>
      <c r="Q46" s="224"/>
    </row>
    <row r="47" spans="1:17" s="18" customFormat="1" ht="35.1" customHeight="1">
      <c r="A47" s="221">
        <v>42</v>
      </c>
      <c r="B47" s="216">
        <v>497</v>
      </c>
      <c r="C47" s="19" t="s">
        <v>1602</v>
      </c>
      <c r="D47" s="11" t="s">
        <v>536</v>
      </c>
      <c r="E47" s="101">
        <v>18000</v>
      </c>
      <c r="F47" s="65" t="s">
        <v>849</v>
      </c>
      <c r="G47" s="97">
        <v>8876</v>
      </c>
      <c r="H47" s="374">
        <v>3744</v>
      </c>
      <c r="I47" s="374">
        <v>2496</v>
      </c>
      <c r="J47" s="10">
        <v>0</v>
      </c>
      <c r="K47" s="10">
        <v>0</v>
      </c>
      <c r="L47" s="218" t="s">
        <v>1479</v>
      </c>
      <c r="M47" s="225" t="s">
        <v>1454</v>
      </c>
      <c r="N47" s="218" t="s">
        <v>1456</v>
      </c>
      <c r="O47" s="218" t="s">
        <v>1457</v>
      </c>
      <c r="P47" s="225" t="s">
        <v>1454</v>
      </c>
      <c r="Q47" s="224"/>
    </row>
    <row r="48" spans="1:17" s="18" customFormat="1" ht="35.1" customHeight="1">
      <c r="A48" s="221">
        <v>43</v>
      </c>
      <c r="B48" s="216">
        <v>505</v>
      </c>
      <c r="C48" s="19" t="s">
        <v>1574</v>
      </c>
      <c r="D48" s="61">
        <v>36903</v>
      </c>
      <c r="E48" s="101">
        <v>10000</v>
      </c>
      <c r="F48" s="102">
        <v>37260</v>
      </c>
      <c r="G48" s="97">
        <v>7498</v>
      </c>
      <c r="H48" s="374">
        <v>4836</v>
      </c>
      <c r="I48" s="374">
        <v>3244</v>
      </c>
      <c r="J48" s="10">
        <v>0</v>
      </c>
      <c r="K48" s="10">
        <v>0</v>
      </c>
      <c r="L48" s="218" t="s">
        <v>1480</v>
      </c>
      <c r="M48" s="225" t="s">
        <v>1454</v>
      </c>
      <c r="N48" s="218" t="s">
        <v>1456</v>
      </c>
      <c r="O48" s="218" t="s">
        <v>1457</v>
      </c>
      <c r="P48" s="225" t="s">
        <v>1454</v>
      </c>
      <c r="Q48" s="224"/>
    </row>
    <row r="49" spans="1:17" s="18" customFormat="1" ht="35.1" customHeight="1">
      <c r="A49" s="221">
        <v>44</v>
      </c>
      <c r="B49" s="216">
        <v>506</v>
      </c>
      <c r="C49" s="19" t="s">
        <v>1582</v>
      </c>
      <c r="D49" s="61">
        <v>36903</v>
      </c>
      <c r="E49" s="101">
        <v>9000</v>
      </c>
      <c r="F49" s="102">
        <v>37260</v>
      </c>
      <c r="G49" s="97">
        <v>3935</v>
      </c>
      <c r="H49" s="374">
        <v>3480</v>
      </c>
      <c r="I49" s="374">
        <v>2320</v>
      </c>
      <c r="J49" s="10">
        <v>0</v>
      </c>
      <c r="K49" s="10">
        <v>0</v>
      </c>
      <c r="L49" s="218" t="s">
        <v>1481</v>
      </c>
      <c r="M49" s="225" t="s">
        <v>1477</v>
      </c>
      <c r="N49" s="218" t="s">
        <v>1456</v>
      </c>
      <c r="O49" s="218" t="s">
        <v>1457</v>
      </c>
      <c r="P49" s="225" t="s">
        <v>1477</v>
      </c>
      <c r="Q49" s="224"/>
    </row>
    <row r="50" spans="1:17" s="18" customFormat="1" ht="35.1" customHeight="1">
      <c r="A50" s="221">
        <v>45</v>
      </c>
      <c r="B50" s="216">
        <v>508</v>
      </c>
      <c r="C50" s="19" t="s">
        <v>1597</v>
      </c>
      <c r="D50" s="61">
        <v>36903</v>
      </c>
      <c r="E50" s="101">
        <v>10000</v>
      </c>
      <c r="F50" s="102">
        <v>37260</v>
      </c>
      <c r="G50" s="97">
        <v>4262</v>
      </c>
      <c r="H50" s="374">
        <v>5340</v>
      </c>
      <c r="I50" s="374">
        <v>3530</v>
      </c>
      <c r="J50" s="10">
        <v>0</v>
      </c>
      <c r="K50" s="10">
        <v>140</v>
      </c>
      <c r="L50" s="218" t="s">
        <v>1482</v>
      </c>
      <c r="M50" s="225" t="s">
        <v>1454</v>
      </c>
      <c r="N50" s="218" t="s">
        <v>1456</v>
      </c>
      <c r="O50" s="218" t="s">
        <v>1457</v>
      </c>
      <c r="P50" s="225" t="s">
        <v>1454</v>
      </c>
      <c r="Q50" s="224"/>
    </row>
    <row r="51" spans="1:17" s="18" customFormat="1" ht="35.1" customHeight="1">
      <c r="A51" s="221">
        <v>46</v>
      </c>
      <c r="B51" s="216">
        <v>539</v>
      </c>
      <c r="C51" s="19" t="s">
        <v>1578</v>
      </c>
      <c r="D51" s="61">
        <v>37411</v>
      </c>
      <c r="E51" s="101">
        <v>9000</v>
      </c>
      <c r="F51" s="102">
        <v>37567</v>
      </c>
      <c r="G51" s="97">
        <v>6600</v>
      </c>
      <c r="H51" s="374">
        <v>10470</v>
      </c>
      <c r="I51" s="374">
        <v>6980</v>
      </c>
      <c r="J51" s="10">
        <v>0</v>
      </c>
      <c r="K51" s="10">
        <v>0</v>
      </c>
      <c r="L51" s="218" t="s">
        <v>1486</v>
      </c>
      <c r="M51" s="225" t="s">
        <v>1454</v>
      </c>
      <c r="N51" s="218" t="s">
        <v>1456</v>
      </c>
      <c r="O51" s="218" t="s">
        <v>1457</v>
      </c>
      <c r="P51" s="225" t="s">
        <v>1454</v>
      </c>
      <c r="Q51" s="224"/>
    </row>
    <row r="52" spans="1:17" s="18" customFormat="1" ht="35.1" customHeight="1">
      <c r="A52" s="221">
        <v>47</v>
      </c>
      <c r="B52" s="216">
        <v>557</v>
      </c>
      <c r="C52" s="19" t="s">
        <v>1545</v>
      </c>
      <c r="D52" s="61">
        <v>37411</v>
      </c>
      <c r="E52" s="101">
        <v>5000</v>
      </c>
      <c r="F52" s="102">
        <v>37264</v>
      </c>
      <c r="G52" s="97">
        <v>4164</v>
      </c>
      <c r="H52" s="374">
        <v>4560</v>
      </c>
      <c r="I52" s="374">
        <v>3040</v>
      </c>
      <c r="J52" s="10">
        <v>0</v>
      </c>
      <c r="K52" s="10">
        <v>0</v>
      </c>
      <c r="L52" s="218" t="s">
        <v>1742</v>
      </c>
      <c r="M52" s="225" t="s">
        <v>1477</v>
      </c>
      <c r="N52" s="218" t="s">
        <v>1456</v>
      </c>
      <c r="O52" s="218" t="s">
        <v>1457</v>
      </c>
      <c r="P52" s="225" t="s">
        <v>1477</v>
      </c>
      <c r="Q52" s="224"/>
    </row>
    <row r="53" spans="1:17" s="18" customFormat="1" ht="35.1" customHeight="1">
      <c r="A53" s="221">
        <v>48</v>
      </c>
      <c r="B53" s="216">
        <v>610</v>
      </c>
      <c r="C53" s="19" t="s">
        <v>1591</v>
      </c>
      <c r="D53" s="61">
        <v>37417</v>
      </c>
      <c r="E53" s="101">
        <v>6000</v>
      </c>
      <c r="F53" s="102">
        <v>37774</v>
      </c>
      <c r="G53" s="97">
        <v>3050</v>
      </c>
      <c r="H53" s="374">
        <v>1770</v>
      </c>
      <c r="I53" s="374">
        <v>1180</v>
      </c>
      <c r="J53" s="10">
        <v>0</v>
      </c>
      <c r="K53" s="10">
        <v>0</v>
      </c>
      <c r="L53" s="218" t="s">
        <v>1487</v>
      </c>
      <c r="M53" s="225" t="s">
        <v>1454</v>
      </c>
      <c r="N53" s="218" t="s">
        <v>1456</v>
      </c>
      <c r="O53" s="218" t="s">
        <v>1457</v>
      </c>
      <c r="P53" s="225" t="s">
        <v>1454</v>
      </c>
      <c r="Q53" s="224"/>
    </row>
    <row r="54" spans="1:17" s="18" customFormat="1" ht="35.1" customHeight="1">
      <c r="A54" s="221">
        <v>49</v>
      </c>
      <c r="B54" s="216">
        <v>650</v>
      </c>
      <c r="C54" s="19" t="s">
        <v>1593</v>
      </c>
      <c r="D54" s="61">
        <v>37773</v>
      </c>
      <c r="E54" s="101">
        <v>10000</v>
      </c>
      <c r="F54" s="102">
        <v>37777</v>
      </c>
      <c r="G54" s="97">
        <v>6347</v>
      </c>
      <c r="H54" s="374">
        <v>6030</v>
      </c>
      <c r="I54" s="374">
        <v>4980</v>
      </c>
      <c r="J54" s="10">
        <v>0</v>
      </c>
      <c r="K54" s="10">
        <v>50</v>
      </c>
      <c r="L54" s="218" t="s">
        <v>1489</v>
      </c>
      <c r="M54" s="228" t="s">
        <v>1477</v>
      </c>
      <c r="N54" s="218" t="s">
        <v>1456</v>
      </c>
      <c r="O54" s="218" t="s">
        <v>1488</v>
      </c>
      <c r="P54" s="225" t="s">
        <v>1477</v>
      </c>
      <c r="Q54" s="224"/>
    </row>
    <row r="55" spans="1:17" s="18" customFormat="1" ht="35.1" customHeight="1">
      <c r="A55" s="221">
        <v>50</v>
      </c>
      <c r="B55" s="216">
        <v>668</v>
      </c>
      <c r="C55" s="19" t="s">
        <v>1592</v>
      </c>
      <c r="D55" s="11" t="s">
        <v>650</v>
      </c>
      <c r="E55" s="101">
        <v>10000</v>
      </c>
      <c r="F55" s="65" t="s">
        <v>855</v>
      </c>
      <c r="G55" s="97">
        <v>3813</v>
      </c>
      <c r="H55" s="374">
        <v>1920</v>
      </c>
      <c r="I55" s="374">
        <v>1280</v>
      </c>
      <c r="J55" s="10">
        <v>0</v>
      </c>
      <c r="K55" s="10">
        <v>20</v>
      </c>
      <c r="L55" s="218" t="s">
        <v>1491</v>
      </c>
      <c r="M55" s="225" t="s">
        <v>1477</v>
      </c>
      <c r="N55" s="218" t="s">
        <v>1456</v>
      </c>
      <c r="O55" s="218" t="s">
        <v>1488</v>
      </c>
      <c r="P55" s="225" t="s">
        <v>1477</v>
      </c>
      <c r="Q55" s="224"/>
    </row>
    <row r="56" spans="1:17" s="18" customFormat="1" ht="35.1" customHeight="1">
      <c r="A56" s="221">
        <v>51</v>
      </c>
      <c r="B56" s="216">
        <v>693</v>
      </c>
      <c r="C56" s="19" t="s">
        <v>1603</v>
      </c>
      <c r="D56" s="11" t="s">
        <v>665</v>
      </c>
      <c r="E56" s="101">
        <v>7500</v>
      </c>
      <c r="F56" s="65" t="s">
        <v>665</v>
      </c>
      <c r="G56" s="97">
        <v>4470</v>
      </c>
      <c r="H56" s="374">
        <v>2490</v>
      </c>
      <c r="I56" s="374">
        <v>1560</v>
      </c>
      <c r="J56" s="10">
        <v>0</v>
      </c>
      <c r="K56" s="10">
        <v>110</v>
      </c>
      <c r="L56" s="218" t="s">
        <v>1492</v>
      </c>
      <c r="M56" s="225" t="s">
        <v>1454</v>
      </c>
      <c r="N56" s="218" t="s">
        <v>1456</v>
      </c>
      <c r="O56" s="218" t="s">
        <v>1488</v>
      </c>
      <c r="P56" s="225" t="s">
        <v>1454</v>
      </c>
      <c r="Q56" s="224"/>
    </row>
    <row r="57" spans="1:17" s="18" customFormat="1" ht="35.1" customHeight="1">
      <c r="A57" s="221">
        <v>52</v>
      </c>
      <c r="B57" s="216">
        <v>708</v>
      </c>
      <c r="C57" s="19" t="s">
        <v>1604</v>
      </c>
      <c r="D57" s="61">
        <v>38268</v>
      </c>
      <c r="E57" s="101">
        <v>9000</v>
      </c>
      <c r="F57" s="102">
        <v>38272</v>
      </c>
      <c r="G57" s="97">
        <v>1800</v>
      </c>
      <c r="H57" s="374">
        <v>1230</v>
      </c>
      <c r="I57" s="374">
        <v>820</v>
      </c>
      <c r="J57" s="10">
        <v>0</v>
      </c>
      <c r="K57" s="10">
        <v>50</v>
      </c>
      <c r="L57" s="218" t="s">
        <v>1493</v>
      </c>
      <c r="M57" s="225" t="s">
        <v>1477</v>
      </c>
      <c r="N57" s="218" t="s">
        <v>1456</v>
      </c>
      <c r="O57" s="218" t="s">
        <v>1488</v>
      </c>
      <c r="P57" s="225" t="s">
        <v>1477</v>
      </c>
      <c r="Q57" s="224"/>
    </row>
    <row r="58" spans="1:17" s="18" customFormat="1" ht="35.1" customHeight="1">
      <c r="A58" s="221">
        <v>53</v>
      </c>
      <c r="B58" s="216">
        <v>759</v>
      </c>
      <c r="C58" s="19" t="s">
        <v>1555</v>
      </c>
      <c r="D58" s="61">
        <v>38420</v>
      </c>
      <c r="E58" s="101">
        <v>20000</v>
      </c>
      <c r="F58" s="102">
        <v>38870</v>
      </c>
      <c r="G58" s="97">
        <v>7082</v>
      </c>
      <c r="H58" s="374">
        <v>1920</v>
      </c>
      <c r="I58" s="374">
        <v>1330</v>
      </c>
      <c r="J58" s="10">
        <v>1000</v>
      </c>
      <c r="K58" s="10">
        <v>150</v>
      </c>
      <c r="L58" s="218" t="s">
        <v>1494</v>
      </c>
      <c r="M58" s="225" t="s">
        <v>1477</v>
      </c>
      <c r="N58" s="218" t="s">
        <v>1456</v>
      </c>
      <c r="O58" s="218" t="s">
        <v>1488</v>
      </c>
      <c r="P58" s="225" t="s">
        <v>1477</v>
      </c>
      <c r="Q58" s="224"/>
    </row>
    <row r="59" spans="1:17" s="18" customFormat="1" ht="35.1" customHeight="1">
      <c r="A59" s="221">
        <v>54</v>
      </c>
      <c r="B59" s="216">
        <v>854</v>
      </c>
      <c r="C59" s="19" t="s">
        <v>1586</v>
      </c>
      <c r="D59" s="61">
        <v>38727</v>
      </c>
      <c r="E59" s="101">
        <v>18000</v>
      </c>
      <c r="F59" s="102">
        <v>39084</v>
      </c>
      <c r="G59" s="97">
        <v>12700</v>
      </c>
      <c r="H59" s="374">
        <v>1350</v>
      </c>
      <c r="I59" s="374">
        <v>900</v>
      </c>
      <c r="J59" s="10">
        <v>900</v>
      </c>
      <c r="K59" s="10">
        <v>80</v>
      </c>
      <c r="L59" s="218" t="s">
        <v>1499</v>
      </c>
      <c r="M59" s="225" t="s">
        <v>1454</v>
      </c>
      <c r="N59" s="218" t="s">
        <v>1456</v>
      </c>
      <c r="O59" s="218" t="s">
        <v>1488</v>
      </c>
      <c r="P59" s="225" t="s">
        <v>1454</v>
      </c>
      <c r="Q59" s="224"/>
    </row>
    <row r="60" spans="1:17" s="18" customFormat="1" ht="35.1" customHeight="1">
      <c r="A60" s="221">
        <v>55</v>
      </c>
      <c r="B60" s="216">
        <v>857</v>
      </c>
      <c r="C60" s="19" t="s">
        <v>1587</v>
      </c>
      <c r="D60" s="61">
        <v>38727</v>
      </c>
      <c r="E60" s="101">
        <v>20000</v>
      </c>
      <c r="F60" s="102">
        <v>39084</v>
      </c>
      <c r="G60" s="97">
        <v>6800</v>
      </c>
      <c r="H60" s="374">
        <v>2412</v>
      </c>
      <c r="I60" s="374">
        <v>1608</v>
      </c>
      <c r="J60" s="10">
        <v>1000</v>
      </c>
      <c r="K60" s="10">
        <v>80</v>
      </c>
      <c r="L60" s="218" t="s">
        <v>1743</v>
      </c>
      <c r="M60" s="225" t="s">
        <v>1454</v>
      </c>
      <c r="N60" s="218" t="s">
        <v>1456</v>
      </c>
      <c r="O60" s="218" t="s">
        <v>1488</v>
      </c>
      <c r="P60" s="225" t="s">
        <v>1454</v>
      </c>
      <c r="Q60" s="224"/>
    </row>
    <row r="61" spans="1:17" s="18" customFormat="1" ht="35.1" customHeight="1">
      <c r="A61" s="221">
        <v>56</v>
      </c>
      <c r="B61" s="216">
        <v>873</v>
      </c>
      <c r="C61" s="19" t="s">
        <v>1584</v>
      </c>
      <c r="D61" s="61">
        <v>38786</v>
      </c>
      <c r="E61" s="101">
        <v>24000</v>
      </c>
      <c r="F61" s="102">
        <v>39115</v>
      </c>
      <c r="G61" s="97">
        <v>7000</v>
      </c>
      <c r="H61" s="374">
        <v>1452</v>
      </c>
      <c r="I61" s="374">
        <v>968</v>
      </c>
      <c r="J61" s="10">
        <v>1200</v>
      </c>
      <c r="K61" s="10">
        <v>130</v>
      </c>
      <c r="L61" s="218" t="s">
        <v>1500</v>
      </c>
      <c r="M61" s="225" t="s">
        <v>1454</v>
      </c>
      <c r="N61" s="218" t="s">
        <v>1456</v>
      </c>
      <c r="O61" s="218" t="s">
        <v>1457</v>
      </c>
      <c r="P61" s="225" t="s">
        <v>1454</v>
      </c>
      <c r="Q61" s="224"/>
    </row>
    <row r="62" spans="1:17" s="18" customFormat="1" ht="35.1" customHeight="1">
      <c r="A62" s="221">
        <v>57</v>
      </c>
      <c r="B62" s="216">
        <v>878</v>
      </c>
      <c r="C62" s="19" t="s">
        <v>1588</v>
      </c>
      <c r="D62" s="61">
        <v>38786</v>
      </c>
      <c r="E62" s="101">
        <v>15000</v>
      </c>
      <c r="F62" s="102">
        <v>39115</v>
      </c>
      <c r="G62" s="97">
        <v>5175</v>
      </c>
      <c r="H62" s="374">
        <v>1800</v>
      </c>
      <c r="I62" s="374">
        <v>1200</v>
      </c>
      <c r="J62" s="10">
        <v>750</v>
      </c>
      <c r="K62" s="10">
        <v>50</v>
      </c>
      <c r="L62" s="218" t="s">
        <v>1501</v>
      </c>
      <c r="M62" s="225" t="s">
        <v>1477</v>
      </c>
      <c r="N62" s="218" t="s">
        <v>1456</v>
      </c>
      <c r="O62" s="218" t="s">
        <v>1457</v>
      </c>
      <c r="P62" s="225" t="s">
        <v>1477</v>
      </c>
      <c r="Q62" s="224"/>
    </row>
    <row r="63" spans="1:17" s="18" customFormat="1" ht="35.1" customHeight="1">
      <c r="A63" s="221">
        <v>58</v>
      </c>
      <c r="B63" s="216">
        <v>882</v>
      </c>
      <c r="C63" s="19" t="s">
        <v>1589</v>
      </c>
      <c r="D63" s="61">
        <v>38786</v>
      </c>
      <c r="E63" s="101">
        <v>15000</v>
      </c>
      <c r="F63" s="102">
        <v>39115</v>
      </c>
      <c r="G63" s="97">
        <v>3425</v>
      </c>
      <c r="H63" s="374">
        <v>1080</v>
      </c>
      <c r="I63" s="374">
        <v>720</v>
      </c>
      <c r="J63" s="10">
        <v>750</v>
      </c>
      <c r="K63" s="10">
        <v>50</v>
      </c>
      <c r="L63" s="218" t="s">
        <v>1502</v>
      </c>
      <c r="M63" s="225" t="s">
        <v>1477</v>
      </c>
      <c r="N63" s="218" t="s">
        <v>1456</v>
      </c>
      <c r="O63" s="218" t="s">
        <v>1457</v>
      </c>
      <c r="P63" s="225" t="s">
        <v>1477</v>
      </c>
      <c r="Q63" s="224"/>
    </row>
    <row r="64" spans="1:17" s="18" customFormat="1" ht="35.1" customHeight="1">
      <c r="A64" s="221">
        <v>59</v>
      </c>
      <c r="B64" s="216">
        <v>899</v>
      </c>
      <c r="C64" s="19" t="s">
        <v>1568</v>
      </c>
      <c r="D64" s="11" t="s">
        <v>787</v>
      </c>
      <c r="E64" s="101">
        <v>20000</v>
      </c>
      <c r="F64" s="102">
        <v>39388</v>
      </c>
      <c r="G64" s="97">
        <v>7500</v>
      </c>
      <c r="H64" s="374">
        <v>2280</v>
      </c>
      <c r="I64" s="374">
        <v>1520</v>
      </c>
      <c r="J64" s="10">
        <v>1000</v>
      </c>
      <c r="K64" s="10">
        <v>70</v>
      </c>
      <c r="L64" s="218" t="s">
        <v>1503</v>
      </c>
      <c r="M64" s="225" t="s">
        <v>1477</v>
      </c>
      <c r="N64" s="218" t="s">
        <v>1456</v>
      </c>
      <c r="O64" s="218" t="s">
        <v>1457</v>
      </c>
      <c r="P64" s="225" t="s">
        <v>1477</v>
      </c>
      <c r="Q64" s="224"/>
    </row>
    <row r="65" spans="1:17" s="18" customFormat="1" ht="35.1" customHeight="1">
      <c r="A65" s="221">
        <v>60</v>
      </c>
      <c r="B65" s="216">
        <v>901</v>
      </c>
      <c r="C65" s="19" t="s">
        <v>1569</v>
      </c>
      <c r="D65" s="11" t="s">
        <v>787</v>
      </c>
      <c r="E65" s="101">
        <v>18000</v>
      </c>
      <c r="F65" s="102">
        <v>39388</v>
      </c>
      <c r="G65" s="97">
        <v>14100</v>
      </c>
      <c r="H65" s="374">
        <v>2520</v>
      </c>
      <c r="I65" s="374">
        <v>1680</v>
      </c>
      <c r="J65" s="10">
        <v>900</v>
      </c>
      <c r="K65" s="10">
        <v>40</v>
      </c>
      <c r="L65" s="218" t="s">
        <v>1504</v>
      </c>
      <c r="M65" s="225" t="s">
        <v>1477</v>
      </c>
      <c r="N65" s="218" t="s">
        <v>1456</v>
      </c>
      <c r="O65" s="218" t="s">
        <v>1457</v>
      </c>
      <c r="P65" s="225" t="s">
        <v>1496</v>
      </c>
      <c r="Q65" s="224"/>
    </row>
    <row r="66" spans="1:17" s="18" customFormat="1" ht="35.1" customHeight="1">
      <c r="A66" s="221">
        <v>61</v>
      </c>
      <c r="B66" s="216">
        <v>915</v>
      </c>
      <c r="C66" s="19" t="s">
        <v>1557</v>
      </c>
      <c r="D66" s="61">
        <v>39175</v>
      </c>
      <c r="E66" s="101">
        <v>10000</v>
      </c>
      <c r="F66" s="102">
        <v>39089</v>
      </c>
      <c r="G66" s="97">
        <v>5662</v>
      </c>
      <c r="H66" s="374">
        <v>1500</v>
      </c>
      <c r="I66" s="374">
        <v>1000</v>
      </c>
      <c r="J66" s="10">
        <v>500</v>
      </c>
      <c r="K66" s="10">
        <v>100</v>
      </c>
      <c r="L66" s="218" t="s">
        <v>1505</v>
      </c>
      <c r="M66" s="225" t="s">
        <v>1477</v>
      </c>
      <c r="N66" s="218" t="s">
        <v>1456</v>
      </c>
      <c r="O66" s="218" t="s">
        <v>1457</v>
      </c>
      <c r="P66" s="225" t="s">
        <v>1477</v>
      </c>
      <c r="Q66" s="224"/>
    </row>
    <row r="67" spans="1:17" s="18" customFormat="1" ht="35.1" customHeight="1">
      <c r="A67" s="221">
        <v>62</v>
      </c>
      <c r="B67" s="216">
        <v>916</v>
      </c>
      <c r="C67" s="19" t="s">
        <v>1558</v>
      </c>
      <c r="D67" s="61">
        <v>39175</v>
      </c>
      <c r="E67" s="101">
        <v>20000</v>
      </c>
      <c r="F67" s="102">
        <v>39089</v>
      </c>
      <c r="G67" s="97">
        <v>15960</v>
      </c>
      <c r="H67" s="374">
        <v>2880</v>
      </c>
      <c r="I67" s="374">
        <v>1920</v>
      </c>
      <c r="J67" s="10">
        <v>1000</v>
      </c>
      <c r="K67" s="10">
        <v>70</v>
      </c>
      <c r="L67" s="218" t="s">
        <v>1506</v>
      </c>
      <c r="M67" s="225" t="s">
        <v>1454</v>
      </c>
      <c r="N67" s="218" t="s">
        <v>1456</v>
      </c>
      <c r="O67" s="218" t="s">
        <v>1457</v>
      </c>
      <c r="P67" s="225" t="s">
        <v>1454</v>
      </c>
      <c r="Q67" s="224"/>
    </row>
    <row r="68" spans="1:17" s="18" customFormat="1" ht="35.1" customHeight="1">
      <c r="A68" s="221">
        <v>63</v>
      </c>
      <c r="B68" s="216">
        <v>955</v>
      </c>
      <c r="C68" s="19" t="s">
        <v>1560</v>
      </c>
      <c r="D68" s="11" t="s">
        <v>810</v>
      </c>
      <c r="E68" s="101">
        <v>24000</v>
      </c>
      <c r="F68" s="65" t="s">
        <v>872</v>
      </c>
      <c r="G68" s="97">
        <v>15050</v>
      </c>
      <c r="H68" s="374">
        <v>2448</v>
      </c>
      <c r="I68" s="374">
        <v>1632</v>
      </c>
      <c r="J68" s="10">
        <v>1200</v>
      </c>
      <c r="K68" s="10">
        <v>30</v>
      </c>
      <c r="L68" s="218" t="s">
        <v>1508</v>
      </c>
      <c r="M68" s="225" t="s">
        <v>1454</v>
      </c>
      <c r="N68" s="218" t="s">
        <v>1456</v>
      </c>
      <c r="O68" s="218" t="s">
        <v>1457</v>
      </c>
      <c r="P68" s="225" t="s">
        <v>1454</v>
      </c>
      <c r="Q68" s="224"/>
    </row>
    <row r="69" spans="1:17" s="18" customFormat="1" ht="35.1" customHeight="1">
      <c r="A69" s="221">
        <v>64</v>
      </c>
      <c r="B69" s="216">
        <v>961</v>
      </c>
      <c r="C69" s="19" t="s">
        <v>1595</v>
      </c>
      <c r="D69" s="11" t="s">
        <v>810</v>
      </c>
      <c r="E69" s="101">
        <v>24000</v>
      </c>
      <c r="F69" s="65" t="s">
        <v>873</v>
      </c>
      <c r="G69" s="97">
        <v>6000</v>
      </c>
      <c r="H69" s="374">
        <v>1680</v>
      </c>
      <c r="I69" s="374">
        <v>1120</v>
      </c>
      <c r="J69" s="10">
        <v>1200</v>
      </c>
      <c r="K69" s="10">
        <v>40</v>
      </c>
      <c r="L69" s="218" t="s">
        <v>1509</v>
      </c>
      <c r="M69" s="225" t="s">
        <v>1496</v>
      </c>
      <c r="N69" s="218" t="s">
        <v>1456</v>
      </c>
      <c r="O69" s="218" t="s">
        <v>1457</v>
      </c>
      <c r="P69" s="225" t="s">
        <v>1496</v>
      </c>
      <c r="Q69" s="224"/>
    </row>
    <row r="70" spans="1:17" s="18" customFormat="1" ht="35.1" customHeight="1">
      <c r="A70" s="221">
        <v>65</v>
      </c>
      <c r="B70" s="216">
        <v>1015</v>
      </c>
      <c r="C70" s="19" t="s">
        <v>1549</v>
      </c>
      <c r="D70" s="11" t="s">
        <v>812</v>
      </c>
      <c r="E70" s="101">
        <v>24000</v>
      </c>
      <c r="F70" s="65" t="s">
        <v>876</v>
      </c>
      <c r="G70" s="97">
        <v>9650</v>
      </c>
      <c r="H70" s="374">
        <v>2280</v>
      </c>
      <c r="I70" s="374">
        <v>1720</v>
      </c>
      <c r="J70" s="10">
        <v>1200</v>
      </c>
      <c r="K70" s="10">
        <v>100</v>
      </c>
      <c r="L70" s="218" t="s">
        <v>1511</v>
      </c>
      <c r="M70" s="225" t="s">
        <v>1496</v>
      </c>
      <c r="N70" s="218" t="s">
        <v>1510</v>
      </c>
      <c r="O70" s="218" t="s">
        <v>1457</v>
      </c>
      <c r="P70" s="225" t="s">
        <v>1496</v>
      </c>
      <c r="Q70" s="224"/>
    </row>
    <row r="71" spans="1:17" s="18" customFormat="1" ht="35.1" customHeight="1">
      <c r="A71" s="221">
        <v>66</v>
      </c>
      <c r="B71" s="216">
        <v>1020</v>
      </c>
      <c r="C71" s="19" t="s">
        <v>1616</v>
      </c>
      <c r="D71" s="11" t="s">
        <v>812</v>
      </c>
      <c r="E71" s="101">
        <v>24000</v>
      </c>
      <c r="F71" s="65" t="s">
        <v>876</v>
      </c>
      <c r="G71" s="97">
        <v>10800</v>
      </c>
      <c r="H71" s="374">
        <v>2562</v>
      </c>
      <c r="I71" s="374">
        <v>1708</v>
      </c>
      <c r="J71" s="10">
        <v>1200</v>
      </c>
      <c r="K71" s="10">
        <v>120</v>
      </c>
      <c r="L71" s="218" t="s">
        <v>1623</v>
      </c>
      <c r="M71" s="225" t="s">
        <v>1496</v>
      </c>
      <c r="N71" s="218" t="s">
        <v>1510</v>
      </c>
      <c r="O71" s="218" t="s">
        <v>1457</v>
      </c>
      <c r="P71" s="225" t="s">
        <v>1496</v>
      </c>
      <c r="Q71" s="224"/>
    </row>
    <row r="72" spans="1:17" s="18" customFormat="1" ht="35.1" customHeight="1">
      <c r="A72" s="221">
        <v>67</v>
      </c>
      <c r="B72" s="216">
        <v>1045</v>
      </c>
      <c r="C72" s="19" t="s">
        <v>1550</v>
      </c>
      <c r="D72" s="61">
        <v>40059</v>
      </c>
      <c r="E72" s="101">
        <v>10000</v>
      </c>
      <c r="F72" s="102">
        <v>39877</v>
      </c>
      <c r="G72" s="97">
        <v>2800</v>
      </c>
      <c r="H72" s="374">
        <v>1110</v>
      </c>
      <c r="I72" s="374">
        <v>740</v>
      </c>
      <c r="J72" s="10">
        <v>500</v>
      </c>
      <c r="K72" s="10">
        <v>10</v>
      </c>
      <c r="L72" s="218" t="s">
        <v>1744</v>
      </c>
      <c r="M72" s="225" t="s">
        <v>1512</v>
      </c>
      <c r="N72" s="218" t="s">
        <v>1513</v>
      </c>
      <c r="O72" s="218" t="s">
        <v>1457</v>
      </c>
      <c r="P72" s="225" t="s">
        <v>555</v>
      </c>
      <c r="Q72" s="224"/>
    </row>
    <row r="73" spans="1:17" s="18" customFormat="1" ht="35.1" customHeight="1">
      <c r="A73" s="221">
        <v>68</v>
      </c>
      <c r="B73" s="216">
        <v>1054</v>
      </c>
      <c r="C73" s="19" t="s">
        <v>1547</v>
      </c>
      <c r="D73" s="61">
        <v>39848</v>
      </c>
      <c r="E73" s="101">
        <v>18000</v>
      </c>
      <c r="F73" s="102">
        <v>39877</v>
      </c>
      <c r="G73" s="97">
        <v>16500</v>
      </c>
      <c r="H73" s="374">
        <v>7500</v>
      </c>
      <c r="I73" s="374">
        <v>5000</v>
      </c>
      <c r="J73" s="10">
        <v>900</v>
      </c>
      <c r="K73" s="10">
        <v>0</v>
      </c>
      <c r="L73" s="218" t="s">
        <v>1745</v>
      </c>
      <c r="M73" s="228" t="s">
        <v>1496</v>
      </c>
      <c r="N73" s="218" t="s">
        <v>1510</v>
      </c>
      <c r="O73" s="218" t="s">
        <v>1457</v>
      </c>
      <c r="P73" s="225" t="s">
        <v>1496</v>
      </c>
      <c r="Q73" s="224"/>
    </row>
    <row r="74" spans="1:17" s="18" customFormat="1" ht="35.1" customHeight="1">
      <c r="A74" s="221">
        <v>69</v>
      </c>
      <c r="B74" s="216">
        <v>1064</v>
      </c>
      <c r="C74" s="19" t="s">
        <v>1552</v>
      </c>
      <c r="D74" s="11" t="s">
        <v>816</v>
      </c>
      <c r="E74" s="101">
        <v>18000</v>
      </c>
      <c r="F74" s="65" t="s">
        <v>878</v>
      </c>
      <c r="G74" s="97">
        <v>8350</v>
      </c>
      <c r="H74" s="374">
        <v>2784</v>
      </c>
      <c r="I74" s="374">
        <v>1856</v>
      </c>
      <c r="J74" s="10">
        <v>900</v>
      </c>
      <c r="K74" s="10">
        <v>90</v>
      </c>
      <c r="L74" s="218" t="s">
        <v>1514</v>
      </c>
      <c r="M74" s="225" t="s">
        <v>1496</v>
      </c>
      <c r="N74" s="218" t="s">
        <v>1510</v>
      </c>
      <c r="O74" s="218" t="s">
        <v>1457</v>
      </c>
      <c r="P74" s="225" t="s">
        <v>1496</v>
      </c>
      <c r="Q74" s="224"/>
    </row>
    <row r="75" spans="1:17" s="18" customFormat="1" ht="35.1" customHeight="1">
      <c r="A75" s="221">
        <v>70</v>
      </c>
      <c r="B75" s="216">
        <v>1066</v>
      </c>
      <c r="C75" s="19" t="s">
        <v>1544</v>
      </c>
      <c r="D75" s="11" t="s">
        <v>816</v>
      </c>
      <c r="E75" s="101">
        <v>20000</v>
      </c>
      <c r="F75" s="65" t="s">
        <v>878</v>
      </c>
      <c r="G75" s="97">
        <v>2200</v>
      </c>
      <c r="H75" s="374">
        <v>1440</v>
      </c>
      <c r="I75" s="374">
        <v>960</v>
      </c>
      <c r="J75" s="10">
        <v>1000</v>
      </c>
      <c r="K75" s="10">
        <v>20</v>
      </c>
      <c r="L75" s="218" t="s">
        <v>1515</v>
      </c>
      <c r="M75" s="225" t="s">
        <v>1496</v>
      </c>
      <c r="N75" s="218" t="s">
        <v>1510</v>
      </c>
      <c r="O75" s="218" t="s">
        <v>1457</v>
      </c>
      <c r="P75" s="225" t="s">
        <v>1496</v>
      </c>
      <c r="Q75" s="224"/>
    </row>
    <row r="76" spans="1:17" s="18" customFormat="1" ht="35.1" customHeight="1">
      <c r="A76" s="221">
        <v>71</v>
      </c>
      <c r="B76" s="216">
        <v>1080</v>
      </c>
      <c r="C76" s="19" t="s">
        <v>1548</v>
      </c>
      <c r="D76" s="11" t="s">
        <v>816</v>
      </c>
      <c r="E76" s="101">
        <v>24000</v>
      </c>
      <c r="F76" s="65" t="s">
        <v>878</v>
      </c>
      <c r="G76" s="97">
        <v>19000</v>
      </c>
      <c r="H76" s="374">
        <v>3120</v>
      </c>
      <c r="I76" s="374">
        <v>1040</v>
      </c>
      <c r="J76" s="10">
        <v>1200</v>
      </c>
      <c r="K76" s="10">
        <v>0</v>
      </c>
      <c r="L76" s="218" t="s">
        <v>1517</v>
      </c>
      <c r="M76" s="225" t="s">
        <v>1496</v>
      </c>
      <c r="N76" s="218" t="s">
        <v>1516</v>
      </c>
      <c r="O76" s="218" t="s">
        <v>1457</v>
      </c>
      <c r="P76" s="225" t="s">
        <v>1496</v>
      </c>
      <c r="Q76" s="224"/>
    </row>
    <row r="77" spans="1:17" s="18" customFormat="1" ht="35.1" customHeight="1">
      <c r="A77" s="221">
        <v>72</v>
      </c>
      <c r="B77" s="216">
        <v>1099</v>
      </c>
      <c r="C77" s="19" t="s">
        <v>1585</v>
      </c>
      <c r="D77" s="61">
        <v>40214</v>
      </c>
      <c r="E77" s="101">
        <v>22000</v>
      </c>
      <c r="F77" s="65" t="s">
        <v>880</v>
      </c>
      <c r="G77" s="97">
        <v>12400</v>
      </c>
      <c r="H77" s="374">
        <v>2124</v>
      </c>
      <c r="I77" s="374">
        <v>1416</v>
      </c>
      <c r="J77" s="10">
        <v>1000</v>
      </c>
      <c r="K77" s="10">
        <v>100</v>
      </c>
      <c r="L77" s="218" t="s">
        <v>1519</v>
      </c>
      <c r="M77" s="225" t="s">
        <v>1496</v>
      </c>
      <c r="N77" s="218" t="s">
        <v>1516</v>
      </c>
      <c r="O77" s="218" t="s">
        <v>1457</v>
      </c>
      <c r="P77" s="225" t="s">
        <v>1496</v>
      </c>
      <c r="Q77" s="224"/>
    </row>
    <row r="78" spans="1:17" s="18" customFormat="1" ht="35.1" customHeight="1">
      <c r="A78" s="221">
        <v>73</v>
      </c>
      <c r="B78" s="216">
        <v>1169</v>
      </c>
      <c r="C78" s="19" t="s">
        <v>1570</v>
      </c>
      <c r="D78" s="11" t="s">
        <v>898</v>
      </c>
      <c r="E78" s="101">
        <v>24000</v>
      </c>
      <c r="F78" s="102">
        <v>40664</v>
      </c>
      <c r="G78" s="97">
        <v>8000</v>
      </c>
      <c r="H78" s="374">
        <v>900</v>
      </c>
      <c r="I78" s="374">
        <v>600</v>
      </c>
      <c r="J78" s="10">
        <v>1200</v>
      </c>
      <c r="K78" s="10">
        <v>60</v>
      </c>
      <c r="L78" s="218" t="s">
        <v>1520</v>
      </c>
      <c r="M78" s="225" t="s">
        <v>1496</v>
      </c>
      <c r="N78" s="218" t="s">
        <v>1516</v>
      </c>
      <c r="O78" s="218" t="s">
        <v>1518</v>
      </c>
      <c r="P78" s="225" t="s">
        <v>1496</v>
      </c>
      <c r="Q78" s="224"/>
    </row>
    <row r="79" spans="1:17" s="18" customFormat="1" ht="35.1" customHeight="1">
      <c r="A79" s="221">
        <v>74</v>
      </c>
      <c r="B79" s="216">
        <v>1204</v>
      </c>
      <c r="C79" s="19" t="s">
        <v>1554</v>
      </c>
      <c r="D79" s="11" t="s">
        <v>910</v>
      </c>
      <c r="E79" s="101">
        <v>24000</v>
      </c>
      <c r="F79" s="65" t="s">
        <v>1218</v>
      </c>
      <c r="G79" s="97">
        <v>2100</v>
      </c>
      <c r="H79" s="374">
        <v>1560</v>
      </c>
      <c r="I79" s="374">
        <v>1040</v>
      </c>
      <c r="J79" s="10">
        <v>1200</v>
      </c>
      <c r="K79" s="10">
        <v>40</v>
      </c>
      <c r="L79" s="218" t="s">
        <v>1522</v>
      </c>
      <c r="M79" s="225" t="s">
        <v>1435</v>
      </c>
      <c r="N79" s="218" t="s">
        <v>1523</v>
      </c>
      <c r="O79" s="218" t="s">
        <v>1457</v>
      </c>
      <c r="P79" s="225" t="s">
        <v>1435</v>
      </c>
      <c r="Q79" s="224"/>
    </row>
    <row r="80" spans="1:17" s="18" customFormat="1" ht="35.1" customHeight="1">
      <c r="A80" s="221">
        <v>75</v>
      </c>
      <c r="B80" s="216">
        <v>1206</v>
      </c>
      <c r="C80" s="19" t="s">
        <v>1617</v>
      </c>
      <c r="D80" s="11" t="s">
        <v>910</v>
      </c>
      <c r="E80" s="101">
        <v>25000</v>
      </c>
      <c r="F80" s="65" t="s">
        <v>1218</v>
      </c>
      <c r="G80" s="97">
        <v>8000</v>
      </c>
      <c r="H80" s="374">
        <v>1320</v>
      </c>
      <c r="I80" s="374">
        <v>880</v>
      </c>
      <c r="J80" s="10">
        <v>1250</v>
      </c>
      <c r="K80" s="10">
        <v>0</v>
      </c>
      <c r="L80" s="218" t="s">
        <v>1524</v>
      </c>
      <c r="M80" s="225" t="s">
        <v>1496</v>
      </c>
      <c r="N80" s="218" t="s">
        <v>1523</v>
      </c>
      <c r="O80" s="218" t="s">
        <v>1457</v>
      </c>
      <c r="P80" s="225" t="s">
        <v>1496</v>
      </c>
      <c r="Q80" s="224"/>
    </row>
    <row r="81" spans="1:49" s="18" customFormat="1" ht="35.1" customHeight="1">
      <c r="A81" s="221">
        <v>76</v>
      </c>
      <c r="B81" s="216">
        <v>1232</v>
      </c>
      <c r="C81" s="19" t="s">
        <v>1567</v>
      </c>
      <c r="D81" s="61">
        <v>41030</v>
      </c>
      <c r="E81" s="101">
        <v>24000</v>
      </c>
      <c r="F81" s="102">
        <v>41034</v>
      </c>
      <c r="G81" s="97">
        <v>12750</v>
      </c>
      <c r="H81" s="374">
        <v>1680</v>
      </c>
      <c r="I81" s="374">
        <v>1120</v>
      </c>
      <c r="J81" s="10">
        <v>1200</v>
      </c>
      <c r="K81" s="10">
        <v>0</v>
      </c>
      <c r="L81" s="218" t="s">
        <v>1525</v>
      </c>
      <c r="M81" s="225" t="s">
        <v>1496</v>
      </c>
      <c r="N81" s="218" t="s">
        <v>1523</v>
      </c>
      <c r="O81" s="218" t="s">
        <v>1457</v>
      </c>
      <c r="P81" s="225" t="s">
        <v>1496</v>
      </c>
      <c r="Q81" s="224"/>
    </row>
    <row r="82" spans="1:49" s="18" customFormat="1" ht="35.1" customHeight="1">
      <c r="A82" s="221">
        <v>77</v>
      </c>
      <c r="B82" s="216">
        <v>1249</v>
      </c>
      <c r="C82" s="19" t="s">
        <v>1551</v>
      </c>
      <c r="D82" s="11" t="s">
        <v>913</v>
      </c>
      <c r="E82" s="101">
        <v>24000</v>
      </c>
      <c r="F82" s="65" t="s">
        <v>1220</v>
      </c>
      <c r="G82" s="97">
        <v>2000</v>
      </c>
      <c r="H82" s="374">
        <v>1830</v>
      </c>
      <c r="I82" s="374">
        <v>1220</v>
      </c>
      <c r="J82" s="10">
        <v>1200</v>
      </c>
      <c r="K82" s="10">
        <v>0</v>
      </c>
      <c r="L82" s="218" t="s">
        <v>1526</v>
      </c>
      <c r="M82" s="225" t="s">
        <v>1496</v>
      </c>
      <c r="N82" s="218" t="s">
        <v>1523</v>
      </c>
      <c r="O82" s="218" t="s">
        <v>1457</v>
      </c>
      <c r="P82" s="225" t="s">
        <v>1496</v>
      </c>
      <c r="Q82" s="224"/>
    </row>
    <row r="83" spans="1:49" s="18" customFormat="1" ht="35.1" customHeight="1">
      <c r="A83" s="221">
        <v>78</v>
      </c>
      <c r="B83" s="216">
        <v>1265</v>
      </c>
      <c r="C83" s="19" t="s">
        <v>1573</v>
      </c>
      <c r="D83" s="61">
        <v>41126</v>
      </c>
      <c r="E83" s="101">
        <v>24000</v>
      </c>
      <c r="F83" s="65" t="s">
        <v>899</v>
      </c>
      <c r="G83" s="97">
        <v>23000</v>
      </c>
      <c r="H83" s="374">
        <v>5700</v>
      </c>
      <c r="I83" s="374">
        <v>3800</v>
      </c>
      <c r="J83" s="10">
        <v>1200</v>
      </c>
      <c r="K83" s="10">
        <v>10</v>
      </c>
      <c r="L83" s="218" t="s">
        <v>1527</v>
      </c>
      <c r="M83" s="225" t="s">
        <v>1512</v>
      </c>
      <c r="N83" s="218" t="s">
        <v>1523</v>
      </c>
      <c r="O83" s="218" t="s">
        <v>1488</v>
      </c>
      <c r="P83" s="225" t="s">
        <v>1512</v>
      </c>
      <c r="Q83" s="224"/>
    </row>
    <row r="84" spans="1:49" s="18" customFormat="1" ht="35.1" customHeight="1">
      <c r="A84" s="221">
        <v>79</v>
      </c>
      <c r="B84" s="216">
        <v>1266</v>
      </c>
      <c r="C84" s="19" t="s">
        <v>1571</v>
      </c>
      <c r="D84" s="61">
        <v>41126</v>
      </c>
      <c r="E84" s="101">
        <v>24000</v>
      </c>
      <c r="F84" s="65" t="s">
        <v>899</v>
      </c>
      <c r="G84" s="97">
        <v>12000</v>
      </c>
      <c r="H84" s="374">
        <v>2442</v>
      </c>
      <c r="I84" s="374">
        <v>1628</v>
      </c>
      <c r="J84" s="10">
        <v>1200</v>
      </c>
      <c r="K84" s="10">
        <v>50</v>
      </c>
      <c r="L84" s="218" t="s">
        <v>1528</v>
      </c>
      <c r="M84" s="225" t="s">
        <v>1512</v>
      </c>
      <c r="N84" s="218" t="s">
        <v>1523</v>
      </c>
      <c r="O84" s="218" t="s">
        <v>1457</v>
      </c>
      <c r="P84" s="225" t="s">
        <v>1512</v>
      </c>
      <c r="Q84" s="224"/>
    </row>
    <row r="85" spans="1:49" s="18" customFormat="1" ht="35.1" customHeight="1">
      <c r="A85" s="221">
        <v>80</v>
      </c>
      <c r="B85" s="216">
        <v>1267</v>
      </c>
      <c r="C85" s="19" t="s">
        <v>1572</v>
      </c>
      <c r="D85" s="61">
        <v>41126</v>
      </c>
      <c r="E85" s="101">
        <v>24000</v>
      </c>
      <c r="F85" s="65" t="s">
        <v>899</v>
      </c>
      <c r="G85" s="97">
        <v>14000</v>
      </c>
      <c r="H85" s="374">
        <v>2700</v>
      </c>
      <c r="I85" s="374">
        <v>1800</v>
      </c>
      <c r="J85" s="10">
        <v>1200</v>
      </c>
      <c r="K85" s="10">
        <v>40</v>
      </c>
      <c r="L85" s="218" t="s">
        <v>1529</v>
      </c>
      <c r="M85" s="225" t="s">
        <v>1512</v>
      </c>
      <c r="N85" s="218" t="s">
        <v>1523</v>
      </c>
      <c r="O85" s="218" t="s">
        <v>1488</v>
      </c>
      <c r="P85" s="225" t="s">
        <v>1512</v>
      </c>
      <c r="Q85" s="224"/>
    </row>
    <row r="86" spans="1:49" s="18" customFormat="1" ht="35.1" customHeight="1">
      <c r="A86" s="221">
        <v>81</v>
      </c>
      <c r="B86" s="216">
        <v>1273</v>
      </c>
      <c r="C86" s="19" t="s">
        <v>1565</v>
      </c>
      <c r="D86" s="61">
        <v>41126</v>
      </c>
      <c r="E86" s="101">
        <v>24000</v>
      </c>
      <c r="F86" s="65" t="s">
        <v>899</v>
      </c>
      <c r="G86" s="97">
        <v>1000</v>
      </c>
      <c r="H86" s="374">
        <v>810</v>
      </c>
      <c r="I86" s="374">
        <v>540</v>
      </c>
      <c r="J86" s="10">
        <v>1200</v>
      </c>
      <c r="K86" s="10">
        <v>70</v>
      </c>
      <c r="L86" s="218" t="s">
        <v>1530</v>
      </c>
      <c r="M86" s="225" t="s">
        <v>1496</v>
      </c>
      <c r="N86" s="218" t="s">
        <v>1523</v>
      </c>
      <c r="O86" s="218" t="s">
        <v>1457</v>
      </c>
      <c r="P86" s="225" t="s">
        <v>1496</v>
      </c>
      <c r="Q86" s="224"/>
    </row>
    <row r="87" spans="1:49" s="18" customFormat="1" ht="35.1" customHeight="1">
      <c r="A87" s="221">
        <v>82</v>
      </c>
      <c r="B87" s="216">
        <v>1276</v>
      </c>
      <c r="C87" s="19" t="s">
        <v>1566</v>
      </c>
      <c r="D87" s="61">
        <v>41126</v>
      </c>
      <c r="E87" s="101">
        <v>24000</v>
      </c>
      <c r="F87" s="102">
        <v>41130</v>
      </c>
      <c r="G87" s="97">
        <v>8000</v>
      </c>
      <c r="H87" s="374">
        <v>1860</v>
      </c>
      <c r="I87" s="374">
        <v>1240</v>
      </c>
      <c r="J87" s="10">
        <v>1200</v>
      </c>
      <c r="K87" s="10">
        <v>0</v>
      </c>
      <c r="L87" s="218" t="s">
        <v>1531</v>
      </c>
      <c r="M87" s="225" t="s">
        <v>1435</v>
      </c>
      <c r="N87" s="218" t="s">
        <v>1523</v>
      </c>
      <c r="O87" s="218" t="s">
        <v>1457</v>
      </c>
      <c r="P87" s="225" t="s">
        <v>1435</v>
      </c>
      <c r="Q87" s="224"/>
    </row>
    <row r="88" spans="1:49" s="18" customFormat="1" ht="35.1" customHeight="1">
      <c r="A88" s="221">
        <v>83</v>
      </c>
      <c r="B88" s="216">
        <v>1277</v>
      </c>
      <c r="C88" s="19" t="s">
        <v>1564</v>
      </c>
      <c r="D88" s="61">
        <v>41126</v>
      </c>
      <c r="E88" s="101">
        <v>24000</v>
      </c>
      <c r="F88" s="102">
        <v>41130</v>
      </c>
      <c r="G88" s="97">
        <v>9500</v>
      </c>
      <c r="H88" s="374">
        <v>2400</v>
      </c>
      <c r="I88" s="374">
        <v>1600</v>
      </c>
      <c r="J88" s="10">
        <v>1200</v>
      </c>
      <c r="K88" s="10">
        <v>0</v>
      </c>
      <c r="L88" s="218" t="s">
        <v>1532</v>
      </c>
      <c r="M88" s="225" t="s">
        <v>1435</v>
      </c>
      <c r="N88" s="218" t="s">
        <v>1523</v>
      </c>
      <c r="O88" s="218" t="s">
        <v>1457</v>
      </c>
      <c r="P88" s="225" t="s">
        <v>1435</v>
      </c>
      <c r="Q88" s="224"/>
    </row>
    <row r="89" spans="1:49" s="18" customFormat="1" ht="35.1" customHeight="1">
      <c r="A89" s="221">
        <v>84</v>
      </c>
      <c r="B89" s="216">
        <v>1322</v>
      </c>
      <c r="C89" s="19" t="s">
        <v>1621</v>
      </c>
      <c r="D89" s="61">
        <v>41457</v>
      </c>
      <c r="E89" s="101">
        <v>24000</v>
      </c>
      <c r="F89" s="102">
        <v>41461</v>
      </c>
      <c r="G89" s="97">
        <v>6000</v>
      </c>
      <c r="H89" s="374">
        <v>1320</v>
      </c>
      <c r="I89" s="374">
        <v>880</v>
      </c>
      <c r="J89" s="10">
        <v>1200</v>
      </c>
      <c r="K89" s="10">
        <v>80</v>
      </c>
      <c r="L89" s="218" t="s">
        <v>1538</v>
      </c>
      <c r="M89" s="225" t="s">
        <v>1454</v>
      </c>
      <c r="N89" s="218" t="s">
        <v>1523</v>
      </c>
      <c r="O89" s="218" t="s">
        <v>1535</v>
      </c>
      <c r="P89" s="225" t="s">
        <v>1454</v>
      </c>
      <c r="Q89" s="224"/>
    </row>
    <row r="90" spans="1:49" s="18" customFormat="1" ht="35.1" customHeight="1">
      <c r="A90" s="221">
        <v>85</v>
      </c>
      <c r="B90" s="216">
        <v>1331</v>
      </c>
      <c r="C90" s="19" t="s">
        <v>1596</v>
      </c>
      <c r="D90" s="61">
        <v>41457</v>
      </c>
      <c r="E90" s="101">
        <v>35000</v>
      </c>
      <c r="F90" s="102">
        <v>41461</v>
      </c>
      <c r="G90" s="97">
        <v>3250</v>
      </c>
      <c r="H90" s="374">
        <v>1260</v>
      </c>
      <c r="I90" s="374">
        <v>840</v>
      </c>
      <c r="J90" s="10">
        <v>1750</v>
      </c>
      <c r="K90" s="10">
        <v>20</v>
      </c>
      <c r="L90" s="218" t="s">
        <v>1539</v>
      </c>
      <c r="M90" s="225" t="s">
        <v>1496</v>
      </c>
      <c r="N90" s="218" t="s">
        <v>1516</v>
      </c>
      <c r="O90" s="218" t="s">
        <v>1535</v>
      </c>
      <c r="P90" s="229" t="s">
        <v>1496</v>
      </c>
      <c r="Q90" s="224"/>
    </row>
    <row r="91" spans="1:49" s="18" customFormat="1" ht="35.1" customHeight="1">
      <c r="A91" s="221">
        <v>86</v>
      </c>
      <c r="B91" s="216">
        <v>1345</v>
      </c>
      <c r="C91" s="19" t="s">
        <v>1546</v>
      </c>
      <c r="D91" s="11" t="s">
        <v>902</v>
      </c>
      <c r="E91" s="101">
        <v>35000</v>
      </c>
      <c r="F91" s="65" t="s">
        <v>891</v>
      </c>
      <c r="G91" s="97">
        <v>6250</v>
      </c>
      <c r="H91" s="374">
        <v>1680</v>
      </c>
      <c r="I91" s="374">
        <v>1220</v>
      </c>
      <c r="J91" s="10">
        <v>1750</v>
      </c>
      <c r="K91" s="10">
        <v>70</v>
      </c>
      <c r="L91" s="218" t="s">
        <v>1746</v>
      </c>
      <c r="M91" s="225" t="s">
        <v>1435</v>
      </c>
      <c r="N91" s="218" t="s">
        <v>1516</v>
      </c>
      <c r="O91" s="218" t="s">
        <v>1535</v>
      </c>
      <c r="P91" s="230" t="s">
        <v>1436</v>
      </c>
      <c r="Q91" s="230"/>
      <c r="R91" s="322"/>
      <c r="S91" s="322"/>
      <c r="T91" s="322"/>
      <c r="U91" s="322"/>
      <c r="V91" s="322"/>
      <c r="W91" s="322"/>
      <c r="Y91" s="321"/>
      <c r="Z91" s="321"/>
      <c r="AA91" s="321"/>
      <c r="AB91" s="321"/>
      <c r="AC91" s="321"/>
      <c r="AD91" s="321"/>
      <c r="AE91" s="321"/>
      <c r="AF91" s="321"/>
      <c r="AG91" s="321"/>
      <c r="AH91" s="321"/>
      <c r="AI91" s="321"/>
      <c r="AJ91" s="321"/>
      <c r="AK91" s="321"/>
      <c r="AL91" s="321"/>
      <c r="AM91" s="321"/>
      <c r="AN91" s="321"/>
      <c r="AO91" s="321"/>
      <c r="AP91" s="321"/>
      <c r="AQ91" s="321"/>
      <c r="AR91" s="321"/>
      <c r="AS91" s="321"/>
      <c r="AT91" s="321"/>
      <c r="AU91" s="321"/>
      <c r="AV91" s="321"/>
      <c r="AW91" s="321"/>
    </row>
    <row r="92" spans="1:49" s="18" customFormat="1" ht="35.1" customHeight="1">
      <c r="A92" s="221">
        <v>87</v>
      </c>
      <c r="B92" s="216">
        <v>1430</v>
      </c>
      <c r="C92" s="19" t="s">
        <v>1590</v>
      </c>
      <c r="D92" s="11" t="s">
        <v>1158</v>
      </c>
      <c r="E92" s="101">
        <v>30000</v>
      </c>
      <c r="F92" s="65" t="s">
        <v>1160</v>
      </c>
      <c r="G92" s="97">
        <v>3750</v>
      </c>
      <c r="H92" s="374">
        <v>1080</v>
      </c>
      <c r="I92" s="374">
        <v>720</v>
      </c>
      <c r="J92" s="10">
        <v>1500</v>
      </c>
      <c r="K92" s="10">
        <v>150</v>
      </c>
      <c r="L92" s="218" t="s">
        <v>1541</v>
      </c>
      <c r="M92" s="225" t="s">
        <v>1496</v>
      </c>
      <c r="N92" s="218" t="s">
        <v>1516</v>
      </c>
      <c r="O92" s="218" t="s">
        <v>1535</v>
      </c>
      <c r="P92" s="225" t="s">
        <v>1496</v>
      </c>
      <c r="Q92" s="224"/>
    </row>
    <row r="93" spans="1:49" s="18" customFormat="1" ht="35.1" customHeight="1">
      <c r="A93" s="221">
        <v>88</v>
      </c>
      <c r="B93" s="216">
        <v>1464</v>
      </c>
      <c r="C93" s="19" t="s">
        <v>1624</v>
      </c>
      <c r="D93" s="11" t="s">
        <v>1311</v>
      </c>
      <c r="E93" s="101">
        <v>30000</v>
      </c>
      <c r="F93" s="65" t="s">
        <v>1374</v>
      </c>
      <c r="G93" s="97">
        <v>6250</v>
      </c>
      <c r="H93" s="374">
        <v>1116</v>
      </c>
      <c r="I93" s="374">
        <v>744</v>
      </c>
      <c r="J93" s="10">
        <v>1500</v>
      </c>
      <c r="K93" s="10">
        <v>170</v>
      </c>
      <c r="L93" s="218" t="s">
        <v>1542</v>
      </c>
      <c r="M93" s="218" t="s">
        <v>1496</v>
      </c>
      <c r="N93" s="218" t="s">
        <v>1516</v>
      </c>
      <c r="O93" s="218" t="s">
        <v>1535</v>
      </c>
      <c r="P93" s="225" t="s">
        <v>1496</v>
      </c>
      <c r="Q93" s="224"/>
    </row>
    <row r="94" spans="1:49" s="18" customFormat="1" ht="35.1" customHeight="1">
      <c r="A94" s="221">
        <v>89</v>
      </c>
      <c r="B94" s="216">
        <v>1467</v>
      </c>
      <c r="C94" s="19" t="s">
        <v>1625</v>
      </c>
      <c r="D94" s="11" t="s">
        <v>1311</v>
      </c>
      <c r="E94" s="101">
        <v>30000</v>
      </c>
      <c r="F94" s="65" t="s">
        <v>1374</v>
      </c>
      <c r="G94" s="97">
        <v>7500</v>
      </c>
      <c r="H94" s="374">
        <v>630</v>
      </c>
      <c r="I94" s="374">
        <v>420</v>
      </c>
      <c r="J94" s="10">
        <v>1500</v>
      </c>
      <c r="K94" s="10">
        <v>350</v>
      </c>
      <c r="L94" s="218" t="s">
        <v>1543</v>
      </c>
      <c r="M94" s="225" t="s">
        <v>1496</v>
      </c>
      <c r="N94" s="218" t="s">
        <v>1516</v>
      </c>
      <c r="O94" s="218" t="s">
        <v>1535</v>
      </c>
      <c r="P94" s="225" t="s">
        <v>1496</v>
      </c>
      <c r="Q94" s="224"/>
    </row>
    <row r="95" spans="1:49" s="18" customFormat="1" ht="35.1" customHeight="1">
      <c r="A95" s="221">
        <v>90</v>
      </c>
      <c r="B95" s="216">
        <v>1496</v>
      </c>
      <c r="C95" s="19" t="s">
        <v>1731</v>
      </c>
      <c r="D95" s="61">
        <v>42015</v>
      </c>
      <c r="E95" s="101">
        <v>30000</v>
      </c>
      <c r="F95" s="102">
        <v>42371</v>
      </c>
      <c r="G95" s="97">
        <v>27500</v>
      </c>
      <c r="H95" s="374">
        <v>2880</v>
      </c>
      <c r="I95" s="374">
        <v>1920</v>
      </c>
      <c r="J95" s="10">
        <v>1500</v>
      </c>
      <c r="K95" s="10">
        <v>0</v>
      </c>
      <c r="L95" s="218" t="s">
        <v>1732</v>
      </c>
      <c r="M95" s="225" t="s">
        <v>1454</v>
      </c>
      <c r="N95" s="218" t="s">
        <v>1516</v>
      </c>
      <c r="O95" s="218" t="s">
        <v>1535</v>
      </c>
      <c r="P95" s="225" t="s">
        <v>1454</v>
      </c>
      <c r="Q95" s="224"/>
    </row>
    <row r="96" spans="1:49" s="18" customFormat="1" ht="34.5" customHeight="1">
      <c r="A96" s="221">
        <v>91</v>
      </c>
      <c r="B96" s="216">
        <v>1546</v>
      </c>
      <c r="C96" s="19" t="s">
        <v>1788</v>
      </c>
      <c r="D96" s="11" t="s">
        <v>1358</v>
      </c>
      <c r="E96" s="101">
        <v>30000</v>
      </c>
      <c r="F96" s="65" t="s">
        <v>1383</v>
      </c>
      <c r="G96" s="97">
        <v>6250</v>
      </c>
      <c r="H96" s="374">
        <v>912</v>
      </c>
      <c r="I96" s="374">
        <v>608</v>
      </c>
      <c r="J96" s="10">
        <v>1500</v>
      </c>
      <c r="K96" s="10">
        <v>950</v>
      </c>
      <c r="L96" s="218" t="s">
        <v>1841</v>
      </c>
      <c r="M96" s="225" t="s">
        <v>1435</v>
      </c>
      <c r="N96" s="218" t="s">
        <v>1516</v>
      </c>
      <c r="O96" s="218" t="s">
        <v>1535</v>
      </c>
      <c r="P96" s="225" t="s">
        <v>1435</v>
      </c>
      <c r="Q96" s="224"/>
    </row>
    <row r="97" spans="1:17" s="18" customFormat="1" ht="34.5" customHeight="1">
      <c r="A97" s="221">
        <v>92</v>
      </c>
      <c r="B97" s="216">
        <v>1560</v>
      </c>
      <c r="C97" s="19" t="s">
        <v>1369</v>
      </c>
      <c r="D97" s="11" t="s">
        <v>1358</v>
      </c>
      <c r="E97" s="101">
        <v>40000</v>
      </c>
      <c r="F97" s="65" t="s">
        <v>1382</v>
      </c>
      <c r="G97" s="97">
        <v>23400</v>
      </c>
      <c r="H97" s="374">
        <v>1362</v>
      </c>
      <c r="I97" s="374">
        <v>908</v>
      </c>
      <c r="J97" s="10">
        <v>2000</v>
      </c>
      <c r="K97" s="10">
        <v>260</v>
      </c>
      <c r="L97" s="218" t="s">
        <v>1842</v>
      </c>
      <c r="M97" s="225" t="s">
        <v>1454</v>
      </c>
      <c r="N97" s="218" t="s">
        <v>1516</v>
      </c>
      <c r="O97" s="218" t="s">
        <v>1535</v>
      </c>
      <c r="P97" s="225" t="s">
        <v>1454</v>
      </c>
      <c r="Q97" s="224"/>
    </row>
    <row r="98" spans="1:17" s="18" customFormat="1">
      <c r="A98" s="221"/>
      <c r="B98" s="27"/>
      <c r="C98" s="27"/>
      <c r="D98" s="27"/>
      <c r="E98" s="231">
        <f>SUM(E6:E95)</f>
        <v>1819000</v>
      </c>
      <c r="F98" s="232"/>
      <c r="G98" s="64">
        <f>SUM(G6:G97)</f>
        <v>802670</v>
      </c>
      <c r="H98" s="64">
        <f t="shared" ref="H98:K98" si="0">SUM(H6:H97)</f>
        <v>381418</v>
      </c>
      <c r="I98" s="64">
        <f t="shared" si="0"/>
        <v>240878</v>
      </c>
      <c r="J98" s="64">
        <f t="shared" si="0"/>
        <v>76700</v>
      </c>
      <c r="K98" s="64">
        <f t="shared" si="0"/>
        <v>7665</v>
      </c>
      <c r="L98" s="233"/>
      <c r="M98" s="224"/>
      <c r="N98" s="224"/>
      <c r="O98" s="224"/>
      <c r="P98" s="224"/>
      <c r="Q98" s="224"/>
    </row>
    <row r="99" spans="1:17" s="18" customFormat="1">
      <c r="A99" s="234"/>
      <c r="D99" s="235"/>
      <c r="E99" s="235"/>
      <c r="F99" s="235"/>
      <c r="G99" s="235"/>
      <c r="H99" s="376"/>
      <c r="I99" s="376"/>
      <c r="J99" s="25"/>
      <c r="K99" s="25"/>
    </row>
    <row r="100" spans="1:17" s="18" customFormat="1">
      <c r="A100" s="234"/>
      <c r="D100" s="236"/>
      <c r="E100" s="236"/>
      <c r="F100" s="379" t="s">
        <v>1789</v>
      </c>
      <c r="G100" s="379">
        <f>SUM(G6:G14,G15,G16:G18,G19,G20:G22,G23,G24,G25:G27,G28,G29:G32,)</f>
        <v>309943</v>
      </c>
      <c r="H100" s="379">
        <f t="shared" ref="H100:K100" si="1">SUM(H6:H14,H15,H16:H18,H19,H20:H22,H23,H24,H25:H27,H28,H29:H32,)</f>
        <v>209232</v>
      </c>
      <c r="I100" s="379">
        <f t="shared" si="1"/>
        <v>124780</v>
      </c>
      <c r="J100" s="379">
        <f t="shared" si="1"/>
        <v>29950</v>
      </c>
      <c r="K100" s="379">
        <f t="shared" si="1"/>
        <v>3300</v>
      </c>
    </row>
    <row r="101" spans="1:17" s="18" customFormat="1">
      <c r="A101" s="234"/>
      <c r="D101" s="236"/>
      <c r="E101" s="236"/>
      <c r="F101" s="379" t="s">
        <v>1790</v>
      </c>
      <c r="G101" s="379">
        <f>SUM(G33,G34:G50,G51:G54,G55:G57,G58:G58,G59:G67,G68:G78,G79:G88,G89:G91,G92:G95,G96:G97)</f>
        <v>492727</v>
      </c>
      <c r="H101" s="379">
        <f t="shared" ref="H101:K101" si="2">SUM(H33,H34:H50,H51:H54,H55:H57,H58:H58,H59:H67,H68:H78,H79:H88,H89:H91,H92:H95,H96:H97)</f>
        <v>172186</v>
      </c>
      <c r="I101" s="379">
        <f t="shared" si="2"/>
        <v>116098</v>
      </c>
      <c r="J101" s="379">
        <f t="shared" si="2"/>
        <v>46750</v>
      </c>
      <c r="K101" s="379">
        <f t="shared" si="2"/>
        <v>4365</v>
      </c>
      <c r="M101" s="18">
        <f>SUM(G76:G95)</f>
        <v>192250</v>
      </c>
    </row>
    <row r="102" spans="1:17" s="18" customFormat="1">
      <c r="A102" s="234"/>
      <c r="D102" s="236"/>
      <c r="E102" s="236"/>
      <c r="F102" s="379" t="s">
        <v>9</v>
      </c>
      <c r="G102" s="379">
        <f>G100+G101</f>
        <v>802670</v>
      </c>
      <c r="H102" s="379">
        <f t="shared" ref="H102:K102" si="3">H100+H101</f>
        <v>381418</v>
      </c>
      <c r="I102" s="379">
        <f t="shared" si="3"/>
        <v>240878</v>
      </c>
      <c r="J102" s="379">
        <f t="shared" si="3"/>
        <v>76700</v>
      </c>
      <c r="K102" s="379">
        <f t="shared" si="3"/>
        <v>7665</v>
      </c>
    </row>
    <row r="103" spans="1:17" s="18" customFormat="1">
      <c r="A103" s="234"/>
      <c r="D103" s="236"/>
      <c r="E103" s="236"/>
      <c r="F103" s="236"/>
      <c r="G103" s="236"/>
      <c r="H103" s="377"/>
      <c r="I103" s="377"/>
      <c r="J103" s="25"/>
      <c r="K103" s="25"/>
    </row>
    <row r="104" spans="1:17" s="18" customFormat="1">
      <c r="A104" s="234"/>
      <c r="D104" s="236"/>
      <c r="E104" s="236"/>
      <c r="F104" s="236"/>
      <c r="G104" s="236"/>
      <c r="H104" s="377"/>
      <c r="I104" s="377"/>
      <c r="J104" s="25"/>
      <c r="K104" s="25"/>
    </row>
    <row r="105" spans="1:17" s="18" customFormat="1">
      <c r="A105" s="234"/>
      <c r="D105" s="236"/>
      <c r="E105" s="236"/>
      <c r="F105" s="236"/>
      <c r="G105" s="236"/>
      <c r="H105" s="377"/>
      <c r="I105" s="377"/>
      <c r="J105" s="25"/>
      <c r="K105" s="25"/>
    </row>
    <row r="106" spans="1:17" s="18" customFormat="1">
      <c r="A106" s="234"/>
      <c r="D106" s="236"/>
      <c r="E106" s="236"/>
      <c r="F106" s="236"/>
      <c r="G106" s="236"/>
      <c r="H106" s="377"/>
      <c r="I106" s="377"/>
      <c r="J106" s="25"/>
      <c r="K106" s="25"/>
    </row>
    <row r="107" spans="1:17" s="18" customFormat="1">
      <c r="A107" s="234"/>
      <c r="D107" s="236"/>
      <c r="E107" s="236"/>
      <c r="F107" s="236"/>
      <c r="G107" s="236"/>
      <c r="H107" s="377"/>
      <c r="I107" s="377"/>
      <c r="J107" s="25"/>
      <c r="K107" s="25"/>
    </row>
    <row r="108" spans="1:17" s="18" customFormat="1">
      <c r="A108" s="234"/>
      <c r="D108" s="236"/>
      <c r="E108" s="236"/>
      <c r="F108" s="236"/>
      <c r="G108" s="236"/>
      <c r="H108" s="377"/>
      <c r="I108" s="377"/>
      <c r="J108" s="25"/>
      <c r="K108" s="25"/>
    </row>
    <row r="109" spans="1:17" s="18" customFormat="1">
      <c r="A109" s="234"/>
      <c r="D109" s="236"/>
      <c r="E109" s="236"/>
      <c r="F109" s="236"/>
      <c r="G109" s="236"/>
      <c r="H109" s="377"/>
      <c r="I109" s="377"/>
      <c r="J109" s="25"/>
      <c r="K109" s="25"/>
    </row>
    <row r="110" spans="1:17" s="18" customFormat="1">
      <c r="A110" s="234"/>
      <c r="D110" s="236"/>
      <c r="E110" s="236"/>
      <c r="F110" s="236"/>
      <c r="G110" s="236"/>
      <c r="H110" s="377"/>
      <c r="I110" s="377"/>
      <c r="J110" s="25"/>
      <c r="K110" s="25"/>
    </row>
    <row r="111" spans="1:17" s="18" customFormat="1">
      <c r="A111" s="234"/>
      <c r="D111" s="236"/>
      <c r="E111" s="236"/>
      <c r="F111" s="236"/>
      <c r="G111" s="236"/>
      <c r="H111" s="377"/>
      <c r="I111" s="377"/>
      <c r="J111" s="25"/>
      <c r="K111" s="25"/>
    </row>
    <row r="112" spans="1:17" s="18" customFormat="1">
      <c r="A112" s="234"/>
      <c r="D112" s="236"/>
      <c r="E112" s="236"/>
      <c r="F112" s="236"/>
      <c r="G112" s="236"/>
      <c r="H112" s="377"/>
      <c r="I112" s="377"/>
      <c r="J112" s="25"/>
      <c r="K112" s="25"/>
    </row>
    <row r="113" spans="1:11" s="18" customFormat="1">
      <c r="A113" s="234"/>
      <c r="D113" s="236"/>
      <c r="E113" s="236"/>
      <c r="F113" s="236"/>
      <c r="G113" s="236"/>
      <c r="H113" s="377"/>
      <c r="I113" s="377"/>
      <c r="J113" s="25"/>
      <c r="K113" s="25"/>
    </row>
    <row r="114" spans="1:11" s="18" customFormat="1">
      <c r="A114" s="234"/>
      <c r="E114" s="237"/>
      <c r="F114" s="237"/>
      <c r="G114" s="237"/>
      <c r="H114" s="25"/>
      <c r="I114" s="25"/>
      <c r="J114" s="25"/>
      <c r="K114" s="25"/>
    </row>
    <row r="115" spans="1:11" s="18" customFormat="1">
      <c r="A115" s="234"/>
      <c r="E115" s="237"/>
      <c r="F115" s="237"/>
      <c r="G115" s="237"/>
      <c r="H115" s="25"/>
      <c r="I115" s="25"/>
      <c r="J115" s="25"/>
      <c r="K115" s="25"/>
    </row>
    <row r="116" spans="1:11" s="18" customFormat="1">
      <c r="A116" s="234"/>
      <c r="E116" s="237"/>
      <c r="F116" s="237"/>
      <c r="G116" s="237"/>
      <c r="H116" s="25"/>
      <c r="I116" s="25"/>
      <c r="J116" s="25"/>
      <c r="K116" s="25"/>
    </row>
    <row r="117" spans="1:11" s="18" customFormat="1">
      <c r="A117" s="234"/>
      <c r="E117" s="237"/>
      <c r="F117" s="237"/>
      <c r="G117" s="237"/>
      <c r="H117" s="25"/>
      <c r="I117" s="25"/>
      <c r="J117" s="25"/>
      <c r="K117" s="25"/>
    </row>
    <row r="118" spans="1:11" s="18" customFormat="1">
      <c r="A118" s="234"/>
      <c r="E118" s="237"/>
      <c r="F118" s="237"/>
      <c r="G118" s="237"/>
      <c r="H118" s="25"/>
      <c r="I118" s="25"/>
      <c r="J118" s="25"/>
      <c r="K118" s="25"/>
    </row>
    <row r="119" spans="1:11" s="18" customFormat="1">
      <c r="A119" s="234"/>
      <c r="E119" s="237"/>
      <c r="F119" s="237"/>
      <c r="G119" s="237"/>
      <c r="H119" s="25"/>
      <c r="I119" s="25"/>
      <c r="J119" s="25"/>
      <c r="K119" s="25"/>
    </row>
    <row r="120" spans="1:11" s="18" customFormat="1">
      <c r="A120" s="234"/>
      <c r="E120" s="237"/>
      <c r="F120" s="237"/>
      <c r="G120" s="237"/>
      <c r="H120" s="25"/>
      <c r="I120" s="25"/>
      <c r="J120" s="25"/>
      <c r="K120" s="25"/>
    </row>
    <row r="121" spans="1:11" s="18" customFormat="1">
      <c r="A121" s="234"/>
      <c r="E121" s="237"/>
      <c r="F121" s="237"/>
      <c r="G121" s="237"/>
      <c r="H121" s="25"/>
      <c r="I121" s="25"/>
      <c r="J121" s="25"/>
      <c r="K121" s="25"/>
    </row>
    <row r="122" spans="1:11" s="18" customFormat="1">
      <c r="A122" s="234"/>
      <c r="E122" s="237"/>
      <c r="F122" s="237"/>
      <c r="G122" s="237"/>
      <c r="H122" s="25"/>
      <c r="I122" s="25"/>
      <c r="J122" s="25"/>
      <c r="K122" s="25"/>
    </row>
    <row r="123" spans="1:11" s="18" customFormat="1">
      <c r="A123" s="234"/>
      <c r="E123" s="237"/>
      <c r="F123" s="237"/>
      <c r="G123" s="237"/>
      <c r="H123" s="25"/>
      <c r="I123" s="25"/>
      <c r="J123" s="25"/>
      <c r="K123" s="25"/>
    </row>
    <row r="124" spans="1:11" s="18" customFormat="1">
      <c r="A124" s="234"/>
      <c r="E124" s="237"/>
      <c r="F124" s="237"/>
      <c r="G124" s="237"/>
      <c r="H124" s="25"/>
      <c r="I124" s="25"/>
      <c r="J124" s="25"/>
      <c r="K124" s="25"/>
    </row>
    <row r="125" spans="1:11" s="18" customFormat="1">
      <c r="A125" s="234"/>
      <c r="E125" s="237"/>
      <c r="F125" s="237"/>
      <c r="G125" s="237"/>
      <c r="H125" s="25"/>
      <c r="I125" s="25"/>
      <c r="J125" s="25"/>
      <c r="K125" s="25"/>
    </row>
    <row r="126" spans="1:11" s="18" customFormat="1">
      <c r="A126" s="234"/>
      <c r="E126" s="237"/>
      <c r="F126" s="237"/>
      <c r="G126" s="237"/>
      <c r="H126" s="25"/>
      <c r="I126" s="25"/>
      <c r="J126" s="25"/>
      <c r="K126" s="25"/>
    </row>
    <row r="127" spans="1:11" s="18" customFormat="1">
      <c r="A127" s="234"/>
      <c r="E127" s="237"/>
      <c r="F127" s="237"/>
      <c r="G127" s="237"/>
      <c r="H127" s="25"/>
      <c r="I127" s="25"/>
      <c r="J127" s="25"/>
      <c r="K127" s="25"/>
    </row>
    <row r="128" spans="1:11" s="18" customFormat="1">
      <c r="A128" s="234"/>
      <c r="E128" s="237"/>
      <c r="F128" s="237"/>
      <c r="G128" s="237"/>
      <c r="H128" s="25"/>
      <c r="I128" s="25"/>
      <c r="J128" s="25"/>
      <c r="K128" s="25"/>
    </row>
    <row r="129" spans="1:11" s="18" customFormat="1">
      <c r="A129" s="234"/>
      <c r="E129" s="237"/>
      <c r="F129" s="237"/>
      <c r="G129" s="237"/>
      <c r="H129" s="25"/>
      <c r="I129" s="25"/>
      <c r="J129" s="25"/>
      <c r="K129" s="25"/>
    </row>
    <row r="130" spans="1:11" s="18" customFormat="1">
      <c r="A130" s="234"/>
      <c r="E130" s="237"/>
      <c r="F130" s="237"/>
      <c r="G130" s="237"/>
      <c r="H130" s="25"/>
      <c r="I130" s="25"/>
      <c r="J130" s="25"/>
      <c r="K130" s="25"/>
    </row>
    <row r="131" spans="1:11" s="18" customFormat="1">
      <c r="A131" s="234"/>
      <c r="E131" s="237"/>
      <c r="F131" s="237"/>
      <c r="G131" s="237"/>
      <c r="H131" s="25"/>
      <c r="I131" s="25"/>
      <c r="J131" s="25"/>
      <c r="K131" s="25"/>
    </row>
    <row r="132" spans="1:11" s="18" customFormat="1">
      <c r="A132" s="234"/>
      <c r="E132" s="237"/>
      <c r="F132" s="237"/>
      <c r="G132" s="237"/>
      <c r="H132" s="25"/>
      <c r="I132" s="25"/>
      <c r="J132" s="25"/>
      <c r="K132" s="25"/>
    </row>
    <row r="133" spans="1:11" s="18" customFormat="1">
      <c r="A133" s="234"/>
      <c r="E133" s="237"/>
      <c r="F133" s="237"/>
      <c r="G133" s="237"/>
      <c r="H133" s="25"/>
      <c r="I133" s="25"/>
      <c r="J133" s="25"/>
      <c r="K133" s="25"/>
    </row>
    <row r="134" spans="1:11" s="18" customFormat="1">
      <c r="A134" s="234"/>
      <c r="E134" s="237"/>
      <c r="F134" s="237"/>
      <c r="G134" s="237"/>
      <c r="H134" s="25"/>
      <c r="I134" s="25"/>
      <c r="J134" s="25"/>
      <c r="K134" s="25"/>
    </row>
    <row r="135" spans="1:11" s="18" customFormat="1">
      <c r="A135" s="234"/>
      <c r="E135" s="237"/>
      <c r="F135" s="237"/>
      <c r="G135" s="237"/>
      <c r="H135" s="25"/>
      <c r="I135" s="25"/>
      <c r="J135" s="25"/>
      <c r="K135" s="25"/>
    </row>
    <row r="136" spans="1:11" s="18" customFormat="1">
      <c r="A136" s="234"/>
      <c r="E136" s="237"/>
      <c r="F136" s="237"/>
      <c r="G136" s="237"/>
      <c r="H136" s="25"/>
      <c r="I136" s="25"/>
      <c r="J136" s="25"/>
      <c r="K136" s="25"/>
    </row>
    <row r="137" spans="1:11">
      <c r="E137" s="109"/>
      <c r="F137" s="109"/>
      <c r="G137" s="109"/>
    </row>
    <row r="138" spans="1:11">
      <c r="E138" s="109"/>
      <c r="F138" s="109"/>
      <c r="G138" s="109"/>
    </row>
    <row r="139" spans="1:11">
      <c r="E139" s="109"/>
      <c r="F139" s="109"/>
      <c r="G139" s="109"/>
    </row>
    <row r="140" spans="1:11">
      <c r="E140" s="109"/>
      <c r="F140" s="109"/>
      <c r="G140" s="109"/>
    </row>
    <row r="141" spans="1:11">
      <c r="E141" s="109"/>
      <c r="F141" s="109"/>
      <c r="G141" s="109"/>
    </row>
    <row r="142" spans="1:11">
      <c r="E142" s="109"/>
      <c r="F142" s="109"/>
      <c r="G142" s="109"/>
    </row>
    <row r="143" spans="1:11">
      <c r="E143" s="109"/>
      <c r="F143" s="109"/>
      <c r="G143" s="109"/>
    </row>
    <row r="144" spans="1:11">
      <c r="E144" s="109"/>
      <c r="F144" s="109"/>
      <c r="G144" s="109"/>
    </row>
    <row r="145" spans="5:7">
      <c r="E145" s="109"/>
      <c r="F145" s="109"/>
      <c r="G145" s="109"/>
    </row>
    <row r="146" spans="5:7">
      <c r="E146" s="109"/>
      <c r="F146" s="109"/>
      <c r="G146" s="109"/>
    </row>
    <row r="147" spans="5:7">
      <c r="E147" s="109"/>
      <c r="F147" s="109"/>
      <c r="G147" s="109"/>
    </row>
    <row r="148" spans="5:7">
      <c r="E148" s="109"/>
      <c r="F148" s="109"/>
      <c r="G148" s="109"/>
    </row>
    <row r="149" spans="5:7">
      <c r="E149" s="109"/>
      <c r="F149" s="109"/>
      <c r="G149" s="109"/>
    </row>
    <row r="150" spans="5:7">
      <c r="E150" s="109"/>
      <c r="F150" s="109"/>
      <c r="G150" s="109"/>
    </row>
  </sheetData>
  <mergeCells count="17">
    <mergeCell ref="L2:L4"/>
    <mergeCell ref="M2:M4"/>
    <mergeCell ref="N2:N4"/>
    <mergeCell ref="O2:O4"/>
    <mergeCell ref="P2:P4"/>
    <mergeCell ref="A1:Q1"/>
    <mergeCell ref="A2:A4"/>
    <mergeCell ref="B2:B4"/>
    <mergeCell ref="C2:C4"/>
    <mergeCell ref="D2:D4"/>
    <mergeCell ref="E2:E4"/>
    <mergeCell ref="F2:F4"/>
    <mergeCell ref="G3:G4"/>
    <mergeCell ref="J3:K3"/>
    <mergeCell ref="Q2:Q4"/>
    <mergeCell ref="G2:K2"/>
    <mergeCell ref="H3:I3"/>
  </mergeCells>
  <pageMargins left="0.2" right="0.2" top="0.75" bottom="0.75" header="0.3" footer="0.3"/>
  <pageSetup paperSize="5" scale="58" orientation="landscape" verticalDpi="0" r:id="rId1"/>
  <rowBreaks count="2" manualBreakCount="2">
    <brk id="75" max="61" man="1"/>
    <brk id="102" max="16383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6"/>
  <sheetViews>
    <sheetView workbookViewId="0">
      <selection activeCell="I178" sqref="I178"/>
    </sheetView>
  </sheetViews>
  <sheetFormatPr defaultRowHeight="19.5"/>
  <cols>
    <col min="1" max="1" width="9.140625" style="25"/>
    <col min="2" max="2" width="6.7109375" style="18" customWidth="1"/>
    <col min="3" max="3" width="27.28515625" style="31" customWidth="1"/>
    <col min="4" max="4" width="13.5703125" style="30" customWidth="1"/>
    <col min="5" max="5" width="11.140625" style="179" customWidth="1"/>
    <col min="6" max="6" width="11.85546875" style="180" customWidth="1"/>
    <col min="7" max="7" width="12.85546875" style="34" customWidth="1"/>
    <col min="8" max="8" width="12.42578125" style="30" customWidth="1"/>
    <col min="9" max="9" width="13.85546875" style="28" bestFit="1" customWidth="1"/>
    <col min="10" max="10" width="12.140625" style="28" bestFit="1" customWidth="1"/>
    <col min="11" max="11" width="12" style="29" customWidth="1"/>
    <col min="12" max="12" width="15.5703125" style="28" bestFit="1" customWidth="1"/>
    <col min="13" max="13" width="13.28515625" style="76" customWidth="1"/>
    <col min="14" max="14" width="12.140625" style="77" bestFit="1" customWidth="1"/>
    <col min="15" max="15" width="12.28515625" style="29" customWidth="1"/>
    <col min="16" max="16" width="12.85546875" style="28" customWidth="1"/>
    <col min="17" max="18" width="10.5703125" style="28" bestFit="1" customWidth="1"/>
    <col min="19" max="19" width="13.7109375" style="29" bestFit="1" customWidth="1"/>
    <col min="20" max="20" width="9.140625" style="28"/>
    <col min="21" max="21" width="11.85546875" style="28" customWidth="1"/>
    <col min="22" max="23" width="9.140625" style="28"/>
    <col min="24" max="24" width="7" style="18" customWidth="1"/>
    <col min="25" max="16384" width="9.140625" style="18"/>
  </cols>
  <sheetData>
    <row r="1" spans="1:23" ht="52.5" customHeight="1">
      <c r="A1" s="412"/>
      <c r="B1" s="412"/>
      <c r="C1" s="380" t="s">
        <v>1791</v>
      </c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ht="19.5" customHeight="1">
      <c r="A2" s="413"/>
      <c r="B2" s="385" t="s">
        <v>0</v>
      </c>
      <c r="C2" s="385" t="s">
        <v>1</v>
      </c>
      <c r="D2" s="382" t="s">
        <v>2</v>
      </c>
      <c r="E2" s="383"/>
      <c r="F2" s="391" t="s">
        <v>818</v>
      </c>
      <c r="G2" s="406" t="s">
        <v>5</v>
      </c>
      <c r="H2" s="382" t="s">
        <v>6</v>
      </c>
      <c r="I2" s="383"/>
      <c r="J2" s="383"/>
      <c r="K2" s="384"/>
      <c r="L2" s="382" t="s">
        <v>15</v>
      </c>
      <c r="M2" s="383"/>
      <c r="N2" s="383"/>
      <c r="O2" s="384"/>
      <c r="P2" s="382" t="s">
        <v>10</v>
      </c>
      <c r="Q2" s="383"/>
      <c r="R2" s="383"/>
      <c r="S2" s="384"/>
      <c r="T2" s="396" t="s">
        <v>11</v>
      </c>
      <c r="U2" s="396" t="s">
        <v>12</v>
      </c>
      <c r="V2" s="385" t="s">
        <v>13</v>
      </c>
      <c r="W2" s="385" t="s">
        <v>14</v>
      </c>
    </row>
    <row r="3" spans="1:23" ht="34.5" customHeight="1">
      <c r="A3" s="414"/>
      <c r="B3" s="386"/>
      <c r="C3" s="386"/>
      <c r="D3" s="385" t="s">
        <v>3</v>
      </c>
      <c r="E3" s="174"/>
      <c r="F3" s="392"/>
      <c r="G3" s="407"/>
      <c r="H3" s="385" t="s">
        <v>7</v>
      </c>
      <c r="I3" s="385" t="s">
        <v>8</v>
      </c>
      <c r="J3" s="402">
        <v>0.04</v>
      </c>
      <c r="K3" s="394" t="s">
        <v>9</v>
      </c>
      <c r="L3" s="385" t="s">
        <v>7</v>
      </c>
      <c r="M3" s="388" t="s">
        <v>8</v>
      </c>
      <c r="N3" s="404">
        <v>0.04</v>
      </c>
      <c r="O3" s="394" t="s">
        <v>9</v>
      </c>
      <c r="P3" s="394" t="s">
        <v>7</v>
      </c>
      <c r="Q3" s="385" t="s">
        <v>8</v>
      </c>
      <c r="R3" s="402">
        <v>0.04</v>
      </c>
      <c r="S3" s="394" t="s">
        <v>9</v>
      </c>
      <c r="T3" s="397"/>
      <c r="U3" s="397"/>
      <c r="V3" s="386"/>
      <c r="W3" s="386"/>
    </row>
    <row r="4" spans="1:23" ht="18.75" customHeight="1">
      <c r="A4" s="415"/>
      <c r="B4" s="387"/>
      <c r="C4" s="387"/>
      <c r="D4" s="387"/>
      <c r="E4" s="142" t="s">
        <v>543</v>
      </c>
      <c r="F4" s="393"/>
      <c r="G4" s="408"/>
      <c r="H4" s="387"/>
      <c r="I4" s="387"/>
      <c r="J4" s="403"/>
      <c r="K4" s="395"/>
      <c r="L4" s="387"/>
      <c r="M4" s="390"/>
      <c r="N4" s="405"/>
      <c r="O4" s="395"/>
      <c r="P4" s="395"/>
      <c r="Q4" s="387"/>
      <c r="R4" s="403"/>
      <c r="S4" s="395"/>
      <c r="T4" s="398"/>
      <c r="U4" s="398"/>
      <c r="V4" s="387"/>
      <c r="W4" s="387"/>
    </row>
    <row r="5" spans="1:23">
      <c r="A5" s="10"/>
      <c r="B5" s="14">
        <v>1</v>
      </c>
      <c r="C5" s="114">
        <v>2</v>
      </c>
      <c r="D5" s="114">
        <v>3</v>
      </c>
      <c r="E5" s="97">
        <v>5</v>
      </c>
      <c r="F5" s="164">
        <v>10</v>
      </c>
      <c r="G5" s="114">
        <v>11</v>
      </c>
      <c r="H5" s="114">
        <v>12</v>
      </c>
      <c r="I5" s="14">
        <v>13</v>
      </c>
      <c r="J5" s="114">
        <v>14</v>
      </c>
      <c r="K5" s="114">
        <v>15</v>
      </c>
      <c r="L5" s="14">
        <v>16</v>
      </c>
      <c r="M5" s="72">
        <v>17</v>
      </c>
      <c r="N5" s="72">
        <v>18</v>
      </c>
      <c r="O5" s="14">
        <v>19</v>
      </c>
      <c r="P5" s="114">
        <v>20</v>
      </c>
      <c r="Q5" s="114">
        <v>21</v>
      </c>
      <c r="R5" s="14">
        <v>22</v>
      </c>
      <c r="S5" s="114">
        <v>23</v>
      </c>
      <c r="T5" s="114">
        <v>24</v>
      </c>
      <c r="U5" s="14">
        <v>25</v>
      </c>
      <c r="V5" s="114">
        <v>26</v>
      </c>
      <c r="W5" s="114">
        <v>27</v>
      </c>
    </row>
    <row r="6" spans="1:23" s="50" customFormat="1">
      <c r="A6" s="42">
        <v>1</v>
      </c>
      <c r="B6" s="42">
        <v>111</v>
      </c>
      <c r="C6" s="53" t="s">
        <v>235</v>
      </c>
      <c r="D6" s="44" t="s">
        <v>117</v>
      </c>
      <c r="E6" s="188">
        <v>20000</v>
      </c>
      <c r="F6" s="189">
        <f>SUM(E6:E6)</f>
        <v>20000</v>
      </c>
      <c r="G6" s="46" t="s">
        <v>824</v>
      </c>
      <c r="H6" s="44">
        <f t="shared" ref="H6:H8" si="0">F6</f>
        <v>20000</v>
      </c>
      <c r="I6" s="44">
        <f t="shared" ref="I6:J8" si="1">M6</f>
        <v>2955</v>
      </c>
      <c r="J6" s="44">
        <f t="shared" si="1"/>
        <v>0</v>
      </c>
      <c r="K6" s="47">
        <f t="shared" ref="K6:K8" si="2">H6+I6+J6</f>
        <v>22955</v>
      </c>
      <c r="L6" s="44">
        <v>5653</v>
      </c>
      <c r="M6" s="73">
        <v>2955</v>
      </c>
      <c r="N6" s="73">
        <v>0</v>
      </c>
      <c r="O6" s="47">
        <f t="shared" ref="O6:O8" si="3">L6+M6+N6</f>
        <v>8608</v>
      </c>
      <c r="P6" s="98">
        <f t="shared" ref="P6:P8" si="4">H6-L6</f>
        <v>14347</v>
      </c>
      <c r="Q6" s="44">
        <v>378</v>
      </c>
      <c r="R6" s="48">
        <v>0</v>
      </c>
      <c r="S6" s="49">
        <f t="shared" ref="S6:S8" si="5">P6+Q6+R6</f>
        <v>14725</v>
      </c>
      <c r="T6" s="48">
        <v>0</v>
      </c>
      <c r="U6" s="48">
        <v>0</v>
      </c>
      <c r="V6" s="48">
        <v>35</v>
      </c>
      <c r="W6" s="48"/>
    </row>
    <row r="7" spans="1:23">
      <c r="A7" s="10">
        <v>2</v>
      </c>
      <c r="B7" s="10">
        <v>114</v>
      </c>
      <c r="C7" s="11" t="s">
        <v>238</v>
      </c>
      <c r="D7" s="114" t="s">
        <v>117</v>
      </c>
      <c r="E7" s="142">
        <v>20000</v>
      </c>
      <c r="F7" s="143">
        <f>SUM(E7:E7)</f>
        <v>20000</v>
      </c>
      <c r="G7" s="14" t="s">
        <v>824</v>
      </c>
      <c r="H7" s="114">
        <f t="shared" si="0"/>
        <v>20000</v>
      </c>
      <c r="I7" s="114">
        <f t="shared" si="1"/>
        <v>4340</v>
      </c>
      <c r="J7" s="114">
        <f t="shared" si="1"/>
        <v>0</v>
      </c>
      <c r="K7" s="15">
        <f t="shared" si="2"/>
        <v>24340</v>
      </c>
      <c r="L7" s="114">
        <v>20000</v>
      </c>
      <c r="M7" s="72">
        <v>4340</v>
      </c>
      <c r="N7" s="72">
        <v>0</v>
      </c>
      <c r="O7" s="15">
        <f t="shared" si="3"/>
        <v>24340</v>
      </c>
      <c r="P7" s="15">
        <f t="shared" si="4"/>
        <v>0</v>
      </c>
      <c r="Q7" s="114">
        <v>0</v>
      </c>
      <c r="R7" s="16">
        <v>0</v>
      </c>
      <c r="S7" s="17">
        <f t="shared" si="5"/>
        <v>0</v>
      </c>
      <c r="T7" s="16">
        <v>0</v>
      </c>
      <c r="U7" s="16">
        <v>0</v>
      </c>
      <c r="V7" s="16">
        <v>95</v>
      </c>
      <c r="W7" s="16"/>
    </row>
    <row r="8" spans="1:23">
      <c r="A8" s="10">
        <v>3</v>
      </c>
      <c r="B8" s="10">
        <v>118</v>
      </c>
      <c r="C8" s="11" t="s">
        <v>242</v>
      </c>
      <c r="D8" s="130" t="s">
        <v>117</v>
      </c>
      <c r="E8" s="142">
        <v>20000</v>
      </c>
      <c r="F8" s="143">
        <f>SUM(E8:E8)</f>
        <v>20000</v>
      </c>
      <c r="G8" s="14" t="s">
        <v>824</v>
      </c>
      <c r="H8" s="130">
        <f t="shared" si="0"/>
        <v>20000</v>
      </c>
      <c r="I8" s="130">
        <f t="shared" si="1"/>
        <v>2290</v>
      </c>
      <c r="J8" s="130">
        <f t="shared" si="1"/>
        <v>400</v>
      </c>
      <c r="K8" s="15">
        <f t="shared" si="2"/>
        <v>22690</v>
      </c>
      <c r="L8" s="130">
        <v>20000</v>
      </c>
      <c r="M8" s="72">
        <v>2290</v>
      </c>
      <c r="N8" s="72">
        <v>400</v>
      </c>
      <c r="O8" s="15">
        <f t="shared" si="3"/>
        <v>22690</v>
      </c>
      <c r="P8" s="15">
        <f t="shared" si="4"/>
        <v>0</v>
      </c>
      <c r="Q8" s="130">
        <v>0</v>
      </c>
      <c r="R8" s="16">
        <v>0</v>
      </c>
      <c r="S8" s="17">
        <f t="shared" si="5"/>
        <v>0</v>
      </c>
      <c r="T8" s="16">
        <v>0</v>
      </c>
      <c r="U8" s="16">
        <v>0</v>
      </c>
      <c r="V8" s="16">
        <v>45</v>
      </c>
      <c r="W8" s="16"/>
    </row>
    <row r="9" spans="1:23" s="83" customFormat="1">
      <c r="A9" s="80"/>
      <c r="B9" s="80"/>
      <c r="C9" s="81" t="s">
        <v>1278</v>
      </c>
      <c r="D9" s="82"/>
      <c r="E9" s="175">
        <f t="shared" ref="E9:W9" si="6">SUM(E6:E8)</f>
        <v>60000</v>
      </c>
      <c r="F9" s="175">
        <f t="shared" si="6"/>
        <v>60000</v>
      </c>
      <c r="G9" s="70">
        <f t="shared" si="6"/>
        <v>0</v>
      </c>
      <c r="H9" s="70">
        <f t="shared" si="6"/>
        <v>60000</v>
      </c>
      <c r="I9" s="70">
        <f t="shared" si="6"/>
        <v>9585</v>
      </c>
      <c r="J9" s="70">
        <f t="shared" si="6"/>
        <v>400</v>
      </c>
      <c r="K9" s="70">
        <f t="shared" si="6"/>
        <v>69985</v>
      </c>
      <c r="L9" s="70">
        <f t="shared" si="6"/>
        <v>45653</v>
      </c>
      <c r="M9" s="70">
        <f t="shared" si="6"/>
        <v>9585</v>
      </c>
      <c r="N9" s="70">
        <f t="shared" si="6"/>
        <v>400</v>
      </c>
      <c r="O9" s="70">
        <f t="shared" si="6"/>
        <v>55638</v>
      </c>
      <c r="P9" s="70">
        <f t="shared" si="6"/>
        <v>14347</v>
      </c>
      <c r="Q9" s="70">
        <f t="shared" si="6"/>
        <v>378</v>
      </c>
      <c r="R9" s="70">
        <f t="shared" si="6"/>
        <v>0</v>
      </c>
      <c r="S9" s="70">
        <f t="shared" si="6"/>
        <v>14725</v>
      </c>
      <c r="T9" s="70">
        <f t="shared" si="6"/>
        <v>0</v>
      </c>
      <c r="U9" s="70">
        <f t="shared" si="6"/>
        <v>0</v>
      </c>
      <c r="V9" s="70">
        <f t="shared" si="6"/>
        <v>175</v>
      </c>
      <c r="W9" s="70">
        <f t="shared" si="6"/>
        <v>0</v>
      </c>
    </row>
    <row r="10" spans="1:23">
      <c r="A10" s="10">
        <v>4</v>
      </c>
      <c r="B10" s="10">
        <v>162</v>
      </c>
      <c r="C10" s="11" t="s">
        <v>276</v>
      </c>
      <c r="D10" s="114" t="s">
        <v>119</v>
      </c>
      <c r="E10" s="142">
        <v>15000</v>
      </c>
      <c r="F10" s="143">
        <f t="shared" ref="F10:F23" si="7">SUM(E10:E10)</f>
        <v>15000</v>
      </c>
      <c r="G10" s="14" t="s">
        <v>828</v>
      </c>
      <c r="H10" s="114">
        <f t="shared" ref="H10:H15" si="8">F10</f>
        <v>15000</v>
      </c>
      <c r="I10" s="114">
        <f t="shared" ref="I10:J15" si="9">M10</f>
        <v>3462</v>
      </c>
      <c r="J10" s="114">
        <f t="shared" si="9"/>
        <v>0</v>
      </c>
      <c r="K10" s="15">
        <f t="shared" ref="K10:K15" si="10">H10+I10+J10</f>
        <v>18462</v>
      </c>
      <c r="L10" s="114">
        <v>15000</v>
      </c>
      <c r="M10" s="72">
        <v>3462</v>
      </c>
      <c r="N10" s="72">
        <v>0</v>
      </c>
      <c r="O10" s="15">
        <f t="shared" ref="O10:O15" si="11">L10+M10+N10</f>
        <v>18462</v>
      </c>
      <c r="P10" s="15">
        <f t="shared" ref="P10:P15" si="12">H10-L10</f>
        <v>0</v>
      </c>
      <c r="Q10" s="114">
        <v>0</v>
      </c>
      <c r="R10" s="16">
        <v>0</v>
      </c>
      <c r="S10" s="17">
        <f t="shared" ref="S10:S15" si="13">P10+Q10+R10</f>
        <v>0</v>
      </c>
      <c r="T10" s="16">
        <v>0</v>
      </c>
      <c r="U10" s="16">
        <v>0</v>
      </c>
      <c r="V10" s="16"/>
      <c r="W10" s="16"/>
    </row>
    <row r="11" spans="1:23">
      <c r="A11" s="10">
        <v>5</v>
      </c>
      <c r="B11" s="10">
        <v>167</v>
      </c>
      <c r="C11" s="11" t="s">
        <v>281</v>
      </c>
      <c r="D11" s="114" t="s">
        <v>119</v>
      </c>
      <c r="E11" s="142">
        <v>20000</v>
      </c>
      <c r="F11" s="143">
        <f t="shared" si="7"/>
        <v>20000</v>
      </c>
      <c r="G11" s="14" t="s">
        <v>828</v>
      </c>
      <c r="H11" s="114">
        <f t="shared" si="8"/>
        <v>20000</v>
      </c>
      <c r="I11" s="114">
        <f t="shared" si="9"/>
        <v>3946</v>
      </c>
      <c r="J11" s="114">
        <f t="shared" si="9"/>
        <v>0</v>
      </c>
      <c r="K11" s="15">
        <f t="shared" si="10"/>
        <v>23946</v>
      </c>
      <c r="L11" s="114">
        <v>20000</v>
      </c>
      <c r="M11" s="72">
        <v>3946</v>
      </c>
      <c r="N11" s="72">
        <v>0</v>
      </c>
      <c r="O11" s="15">
        <f t="shared" si="11"/>
        <v>23946</v>
      </c>
      <c r="P11" s="15">
        <f t="shared" si="12"/>
        <v>0</v>
      </c>
      <c r="Q11" s="114">
        <v>0</v>
      </c>
      <c r="R11" s="16">
        <v>0</v>
      </c>
      <c r="S11" s="17">
        <f t="shared" si="13"/>
        <v>0</v>
      </c>
      <c r="T11" s="16">
        <v>0</v>
      </c>
      <c r="U11" s="16">
        <v>0</v>
      </c>
      <c r="V11" s="16"/>
      <c r="W11" s="16"/>
    </row>
    <row r="12" spans="1:23">
      <c r="A12" s="10">
        <v>6</v>
      </c>
      <c r="B12" s="10">
        <v>168</v>
      </c>
      <c r="C12" s="11" t="s">
        <v>282</v>
      </c>
      <c r="D12" s="114" t="s">
        <v>119</v>
      </c>
      <c r="E12" s="142">
        <v>20000</v>
      </c>
      <c r="F12" s="143">
        <f t="shared" si="7"/>
        <v>20000</v>
      </c>
      <c r="G12" s="14" t="s">
        <v>828</v>
      </c>
      <c r="H12" s="114">
        <f t="shared" si="8"/>
        <v>20000</v>
      </c>
      <c r="I12" s="114">
        <f t="shared" si="9"/>
        <v>3935</v>
      </c>
      <c r="J12" s="114">
        <f t="shared" si="9"/>
        <v>0</v>
      </c>
      <c r="K12" s="15">
        <f t="shared" si="10"/>
        <v>23935</v>
      </c>
      <c r="L12" s="114">
        <v>20000</v>
      </c>
      <c r="M12" s="72">
        <v>3935</v>
      </c>
      <c r="N12" s="72">
        <v>0</v>
      </c>
      <c r="O12" s="15">
        <f t="shared" si="11"/>
        <v>23935</v>
      </c>
      <c r="P12" s="15">
        <f t="shared" si="12"/>
        <v>0</v>
      </c>
      <c r="Q12" s="114">
        <v>0</v>
      </c>
      <c r="R12" s="16">
        <v>0</v>
      </c>
      <c r="S12" s="17">
        <f t="shared" si="13"/>
        <v>0</v>
      </c>
      <c r="T12" s="16">
        <v>0</v>
      </c>
      <c r="U12" s="16">
        <v>0</v>
      </c>
      <c r="V12" s="16"/>
      <c r="W12" s="16"/>
    </row>
    <row r="13" spans="1:23">
      <c r="A13" s="10">
        <v>7</v>
      </c>
      <c r="B13" s="10">
        <v>169</v>
      </c>
      <c r="C13" s="11" t="s">
        <v>283</v>
      </c>
      <c r="D13" s="21">
        <v>36345</v>
      </c>
      <c r="E13" s="142">
        <v>20000</v>
      </c>
      <c r="F13" s="143">
        <f t="shared" si="7"/>
        <v>20000</v>
      </c>
      <c r="G13" s="20">
        <v>36349</v>
      </c>
      <c r="H13" s="114">
        <f t="shared" si="8"/>
        <v>20000</v>
      </c>
      <c r="I13" s="114">
        <f t="shared" si="9"/>
        <v>3399</v>
      </c>
      <c r="J13" s="114">
        <f t="shared" si="9"/>
        <v>0</v>
      </c>
      <c r="K13" s="15">
        <f t="shared" si="10"/>
        <v>23399</v>
      </c>
      <c r="L13" s="114">
        <v>20000</v>
      </c>
      <c r="M13" s="72">
        <v>3399</v>
      </c>
      <c r="N13" s="72">
        <v>0</v>
      </c>
      <c r="O13" s="15">
        <f t="shared" si="11"/>
        <v>23399</v>
      </c>
      <c r="P13" s="15">
        <f t="shared" si="12"/>
        <v>0</v>
      </c>
      <c r="Q13" s="114">
        <v>0</v>
      </c>
      <c r="R13" s="16">
        <v>0</v>
      </c>
      <c r="S13" s="17">
        <f t="shared" si="13"/>
        <v>0</v>
      </c>
      <c r="T13" s="16">
        <v>0</v>
      </c>
      <c r="U13" s="16">
        <v>0</v>
      </c>
      <c r="V13" s="16"/>
      <c r="W13" s="16"/>
    </row>
    <row r="14" spans="1:23" s="50" customFormat="1">
      <c r="A14" s="10">
        <v>8</v>
      </c>
      <c r="B14" s="42">
        <v>171</v>
      </c>
      <c r="C14" s="53" t="s">
        <v>285</v>
      </c>
      <c r="D14" s="51">
        <v>36345</v>
      </c>
      <c r="E14" s="188">
        <v>20000</v>
      </c>
      <c r="F14" s="189">
        <f t="shared" si="7"/>
        <v>20000</v>
      </c>
      <c r="G14" s="52">
        <v>36349</v>
      </c>
      <c r="H14" s="44">
        <f t="shared" si="8"/>
        <v>20000</v>
      </c>
      <c r="I14" s="114">
        <f t="shared" si="9"/>
        <v>2602</v>
      </c>
      <c r="J14" s="114">
        <f t="shared" si="9"/>
        <v>0</v>
      </c>
      <c r="K14" s="47">
        <f t="shared" si="10"/>
        <v>22602</v>
      </c>
      <c r="L14" s="44">
        <v>14770</v>
      </c>
      <c r="M14" s="73">
        <v>2602</v>
      </c>
      <c r="N14" s="73">
        <v>0</v>
      </c>
      <c r="O14" s="47">
        <f t="shared" si="11"/>
        <v>17372</v>
      </c>
      <c r="P14" s="98">
        <f t="shared" si="12"/>
        <v>5230</v>
      </c>
      <c r="Q14" s="44">
        <v>731</v>
      </c>
      <c r="R14" s="48">
        <v>0</v>
      </c>
      <c r="S14" s="49">
        <f t="shared" si="13"/>
        <v>5961</v>
      </c>
      <c r="T14" s="48">
        <v>0</v>
      </c>
      <c r="U14" s="48">
        <v>0</v>
      </c>
      <c r="V14" s="48">
        <v>35</v>
      </c>
      <c r="W14" s="48"/>
    </row>
    <row r="15" spans="1:23">
      <c r="A15" s="10">
        <v>9</v>
      </c>
      <c r="B15" s="10">
        <v>172</v>
      </c>
      <c r="C15" s="11" t="s">
        <v>238</v>
      </c>
      <c r="D15" s="21">
        <v>36345</v>
      </c>
      <c r="E15" s="142">
        <v>20000</v>
      </c>
      <c r="F15" s="143">
        <f t="shared" si="7"/>
        <v>20000</v>
      </c>
      <c r="G15" s="20">
        <v>36349</v>
      </c>
      <c r="H15" s="114">
        <f t="shared" si="8"/>
        <v>20000</v>
      </c>
      <c r="I15" s="114">
        <f t="shared" si="9"/>
        <v>4375</v>
      </c>
      <c r="J15" s="114">
        <f t="shared" si="9"/>
        <v>0</v>
      </c>
      <c r="K15" s="15">
        <f t="shared" si="10"/>
        <v>24375</v>
      </c>
      <c r="L15" s="114">
        <v>20000</v>
      </c>
      <c r="M15" s="72">
        <v>4375</v>
      </c>
      <c r="N15" s="72">
        <v>0</v>
      </c>
      <c r="O15" s="15">
        <f t="shared" si="11"/>
        <v>24375</v>
      </c>
      <c r="P15" s="15">
        <f t="shared" si="12"/>
        <v>0</v>
      </c>
      <c r="Q15" s="114">
        <v>0</v>
      </c>
      <c r="R15" s="16">
        <v>0</v>
      </c>
      <c r="S15" s="17">
        <f t="shared" si="13"/>
        <v>0</v>
      </c>
      <c r="T15" s="16">
        <v>0</v>
      </c>
      <c r="U15" s="16">
        <v>0</v>
      </c>
      <c r="V15" s="16">
        <v>55</v>
      </c>
      <c r="W15" s="16"/>
    </row>
    <row r="16" spans="1:23">
      <c r="A16" s="10">
        <v>10</v>
      </c>
      <c r="B16" s="10">
        <v>201</v>
      </c>
      <c r="C16" s="11" t="s">
        <v>163</v>
      </c>
      <c r="D16" s="114" t="s">
        <v>121</v>
      </c>
      <c r="E16" s="142">
        <v>20000</v>
      </c>
      <c r="F16" s="143">
        <f t="shared" si="7"/>
        <v>20000</v>
      </c>
      <c r="G16" s="14" t="s">
        <v>830</v>
      </c>
      <c r="H16" s="114">
        <f t="shared" ref="H16:H28" si="14">F16</f>
        <v>20000</v>
      </c>
      <c r="I16" s="114">
        <f t="shared" ref="I16:J23" si="15">M16</f>
        <v>4244</v>
      </c>
      <c r="J16" s="114">
        <f t="shared" si="15"/>
        <v>0</v>
      </c>
      <c r="K16" s="15">
        <f t="shared" ref="K16:K28" si="16">H16+I16+J16</f>
        <v>24244</v>
      </c>
      <c r="L16" s="114">
        <v>20000</v>
      </c>
      <c r="M16" s="72">
        <v>4244</v>
      </c>
      <c r="N16" s="72">
        <v>0</v>
      </c>
      <c r="O16" s="15">
        <f t="shared" ref="O16:O28" si="17">L16+M16+N16</f>
        <v>24244</v>
      </c>
      <c r="P16" s="15">
        <f t="shared" ref="P16:P28" si="18">H16-L16</f>
        <v>0</v>
      </c>
      <c r="Q16" s="114">
        <v>0</v>
      </c>
      <c r="R16" s="16">
        <v>0</v>
      </c>
      <c r="S16" s="17">
        <f t="shared" ref="S16:S28" si="19">P16+Q16+R16</f>
        <v>0</v>
      </c>
      <c r="T16" s="16">
        <v>0</v>
      </c>
      <c r="U16" s="16">
        <v>0</v>
      </c>
      <c r="V16" s="16"/>
      <c r="W16" s="16"/>
    </row>
    <row r="17" spans="1:23">
      <c r="A17" s="10">
        <v>11</v>
      </c>
      <c r="B17" s="10">
        <v>202</v>
      </c>
      <c r="C17" s="11" t="s">
        <v>312</v>
      </c>
      <c r="D17" s="114" t="s">
        <v>121</v>
      </c>
      <c r="E17" s="142">
        <v>20000</v>
      </c>
      <c r="F17" s="143">
        <f t="shared" si="7"/>
        <v>20000</v>
      </c>
      <c r="G17" s="14" t="s">
        <v>830</v>
      </c>
      <c r="H17" s="114">
        <f t="shared" si="14"/>
        <v>20000</v>
      </c>
      <c r="I17" s="114">
        <f t="shared" si="15"/>
        <v>3931</v>
      </c>
      <c r="J17" s="114">
        <f t="shared" si="15"/>
        <v>0</v>
      </c>
      <c r="K17" s="15">
        <f t="shared" si="16"/>
        <v>23931</v>
      </c>
      <c r="L17" s="114">
        <v>20000</v>
      </c>
      <c r="M17" s="72">
        <v>3931</v>
      </c>
      <c r="N17" s="72">
        <v>0</v>
      </c>
      <c r="O17" s="15">
        <f t="shared" si="17"/>
        <v>23931</v>
      </c>
      <c r="P17" s="15">
        <f t="shared" si="18"/>
        <v>0</v>
      </c>
      <c r="Q17" s="114">
        <v>0</v>
      </c>
      <c r="R17" s="16">
        <v>0</v>
      </c>
      <c r="S17" s="17">
        <f t="shared" si="19"/>
        <v>0</v>
      </c>
      <c r="T17" s="16">
        <v>0</v>
      </c>
      <c r="U17" s="16">
        <v>0</v>
      </c>
      <c r="V17" s="16"/>
      <c r="W17" s="16"/>
    </row>
    <row r="18" spans="1:23">
      <c r="A18" s="10">
        <v>12</v>
      </c>
      <c r="B18" s="10">
        <v>203</v>
      </c>
      <c r="C18" s="11" t="s">
        <v>313</v>
      </c>
      <c r="D18" s="114" t="s">
        <v>121</v>
      </c>
      <c r="E18" s="142">
        <v>20000</v>
      </c>
      <c r="F18" s="143">
        <f t="shared" si="7"/>
        <v>20000</v>
      </c>
      <c r="G18" s="14" t="s">
        <v>830</v>
      </c>
      <c r="H18" s="114">
        <f t="shared" si="14"/>
        <v>20000</v>
      </c>
      <c r="I18" s="114">
        <f t="shared" si="15"/>
        <v>4622</v>
      </c>
      <c r="J18" s="114">
        <f t="shared" si="15"/>
        <v>0</v>
      </c>
      <c r="K18" s="15">
        <f t="shared" si="16"/>
        <v>24622</v>
      </c>
      <c r="L18" s="114">
        <v>20000</v>
      </c>
      <c r="M18" s="72">
        <v>4622</v>
      </c>
      <c r="N18" s="72">
        <v>0</v>
      </c>
      <c r="O18" s="15">
        <f t="shared" si="17"/>
        <v>24622</v>
      </c>
      <c r="P18" s="15">
        <f t="shared" si="18"/>
        <v>0</v>
      </c>
      <c r="Q18" s="114">
        <v>0</v>
      </c>
      <c r="R18" s="16">
        <v>0</v>
      </c>
      <c r="S18" s="17">
        <f t="shared" si="19"/>
        <v>0</v>
      </c>
      <c r="T18" s="16">
        <v>0</v>
      </c>
      <c r="U18" s="16">
        <v>0</v>
      </c>
      <c r="V18" s="16"/>
      <c r="W18" s="16"/>
    </row>
    <row r="19" spans="1:23">
      <c r="A19" s="10">
        <v>13</v>
      </c>
      <c r="B19" s="10">
        <v>214</v>
      </c>
      <c r="C19" s="11" t="s">
        <v>324</v>
      </c>
      <c r="D19" s="114" t="s">
        <v>122</v>
      </c>
      <c r="E19" s="142">
        <v>20000</v>
      </c>
      <c r="F19" s="143">
        <f t="shared" si="7"/>
        <v>20000</v>
      </c>
      <c r="G19" s="14" t="s">
        <v>832</v>
      </c>
      <c r="H19" s="114">
        <f t="shared" si="14"/>
        <v>20000</v>
      </c>
      <c r="I19" s="114">
        <f t="shared" si="15"/>
        <v>9522</v>
      </c>
      <c r="J19" s="114">
        <f t="shared" si="15"/>
        <v>0</v>
      </c>
      <c r="K19" s="15">
        <f t="shared" si="16"/>
        <v>29522</v>
      </c>
      <c r="L19" s="114">
        <v>20000</v>
      </c>
      <c r="M19" s="72">
        <v>9522</v>
      </c>
      <c r="N19" s="72">
        <v>0</v>
      </c>
      <c r="O19" s="15">
        <f t="shared" si="17"/>
        <v>29522</v>
      </c>
      <c r="P19" s="15">
        <f t="shared" si="18"/>
        <v>0</v>
      </c>
      <c r="Q19" s="114">
        <v>0</v>
      </c>
      <c r="R19" s="16">
        <v>0</v>
      </c>
      <c r="S19" s="17">
        <f t="shared" si="19"/>
        <v>0</v>
      </c>
      <c r="T19" s="16">
        <v>0</v>
      </c>
      <c r="U19" s="16">
        <v>0</v>
      </c>
      <c r="V19" s="16"/>
      <c r="W19" s="16"/>
    </row>
    <row r="20" spans="1:23">
      <c r="A20" s="10">
        <v>14</v>
      </c>
      <c r="B20" s="10">
        <v>215</v>
      </c>
      <c r="C20" s="11" t="s">
        <v>325</v>
      </c>
      <c r="D20" s="114" t="s">
        <v>122</v>
      </c>
      <c r="E20" s="142">
        <v>25000</v>
      </c>
      <c r="F20" s="143">
        <f t="shared" si="7"/>
        <v>25000</v>
      </c>
      <c r="G20" s="14" t="s">
        <v>832</v>
      </c>
      <c r="H20" s="114">
        <f t="shared" si="14"/>
        <v>25000</v>
      </c>
      <c r="I20" s="114">
        <f t="shared" si="15"/>
        <v>4214</v>
      </c>
      <c r="J20" s="114">
        <f t="shared" si="15"/>
        <v>0</v>
      </c>
      <c r="K20" s="15">
        <f t="shared" si="16"/>
        <v>29214</v>
      </c>
      <c r="L20" s="114">
        <v>25000</v>
      </c>
      <c r="M20" s="72">
        <v>4214</v>
      </c>
      <c r="N20" s="72">
        <v>0</v>
      </c>
      <c r="O20" s="15">
        <f t="shared" si="17"/>
        <v>29214</v>
      </c>
      <c r="P20" s="15">
        <f t="shared" si="18"/>
        <v>0</v>
      </c>
      <c r="Q20" s="114">
        <v>0</v>
      </c>
      <c r="R20" s="16">
        <v>0</v>
      </c>
      <c r="S20" s="17">
        <f t="shared" si="19"/>
        <v>0</v>
      </c>
      <c r="T20" s="16">
        <v>0</v>
      </c>
      <c r="U20" s="16">
        <v>0</v>
      </c>
      <c r="V20" s="16"/>
      <c r="W20" s="16"/>
    </row>
    <row r="21" spans="1:23">
      <c r="A21" s="10">
        <v>15</v>
      </c>
      <c r="B21" s="10">
        <v>216</v>
      </c>
      <c r="C21" s="11" t="s">
        <v>173</v>
      </c>
      <c r="D21" s="114" t="s">
        <v>122</v>
      </c>
      <c r="E21" s="142">
        <v>20000</v>
      </c>
      <c r="F21" s="143">
        <f t="shared" si="7"/>
        <v>20000</v>
      </c>
      <c r="G21" s="14" t="s">
        <v>832</v>
      </c>
      <c r="H21" s="114">
        <f t="shared" si="14"/>
        <v>20000</v>
      </c>
      <c r="I21" s="114">
        <f t="shared" si="15"/>
        <v>3589</v>
      </c>
      <c r="J21" s="114">
        <f t="shared" si="15"/>
        <v>0</v>
      </c>
      <c r="K21" s="15">
        <f t="shared" si="16"/>
        <v>23589</v>
      </c>
      <c r="L21" s="114">
        <v>20000</v>
      </c>
      <c r="M21" s="72">
        <v>3589</v>
      </c>
      <c r="N21" s="72">
        <v>0</v>
      </c>
      <c r="O21" s="15">
        <f t="shared" si="17"/>
        <v>23589</v>
      </c>
      <c r="P21" s="15">
        <f t="shared" si="18"/>
        <v>0</v>
      </c>
      <c r="Q21" s="114">
        <v>0</v>
      </c>
      <c r="R21" s="16">
        <v>0</v>
      </c>
      <c r="S21" s="17">
        <f t="shared" si="19"/>
        <v>0</v>
      </c>
      <c r="T21" s="16">
        <v>0</v>
      </c>
      <c r="U21" s="16">
        <v>0</v>
      </c>
      <c r="V21" s="16"/>
      <c r="W21" s="16"/>
    </row>
    <row r="22" spans="1:23">
      <c r="A22" s="10">
        <v>16</v>
      </c>
      <c r="B22" s="10">
        <v>218</v>
      </c>
      <c r="C22" s="11" t="s">
        <v>327</v>
      </c>
      <c r="D22" s="114" t="s">
        <v>122</v>
      </c>
      <c r="E22" s="142">
        <v>20000</v>
      </c>
      <c r="F22" s="143">
        <f t="shared" si="7"/>
        <v>20000</v>
      </c>
      <c r="G22" s="14" t="s">
        <v>832</v>
      </c>
      <c r="H22" s="114">
        <f t="shared" si="14"/>
        <v>20000</v>
      </c>
      <c r="I22" s="114">
        <f t="shared" si="15"/>
        <v>4075</v>
      </c>
      <c r="J22" s="114">
        <f t="shared" si="15"/>
        <v>0</v>
      </c>
      <c r="K22" s="15">
        <f t="shared" si="16"/>
        <v>24075</v>
      </c>
      <c r="L22" s="114">
        <v>20000</v>
      </c>
      <c r="M22" s="72">
        <v>4075</v>
      </c>
      <c r="N22" s="72">
        <v>0</v>
      </c>
      <c r="O22" s="15">
        <f t="shared" si="17"/>
        <v>24075</v>
      </c>
      <c r="P22" s="15">
        <f t="shared" si="18"/>
        <v>0</v>
      </c>
      <c r="Q22" s="114">
        <v>0</v>
      </c>
      <c r="R22" s="16">
        <v>0</v>
      </c>
      <c r="S22" s="17">
        <f t="shared" si="19"/>
        <v>0</v>
      </c>
      <c r="T22" s="16">
        <v>0</v>
      </c>
      <c r="U22" s="16">
        <v>0</v>
      </c>
      <c r="V22" s="16"/>
      <c r="W22" s="16"/>
    </row>
    <row r="23" spans="1:23">
      <c r="A23" s="10">
        <v>17</v>
      </c>
      <c r="B23" s="10">
        <v>219</v>
      </c>
      <c r="C23" s="11" t="s">
        <v>160</v>
      </c>
      <c r="D23" s="114" t="s">
        <v>122</v>
      </c>
      <c r="E23" s="142">
        <v>20000</v>
      </c>
      <c r="F23" s="143">
        <f t="shared" si="7"/>
        <v>20000</v>
      </c>
      <c r="G23" s="14" t="s">
        <v>832</v>
      </c>
      <c r="H23" s="114">
        <f t="shared" si="14"/>
        <v>20000</v>
      </c>
      <c r="I23" s="114">
        <f t="shared" si="15"/>
        <v>3401</v>
      </c>
      <c r="J23" s="114">
        <f t="shared" si="15"/>
        <v>0</v>
      </c>
      <c r="K23" s="15">
        <f t="shared" si="16"/>
        <v>23401</v>
      </c>
      <c r="L23" s="114">
        <v>20000</v>
      </c>
      <c r="M23" s="72">
        <v>3401</v>
      </c>
      <c r="N23" s="72">
        <v>0</v>
      </c>
      <c r="O23" s="15">
        <f t="shared" si="17"/>
        <v>23401</v>
      </c>
      <c r="P23" s="15">
        <f t="shared" si="18"/>
        <v>0</v>
      </c>
      <c r="Q23" s="114">
        <v>0</v>
      </c>
      <c r="R23" s="16">
        <v>0</v>
      </c>
      <c r="S23" s="17">
        <f t="shared" si="19"/>
        <v>0</v>
      </c>
      <c r="T23" s="16">
        <v>0</v>
      </c>
      <c r="U23" s="16">
        <v>0</v>
      </c>
      <c r="V23" s="16"/>
      <c r="W23" s="16"/>
    </row>
    <row r="24" spans="1:23" s="86" customFormat="1" ht="18.75">
      <c r="A24" s="84"/>
      <c r="B24" s="84"/>
      <c r="C24" s="81" t="s">
        <v>1279</v>
      </c>
      <c r="D24" s="85"/>
      <c r="E24" s="175">
        <f t="shared" ref="E24:W24" si="20">SUM(E10:E23)</f>
        <v>280000</v>
      </c>
      <c r="F24" s="175">
        <f t="shared" si="20"/>
        <v>280000</v>
      </c>
      <c r="G24" s="70"/>
      <c r="H24" s="70">
        <f t="shared" si="20"/>
        <v>280000</v>
      </c>
      <c r="I24" s="70">
        <f t="shared" si="20"/>
        <v>59317</v>
      </c>
      <c r="J24" s="70">
        <f t="shared" si="20"/>
        <v>0</v>
      </c>
      <c r="K24" s="70">
        <f t="shared" si="20"/>
        <v>339317</v>
      </c>
      <c r="L24" s="70">
        <f t="shared" si="20"/>
        <v>274770</v>
      </c>
      <c r="M24" s="70">
        <f t="shared" si="20"/>
        <v>59317</v>
      </c>
      <c r="N24" s="70">
        <f t="shared" si="20"/>
        <v>0</v>
      </c>
      <c r="O24" s="70">
        <f t="shared" si="20"/>
        <v>334087</v>
      </c>
      <c r="P24" s="70">
        <f t="shared" si="20"/>
        <v>5230</v>
      </c>
      <c r="Q24" s="70">
        <f t="shared" si="20"/>
        <v>731</v>
      </c>
      <c r="R24" s="70">
        <f t="shared" si="20"/>
        <v>0</v>
      </c>
      <c r="S24" s="70">
        <f t="shared" si="20"/>
        <v>5961</v>
      </c>
      <c r="T24" s="70">
        <f t="shared" si="20"/>
        <v>0</v>
      </c>
      <c r="U24" s="70">
        <f t="shared" si="20"/>
        <v>0</v>
      </c>
      <c r="V24" s="70">
        <f t="shared" si="20"/>
        <v>90</v>
      </c>
      <c r="W24" s="70">
        <f t="shared" si="20"/>
        <v>0</v>
      </c>
    </row>
    <row r="25" spans="1:23">
      <c r="A25" s="10">
        <v>18</v>
      </c>
      <c r="B25" s="10">
        <v>221</v>
      </c>
      <c r="C25" s="11" t="s">
        <v>329</v>
      </c>
      <c r="D25" s="114" t="s">
        <v>123</v>
      </c>
      <c r="E25" s="142">
        <v>25000</v>
      </c>
      <c r="F25" s="143">
        <f t="shared" ref="F25:F34" si="21">SUM(E25:E25)</f>
        <v>25000</v>
      </c>
      <c r="G25" s="14" t="s">
        <v>833</v>
      </c>
      <c r="H25" s="114">
        <f t="shared" si="14"/>
        <v>25000</v>
      </c>
      <c r="I25" s="114">
        <f>M25</f>
        <v>5675</v>
      </c>
      <c r="J25" s="114">
        <f>N25</f>
        <v>0</v>
      </c>
      <c r="K25" s="15">
        <f t="shared" si="16"/>
        <v>30675</v>
      </c>
      <c r="L25" s="16">
        <v>25000</v>
      </c>
      <c r="M25" s="72">
        <v>5675</v>
      </c>
      <c r="N25" s="72">
        <v>0</v>
      </c>
      <c r="O25" s="15">
        <f t="shared" si="17"/>
        <v>30675</v>
      </c>
      <c r="P25" s="15">
        <f t="shared" si="18"/>
        <v>0</v>
      </c>
      <c r="Q25" s="114">
        <v>0</v>
      </c>
      <c r="R25" s="16">
        <v>0</v>
      </c>
      <c r="S25" s="17">
        <f t="shared" si="19"/>
        <v>0</v>
      </c>
      <c r="T25" s="16">
        <v>0</v>
      </c>
      <c r="U25" s="16">
        <v>0</v>
      </c>
      <c r="V25" s="16">
        <v>0</v>
      </c>
      <c r="W25" s="16"/>
    </row>
    <row r="26" spans="1:23" s="50" customFormat="1">
      <c r="A26" s="42">
        <v>19</v>
      </c>
      <c r="B26" s="42">
        <v>222</v>
      </c>
      <c r="C26" s="43" t="s">
        <v>1222</v>
      </c>
      <c r="D26" s="44" t="s">
        <v>123</v>
      </c>
      <c r="E26" s="188">
        <v>15000</v>
      </c>
      <c r="F26" s="189">
        <f t="shared" si="21"/>
        <v>15000</v>
      </c>
      <c r="G26" s="46" t="s">
        <v>833</v>
      </c>
      <c r="H26" s="44">
        <f t="shared" si="14"/>
        <v>15000</v>
      </c>
      <c r="I26" s="114">
        <f t="shared" ref="I26:J32" si="22">M26</f>
        <v>2154</v>
      </c>
      <c r="J26" s="114">
        <f t="shared" si="22"/>
        <v>0</v>
      </c>
      <c r="K26" s="47">
        <f t="shared" si="16"/>
        <v>17154</v>
      </c>
      <c r="L26" s="48">
        <v>9825</v>
      </c>
      <c r="M26" s="73">
        <v>2154</v>
      </c>
      <c r="N26" s="73">
        <v>0</v>
      </c>
      <c r="O26" s="47">
        <f t="shared" si="17"/>
        <v>11979</v>
      </c>
      <c r="P26" s="98">
        <f t="shared" si="18"/>
        <v>5175</v>
      </c>
      <c r="Q26" s="48">
        <v>346</v>
      </c>
      <c r="R26" s="48">
        <v>0</v>
      </c>
      <c r="S26" s="49">
        <f t="shared" si="19"/>
        <v>5521</v>
      </c>
      <c r="T26" s="48">
        <v>0</v>
      </c>
      <c r="U26" s="48">
        <v>0</v>
      </c>
      <c r="V26" s="48">
        <v>70</v>
      </c>
      <c r="W26" s="48"/>
    </row>
    <row r="27" spans="1:23">
      <c r="A27" s="10">
        <v>20</v>
      </c>
      <c r="B27" s="10">
        <v>241</v>
      </c>
      <c r="C27" s="11" t="s">
        <v>246</v>
      </c>
      <c r="D27" s="114" t="s">
        <v>124</v>
      </c>
      <c r="E27" s="142">
        <v>20000</v>
      </c>
      <c r="F27" s="143">
        <f t="shared" si="21"/>
        <v>20000</v>
      </c>
      <c r="G27" s="14" t="s">
        <v>834</v>
      </c>
      <c r="H27" s="114">
        <f t="shared" si="14"/>
        <v>20000</v>
      </c>
      <c r="I27" s="114">
        <f t="shared" si="22"/>
        <v>3385</v>
      </c>
      <c r="J27" s="114">
        <f t="shared" si="22"/>
        <v>0</v>
      </c>
      <c r="K27" s="15">
        <f t="shared" si="16"/>
        <v>23385</v>
      </c>
      <c r="L27" s="16">
        <v>20000</v>
      </c>
      <c r="M27" s="72">
        <v>3385</v>
      </c>
      <c r="N27" s="72">
        <v>0</v>
      </c>
      <c r="O27" s="15">
        <f t="shared" si="17"/>
        <v>23385</v>
      </c>
      <c r="P27" s="15">
        <f t="shared" si="18"/>
        <v>0</v>
      </c>
      <c r="Q27" s="16">
        <v>0</v>
      </c>
      <c r="R27" s="16">
        <v>0</v>
      </c>
      <c r="S27" s="17">
        <f t="shared" si="19"/>
        <v>0</v>
      </c>
      <c r="T27" s="16">
        <v>0</v>
      </c>
      <c r="U27" s="16">
        <v>0</v>
      </c>
      <c r="V27" s="16">
        <v>75</v>
      </c>
      <c r="W27" s="16"/>
    </row>
    <row r="28" spans="1:23">
      <c r="A28" s="10">
        <v>21</v>
      </c>
      <c r="B28" s="10">
        <v>242</v>
      </c>
      <c r="C28" s="11" t="s">
        <v>155</v>
      </c>
      <c r="D28" s="114" t="s">
        <v>125</v>
      </c>
      <c r="E28" s="142">
        <v>20000</v>
      </c>
      <c r="F28" s="143">
        <f t="shared" si="21"/>
        <v>20000</v>
      </c>
      <c r="G28" s="14" t="s">
        <v>835</v>
      </c>
      <c r="H28" s="114">
        <f t="shared" si="14"/>
        <v>20000</v>
      </c>
      <c r="I28" s="114">
        <f t="shared" si="22"/>
        <v>3787</v>
      </c>
      <c r="J28" s="114">
        <f t="shared" si="22"/>
        <v>0</v>
      </c>
      <c r="K28" s="15">
        <f t="shared" si="16"/>
        <v>23787</v>
      </c>
      <c r="L28" s="16">
        <v>20000</v>
      </c>
      <c r="M28" s="72">
        <v>3787</v>
      </c>
      <c r="N28" s="72">
        <v>0</v>
      </c>
      <c r="O28" s="15">
        <f t="shared" si="17"/>
        <v>23787</v>
      </c>
      <c r="P28" s="15">
        <f t="shared" si="18"/>
        <v>0</v>
      </c>
      <c r="Q28" s="16">
        <v>0</v>
      </c>
      <c r="R28" s="16">
        <v>0</v>
      </c>
      <c r="S28" s="17">
        <f t="shared" si="19"/>
        <v>0</v>
      </c>
      <c r="T28" s="16">
        <v>0</v>
      </c>
      <c r="U28" s="16">
        <v>0</v>
      </c>
      <c r="V28" s="16">
        <v>30</v>
      </c>
      <c r="W28" s="16"/>
    </row>
    <row r="29" spans="1:23">
      <c r="A29" s="10">
        <v>22</v>
      </c>
      <c r="B29" s="10">
        <v>264</v>
      </c>
      <c r="C29" s="11" t="s">
        <v>349</v>
      </c>
      <c r="D29" s="21">
        <v>36172</v>
      </c>
      <c r="E29" s="142">
        <v>18000</v>
      </c>
      <c r="F29" s="143">
        <f t="shared" si="21"/>
        <v>18000</v>
      </c>
      <c r="G29" s="20">
        <v>36529</v>
      </c>
      <c r="H29" s="114">
        <f t="shared" ref="H29:H34" si="23">F29</f>
        <v>18000</v>
      </c>
      <c r="I29" s="114">
        <f t="shared" si="22"/>
        <v>5001</v>
      </c>
      <c r="J29" s="114">
        <f t="shared" si="22"/>
        <v>0</v>
      </c>
      <c r="K29" s="15">
        <f t="shared" ref="K29:K34" si="24">H29+I29+J29</f>
        <v>23001</v>
      </c>
      <c r="L29" s="16">
        <v>18000</v>
      </c>
      <c r="M29" s="72">
        <v>5001</v>
      </c>
      <c r="N29" s="72">
        <v>0</v>
      </c>
      <c r="O29" s="15">
        <f t="shared" ref="O29:O34" si="25">L29+M29+N29</f>
        <v>23001</v>
      </c>
      <c r="P29" s="15">
        <f t="shared" ref="P29:P34" si="26">H29-L29</f>
        <v>0</v>
      </c>
      <c r="Q29" s="16">
        <v>0</v>
      </c>
      <c r="R29" s="16">
        <v>0</v>
      </c>
      <c r="S29" s="17">
        <f t="shared" ref="S29:S34" si="27">P29+Q29+R29</f>
        <v>0</v>
      </c>
      <c r="T29" s="16">
        <v>0</v>
      </c>
      <c r="U29" s="16">
        <v>0</v>
      </c>
      <c r="V29" s="16">
        <v>135</v>
      </c>
      <c r="W29" s="16"/>
    </row>
    <row r="30" spans="1:23">
      <c r="A30" s="10">
        <v>23</v>
      </c>
      <c r="B30" s="10">
        <v>271</v>
      </c>
      <c r="C30" s="11" t="s">
        <v>367</v>
      </c>
      <c r="D30" s="114" t="s">
        <v>126</v>
      </c>
      <c r="E30" s="142">
        <v>24000</v>
      </c>
      <c r="F30" s="143">
        <f t="shared" si="21"/>
        <v>24000</v>
      </c>
      <c r="G30" s="14" t="s">
        <v>836</v>
      </c>
      <c r="H30" s="114">
        <f t="shared" si="23"/>
        <v>24000</v>
      </c>
      <c r="I30" s="114">
        <f t="shared" si="22"/>
        <v>5698</v>
      </c>
      <c r="J30" s="114">
        <f t="shared" si="22"/>
        <v>0</v>
      </c>
      <c r="K30" s="15">
        <f t="shared" si="24"/>
        <v>29698</v>
      </c>
      <c r="L30" s="16">
        <v>24000</v>
      </c>
      <c r="M30" s="72">
        <v>5698</v>
      </c>
      <c r="N30" s="72">
        <v>0</v>
      </c>
      <c r="O30" s="15">
        <f t="shared" si="25"/>
        <v>29698</v>
      </c>
      <c r="P30" s="15">
        <f t="shared" si="26"/>
        <v>0</v>
      </c>
      <c r="Q30" s="16">
        <v>0</v>
      </c>
      <c r="R30" s="16">
        <v>0</v>
      </c>
      <c r="S30" s="17">
        <f t="shared" si="27"/>
        <v>0</v>
      </c>
      <c r="T30" s="16">
        <v>0</v>
      </c>
      <c r="U30" s="16">
        <v>0</v>
      </c>
      <c r="V30" s="16">
        <v>85</v>
      </c>
      <c r="W30" s="16"/>
    </row>
    <row r="31" spans="1:23">
      <c r="A31" s="10">
        <v>24</v>
      </c>
      <c r="B31" s="10">
        <v>272</v>
      </c>
      <c r="C31" s="11" t="s">
        <v>239</v>
      </c>
      <c r="D31" s="114" t="s">
        <v>126</v>
      </c>
      <c r="E31" s="142">
        <v>20000</v>
      </c>
      <c r="F31" s="143">
        <f t="shared" si="21"/>
        <v>20000</v>
      </c>
      <c r="G31" s="14" t="s">
        <v>836</v>
      </c>
      <c r="H31" s="114">
        <f t="shared" si="23"/>
        <v>20000</v>
      </c>
      <c r="I31" s="114">
        <f t="shared" si="22"/>
        <v>4859</v>
      </c>
      <c r="J31" s="114">
        <f t="shared" si="22"/>
        <v>0</v>
      </c>
      <c r="K31" s="15">
        <f t="shared" si="24"/>
        <v>24859</v>
      </c>
      <c r="L31" s="16">
        <v>20000</v>
      </c>
      <c r="M31" s="72">
        <v>4859</v>
      </c>
      <c r="N31" s="72">
        <v>0</v>
      </c>
      <c r="O31" s="15">
        <f t="shared" si="25"/>
        <v>24859</v>
      </c>
      <c r="P31" s="15">
        <f t="shared" si="26"/>
        <v>0</v>
      </c>
      <c r="Q31" s="16">
        <v>0</v>
      </c>
      <c r="R31" s="16">
        <v>0</v>
      </c>
      <c r="S31" s="17">
        <f t="shared" si="27"/>
        <v>0</v>
      </c>
      <c r="T31" s="16">
        <v>0</v>
      </c>
      <c r="U31" s="16">
        <v>0</v>
      </c>
      <c r="V31" s="16">
        <v>120</v>
      </c>
      <c r="W31" s="16"/>
    </row>
    <row r="32" spans="1:23">
      <c r="A32" s="10">
        <v>25</v>
      </c>
      <c r="B32" s="10">
        <v>273</v>
      </c>
      <c r="C32" s="11" t="s">
        <v>368</v>
      </c>
      <c r="D32" s="114" t="s">
        <v>126</v>
      </c>
      <c r="E32" s="142">
        <v>24000</v>
      </c>
      <c r="F32" s="143">
        <f t="shared" si="21"/>
        <v>24000</v>
      </c>
      <c r="G32" s="20">
        <v>36745</v>
      </c>
      <c r="H32" s="114">
        <f t="shared" si="23"/>
        <v>24000</v>
      </c>
      <c r="I32" s="114">
        <f t="shared" si="22"/>
        <v>4038</v>
      </c>
      <c r="J32" s="114">
        <f t="shared" si="22"/>
        <v>0</v>
      </c>
      <c r="K32" s="15">
        <f t="shared" si="24"/>
        <v>28038</v>
      </c>
      <c r="L32" s="16">
        <v>24000</v>
      </c>
      <c r="M32" s="72">
        <v>4038</v>
      </c>
      <c r="N32" s="72">
        <v>0</v>
      </c>
      <c r="O32" s="15">
        <f t="shared" si="25"/>
        <v>28038</v>
      </c>
      <c r="P32" s="15">
        <f t="shared" si="26"/>
        <v>0</v>
      </c>
      <c r="Q32" s="16">
        <v>0</v>
      </c>
      <c r="R32" s="16">
        <v>0</v>
      </c>
      <c r="S32" s="17">
        <f t="shared" si="27"/>
        <v>0</v>
      </c>
      <c r="T32" s="16">
        <v>0</v>
      </c>
      <c r="U32" s="16">
        <v>0</v>
      </c>
      <c r="V32" s="16">
        <v>50</v>
      </c>
      <c r="W32" s="16"/>
    </row>
    <row r="33" spans="1:23">
      <c r="A33" s="10">
        <v>26</v>
      </c>
      <c r="B33" s="10">
        <v>303</v>
      </c>
      <c r="C33" s="11" t="s">
        <v>394</v>
      </c>
      <c r="D33" s="114" t="s">
        <v>133</v>
      </c>
      <c r="E33" s="142">
        <v>20000</v>
      </c>
      <c r="F33" s="143">
        <f t="shared" si="21"/>
        <v>20000</v>
      </c>
      <c r="G33" s="14" t="s">
        <v>133</v>
      </c>
      <c r="H33" s="114">
        <f t="shared" si="23"/>
        <v>20000</v>
      </c>
      <c r="I33" s="114">
        <f t="shared" ref="I33:J34" si="28">M33</f>
        <v>3974</v>
      </c>
      <c r="J33" s="114">
        <f t="shared" si="28"/>
        <v>0</v>
      </c>
      <c r="K33" s="15">
        <f t="shared" si="24"/>
        <v>23974</v>
      </c>
      <c r="L33" s="16">
        <v>20000</v>
      </c>
      <c r="M33" s="72">
        <v>3974</v>
      </c>
      <c r="N33" s="72">
        <v>0</v>
      </c>
      <c r="O33" s="15">
        <f t="shared" si="25"/>
        <v>23974</v>
      </c>
      <c r="P33" s="15">
        <f t="shared" si="26"/>
        <v>0</v>
      </c>
      <c r="Q33" s="16">
        <v>0</v>
      </c>
      <c r="R33" s="16">
        <v>0</v>
      </c>
      <c r="S33" s="17">
        <f t="shared" si="27"/>
        <v>0</v>
      </c>
      <c r="T33" s="16">
        <v>0</v>
      </c>
      <c r="U33" s="16">
        <v>0</v>
      </c>
      <c r="V33" s="16">
        <v>195</v>
      </c>
      <c r="W33" s="16"/>
    </row>
    <row r="34" spans="1:23">
      <c r="A34" s="10">
        <v>27</v>
      </c>
      <c r="B34" s="10">
        <v>304</v>
      </c>
      <c r="C34" s="11" t="s">
        <v>165</v>
      </c>
      <c r="D34" s="114" t="s">
        <v>133</v>
      </c>
      <c r="E34" s="142">
        <v>20000</v>
      </c>
      <c r="F34" s="143">
        <f t="shared" si="21"/>
        <v>20000</v>
      </c>
      <c r="G34" s="14" t="s">
        <v>138</v>
      </c>
      <c r="H34" s="114">
        <f t="shared" si="23"/>
        <v>20000</v>
      </c>
      <c r="I34" s="114">
        <f t="shared" si="28"/>
        <v>4505</v>
      </c>
      <c r="J34" s="114">
        <f t="shared" si="28"/>
        <v>0</v>
      </c>
      <c r="K34" s="15">
        <f t="shared" si="24"/>
        <v>24505</v>
      </c>
      <c r="L34" s="16">
        <v>20000</v>
      </c>
      <c r="M34" s="72">
        <v>4505</v>
      </c>
      <c r="N34" s="72">
        <v>0</v>
      </c>
      <c r="O34" s="15">
        <f t="shared" si="25"/>
        <v>24505</v>
      </c>
      <c r="P34" s="15">
        <f t="shared" si="26"/>
        <v>0</v>
      </c>
      <c r="Q34" s="16">
        <v>0</v>
      </c>
      <c r="R34" s="16">
        <v>0</v>
      </c>
      <c r="S34" s="17">
        <f t="shared" si="27"/>
        <v>0</v>
      </c>
      <c r="T34" s="16">
        <v>0</v>
      </c>
      <c r="U34" s="16">
        <v>0</v>
      </c>
      <c r="V34" s="16">
        <v>85</v>
      </c>
      <c r="W34" s="16"/>
    </row>
    <row r="35" spans="1:23" s="86" customFormat="1" ht="18.75">
      <c r="A35" s="84"/>
      <c r="B35" s="84"/>
      <c r="C35" s="81" t="s">
        <v>1280</v>
      </c>
      <c r="D35" s="85"/>
      <c r="E35" s="175">
        <f t="shared" ref="E35:W35" si="29">SUM(E25:E34)</f>
        <v>206000</v>
      </c>
      <c r="F35" s="175">
        <f t="shared" si="29"/>
        <v>206000</v>
      </c>
      <c r="G35" s="70"/>
      <c r="H35" s="70">
        <f t="shared" si="29"/>
        <v>206000</v>
      </c>
      <c r="I35" s="70">
        <f t="shared" si="29"/>
        <v>43076</v>
      </c>
      <c r="J35" s="70">
        <f t="shared" si="29"/>
        <v>0</v>
      </c>
      <c r="K35" s="70">
        <f t="shared" si="29"/>
        <v>249076</v>
      </c>
      <c r="L35" s="70">
        <f t="shared" si="29"/>
        <v>200825</v>
      </c>
      <c r="M35" s="70">
        <f t="shared" si="29"/>
        <v>43076</v>
      </c>
      <c r="N35" s="70">
        <f t="shared" si="29"/>
        <v>0</v>
      </c>
      <c r="O35" s="70">
        <f t="shared" si="29"/>
        <v>243901</v>
      </c>
      <c r="P35" s="70">
        <f t="shared" si="29"/>
        <v>5175</v>
      </c>
      <c r="Q35" s="70">
        <f t="shared" si="29"/>
        <v>346</v>
      </c>
      <c r="R35" s="70">
        <f t="shared" si="29"/>
        <v>0</v>
      </c>
      <c r="S35" s="70">
        <f t="shared" si="29"/>
        <v>5521</v>
      </c>
      <c r="T35" s="70">
        <f t="shared" si="29"/>
        <v>0</v>
      </c>
      <c r="U35" s="70">
        <f t="shared" si="29"/>
        <v>0</v>
      </c>
      <c r="V35" s="70">
        <f t="shared" si="29"/>
        <v>845</v>
      </c>
      <c r="W35" s="70">
        <f t="shared" si="29"/>
        <v>0</v>
      </c>
    </row>
    <row r="36" spans="1:23">
      <c r="A36" s="10">
        <v>28</v>
      </c>
      <c r="B36" s="10">
        <v>426</v>
      </c>
      <c r="C36" s="11" t="s">
        <v>483</v>
      </c>
      <c r="D36" s="21">
        <v>37229</v>
      </c>
      <c r="E36" s="142">
        <v>25000</v>
      </c>
      <c r="F36" s="143">
        <f>SUM(E36:E36)</f>
        <v>25000</v>
      </c>
      <c r="G36" s="116">
        <v>37233</v>
      </c>
      <c r="H36" s="114">
        <f t="shared" ref="H36:H40" si="30">F36</f>
        <v>25000</v>
      </c>
      <c r="I36" s="114">
        <f t="shared" ref="I36:J40" si="31">M36</f>
        <v>4175</v>
      </c>
      <c r="J36" s="114">
        <f t="shared" si="31"/>
        <v>0</v>
      </c>
      <c r="K36" s="15">
        <f t="shared" ref="K36:K40" si="32">H36+I36+J36</f>
        <v>29175</v>
      </c>
      <c r="L36" s="16">
        <v>25000</v>
      </c>
      <c r="M36" s="72">
        <v>4175</v>
      </c>
      <c r="N36" s="72">
        <v>0</v>
      </c>
      <c r="O36" s="15">
        <f t="shared" ref="O36:O40" si="33">L36+M36+N36</f>
        <v>29175</v>
      </c>
      <c r="P36" s="15">
        <f t="shared" ref="P36:P40" si="34">H36-L36</f>
        <v>0</v>
      </c>
      <c r="Q36" s="16">
        <v>0</v>
      </c>
      <c r="R36" s="16">
        <v>0</v>
      </c>
      <c r="S36" s="17">
        <f t="shared" ref="S36:S40" si="35">P36+Q36+R36</f>
        <v>0</v>
      </c>
      <c r="T36" s="16">
        <v>0</v>
      </c>
      <c r="U36" s="16">
        <v>0</v>
      </c>
      <c r="V36" s="16">
        <v>240</v>
      </c>
      <c r="W36" s="16"/>
    </row>
    <row r="37" spans="1:23">
      <c r="A37" s="10">
        <v>29</v>
      </c>
      <c r="B37" s="10">
        <v>428</v>
      </c>
      <c r="C37" s="11" t="s">
        <v>485</v>
      </c>
      <c r="D37" s="114" t="s">
        <v>141</v>
      </c>
      <c r="E37" s="142">
        <v>18000</v>
      </c>
      <c r="F37" s="143">
        <f>SUM(E37:E37)</f>
        <v>18000</v>
      </c>
      <c r="G37" s="117" t="s">
        <v>843</v>
      </c>
      <c r="H37" s="114">
        <f t="shared" si="30"/>
        <v>18000</v>
      </c>
      <c r="I37" s="114">
        <f t="shared" si="31"/>
        <v>1200</v>
      </c>
      <c r="J37" s="114">
        <f t="shared" si="31"/>
        <v>0</v>
      </c>
      <c r="K37" s="15">
        <f t="shared" si="32"/>
        <v>19200</v>
      </c>
      <c r="L37" s="16">
        <v>18000</v>
      </c>
      <c r="M37" s="72">
        <v>1200</v>
      </c>
      <c r="N37" s="72">
        <v>0</v>
      </c>
      <c r="O37" s="15">
        <f t="shared" si="33"/>
        <v>19200</v>
      </c>
      <c r="P37" s="15">
        <f t="shared" si="34"/>
        <v>0</v>
      </c>
      <c r="Q37" s="16">
        <v>0</v>
      </c>
      <c r="R37" s="16">
        <v>0</v>
      </c>
      <c r="S37" s="17">
        <f t="shared" si="35"/>
        <v>0</v>
      </c>
      <c r="T37" s="16">
        <v>0</v>
      </c>
      <c r="U37" s="16">
        <v>0</v>
      </c>
      <c r="V37" s="16">
        <v>40</v>
      </c>
      <c r="W37" s="16"/>
    </row>
    <row r="38" spans="1:23">
      <c r="A38" s="10">
        <v>30</v>
      </c>
      <c r="B38" s="10">
        <v>429</v>
      </c>
      <c r="C38" s="11" t="s">
        <v>432</v>
      </c>
      <c r="D38" s="114" t="s">
        <v>141</v>
      </c>
      <c r="E38" s="142">
        <v>15000</v>
      </c>
      <c r="F38" s="143">
        <f>SUM(E38:E38)</f>
        <v>15000</v>
      </c>
      <c r="G38" s="117" t="s">
        <v>843</v>
      </c>
      <c r="H38" s="114">
        <f t="shared" si="30"/>
        <v>15000</v>
      </c>
      <c r="I38" s="114">
        <f t="shared" si="31"/>
        <v>3560</v>
      </c>
      <c r="J38" s="114">
        <f t="shared" si="31"/>
        <v>0</v>
      </c>
      <c r="K38" s="15">
        <f t="shared" si="32"/>
        <v>18560</v>
      </c>
      <c r="L38" s="16">
        <v>15000</v>
      </c>
      <c r="M38" s="72">
        <v>3560</v>
      </c>
      <c r="N38" s="72">
        <v>0</v>
      </c>
      <c r="O38" s="15">
        <f t="shared" si="33"/>
        <v>18560</v>
      </c>
      <c r="P38" s="15">
        <f t="shared" si="34"/>
        <v>0</v>
      </c>
      <c r="Q38" s="16">
        <v>0</v>
      </c>
      <c r="R38" s="16">
        <v>0</v>
      </c>
      <c r="S38" s="17">
        <f t="shared" si="35"/>
        <v>0</v>
      </c>
      <c r="T38" s="16">
        <v>0</v>
      </c>
      <c r="U38" s="16">
        <v>0</v>
      </c>
      <c r="V38" s="16">
        <v>70</v>
      </c>
      <c r="W38" s="16"/>
    </row>
    <row r="39" spans="1:23">
      <c r="A39" s="10">
        <v>31</v>
      </c>
      <c r="B39" s="10">
        <v>430</v>
      </c>
      <c r="C39" s="11" t="s">
        <v>424</v>
      </c>
      <c r="D39" s="114" t="s">
        <v>141</v>
      </c>
      <c r="E39" s="142">
        <v>18000</v>
      </c>
      <c r="F39" s="143">
        <f>SUM(E39:E39)</f>
        <v>18000</v>
      </c>
      <c r="G39" s="117" t="s">
        <v>843</v>
      </c>
      <c r="H39" s="114">
        <f t="shared" si="30"/>
        <v>18000</v>
      </c>
      <c r="I39" s="114">
        <f t="shared" si="31"/>
        <v>1470</v>
      </c>
      <c r="J39" s="114">
        <f t="shared" si="31"/>
        <v>0</v>
      </c>
      <c r="K39" s="15">
        <f t="shared" si="32"/>
        <v>19470</v>
      </c>
      <c r="L39" s="16">
        <v>18000</v>
      </c>
      <c r="M39" s="72">
        <v>1470</v>
      </c>
      <c r="N39" s="72">
        <v>0</v>
      </c>
      <c r="O39" s="15">
        <f t="shared" si="33"/>
        <v>19470</v>
      </c>
      <c r="P39" s="15">
        <f t="shared" si="34"/>
        <v>0</v>
      </c>
      <c r="Q39" s="16">
        <v>0</v>
      </c>
      <c r="R39" s="16">
        <v>0</v>
      </c>
      <c r="S39" s="17">
        <f t="shared" si="35"/>
        <v>0</v>
      </c>
      <c r="T39" s="16">
        <v>0</v>
      </c>
      <c r="U39" s="16">
        <v>0</v>
      </c>
      <c r="V39" s="16">
        <v>20</v>
      </c>
      <c r="W39" s="16"/>
    </row>
    <row r="40" spans="1:23">
      <c r="A40" s="10">
        <v>32</v>
      </c>
      <c r="B40" s="10">
        <v>431</v>
      </c>
      <c r="C40" s="11" t="s">
        <v>486</v>
      </c>
      <c r="D40" s="114" t="s">
        <v>142</v>
      </c>
      <c r="E40" s="142">
        <v>20000</v>
      </c>
      <c r="F40" s="143">
        <f>SUM(E40:E40)</f>
        <v>20000</v>
      </c>
      <c r="G40" s="117" t="s">
        <v>844</v>
      </c>
      <c r="H40" s="114">
        <f t="shared" si="30"/>
        <v>20000</v>
      </c>
      <c r="I40" s="114">
        <f t="shared" si="31"/>
        <v>3532</v>
      </c>
      <c r="J40" s="114">
        <f t="shared" si="31"/>
        <v>0</v>
      </c>
      <c r="K40" s="15">
        <f t="shared" si="32"/>
        <v>23532</v>
      </c>
      <c r="L40" s="16">
        <v>20000</v>
      </c>
      <c r="M40" s="72">
        <v>3532</v>
      </c>
      <c r="N40" s="72">
        <v>0</v>
      </c>
      <c r="O40" s="15">
        <f t="shared" si="33"/>
        <v>23532</v>
      </c>
      <c r="P40" s="15">
        <f t="shared" si="34"/>
        <v>0</v>
      </c>
      <c r="Q40" s="16">
        <v>0</v>
      </c>
      <c r="R40" s="16">
        <v>0</v>
      </c>
      <c r="S40" s="17">
        <f t="shared" si="35"/>
        <v>0</v>
      </c>
      <c r="T40" s="16">
        <v>0</v>
      </c>
      <c r="U40" s="16">
        <v>0</v>
      </c>
      <c r="V40" s="16">
        <v>210</v>
      </c>
      <c r="W40" s="16"/>
    </row>
    <row r="41" spans="1:23" s="86" customFormat="1" ht="18.75">
      <c r="A41" s="84"/>
      <c r="B41" s="84"/>
      <c r="C41" s="81" t="s">
        <v>1281</v>
      </c>
      <c r="D41" s="85"/>
      <c r="E41" s="175">
        <f t="shared" ref="E41:W41" si="36">SUM(E36:E40)</f>
        <v>96000</v>
      </c>
      <c r="F41" s="175">
        <f t="shared" si="36"/>
        <v>96000</v>
      </c>
      <c r="G41" s="335"/>
      <c r="H41" s="70">
        <f t="shared" si="36"/>
        <v>96000</v>
      </c>
      <c r="I41" s="70">
        <f t="shared" si="36"/>
        <v>13937</v>
      </c>
      <c r="J41" s="70">
        <f t="shared" si="36"/>
        <v>0</v>
      </c>
      <c r="K41" s="70">
        <f t="shared" si="36"/>
        <v>109937</v>
      </c>
      <c r="L41" s="70">
        <f t="shared" si="36"/>
        <v>96000</v>
      </c>
      <c r="M41" s="70">
        <f t="shared" si="36"/>
        <v>13937</v>
      </c>
      <c r="N41" s="70">
        <f t="shared" si="36"/>
        <v>0</v>
      </c>
      <c r="O41" s="70">
        <f t="shared" si="36"/>
        <v>109937</v>
      </c>
      <c r="P41" s="70">
        <f t="shared" si="36"/>
        <v>0</v>
      </c>
      <c r="Q41" s="70">
        <f t="shared" si="36"/>
        <v>0</v>
      </c>
      <c r="R41" s="70">
        <f t="shared" si="36"/>
        <v>0</v>
      </c>
      <c r="S41" s="70">
        <f t="shared" si="36"/>
        <v>0</v>
      </c>
      <c r="T41" s="70">
        <f t="shared" si="36"/>
        <v>0</v>
      </c>
      <c r="U41" s="70">
        <f t="shared" si="36"/>
        <v>0</v>
      </c>
      <c r="V41" s="70">
        <f t="shared" si="36"/>
        <v>580</v>
      </c>
      <c r="W41" s="70">
        <f t="shared" si="36"/>
        <v>0</v>
      </c>
    </row>
    <row r="42" spans="1:23">
      <c r="A42" s="10">
        <v>33</v>
      </c>
      <c r="B42" s="10">
        <v>521</v>
      </c>
      <c r="C42" s="11" t="s">
        <v>409</v>
      </c>
      <c r="D42" s="114" t="s">
        <v>553</v>
      </c>
      <c r="E42" s="142">
        <v>20000</v>
      </c>
      <c r="F42" s="143">
        <f t="shared" ref="F42:F50" si="37">SUM(E42:E42)</f>
        <v>20000</v>
      </c>
      <c r="G42" s="117" t="s">
        <v>553</v>
      </c>
      <c r="H42" s="114">
        <f t="shared" ref="H42:H50" si="38">F42</f>
        <v>20000</v>
      </c>
      <c r="I42" s="197">
        <f t="shared" ref="I42:J47" si="39">M42</f>
        <v>3757</v>
      </c>
      <c r="J42" s="197">
        <f t="shared" si="39"/>
        <v>0</v>
      </c>
      <c r="K42" s="15">
        <f t="shared" ref="K42:K50" si="40">H42+I42+J42</f>
        <v>23757</v>
      </c>
      <c r="L42" s="16">
        <v>20000</v>
      </c>
      <c r="M42" s="72">
        <v>3757</v>
      </c>
      <c r="N42" s="72">
        <v>0</v>
      </c>
      <c r="O42" s="15">
        <f t="shared" ref="O42:O50" si="41">L42+M42+N42</f>
        <v>23757</v>
      </c>
      <c r="P42" s="15">
        <f t="shared" ref="P42:P50" si="42">H42-L42</f>
        <v>0</v>
      </c>
      <c r="Q42" s="16">
        <v>0</v>
      </c>
      <c r="R42" s="16">
        <v>0</v>
      </c>
      <c r="S42" s="17">
        <f t="shared" ref="S42:S50" si="43">P42+Q42+R42</f>
        <v>0</v>
      </c>
      <c r="T42" s="16">
        <v>0</v>
      </c>
      <c r="U42" s="16">
        <v>0</v>
      </c>
      <c r="V42" s="16">
        <v>0</v>
      </c>
      <c r="W42" s="16"/>
    </row>
    <row r="43" spans="1:23">
      <c r="A43" s="10">
        <v>34</v>
      </c>
      <c r="B43" s="10">
        <v>522</v>
      </c>
      <c r="C43" s="11" t="s">
        <v>531</v>
      </c>
      <c r="D43" s="114" t="s">
        <v>553</v>
      </c>
      <c r="E43" s="142">
        <v>18000</v>
      </c>
      <c r="F43" s="143">
        <f t="shared" si="37"/>
        <v>18000</v>
      </c>
      <c r="G43" s="117" t="s">
        <v>553</v>
      </c>
      <c r="H43" s="114">
        <f t="shared" si="38"/>
        <v>18000</v>
      </c>
      <c r="I43" s="197">
        <f t="shared" si="39"/>
        <v>3155</v>
      </c>
      <c r="J43" s="197">
        <f t="shared" si="39"/>
        <v>0</v>
      </c>
      <c r="K43" s="15">
        <f t="shared" si="40"/>
        <v>21155</v>
      </c>
      <c r="L43" s="16">
        <v>18000</v>
      </c>
      <c r="M43" s="72">
        <v>3155</v>
      </c>
      <c r="N43" s="72">
        <v>0</v>
      </c>
      <c r="O43" s="15">
        <f t="shared" si="41"/>
        <v>21155</v>
      </c>
      <c r="P43" s="15">
        <f t="shared" si="42"/>
        <v>0</v>
      </c>
      <c r="Q43" s="16">
        <v>0</v>
      </c>
      <c r="R43" s="16">
        <v>0</v>
      </c>
      <c r="S43" s="17">
        <f t="shared" si="43"/>
        <v>0</v>
      </c>
      <c r="T43" s="16">
        <v>0</v>
      </c>
      <c r="U43" s="16">
        <v>0</v>
      </c>
      <c r="V43" s="16">
        <v>160</v>
      </c>
      <c r="W43" s="16"/>
    </row>
    <row r="44" spans="1:23" s="50" customFormat="1">
      <c r="A44" s="42">
        <v>35</v>
      </c>
      <c r="B44" s="42">
        <v>523</v>
      </c>
      <c r="C44" s="53" t="s">
        <v>365</v>
      </c>
      <c r="D44" s="44" t="s">
        <v>553</v>
      </c>
      <c r="E44" s="188">
        <v>20000</v>
      </c>
      <c r="F44" s="189">
        <f t="shared" si="37"/>
        <v>20000</v>
      </c>
      <c r="G44" s="336" t="s">
        <v>850</v>
      </c>
      <c r="H44" s="44">
        <f t="shared" si="38"/>
        <v>20000</v>
      </c>
      <c r="I44" s="44">
        <f t="shared" si="39"/>
        <v>3799</v>
      </c>
      <c r="J44" s="44">
        <f t="shared" si="39"/>
        <v>0</v>
      </c>
      <c r="K44" s="47">
        <f t="shared" si="40"/>
        <v>23799</v>
      </c>
      <c r="L44" s="48">
        <v>12476</v>
      </c>
      <c r="M44" s="73">
        <v>3799</v>
      </c>
      <c r="N44" s="73">
        <v>0</v>
      </c>
      <c r="O44" s="47">
        <f t="shared" si="41"/>
        <v>16275</v>
      </c>
      <c r="P44" s="98">
        <f t="shared" si="42"/>
        <v>7524</v>
      </c>
      <c r="Q44" s="48">
        <v>0</v>
      </c>
      <c r="R44" s="48">
        <v>0</v>
      </c>
      <c r="S44" s="49">
        <f t="shared" si="43"/>
        <v>7524</v>
      </c>
      <c r="T44" s="48">
        <v>0</v>
      </c>
      <c r="U44" s="48">
        <v>0</v>
      </c>
      <c r="V44" s="48">
        <v>100</v>
      </c>
      <c r="W44" s="48"/>
    </row>
    <row r="45" spans="1:23">
      <c r="A45" s="10">
        <v>36</v>
      </c>
      <c r="B45" s="10">
        <v>524</v>
      </c>
      <c r="C45" s="11" t="s">
        <v>554</v>
      </c>
      <c r="D45" s="21">
        <v>37532</v>
      </c>
      <c r="E45" s="142">
        <v>20000</v>
      </c>
      <c r="F45" s="143">
        <f t="shared" si="37"/>
        <v>20000</v>
      </c>
      <c r="G45" s="116">
        <v>37536</v>
      </c>
      <c r="H45" s="114">
        <f t="shared" si="38"/>
        <v>20000</v>
      </c>
      <c r="I45" s="197">
        <f t="shared" si="39"/>
        <v>5008</v>
      </c>
      <c r="J45" s="197">
        <f t="shared" si="39"/>
        <v>0</v>
      </c>
      <c r="K45" s="15">
        <f t="shared" si="40"/>
        <v>25008</v>
      </c>
      <c r="L45" s="16">
        <v>20000</v>
      </c>
      <c r="M45" s="72">
        <v>5008</v>
      </c>
      <c r="N45" s="72">
        <v>0</v>
      </c>
      <c r="O45" s="15">
        <f t="shared" si="41"/>
        <v>25008</v>
      </c>
      <c r="P45" s="15">
        <f t="shared" si="42"/>
        <v>0</v>
      </c>
      <c r="Q45" s="16">
        <v>0</v>
      </c>
      <c r="R45" s="16">
        <v>0</v>
      </c>
      <c r="S45" s="17">
        <f t="shared" si="43"/>
        <v>0</v>
      </c>
      <c r="T45" s="16">
        <v>0</v>
      </c>
      <c r="U45" s="16">
        <v>0</v>
      </c>
      <c r="V45" s="16">
        <v>0</v>
      </c>
      <c r="W45" s="16"/>
    </row>
    <row r="46" spans="1:23" s="50" customFormat="1">
      <c r="A46" s="42">
        <v>37</v>
      </c>
      <c r="B46" s="42">
        <v>525</v>
      </c>
      <c r="C46" s="53" t="s">
        <v>366</v>
      </c>
      <c r="D46" s="51">
        <v>37532</v>
      </c>
      <c r="E46" s="188">
        <v>18000</v>
      </c>
      <c r="F46" s="189">
        <f t="shared" si="37"/>
        <v>18000</v>
      </c>
      <c r="G46" s="337">
        <v>37536</v>
      </c>
      <c r="H46" s="44">
        <f t="shared" si="38"/>
        <v>18000</v>
      </c>
      <c r="I46" s="44">
        <f t="shared" si="39"/>
        <v>1500</v>
      </c>
      <c r="J46" s="44">
        <f t="shared" si="39"/>
        <v>0</v>
      </c>
      <c r="K46" s="47">
        <f t="shared" si="40"/>
        <v>19500</v>
      </c>
      <c r="L46" s="48">
        <v>3500</v>
      </c>
      <c r="M46" s="73">
        <v>1500</v>
      </c>
      <c r="N46" s="73">
        <v>0</v>
      </c>
      <c r="O46" s="47">
        <f t="shared" si="41"/>
        <v>5000</v>
      </c>
      <c r="P46" s="98">
        <f t="shared" si="42"/>
        <v>14500</v>
      </c>
      <c r="Q46" s="48">
        <v>1500</v>
      </c>
      <c r="R46" s="48">
        <v>0</v>
      </c>
      <c r="S46" s="49">
        <f t="shared" si="43"/>
        <v>16000</v>
      </c>
      <c r="T46" s="48">
        <v>0</v>
      </c>
      <c r="U46" s="48">
        <v>0</v>
      </c>
      <c r="V46" s="48">
        <v>0</v>
      </c>
      <c r="W46" s="48"/>
    </row>
    <row r="47" spans="1:23">
      <c r="A47" s="10">
        <v>38</v>
      </c>
      <c r="B47" s="10">
        <v>527</v>
      </c>
      <c r="C47" s="11" t="s">
        <v>377</v>
      </c>
      <c r="D47" s="21">
        <v>37532</v>
      </c>
      <c r="E47" s="142">
        <v>20000</v>
      </c>
      <c r="F47" s="143">
        <f t="shared" si="37"/>
        <v>20000</v>
      </c>
      <c r="G47" s="116">
        <v>37536</v>
      </c>
      <c r="H47" s="114">
        <f t="shared" si="38"/>
        <v>20000</v>
      </c>
      <c r="I47" s="197">
        <f t="shared" si="39"/>
        <v>3609</v>
      </c>
      <c r="J47" s="197">
        <f t="shared" si="39"/>
        <v>0</v>
      </c>
      <c r="K47" s="15">
        <f t="shared" si="40"/>
        <v>23609</v>
      </c>
      <c r="L47" s="16">
        <v>20000</v>
      </c>
      <c r="M47" s="72">
        <v>3609</v>
      </c>
      <c r="N47" s="72">
        <v>0</v>
      </c>
      <c r="O47" s="15">
        <f t="shared" si="41"/>
        <v>23609</v>
      </c>
      <c r="P47" s="15">
        <f t="shared" si="42"/>
        <v>0</v>
      </c>
      <c r="Q47" s="16">
        <v>0</v>
      </c>
      <c r="R47" s="16">
        <v>0</v>
      </c>
      <c r="S47" s="17">
        <f t="shared" si="43"/>
        <v>0</v>
      </c>
      <c r="T47" s="16">
        <v>0</v>
      </c>
      <c r="U47" s="16">
        <v>0</v>
      </c>
      <c r="V47" s="16">
        <v>0</v>
      </c>
      <c r="W47" s="16"/>
    </row>
    <row r="48" spans="1:23">
      <c r="A48" s="10">
        <v>39</v>
      </c>
      <c r="B48" s="10">
        <v>566</v>
      </c>
      <c r="C48" s="11" t="s">
        <v>408</v>
      </c>
      <c r="D48" s="21">
        <v>37411</v>
      </c>
      <c r="E48" s="142">
        <v>20000</v>
      </c>
      <c r="F48" s="143">
        <f t="shared" si="37"/>
        <v>20000</v>
      </c>
      <c r="G48" s="116">
        <v>37295</v>
      </c>
      <c r="H48" s="114">
        <f t="shared" si="38"/>
        <v>20000</v>
      </c>
      <c r="I48" s="197">
        <f t="shared" ref="I48:J50" si="44">M48</f>
        <v>4093</v>
      </c>
      <c r="J48" s="197">
        <f t="shared" si="44"/>
        <v>0</v>
      </c>
      <c r="K48" s="15">
        <f t="shared" si="40"/>
        <v>24093</v>
      </c>
      <c r="L48" s="16">
        <v>20000</v>
      </c>
      <c r="M48" s="72">
        <v>4093</v>
      </c>
      <c r="N48" s="72">
        <v>0</v>
      </c>
      <c r="O48" s="15">
        <f t="shared" si="41"/>
        <v>24093</v>
      </c>
      <c r="P48" s="15">
        <f t="shared" si="42"/>
        <v>0</v>
      </c>
      <c r="Q48" s="16">
        <v>0</v>
      </c>
      <c r="R48" s="16">
        <v>0</v>
      </c>
      <c r="S48" s="17">
        <f t="shared" si="43"/>
        <v>0</v>
      </c>
      <c r="T48" s="16">
        <v>0</v>
      </c>
      <c r="U48" s="16">
        <v>0</v>
      </c>
      <c r="V48" s="16">
        <v>0</v>
      </c>
      <c r="W48" s="16"/>
    </row>
    <row r="49" spans="1:23">
      <c r="A49" s="10">
        <v>40</v>
      </c>
      <c r="B49" s="10">
        <v>567</v>
      </c>
      <c r="C49" s="11" t="s">
        <v>328</v>
      </c>
      <c r="D49" s="21">
        <v>37411</v>
      </c>
      <c r="E49" s="142">
        <v>18000</v>
      </c>
      <c r="F49" s="143">
        <f t="shared" si="37"/>
        <v>18000</v>
      </c>
      <c r="G49" s="116">
        <v>37295</v>
      </c>
      <c r="H49" s="114">
        <f t="shared" si="38"/>
        <v>18000</v>
      </c>
      <c r="I49" s="197">
        <f t="shared" si="44"/>
        <v>5201</v>
      </c>
      <c r="J49" s="197">
        <f t="shared" si="44"/>
        <v>0</v>
      </c>
      <c r="K49" s="15">
        <f t="shared" si="40"/>
        <v>23201</v>
      </c>
      <c r="L49" s="16">
        <v>18000</v>
      </c>
      <c r="M49" s="72">
        <v>5201</v>
      </c>
      <c r="N49" s="72">
        <v>0</v>
      </c>
      <c r="O49" s="15">
        <f t="shared" si="41"/>
        <v>23201</v>
      </c>
      <c r="P49" s="15">
        <f t="shared" si="42"/>
        <v>0</v>
      </c>
      <c r="Q49" s="16">
        <v>0</v>
      </c>
      <c r="R49" s="16">
        <v>0</v>
      </c>
      <c r="S49" s="17">
        <f t="shared" si="43"/>
        <v>0</v>
      </c>
      <c r="T49" s="16">
        <v>0</v>
      </c>
      <c r="U49" s="16">
        <v>0</v>
      </c>
      <c r="V49" s="16">
        <v>0</v>
      </c>
      <c r="W49" s="16"/>
    </row>
    <row r="50" spans="1:23">
      <c r="A50" s="10">
        <v>41</v>
      </c>
      <c r="B50" s="10">
        <v>570</v>
      </c>
      <c r="C50" s="19" t="s">
        <v>1224</v>
      </c>
      <c r="D50" s="114" t="s">
        <v>585</v>
      </c>
      <c r="E50" s="142">
        <v>15000</v>
      </c>
      <c r="F50" s="143">
        <f t="shared" si="37"/>
        <v>15000</v>
      </c>
      <c r="G50" s="116">
        <v>37295</v>
      </c>
      <c r="H50" s="114">
        <f t="shared" si="38"/>
        <v>15000</v>
      </c>
      <c r="I50" s="197">
        <f t="shared" si="44"/>
        <v>2826</v>
      </c>
      <c r="J50" s="197">
        <f t="shared" si="44"/>
        <v>0</v>
      </c>
      <c r="K50" s="15">
        <f t="shared" si="40"/>
        <v>17826</v>
      </c>
      <c r="L50" s="16">
        <v>15000</v>
      </c>
      <c r="M50" s="72">
        <v>2826</v>
      </c>
      <c r="N50" s="72">
        <v>0</v>
      </c>
      <c r="O50" s="15">
        <f t="shared" si="41"/>
        <v>17826</v>
      </c>
      <c r="P50" s="15">
        <f t="shared" si="42"/>
        <v>0</v>
      </c>
      <c r="Q50" s="16">
        <v>0</v>
      </c>
      <c r="R50" s="16">
        <v>0</v>
      </c>
      <c r="S50" s="17">
        <f t="shared" si="43"/>
        <v>0</v>
      </c>
      <c r="T50" s="16">
        <v>0</v>
      </c>
      <c r="U50" s="16">
        <v>0</v>
      </c>
      <c r="V50" s="16">
        <v>140</v>
      </c>
      <c r="W50" s="16"/>
    </row>
    <row r="51" spans="1:23" s="86" customFormat="1" ht="18.75">
      <c r="A51" s="84"/>
      <c r="B51" s="84"/>
      <c r="C51" s="81" t="s">
        <v>1282</v>
      </c>
      <c r="D51" s="85"/>
      <c r="E51" s="175">
        <f t="shared" ref="E51:W51" si="45">SUM(E42:E50)</f>
        <v>169000</v>
      </c>
      <c r="F51" s="175">
        <f t="shared" si="45"/>
        <v>169000</v>
      </c>
      <c r="G51" s="70"/>
      <c r="H51" s="70">
        <f t="shared" si="45"/>
        <v>169000</v>
      </c>
      <c r="I51" s="70">
        <f t="shared" si="45"/>
        <v>32948</v>
      </c>
      <c r="J51" s="70">
        <f t="shared" si="45"/>
        <v>0</v>
      </c>
      <c r="K51" s="70">
        <f t="shared" si="45"/>
        <v>201948</v>
      </c>
      <c r="L51" s="70">
        <f t="shared" si="45"/>
        <v>146976</v>
      </c>
      <c r="M51" s="70">
        <f t="shared" si="45"/>
        <v>32948</v>
      </c>
      <c r="N51" s="70">
        <f t="shared" si="45"/>
        <v>0</v>
      </c>
      <c r="O51" s="70">
        <f t="shared" si="45"/>
        <v>179924</v>
      </c>
      <c r="P51" s="70">
        <f t="shared" si="45"/>
        <v>22024</v>
      </c>
      <c r="Q51" s="70">
        <f t="shared" si="45"/>
        <v>1500</v>
      </c>
      <c r="R51" s="70">
        <f t="shared" si="45"/>
        <v>0</v>
      </c>
      <c r="S51" s="70">
        <f t="shared" si="45"/>
        <v>23524</v>
      </c>
      <c r="T51" s="70">
        <f t="shared" si="45"/>
        <v>0</v>
      </c>
      <c r="U51" s="70">
        <f t="shared" si="45"/>
        <v>0</v>
      </c>
      <c r="V51" s="70">
        <f t="shared" si="45"/>
        <v>400</v>
      </c>
      <c r="W51" s="70">
        <f t="shared" si="45"/>
        <v>0</v>
      </c>
    </row>
    <row r="52" spans="1:23">
      <c r="A52" s="10">
        <v>42</v>
      </c>
      <c r="B52" s="10">
        <v>581</v>
      </c>
      <c r="C52" s="11" t="s">
        <v>595</v>
      </c>
      <c r="D52" s="21">
        <v>37476</v>
      </c>
      <c r="E52" s="142">
        <v>20000</v>
      </c>
      <c r="F52" s="143">
        <f t="shared" ref="F52:F61" si="46">SUM(E52:E52)</f>
        <v>20000</v>
      </c>
      <c r="G52" s="22" t="s">
        <v>851</v>
      </c>
      <c r="H52" s="114">
        <f t="shared" ref="H52:H56" si="47">F52</f>
        <v>20000</v>
      </c>
      <c r="I52" s="114">
        <f t="shared" ref="I52:J56" si="48">M52</f>
        <v>4332</v>
      </c>
      <c r="J52" s="114">
        <f t="shared" si="48"/>
        <v>0</v>
      </c>
      <c r="K52" s="15">
        <f t="shared" ref="K52:K56" si="49">H52+I52+J52</f>
        <v>24332</v>
      </c>
      <c r="L52" s="16">
        <v>20000</v>
      </c>
      <c r="M52" s="72">
        <v>4332</v>
      </c>
      <c r="N52" s="72">
        <v>0</v>
      </c>
      <c r="O52" s="15">
        <f t="shared" ref="O52:O56" si="50">L52+M52+N52</f>
        <v>24332</v>
      </c>
      <c r="P52" s="15">
        <f t="shared" ref="P52:P56" si="51">H52-L52</f>
        <v>0</v>
      </c>
      <c r="Q52" s="16">
        <v>0</v>
      </c>
      <c r="R52" s="16">
        <v>0</v>
      </c>
      <c r="S52" s="17">
        <f t="shared" ref="S52:S56" si="52">P52+Q52+R52</f>
        <v>0</v>
      </c>
      <c r="T52" s="16">
        <v>0</v>
      </c>
      <c r="U52" s="16">
        <v>0</v>
      </c>
      <c r="V52" s="16">
        <v>270</v>
      </c>
      <c r="W52" s="16"/>
    </row>
    <row r="53" spans="1:23">
      <c r="A53" s="10">
        <v>43</v>
      </c>
      <c r="B53" s="10">
        <v>611</v>
      </c>
      <c r="C53" s="11" t="s">
        <v>612</v>
      </c>
      <c r="D53" s="114" t="s">
        <v>611</v>
      </c>
      <c r="E53" s="142">
        <v>22000</v>
      </c>
      <c r="F53" s="143">
        <f t="shared" si="46"/>
        <v>22000</v>
      </c>
      <c r="G53" s="22" t="s">
        <v>852</v>
      </c>
      <c r="H53" s="114">
        <f t="shared" si="47"/>
        <v>22000</v>
      </c>
      <c r="I53" s="114">
        <f t="shared" si="48"/>
        <v>4983</v>
      </c>
      <c r="J53" s="114">
        <f t="shared" si="48"/>
        <v>0</v>
      </c>
      <c r="K53" s="15">
        <f t="shared" si="49"/>
        <v>26983</v>
      </c>
      <c r="L53" s="16">
        <v>22000</v>
      </c>
      <c r="M53" s="72">
        <v>4983</v>
      </c>
      <c r="N53" s="72">
        <v>0</v>
      </c>
      <c r="O53" s="15">
        <f t="shared" si="50"/>
        <v>26983</v>
      </c>
      <c r="P53" s="15">
        <f t="shared" si="51"/>
        <v>0</v>
      </c>
      <c r="Q53" s="16">
        <v>0</v>
      </c>
      <c r="R53" s="16">
        <v>0</v>
      </c>
      <c r="S53" s="17">
        <f t="shared" si="52"/>
        <v>0</v>
      </c>
      <c r="T53" s="16">
        <v>0</v>
      </c>
      <c r="U53" s="16">
        <v>0</v>
      </c>
      <c r="V53" s="16">
        <v>60</v>
      </c>
      <c r="W53" s="16"/>
    </row>
    <row r="54" spans="1:23">
      <c r="A54" s="10">
        <v>44</v>
      </c>
      <c r="B54" s="10">
        <v>614</v>
      </c>
      <c r="C54" s="11" t="s">
        <v>615</v>
      </c>
      <c r="D54" s="114" t="s">
        <v>613</v>
      </c>
      <c r="E54" s="142">
        <v>20000</v>
      </c>
      <c r="F54" s="143">
        <f t="shared" si="46"/>
        <v>20000</v>
      </c>
      <c r="G54" s="22" t="s">
        <v>853</v>
      </c>
      <c r="H54" s="114">
        <f t="shared" si="47"/>
        <v>20000</v>
      </c>
      <c r="I54" s="114">
        <f t="shared" si="48"/>
        <v>3439</v>
      </c>
      <c r="J54" s="114">
        <f t="shared" si="48"/>
        <v>0</v>
      </c>
      <c r="K54" s="15">
        <f t="shared" si="49"/>
        <v>23439</v>
      </c>
      <c r="L54" s="16">
        <v>20000</v>
      </c>
      <c r="M54" s="72">
        <v>3439</v>
      </c>
      <c r="N54" s="72">
        <v>0</v>
      </c>
      <c r="O54" s="15">
        <f t="shared" si="50"/>
        <v>23439</v>
      </c>
      <c r="P54" s="15">
        <f t="shared" si="51"/>
        <v>0</v>
      </c>
      <c r="Q54" s="16">
        <v>0</v>
      </c>
      <c r="R54" s="16">
        <v>0</v>
      </c>
      <c r="S54" s="17">
        <f t="shared" si="52"/>
        <v>0</v>
      </c>
      <c r="T54" s="16">
        <v>0</v>
      </c>
      <c r="U54" s="16">
        <v>0</v>
      </c>
      <c r="V54" s="16">
        <v>240</v>
      </c>
      <c r="W54" s="16"/>
    </row>
    <row r="55" spans="1:23">
      <c r="A55" s="10">
        <v>45</v>
      </c>
      <c r="B55" s="10">
        <v>616</v>
      </c>
      <c r="C55" s="11" t="s">
        <v>616</v>
      </c>
      <c r="D55" s="114" t="s">
        <v>613</v>
      </c>
      <c r="E55" s="142">
        <v>18000</v>
      </c>
      <c r="F55" s="143">
        <f t="shared" si="46"/>
        <v>18000</v>
      </c>
      <c r="G55" s="22" t="s">
        <v>853</v>
      </c>
      <c r="H55" s="114">
        <f t="shared" si="47"/>
        <v>18000</v>
      </c>
      <c r="I55" s="114">
        <f t="shared" si="48"/>
        <v>6250</v>
      </c>
      <c r="J55" s="114">
        <f t="shared" si="48"/>
        <v>0</v>
      </c>
      <c r="K55" s="15">
        <f t="shared" si="49"/>
        <v>24250</v>
      </c>
      <c r="L55" s="16">
        <v>18000</v>
      </c>
      <c r="M55" s="72">
        <v>6250</v>
      </c>
      <c r="N55" s="72">
        <v>0</v>
      </c>
      <c r="O55" s="15">
        <f t="shared" si="50"/>
        <v>24250</v>
      </c>
      <c r="P55" s="15">
        <f t="shared" si="51"/>
        <v>0</v>
      </c>
      <c r="Q55" s="16">
        <v>0</v>
      </c>
      <c r="R55" s="16">
        <v>0</v>
      </c>
      <c r="S55" s="17">
        <f t="shared" si="52"/>
        <v>0</v>
      </c>
      <c r="T55" s="16">
        <v>0</v>
      </c>
      <c r="U55" s="16">
        <v>0</v>
      </c>
      <c r="V55" s="16">
        <v>60</v>
      </c>
      <c r="W55" s="16"/>
    </row>
    <row r="56" spans="1:23">
      <c r="A56" s="10">
        <v>46</v>
      </c>
      <c r="B56" s="10">
        <v>618</v>
      </c>
      <c r="C56" s="11" t="s">
        <v>617</v>
      </c>
      <c r="D56" s="21">
        <v>37773</v>
      </c>
      <c r="E56" s="142">
        <v>15000</v>
      </c>
      <c r="F56" s="143">
        <f t="shared" si="46"/>
        <v>15000</v>
      </c>
      <c r="G56" s="23">
        <v>37777</v>
      </c>
      <c r="H56" s="114">
        <f t="shared" si="47"/>
        <v>15000</v>
      </c>
      <c r="I56" s="114">
        <f t="shared" si="48"/>
        <v>3046</v>
      </c>
      <c r="J56" s="114">
        <f t="shared" si="48"/>
        <v>0</v>
      </c>
      <c r="K56" s="15">
        <f t="shared" si="49"/>
        <v>18046</v>
      </c>
      <c r="L56" s="16">
        <v>15000</v>
      </c>
      <c r="M56" s="72">
        <v>3046</v>
      </c>
      <c r="N56" s="72">
        <v>0</v>
      </c>
      <c r="O56" s="15">
        <f t="shared" si="50"/>
        <v>18046</v>
      </c>
      <c r="P56" s="15">
        <f t="shared" si="51"/>
        <v>0</v>
      </c>
      <c r="Q56" s="16">
        <v>0</v>
      </c>
      <c r="R56" s="16">
        <v>0</v>
      </c>
      <c r="S56" s="17">
        <f t="shared" si="52"/>
        <v>0</v>
      </c>
      <c r="T56" s="16">
        <v>0</v>
      </c>
      <c r="U56" s="16">
        <v>0</v>
      </c>
      <c r="V56" s="16">
        <v>220</v>
      </c>
      <c r="W56" s="16"/>
    </row>
    <row r="57" spans="1:23">
      <c r="A57" s="10">
        <v>47</v>
      </c>
      <c r="B57" s="10">
        <v>653</v>
      </c>
      <c r="C57" s="11" t="s">
        <v>594</v>
      </c>
      <c r="D57" s="21">
        <v>37682</v>
      </c>
      <c r="E57" s="142">
        <v>25000</v>
      </c>
      <c r="F57" s="143">
        <f t="shared" si="46"/>
        <v>25000</v>
      </c>
      <c r="G57" s="23">
        <v>37686</v>
      </c>
      <c r="H57" s="114">
        <f t="shared" ref="H57:H63" si="53">F57</f>
        <v>25000</v>
      </c>
      <c r="I57" s="114">
        <f t="shared" ref="I57:J61" si="54">M57</f>
        <v>4130</v>
      </c>
      <c r="J57" s="114">
        <f t="shared" si="54"/>
        <v>0</v>
      </c>
      <c r="K57" s="15">
        <f t="shared" ref="K57:K63" si="55">H57+I57+J57</f>
        <v>29130</v>
      </c>
      <c r="L57" s="16">
        <v>25000</v>
      </c>
      <c r="M57" s="72">
        <v>4130</v>
      </c>
      <c r="N57" s="72">
        <v>0</v>
      </c>
      <c r="O57" s="15">
        <f t="shared" ref="O57:O63" si="56">L57+M57+N57</f>
        <v>29130</v>
      </c>
      <c r="P57" s="15">
        <f t="shared" ref="P57:P63" si="57">H57-L57</f>
        <v>0</v>
      </c>
      <c r="Q57" s="16">
        <v>0</v>
      </c>
      <c r="R57" s="16">
        <v>0</v>
      </c>
      <c r="S57" s="17">
        <f t="shared" ref="S57:S63" si="58">P57+Q57+R57</f>
        <v>0</v>
      </c>
      <c r="T57" s="16">
        <v>0</v>
      </c>
      <c r="U57" s="16">
        <v>0</v>
      </c>
      <c r="V57" s="16">
        <v>0</v>
      </c>
      <c r="W57" s="16"/>
    </row>
    <row r="58" spans="1:23">
      <c r="A58" s="10">
        <v>48</v>
      </c>
      <c r="B58" s="10">
        <v>654</v>
      </c>
      <c r="C58" s="11" t="s">
        <v>645</v>
      </c>
      <c r="D58" s="21">
        <v>37682</v>
      </c>
      <c r="E58" s="142">
        <v>20000</v>
      </c>
      <c r="F58" s="143">
        <f t="shared" si="46"/>
        <v>20000</v>
      </c>
      <c r="G58" s="23">
        <v>37686</v>
      </c>
      <c r="H58" s="114">
        <f t="shared" si="53"/>
        <v>20000</v>
      </c>
      <c r="I58" s="114">
        <f t="shared" si="54"/>
        <v>3586</v>
      </c>
      <c r="J58" s="114">
        <f t="shared" si="54"/>
        <v>0</v>
      </c>
      <c r="K58" s="15">
        <f t="shared" si="55"/>
        <v>23586</v>
      </c>
      <c r="L58" s="16">
        <v>20000</v>
      </c>
      <c r="M58" s="72">
        <v>3586</v>
      </c>
      <c r="N58" s="72">
        <v>0</v>
      </c>
      <c r="O58" s="15">
        <f t="shared" si="56"/>
        <v>23586</v>
      </c>
      <c r="P58" s="15">
        <f t="shared" si="57"/>
        <v>0</v>
      </c>
      <c r="Q58" s="16">
        <v>0</v>
      </c>
      <c r="R58" s="16">
        <v>0</v>
      </c>
      <c r="S58" s="17">
        <f t="shared" si="58"/>
        <v>0</v>
      </c>
      <c r="T58" s="16">
        <v>0</v>
      </c>
      <c r="U58" s="16">
        <v>0</v>
      </c>
      <c r="V58" s="16">
        <v>0</v>
      </c>
      <c r="W58" s="16"/>
    </row>
    <row r="59" spans="1:23">
      <c r="A59" s="10">
        <v>49</v>
      </c>
      <c r="B59" s="10">
        <v>655</v>
      </c>
      <c r="C59" s="11" t="s">
        <v>646</v>
      </c>
      <c r="D59" s="21">
        <v>37682</v>
      </c>
      <c r="E59" s="142">
        <v>20000</v>
      </c>
      <c r="F59" s="143">
        <f t="shared" si="46"/>
        <v>20000</v>
      </c>
      <c r="G59" s="23">
        <v>37686</v>
      </c>
      <c r="H59" s="114">
        <f t="shared" si="53"/>
        <v>20000</v>
      </c>
      <c r="I59" s="114">
        <f t="shared" si="54"/>
        <v>11268</v>
      </c>
      <c r="J59" s="114">
        <f t="shared" si="54"/>
        <v>0</v>
      </c>
      <c r="K59" s="15">
        <f t="shared" si="55"/>
        <v>31268</v>
      </c>
      <c r="L59" s="16">
        <v>20000</v>
      </c>
      <c r="M59" s="72">
        <v>11268</v>
      </c>
      <c r="N59" s="72">
        <v>0</v>
      </c>
      <c r="O59" s="15">
        <f t="shared" si="56"/>
        <v>31268</v>
      </c>
      <c r="P59" s="15">
        <f t="shared" si="57"/>
        <v>0</v>
      </c>
      <c r="Q59" s="16">
        <v>0</v>
      </c>
      <c r="R59" s="16">
        <v>0</v>
      </c>
      <c r="S59" s="17">
        <f t="shared" si="58"/>
        <v>0</v>
      </c>
      <c r="T59" s="16">
        <v>0</v>
      </c>
      <c r="U59" s="16">
        <v>0</v>
      </c>
      <c r="V59" s="16">
        <v>100</v>
      </c>
      <c r="W59" s="16"/>
    </row>
    <row r="60" spans="1:23">
      <c r="A60" s="10">
        <v>50</v>
      </c>
      <c r="B60" s="10">
        <v>656</v>
      </c>
      <c r="C60" s="11" t="s">
        <v>648</v>
      </c>
      <c r="D60" s="114" t="s">
        <v>647</v>
      </c>
      <c r="E60" s="142">
        <v>22000</v>
      </c>
      <c r="F60" s="143">
        <f t="shared" si="46"/>
        <v>22000</v>
      </c>
      <c r="G60" s="22" t="s">
        <v>854</v>
      </c>
      <c r="H60" s="114">
        <f t="shared" si="53"/>
        <v>22000</v>
      </c>
      <c r="I60" s="114">
        <f t="shared" si="54"/>
        <v>2734</v>
      </c>
      <c r="J60" s="114">
        <f t="shared" si="54"/>
        <v>0</v>
      </c>
      <c r="K60" s="15">
        <f t="shared" si="55"/>
        <v>24734</v>
      </c>
      <c r="L60" s="16">
        <v>22000</v>
      </c>
      <c r="M60" s="72">
        <v>2734</v>
      </c>
      <c r="N60" s="72">
        <v>0</v>
      </c>
      <c r="O60" s="15">
        <f t="shared" si="56"/>
        <v>24734</v>
      </c>
      <c r="P60" s="15">
        <f t="shared" si="57"/>
        <v>0</v>
      </c>
      <c r="Q60" s="16">
        <v>0</v>
      </c>
      <c r="R60" s="16">
        <v>0</v>
      </c>
      <c r="S60" s="17">
        <f t="shared" si="58"/>
        <v>0</v>
      </c>
      <c r="T60" s="16">
        <v>0</v>
      </c>
      <c r="U60" s="16">
        <v>0</v>
      </c>
      <c r="V60" s="16">
        <v>40</v>
      </c>
      <c r="W60" s="16"/>
    </row>
    <row r="61" spans="1:23" s="50" customFormat="1">
      <c r="A61" s="10">
        <v>51</v>
      </c>
      <c r="B61" s="42">
        <v>657</v>
      </c>
      <c r="C61" s="53" t="s">
        <v>649</v>
      </c>
      <c r="D61" s="44" t="s">
        <v>647</v>
      </c>
      <c r="E61" s="188">
        <v>18000</v>
      </c>
      <c r="F61" s="189">
        <f t="shared" si="46"/>
        <v>18000</v>
      </c>
      <c r="G61" s="54" t="s">
        <v>854</v>
      </c>
      <c r="H61" s="44">
        <f t="shared" si="53"/>
        <v>18000</v>
      </c>
      <c r="I61" s="114">
        <f t="shared" si="54"/>
        <v>0</v>
      </c>
      <c r="J61" s="114">
        <f t="shared" si="54"/>
        <v>0</v>
      </c>
      <c r="K61" s="47">
        <f t="shared" si="55"/>
        <v>18000</v>
      </c>
      <c r="L61" s="48">
        <v>0</v>
      </c>
      <c r="M61" s="73">
        <v>0</v>
      </c>
      <c r="N61" s="73">
        <v>0</v>
      </c>
      <c r="O61" s="47">
        <f t="shared" si="56"/>
        <v>0</v>
      </c>
      <c r="P61" s="98">
        <f t="shared" si="57"/>
        <v>18000</v>
      </c>
      <c r="Q61" s="48">
        <v>3000</v>
      </c>
      <c r="R61" s="48">
        <v>0</v>
      </c>
      <c r="S61" s="49">
        <f t="shared" si="58"/>
        <v>21000</v>
      </c>
      <c r="T61" s="48">
        <v>0</v>
      </c>
      <c r="U61" s="48">
        <v>0</v>
      </c>
      <c r="V61" s="48">
        <v>0</v>
      </c>
      <c r="W61" s="48"/>
    </row>
    <row r="62" spans="1:23" s="86" customFormat="1" ht="18.75">
      <c r="A62" s="84"/>
      <c r="B62" s="84"/>
      <c r="C62" s="81" t="s">
        <v>1283</v>
      </c>
      <c r="D62" s="85"/>
      <c r="E62" s="175">
        <f t="shared" ref="E62:W62" si="59">SUM(E52:E61)</f>
        <v>200000</v>
      </c>
      <c r="F62" s="175">
        <f t="shared" si="59"/>
        <v>200000</v>
      </c>
      <c r="G62" s="70"/>
      <c r="H62" s="70">
        <f t="shared" si="59"/>
        <v>200000</v>
      </c>
      <c r="I62" s="70">
        <f t="shared" si="59"/>
        <v>43768</v>
      </c>
      <c r="J62" s="70">
        <f t="shared" si="59"/>
        <v>0</v>
      </c>
      <c r="K62" s="70">
        <f t="shared" si="59"/>
        <v>243768</v>
      </c>
      <c r="L62" s="70">
        <f t="shared" si="59"/>
        <v>182000</v>
      </c>
      <c r="M62" s="70">
        <f t="shared" si="59"/>
        <v>43768</v>
      </c>
      <c r="N62" s="70">
        <f t="shared" si="59"/>
        <v>0</v>
      </c>
      <c r="O62" s="70">
        <f t="shared" si="59"/>
        <v>225768</v>
      </c>
      <c r="P62" s="70">
        <f t="shared" si="59"/>
        <v>18000</v>
      </c>
      <c r="Q62" s="70">
        <f t="shared" si="59"/>
        <v>3000</v>
      </c>
      <c r="R62" s="70">
        <f t="shared" si="59"/>
        <v>0</v>
      </c>
      <c r="S62" s="70">
        <f t="shared" si="59"/>
        <v>21000</v>
      </c>
      <c r="T62" s="70">
        <f t="shared" si="59"/>
        <v>0</v>
      </c>
      <c r="U62" s="70">
        <f t="shared" si="59"/>
        <v>0</v>
      </c>
      <c r="V62" s="70">
        <f t="shared" si="59"/>
        <v>990</v>
      </c>
      <c r="W62" s="70">
        <f t="shared" si="59"/>
        <v>0</v>
      </c>
    </row>
    <row r="63" spans="1:23">
      <c r="A63" s="10">
        <v>52</v>
      </c>
      <c r="B63" s="10">
        <v>677</v>
      </c>
      <c r="C63" s="11" t="s">
        <v>664</v>
      </c>
      <c r="D63" s="114" t="s">
        <v>149</v>
      </c>
      <c r="E63" s="142">
        <v>22000</v>
      </c>
      <c r="F63" s="143">
        <f>SUM(E63:E63)</f>
        <v>22000</v>
      </c>
      <c r="G63" s="22" t="s">
        <v>149</v>
      </c>
      <c r="H63" s="114">
        <f t="shared" si="53"/>
        <v>22000</v>
      </c>
      <c r="I63" s="114">
        <f t="shared" ref="I63:J64" si="60">M63</f>
        <v>3235</v>
      </c>
      <c r="J63" s="114">
        <f t="shared" si="60"/>
        <v>0</v>
      </c>
      <c r="K63" s="15">
        <f t="shared" si="55"/>
        <v>25235</v>
      </c>
      <c r="L63" s="16">
        <v>22000</v>
      </c>
      <c r="M63" s="72">
        <v>3235</v>
      </c>
      <c r="N63" s="72">
        <v>0</v>
      </c>
      <c r="O63" s="15">
        <f t="shared" si="56"/>
        <v>25235</v>
      </c>
      <c r="P63" s="15">
        <f t="shared" si="57"/>
        <v>0</v>
      </c>
      <c r="Q63" s="16">
        <v>0</v>
      </c>
      <c r="R63" s="16">
        <v>0</v>
      </c>
      <c r="S63" s="17">
        <f t="shared" si="58"/>
        <v>0</v>
      </c>
      <c r="T63" s="16">
        <v>0</v>
      </c>
      <c r="U63" s="16">
        <v>0</v>
      </c>
      <c r="V63" s="16">
        <v>270</v>
      </c>
      <c r="W63" s="16"/>
    </row>
    <row r="64" spans="1:23">
      <c r="A64" s="10">
        <v>53</v>
      </c>
      <c r="B64" s="10">
        <v>707</v>
      </c>
      <c r="C64" s="11" t="s">
        <v>529</v>
      </c>
      <c r="D64" s="114" t="s">
        <v>684</v>
      </c>
      <c r="E64" s="142">
        <v>24000</v>
      </c>
      <c r="F64" s="143">
        <f>SUM(E64:E64)</f>
        <v>24000</v>
      </c>
      <c r="G64" s="22" t="s">
        <v>684</v>
      </c>
      <c r="H64" s="114">
        <f t="shared" ref="H64" si="61">F64</f>
        <v>24000</v>
      </c>
      <c r="I64" s="114">
        <f t="shared" si="60"/>
        <v>6964</v>
      </c>
      <c r="J64" s="114">
        <f t="shared" si="60"/>
        <v>0</v>
      </c>
      <c r="K64" s="15">
        <f>H64+I64+J64</f>
        <v>30964</v>
      </c>
      <c r="L64" s="16">
        <v>24000</v>
      </c>
      <c r="M64" s="72">
        <v>6964</v>
      </c>
      <c r="N64" s="72">
        <v>0</v>
      </c>
      <c r="O64" s="15">
        <f>L64+M64+N64</f>
        <v>30964</v>
      </c>
      <c r="P64" s="15">
        <f>H64-L64</f>
        <v>0</v>
      </c>
      <c r="Q64" s="16">
        <v>0</v>
      </c>
      <c r="R64" s="16">
        <v>0</v>
      </c>
      <c r="S64" s="17">
        <f>P64+Q64+R64</f>
        <v>0</v>
      </c>
      <c r="T64" s="16">
        <v>0</v>
      </c>
      <c r="U64" s="16">
        <v>0</v>
      </c>
      <c r="V64" s="16">
        <v>0</v>
      </c>
      <c r="W64" s="16"/>
    </row>
    <row r="65" spans="1:23" s="83" customFormat="1">
      <c r="A65" s="80"/>
      <c r="B65" s="409" t="s">
        <v>687</v>
      </c>
      <c r="C65" s="410"/>
      <c r="D65" s="411"/>
      <c r="E65" s="175">
        <f t="shared" ref="E65:W65" si="62">SUM(E63:E64)</f>
        <v>46000</v>
      </c>
      <c r="F65" s="175">
        <f t="shared" si="62"/>
        <v>46000</v>
      </c>
      <c r="G65" s="70"/>
      <c r="H65" s="70">
        <f t="shared" si="62"/>
        <v>46000</v>
      </c>
      <c r="I65" s="70">
        <f t="shared" si="62"/>
        <v>10199</v>
      </c>
      <c r="J65" s="70">
        <f t="shared" si="62"/>
        <v>0</v>
      </c>
      <c r="K65" s="70">
        <f t="shared" si="62"/>
        <v>56199</v>
      </c>
      <c r="L65" s="70">
        <f t="shared" si="62"/>
        <v>46000</v>
      </c>
      <c r="M65" s="70">
        <f t="shared" si="62"/>
        <v>10199</v>
      </c>
      <c r="N65" s="70">
        <f t="shared" si="62"/>
        <v>0</v>
      </c>
      <c r="O65" s="70">
        <f t="shared" si="62"/>
        <v>56199</v>
      </c>
      <c r="P65" s="70">
        <f t="shared" si="62"/>
        <v>0</v>
      </c>
      <c r="Q65" s="70">
        <f t="shared" si="62"/>
        <v>0</v>
      </c>
      <c r="R65" s="70">
        <f t="shared" si="62"/>
        <v>0</v>
      </c>
      <c r="S65" s="70">
        <f t="shared" si="62"/>
        <v>0</v>
      </c>
      <c r="T65" s="70">
        <f t="shared" si="62"/>
        <v>0</v>
      </c>
      <c r="U65" s="70">
        <f t="shared" si="62"/>
        <v>0</v>
      </c>
      <c r="V65" s="70">
        <f t="shared" si="62"/>
        <v>270</v>
      </c>
      <c r="W65" s="70">
        <f t="shared" si="62"/>
        <v>0</v>
      </c>
    </row>
    <row r="66" spans="1:23">
      <c r="A66" s="10">
        <v>54</v>
      </c>
      <c r="B66" s="10">
        <v>718</v>
      </c>
      <c r="C66" s="11" t="s">
        <v>582</v>
      </c>
      <c r="D66" s="21">
        <v>38177</v>
      </c>
      <c r="E66" s="142">
        <v>10000</v>
      </c>
      <c r="F66" s="143">
        <f t="shared" ref="F66:F71" si="63">SUM(E66:E66)</f>
        <v>10000</v>
      </c>
      <c r="G66" s="23">
        <v>38272</v>
      </c>
      <c r="H66" s="13">
        <f t="shared" ref="H66:H71" si="64">F66</f>
        <v>10000</v>
      </c>
      <c r="I66" s="130">
        <f t="shared" ref="I66:J71" si="65">M66</f>
        <v>1618</v>
      </c>
      <c r="J66" s="16">
        <f t="shared" si="65"/>
        <v>0</v>
      </c>
      <c r="K66" s="15">
        <f t="shared" ref="K66:K71" si="66">H66+I66+J66</f>
        <v>11618</v>
      </c>
      <c r="L66" s="16">
        <v>10000</v>
      </c>
      <c r="M66" s="72">
        <v>1618</v>
      </c>
      <c r="N66" s="75">
        <v>0</v>
      </c>
      <c r="O66" s="15">
        <f t="shared" ref="O66:O71" si="67">L66+M66+N66</f>
        <v>11618</v>
      </c>
      <c r="P66" s="15">
        <f t="shared" ref="P66:P71" si="68">H66-L66</f>
        <v>0</v>
      </c>
      <c r="Q66" s="16">
        <v>0</v>
      </c>
      <c r="R66" s="16">
        <v>0</v>
      </c>
      <c r="S66" s="17">
        <f t="shared" ref="S66:S71" si="69">P66+Q66+R66</f>
        <v>0</v>
      </c>
      <c r="T66" s="16">
        <v>0</v>
      </c>
      <c r="U66" s="16">
        <v>0</v>
      </c>
      <c r="V66" s="16">
        <v>210</v>
      </c>
      <c r="W66" s="16"/>
    </row>
    <row r="67" spans="1:23">
      <c r="A67" s="10">
        <v>55</v>
      </c>
      <c r="B67" s="10">
        <v>721</v>
      </c>
      <c r="C67" s="11" t="s">
        <v>696</v>
      </c>
      <c r="D67" s="21">
        <v>38177</v>
      </c>
      <c r="E67" s="142">
        <v>15000</v>
      </c>
      <c r="F67" s="143">
        <f t="shared" si="63"/>
        <v>15000</v>
      </c>
      <c r="G67" s="23">
        <v>38534</v>
      </c>
      <c r="H67" s="13">
        <f t="shared" si="64"/>
        <v>15000</v>
      </c>
      <c r="I67" s="130">
        <f t="shared" si="65"/>
        <v>2836</v>
      </c>
      <c r="J67" s="16">
        <f t="shared" si="65"/>
        <v>0</v>
      </c>
      <c r="K67" s="15">
        <f t="shared" si="66"/>
        <v>17836</v>
      </c>
      <c r="L67" s="16">
        <v>15000</v>
      </c>
      <c r="M67" s="72">
        <v>2836</v>
      </c>
      <c r="N67" s="75">
        <v>0</v>
      </c>
      <c r="O67" s="15">
        <f t="shared" si="67"/>
        <v>17836</v>
      </c>
      <c r="P67" s="15">
        <f t="shared" si="68"/>
        <v>0</v>
      </c>
      <c r="Q67" s="16">
        <v>0</v>
      </c>
      <c r="R67" s="16">
        <v>0</v>
      </c>
      <c r="S67" s="17">
        <f t="shared" si="69"/>
        <v>0</v>
      </c>
      <c r="T67" s="16">
        <v>0</v>
      </c>
      <c r="U67" s="16">
        <v>0</v>
      </c>
      <c r="V67" s="16">
        <v>200</v>
      </c>
      <c r="W67" s="16"/>
    </row>
    <row r="68" spans="1:23">
      <c r="A68" s="10">
        <v>56</v>
      </c>
      <c r="B68" s="10">
        <v>723</v>
      </c>
      <c r="C68" s="11" t="s">
        <v>489</v>
      </c>
      <c r="D68" s="21">
        <v>38241</v>
      </c>
      <c r="E68" s="142">
        <v>15000</v>
      </c>
      <c r="F68" s="143">
        <f t="shared" si="63"/>
        <v>15000</v>
      </c>
      <c r="G68" s="23">
        <v>38534</v>
      </c>
      <c r="H68" s="13">
        <f t="shared" si="64"/>
        <v>15000</v>
      </c>
      <c r="I68" s="130">
        <f t="shared" si="65"/>
        <v>3193</v>
      </c>
      <c r="J68" s="16">
        <f t="shared" si="65"/>
        <v>0</v>
      </c>
      <c r="K68" s="15">
        <f t="shared" si="66"/>
        <v>18193</v>
      </c>
      <c r="L68" s="16">
        <v>15000</v>
      </c>
      <c r="M68" s="72">
        <v>3193</v>
      </c>
      <c r="N68" s="75">
        <v>0</v>
      </c>
      <c r="O68" s="15">
        <f t="shared" si="67"/>
        <v>18193</v>
      </c>
      <c r="P68" s="15">
        <f t="shared" si="68"/>
        <v>0</v>
      </c>
      <c r="Q68" s="16">
        <v>0</v>
      </c>
      <c r="R68" s="16">
        <v>0</v>
      </c>
      <c r="S68" s="17">
        <f t="shared" si="69"/>
        <v>0</v>
      </c>
      <c r="T68" s="16">
        <v>0</v>
      </c>
      <c r="U68" s="16">
        <v>0</v>
      </c>
      <c r="V68" s="16">
        <v>160</v>
      </c>
      <c r="W68" s="16"/>
    </row>
    <row r="69" spans="1:23">
      <c r="A69" s="10">
        <v>57</v>
      </c>
      <c r="B69" s="10">
        <v>727</v>
      </c>
      <c r="C69" s="11" t="s">
        <v>697</v>
      </c>
      <c r="D69" s="21">
        <v>38241</v>
      </c>
      <c r="E69" s="142">
        <v>20000</v>
      </c>
      <c r="F69" s="143">
        <f t="shared" si="63"/>
        <v>20000</v>
      </c>
      <c r="G69" s="23">
        <v>38534</v>
      </c>
      <c r="H69" s="13">
        <f t="shared" si="64"/>
        <v>20000</v>
      </c>
      <c r="I69" s="130">
        <f t="shared" si="65"/>
        <v>4062</v>
      </c>
      <c r="J69" s="16">
        <f t="shared" si="65"/>
        <v>0</v>
      </c>
      <c r="K69" s="15">
        <f t="shared" si="66"/>
        <v>24062</v>
      </c>
      <c r="L69" s="16">
        <v>20000</v>
      </c>
      <c r="M69" s="72">
        <v>4062</v>
      </c>
      <c r="N69" s="75">
        <v>0</v>
      </c>
      <c r="O69" s="15">
        <f t="shared" si="67"/>
        <v>24062</v>
      </c>
      <c r="P69" s="15">
        <f t="shared" si="68"/>
        <v>0</v>
      </c>
      <c r="Q69" s="16">
        <v>0</v>
      </c>
      <c r="R69" s="16">
        <v>0</v>
      </c>
      <c r="S69" s="17">
        <f t="shared" si="69"/>
        <v>0</v>
      </c>
      <c r="T69" s="16">
        <v>0</v>
      </c>
      <c r="U69" s="16">
        <v>0</v>
      </c>
      <c r="V69" s="16">
        <v>200</v>
      </c>
      <c r="W69" s="16"/>
    </row>
    <row r="70" spans="1:23">
      <c r="A70" s="10">
        <v>58</v>
      </c>
      <c r="B70" s="10">
        <v>728</v>
      </c>
      <c r="C70" s="11" t="s">
        <v>556</v>
      </c>
      <c r="D70" s="21">
        <v>38241</v>
      </c>
      <c r="E70" s="142">
        <v>15000</v>
      </c>
      <c r="F70" s="143">
        <f t="shared" si="63"/>
        <v>15000</v>
      </c>
      <c r="G70" s="23">
        <v>38534</v>
      </c>
      <c r="H70" s="13">
        <f t="shared" si="64"/>
        <v>15000</v>
      </c>
      <c r="I70" s="130">
        <f t="shared" si="65"/>
        <v>2432</v>
      </c>
      <c r="J70" s="16">
        <f t="shared" si="65"/>
        <v>0</v>
      </c>
      <c r="K70" s="15">
        <f t="shared" si="66"/>
        <v>17432</v>
      </c>
      <c r="L70" s="16">
        <v>15000</v>
      </c>
      <c r="M70" s="72">
        <v>2432</v>
      </c>
      <c r="N70" s="75">
        <v>0</v>
      </c>
      <c r="O70" s="15">
        <f t="shared" si="67"/>
        <v>17432</v>
      </c>
      <c r="P70" s="15">
        <f t="shared" si="68"/>
        <v>0</v>
      </c>
      <c r="Q70" s="16">
        <v>0</v>
      </c>
      <c r="R70" s="16">
        <v>0</v>
      </c>
      <c r="S70" s="17">
        <f t="shared" si="69"/>
        <v>0</v>
      </c>
      <c r="T70" s="16">
        <v>0</v>
      </c>
      <c r="U70" s="16">
        <v>0</v>
      </c>
      <c r="V70" s="16">
        <v>220</v>
      </c>
      <c r="W70" s="16"/>
    </row>
    <row r="71" spans="1:23" s="348" customFormat="1">
      <c r="A71" s="323">
        <v>59</v>
      </c>
      <c r="B71" s="338">
        <v>730</v>
      </c>
      <c r="C71" s="339" t="s">
        <v>559</v>
      </c>
      <c r="D71" s="340">
        <v>38241</v>
      </c>
      <c r="E71" s="341">
        <v>12000</v>
      </c>
      <c r="F71" s="342">
        <f t="shared" si="63"/>
        <v>12000</v>
      </c>
      <c r="G71" s="343">
        <v>38598</v>
      </c>
      <c r="H71" s="342">
        <f t="shared" si="64"/>
        <v>12000</v>
      </c>
      <c r="I71" s="344">
        <f t="shared" si="65"/>
        <v>2600</v>
      </c>
      <c r="J71" s="345">
        <f t="shared" si="65"/>
        <v>40</v>
      </c>
      <c r="K71" s="344">
        <f t="shared" si="66"/>
        <v>14640</v>
      </c>
      <c r="L71" s="345">
        <v>12000</v>
      </c>
      <c r="M71" s="346">
        <v>2600</v>
      </c>
      <c r="N71" s="347">
        <v>40</v>
      </c>
      <c r="O71" s="344">
        <f t="shared" si="67"/>
        <v>14640</v>
      </c>
      <c r="P71" s="344">
        <f t="shared" si="68"/>
        <v>0</v>
      </c>
      <c r="Q71" s="345">
        <v>0</v>
      </c>
      <c r="R71" s="345">
        <v>0</v>
      </c>
      <c r="S71" s="345">
        <f t="shared" si="69"/>
        <v>0</v>
      </c>
      <c r="T71" s="345">
        <v>0</v>
      </c>
      <c r="U71" s="345">
        <v>0</v>
      </c>
      <c r="V71" s="345">
        <v>10</v>
      </c>
      <c r="W71" s="345"/>
    </row>
    <row r="72" spans="1:23" s="86" customFormat="1" ht="18.75">
      <c r="A72" s="84"/>
      <c r="B72" s="84"/>
      <c r="C72" s="81" t="s">
        <v>1284</v>
      </c>
      <c r="D72" s="85"/>
      <c r="E72" s="175">
        <f t="shared" ref="E72:W72" si="70">SUM(E66:E71)</f>
        <v>87000</v>
      </c>
      <c r="F72" s="175">
        <f t="shared" si="70"/>
        <v>87000</v>
      </c>
      <c r="G72" s="70">
        <f t="shared" si="70"/>
        <v>231006</v>
      </c>
      <c r="H72" s="70">
        <f t="shared" si="70"/>
        <v>87000</v>
      </c>
      <c r="I72" s="70">
        <f t="shared" si="70"/>
        <v>16741</v>
      </c>
      <c r="J72" s="70">
        <f t="shared" si="70"/>
        <v>40</v>
      </c>
      <c r="K72" s="70">
        <f t="shared" si="70"/>
        <v>103781</v>
      </c>
      <c r="L72" s="70">
        <f t="shared" si="70"/>
        <v>87000</v>
      </c>
      <c r="M72" s="70">
        <f t="shared" si="70"/>
        <v>16741</v>
      </c>
      <c r="N72" s="70">
        <f t="shared" si="70"/>
        <v>40</v>
      </c>
      <c r="O72" s="70">
        <f t="shared" si="70"/>
        <v>103781</v>
      </c>
      <c r="P72" s="70">
        <f t="shared" si="70"/>
        <v>0</v>
      </c>
      <c r="Q72" s="70">
        <f t="shared" si="70"/>
        <v>0</v>
      </c>
      <c r="R72" s="70">
        <f t="shared" si="70"/>
        <v>0</v>
      </c>
      <c r="S72" s="70">
        <f t="shared" si="70"/>
        <v>0</v>
      </c>
      <c r="T72" s="70">
        <f t="shared" si="70"/>
        <v>0</v>
      </c>
      <c r="U72" s="70">
        <f t="shared" si="70"/>
        <v>0</v>
      </c>
      <c r="V72" s="70">
        <f t="shared" si="70"/>
        <v>1000</v>
      </c>
      <c r="W72" s="70">
        <f t="shared" si="70"/>
        <v>0</v>
      </c>
    </row>
    <row r="73" spans="1:23">
      <c r="A73" s="10">
        <v>60</v>
      </c>
      <c r="B73" s="10">
        <v>742</v>
      </c>
      <c r="C73" s="11" t="s">
        <v>251</v>
      </c>
      <c r="D73" s="21">
        <v>38420</v>
      </c>
      <c r="E73" s="142">
        <v>30000</v>
      </c>
      <c r="F73" s="143">
        <f t="shared" ref="F73:F83" si="71">SUM(E73:E73)</f>
        <v>30000</v>
      </c>
      <c r="G73" s="23">
        <v>38870</v>
      </c>
      <c r="H73" s="13">
        <f t="shared" ref="H73:H83" si="72">F73</f>
        <v>30000</v>
      </c>
      <c r="I73" s="114">
        <v>2102</v>
      </c>
      <c r="J73" s="16">
        <v>1419</v>
      </c>
      <c r="K73" s="15">
        <f t="shared" ref="K73:K83" si="73">H73+I73+J73</f>
        <v>33521</v>
      </c>
      <c r="L73" s="16">
        <v>30000</v>
      </c>
      <c r="M73" s="72">
        <v>1602</v>
      </c>
      <c r="N73" s="75">
        <v>919</v>
      </c>
      <c r="O73" s="15">
        <f t="shared" ref="O73:O83" si="74">L73+M73+N73</f>
        <v>32521</v>
      </c>
      <c r="P73" s="15">
        <f t="shared" ref="P73:P83" si="75">H73-L73</f>
        <v>0</v>
      </c>
      <c r="Q73" s="16">
        <v>0</v>
      </c>
      <c r="R73" s="16">
        <v>0</v>
      </c>
      <c r="S73" s="17">
        <f t="shared" ref="S73:S83" si="76">P73+Q73+R73</f>
        <v>0</v>
      </c>
      <c r="T73" s="16">
        <v>0</v>
      </c>
      <c r="U73" s="16">
        <f t="shared" ref="U73:U83" si="77">F73/100*5</f>
        <v>1500</v>
      </c>
      <c r="V73" s="16">
        <v>220</v>
      </c>
      <c r="W73" s="16"/>
    </row>
    <row r="74" spans="1:23">
      <c r="A74" s="10">
        <v>61</v>
      </c>
      <c r="B74" s="10">
        <v>743</v>
      </c>
      <c r="C74" s="11" t="s">
        <v>432</v>
      </c>
      <c r="D74" s="21">
        <v>38420</v>
      </c>
      <c r="E74" s="142">
        <v>36000</v>
      </c>
      <c r="F74" s="143">
        <f t="shared" si="71"/>
        <v>36000</v>
      </c>
      <c r="G74" s="23">
        <v>38870</v>
      </c>
      <c r="H74" s="13">
        <f t="shared" si="72"/>
        <v>36000</v>
      </c>
      <c r="I74" s="114">
        <v>2290</v>
      </c>
      <c r="J74" s="16">
        <v>1525</v>
      </c>
      <c r="K74" s="15">
        <f t="shared" si="73"/>
        <v>39815</v>
      </c>
      <c r="L74" s="16">
        <v>36000</v>
      </c>
      <c r="M74" s="72">
        <v>1602</v>
      </c>
      <c r="N74" s="75">
        <v>920</v>
      </c>
      <c r="O74" s="15">
        <f t="shared" si="74"/>
        <v>38522</v>
      </c>
      <c r="P74" s="15">
        <f t="shared" si="75"/>
        <v>0</v>
      </c>
      <c r="Q74" s="16">
        <v>0</v>
      </c>
      <c r="R74" s="16">
        <v>0</v>
      </c>
      <c r="S74" s="17">
        <f t="shared" si="76"/>
        <v>0</v>
      </c>
      <c r="T74" s="16">
        <v>0</v>
      </c>
      <c r="U74" s="16">
        <f t="shared" si="77"/>
        <v>1800</v>
      </c>
      <c r="V74" s="16">
        <v>230</v>
      </c>
      <c r="W74" s="16"/>
    </row>
    <row r="75" spans="1:23">
      <c r="A75" s="10">
        <v>62</v>
      </c>
      <c r="B75" s="10">
        <v>744</v>
      </c>
      <c r="C75" s="11" t="s">
        <v>581</v>
      </c>
      <c r="D75" s="21">
        <v>38420</v>
      </c>
      <c r="E75" s="142">
        <v>25000</v>
      </c>
      <c r="F75" s="143">
        <f t="shared" si="71"/>
        <v>25000</v>
      </c>
      <c r="G75" s="23">
        <v>38870</v>
      </c>
      <c r="H75" s="13">
        <f t="shared" si="72"/>
        <v>25000</v>
      </c>
      <c r="I75" s="114">
        <v>2119</v>
      </c>
      <c r="J75" s="16">
        <v>1432</v>
      </c>
      <c r="K75" s="15">
        <f t="shared" si="73"/>
        <v>28551</v>
      </c>
      <c r="L75" s="16">
        <v>25000</v>
      </c>
      <c r="M75" s="72">
        <v>1604</v>
      </c>
      <c r="N75" s="75">
        <v>926</v>
      </c>
      <c r="O75" s="15">
        <f t="shared" si="74"/>
        <v>27530</v>
      </c>
      <c r="P75" s="15">
        <f t="shared" si="75"/>
        <v>0</v>
      </c>
      <c r="Q75" s="16">
        <v>0</v>
      </c>
      <c r="R75" s="16">
        <v>0</v>
      </c>
      <c r="S75" s="17">
        <f t="shared" si="76"/>
        <v>0</v>
      </c>
      <c r="T75" s="16">
        <v>0</v>
      </c>
      <c r="U75" s="16">
        <f t="shared" si="77"/>
        <v>1250</v>
      </c>
      <c r="V75" s="16">
        <v>230</v>
      </c>
      <c r="W75" s="16"/>
    </row>
    <row r="76" spans="1:23">
      <c r="A76" s="10">
        <v>63</v>
      </c>
      <c r="B76" s="10">
        <v>761</v>
      </c>
      <c r="C76" s="11" t="s">
        <v>577</v>
      </c>
      <c r="D76" s="114" t="s">
        <v>711</v>
      </c>
      <c r="E76" s="142">
        <v>30000</v>
      </c>
      <c r="F76" s="143">
        <f t="shared" si="71"/>
        <v>30000</v>
      </c>
      <c r="G76" s="23">
        <v>38870</v>
      </c>
      <c r="H76" s="13">
        <f t="shared" si="72"/>
        <v>30000</v>
      </c>
      <c r="I76" s="114">
        <v>2165</v>
      </c>
      <c r="J76" s="16">
        <v>1464</v>
      </c>
      <c r="K76" s="15">
        <f t="shared" si="73"/>
        <v>33629</v>
      </c>
      <c r="L76" s="16">
        <v>30000</v>
      </c>
      <c r="M76" s="72">
        <v>2165</v>
      </c>
      <c r="N76" s="75">
        <v>1464</v>
      </c>
      <c r="O76" s="15">
        <f t="shared" si="74"/>
        <v>33629</v>
      </c>
      <c r="P76" s="15">
        <f t="shared" si="75"/>
        <v>0</v>
      </c>
      <c r="Q76" s="16">
        <v>0</v>
      </c>
      <c r="R76" s="16">
        <v>0</v>
      </c>
      <c r="S76" s="17">
        <f t="shared" si="76"/>
        <v>0</v>
      </c>
      <c r="T76" s="16">
        <v>0</v>
      </c>
      <c r="U76" s="16">
        <f t="shared" si="77"/>
        <v>1500</v>
      </c>
      <c r="V76" s="16">
        <v>200</v>
      </c>
      <c r="W76" s="16"/>
    </row>
    <row r="77" spans="1:23">
      <c r="A77" s="10">
        <v>64</v>
      </c>
      <c r="B77" s="10">
        <v>762</v>
      </c>
      <c r="C77" s="11" t="s">
        <v>487</v>
      </c>
      <c r="D77" s="114" t="s">
        <v>711</v>
      </c>
      <c r="E77" s="142">
        <v>24000</v>
      </c>
      <c r="F77" s="143">
        <f t="shared" si="71"/>
        <v>24000</v>
      </c>
      <c r="G77" s="23">
        <v>38870</v>
      </c>
      <c r="H77" s="13">
        <f t="shared" si="72"/>
        <v>24000</v>
      </c>
      <c r="I77" s="114">
        <v>1802</v>
      </c>
      <c r="J77" s="16">
        <v>1191</v>
      </c>
      <c r="K77" s="15">
        <f t="shared" si="73"/>
        <v>26993</v>
      </c>
      <c r="L77" s="16">
        <v>24000</v>
      </c>
      <c r="M77" s="72">
        <v>1802</v>
      </c>
      <c r="N77" s="75">
        <v>1191</v>
      </c>
      <c r="O77" s="15">
        <f t="shared" si="74"/>
        <v>26993</v>
      </c>
      <c r="P77" s="15">
        <f t="shared" si="75"/>
        <v>0</v>
      </c>
      <c r="Q77" s="16">
        <v>0</v>
      </c>
      <c r="R77" s="16">
        <v>0</v>
      </c>
      <c r="S77" s="17">
        <f t="shared" si="76"/>
        <v>0</v>
      </c>
      <c r="T77" s="16">
        <v>0</v>
      </c>
      <c r="U77" s="16">
        <f t="shared" si="77"/>
        <v>1200</v>
      </c>
      <c r="V77" s="16">
        <v>130</v>
      </c>
      <c r="W77" s="16"/>
    </row>
    <row r="78" spans="1:23" s="68" customFormat="1">
      <c r="A78" s="64">
        <v>65</v>
      </c>
      <c r="B78" s="64">
        <v>765</v>
      </c>
      <c r="C78" s="65" t="s">
        <v>522</v>
      </c>
      <c r="D78" s="97" t="s">
        <v>711</v>
      </c>
      <c r="E78" s="142">
        <v>30000</v>
      </c>
      <c r="F78" s="143">
        <f t="shared" si="71"/>
        <v>30000</v>
      </c>
      <c r="G78" s="146">
        <v>38870</v>
      </c>
      <c r="H78" s="143">
        <f t="shared" si="72"/>
        <v>30000</v>
      </c>
      <c r="I78" s="97">
        <v>2118</v>
      </c>
      <c r="J78" s="144">
        <v>1412</v>
      </c>
      <c r="K78" s="15">
        <f t="shared" si="73"/>
        <v>33530</v>
      </c>
      <c r="L78" s="144">
        <v>30000</v>
      </c>
      <c r="M78" s="147">
        <v>2418</v>
      </c>
      <c r="N78" s="145">
        <v>1612</v>
      </c>
      <c r="O78" s="15">
        <f t="shared" si="74"/>
        <v>34030</v>
      </c>
      <c r="P78" s="15">
        <f t="shared" si="75"/>
        <v>0</v>
      </c>
      <c r="Q78" s="144">
        <v>0</v>
      </c>
      <c r="R78" s="144">
        <v>0</v>
      </c>
      <c r="S78" s="17">
        <f t="shared" si="76"/>
        <v>0</v>
      </c>
      <c r="T78" s="144">
        <v>0</v>
      </c>
      <c r="U78" s="144">
        <f t="shared" si="77"/>
        <v>1500</v>
      </c>
      <c r="V78" s="144">
        <v>80</v>
      </c>
      <c r="W78" s="144"/>
    </row>
    <row r="79" spans="1:23">
      <c r="A79" s="10">
        <v>66</v>
      </c>
      <c r="B79" s="10">
        <v>803</v>
      </c>
      <c r="C79" s="11" t="s">
        <v>617</v>
      </c>
      <c r="D79" s="114" t="s">
        <v>720</v>
      </c>
      <c r="E79" s="142">
        <v>22000</v>
      </c>
      <c r="F79" s="143">
        <f t="shared" si="71"/>
        <v>22000</v>
      </c>
      <c r="G79" s="22" t="s">
        <v>859</v>
      </c>
      <c r="H79" s="13">
        <f t="shared" si="72"/>
        <v>22000</v>
      </c>
      <c r="I79" s="114">
        <v>1991</v>
      </c>
      <c r="J79" s="16">
        <v>1212</v>
      </c>
      <c r="K79" s="15">
        <f t="shared" si="73"/>
        <v>25203</v>
      </c>
      <c r="L79" s="16">
        <v>22000</v>
      </c>
      <c r="M79" s="72">
        <v>1991</v>
      </c>
      <c r="N79" s="75">
        <v>1212</v>
      </c>
      <c r="O79" s="15">
        <f t="shared" si="74"/>
        <v>25203</v>
      </c>
      <c r="P79" s="15">
        <f t="shared" si="75"/>
        <v>0</v>
      </c>
      <c r="Q79" s="16">
        <v>0</v>
      </c>
      <c r="R79" s="16">
        <v>0</v>
      </c>
      <c r="S79" s="17">
        <f t="shared" si="76"/>
        <v>0</v>
      </c>
      <c r="T79" s="16">
        <v>0</v>
      </c>
      <c r="U79" s="16">
        <f t="shared" si="77"/>
        <v>1100</v>
      </c>
      <c r="V79" s="16">
        <v>140</v>
      </c>
      <c r="W79" s="16"/>
    </row>
    <row r="80" spans="1:23">
      <c r="A80" s="10">
        <v>67</v>
      </c>
      <c r="B80" s="10">
        <v>810</v>
      </c>
      <c r="C80" s="11" t="s">
        <v>368</v>
      </c>
      <c r="D80" s="114" t="s">
        <v>720</v>
      </c>
      <c r="E80" s="142">
        <v>50000</v>
      </c>
      <c r="F80" s="143">
        <f t="shared" si="71"/>
        <v>50000</v>
      </c>
      <c r="G80" s="22" t="s">
        <v>859</v>
      </c>
      <c r="H80" s="13">
        <f t="shared" si="72"/>
        <v>50000</v>
      </c>
      <c r="I80" s="114">
        <v>2293</v>
      </c>
      <c r="J80" s="16">
        <v>1524</v>
      </c>
      <c r="K80" s="15">
        <f t="shared" si="73"/>
        <v>53817</v>
      </c>
      <c r="L80" s="16">
        <v>50000</v>
      </c>
      <c r="M80" s="72">
        <v>2293</v>
      </c>
      <c r="N80" s="75">
        <v>1524</v>
      </c>
      <c r="O80" s="15">
        <f t="shared" si="74"/>
        <v>53817</v>
      </c>
      <c r="P80" s="15">
        <f t="shared" si="75"/>
        <v>0</v>
      </c>
      <c r="Q80" s="16">
        <v>0</v>
      </c>
      <c r="R80" s="16">
        <v>0</v>
      </c>
      <c r="S80" s="17">
        <f t="shared" si="76"/>
        <v>0</v>
      </c>
      <c r="T80" s="16">
        <v>0</v>
      </c>
      <c r="U80" s="16">
        <f t="shared" si="77"/>
        <v>2500</v>
      </c>
      <c r="V80" s="16">
        <v>0</v>
      </c>
      <c r="W80" s="16"/>
    </row>
    <row r="81" spans="1:23">
      <c r="A81" s="10">
        <v>68</v>
      </c>
      <c r="B81" s="10">
        <v>812</v>
      </c>
      <c r="C81" s="11" t="s">
        <v>610</v>
      </c>
      <c r="D81" s="114" t="s">
        <v>720</v>
      </c>
      <c r="E81" s="142">
        <v>24000</v>
      </c>
      <c r="F81" s="143">
        <f t="shared" si="71"/>
        <v>24000</v>
      </c>
      <c r="G81" s="22" t="s">
        <v>859</v>
      </c>
      <c r="H81" s="13">
        <f t="shared" si="72"/>
        <v>24000</v>
      </c>
      <c r="I81" s="114">
        <v>2147</v>
      </c>
      <c r="J81" s="16">
        <v>1431</v>
      </c>
      <c r="K81" s="15">
        <f t="shared" si="73"/>
        <v>27578</v>
      </c>
      <c r="L81" s="16">
        <v>24000</v>
      </c>
      <c r="M81" s="72">
        <v>2147</v>
      </c>
      <c r="N81" s="75">
        <v>1431</v>
      </c>
      <c r="O81" s="15">
        <f t="shared" si="74"/>
        <v>27578</v>
      </c>
      <c r="P81" s="15">
        <f t="shared" si="75"/>
        <v>0</v>
      </c>
      <c r="Q81" s="16">
        <v>0</v>
      </c>
      <c r="R81" s="16">
        <v>0</v>
      </c>
      <c r="S81" s="17">
        <f t="shared" si="76"/>
        <v>0</v>
      </c>
      <c r="T81" s="16">
        <v>0</v>
      </c>
      <c r="U81" s="16">
        <f t="shared" si="77"/>
        <v>1200</v>
      </c>
      <c r="V81" s="16">
        <v>120</v>
      </c>
      <c r="W81" s="16"/>
    </row>
    <row r="82" spans="1:23">
      <c r="A82" s="10">
        <v>69</v>
      </c>
      <c r="B82" s="10">
        <v>836</v>
      </c>
      <c r="C82" s="11" t="s">
        <v>388</v>
      </c>
      <c r="D82" s="114" t="s">
        <v>761</v>
      </c>
      <c r="E82" s="142">
        <v>24000</v>
      </c>
      <c r="F82" s="143">
        <f t="shared" si="71"/>
        <v>24000</v>
      </c>
      <c r="G82" s="23">
        <v>38846</v>
      </c>
      <c r="H82" s="13">
        <f t="shared" si="72"/>
        <v>24000</v>
      </c>
      <c r="I82" s="114">
        <v>924</v>
      </c>
      <c r="J82" s="16">
        <v>1410</v>
      </c>
      <c r="K82" s="15">
        <f t="shared" si="73"/>
        <v>26334</v>
      </c>
      <c r="L82" s="16">
        <v>24000</v>
      </c>
      <c r="M82" s="72">
        <v>924</v>
      </c>
      <c r="N82" s="75">
        <v>1410</v>
      </c>
      <c r="O82" s="15">
        <f t="shared" si="74"/>
        <v>26334</v>
      </c>
      <c r="P82" s="15">
        <f t="shared" si="75"/>
        <v>0</v>
      </c>
      <c r="Q82" s="16">
        <v>0</v>
      </c>
      <c r="R82" s="16">
        <v>0</v>
      </c>
      <c r="S82" s="17">
        <f t="shared" si="76"/>
        <v>0</v>
      </c>
      <c r="T82" s="16">
        <v>0</v>
      </c>
      <c r="U82" s="16">
        <f t="shared" si="77"/>
        <v>1200</v>
      </c>
      <c r="V82" s="16">
        <v>190</v>
      </c>
      <c r="W82" s="16"/>
    </row>
    <row r="83" spans="1:23">
      <c r="A83" s="10">
        <v>70</v>
      </c>
      <c r="B83" s="10">
        <v>842</v>
      </c>
      <c r="C83" s="11" t="s">
        <v>600</v>
      </c>
      <c r="D83" s="114" t="s">
        <v>761</v>
      </c>
      <c r="E83" s="142">
        <v>25000</v>
      </c>
      <c r="F83" s="143">
        <f t="shared" si="71"/>
        <v>25000</v>
      </c>
      <c r="G83" s="23">
        <v>38877</v>
      </c>
      <c r="H83" s="13">
        <f t="shared" si="72"/>
        <v>25000</v>
      </c>
      <c r="I83" s="114">
        <v>1856</v>
      </c>
      <c r="J83" s="16">
        <v>1246</v>
      </c>
      <c r="K83" s="15">
        <f t="shared" si="73"/>
        <v>28102</v>
      </c>
      <c r="L83" s="16">
        <v>25000</v>
      </c>
      <c r="M83" s="72">
        <v>1856</v>
      </c>
      <c r="N83" s="75">
        <v>1246</v>
      </c>
      <c r="O83" s="15">
        <f t="shared" si="74"/>
        <v>28102</v>
      </c>
      <c r="P83" s="15">
        <f t="shared" si="75"/>
        <v>0</v>
      </c>
      <c r="Q83" s="16">
        <v>0</v>
      </c>
      <c r="R83" s="16">
        <v>0</v>
      </c>
      <c r="S83" s="17">
        <f t="shared" si="76"/>
        <v>0</v>
      </c>
      <c r="T83" s="16">
        <v>0</v>
      </c>
      <c r="U83" s="16">
        <f t="shared" si="77"/>
        <v>1250</v>
      </c>
      <c r="V83" s="16">
        <v>150</v>
      </c>
      <c r="W83" s="16"/>
    </row>
    <row r="84" spans="1:23" s="83" customFormat="1">
      <c r="A84" s="80"/>
      <c r="B84" s="84"/>
      <c r="C84" s="81" t="s">
        <v>1285</v>
      </c>
      <c r="D84" s="85"/>
      <c r="E84" s="175">
        <f t="shared" ref="E84:W84" si="78">SUM(E73:E83)</f>
        <v>320000</v>
      </c>
      <c r="F84" s="175">
        <f t="shared" si="78"/>
        <v>320000</v>
      </c>
      <c r="G84" s="70">
        <f t="shared" si="78"/>
        <v>310943</v>
      </c>
      <c r="H84" s="70">
        <f t="shared" si="78"/>
        <v>320000</v>
      </c>
      <c r="I84" s="70">
        <f t="shared" si="78"/>
        <v>21807</v>
      </c>
      <c r="J84" s="70">
        <f t="shared" si="78"/>
        <v>15266</v>
      </c>
      <c r="K84" s="70">
        <f t="shared" si="78"/>
        <v>357073</v>
      </c>
      <c r="L84" s="70">
        <f t="shared" si="78"/>
        <v>320000</v>
      </c>
      <c r="M84" s="70">
        <f t="shared" si="78"/>
        <v>20404</v>
      </c>
      <c r="N84" s="70">
        <f t="shared" si="78"/>
        <v>13855</v>
      </c>
      <c r="O84" s="70">
        <f t="shared" si="78"/>
        <v>354259</v>
      </c>
      <c r="P84" s="70">
        <f t="shared" si="78"/>
        <v>0</v>
      </c>
      <c r="Q84" s="70">
        <f t="shared" si="78"/>
        <v>0</v>
      </c>
      <c r="R84" s="70">
        <f t="shared" si="78"/>
        <v>0</v>
      </c>
      <c r="S84" s="70">
        <f t="shared" si="78"/>
        <v>0</v>
      </c>
      <c r="T84" s="70">
        <f t="shared" si="78"/>
        <v>0</v>
      </c>
      <c r="U84" s="70">
        <f t="shared" si="78"/>
        <v>16000</v>
      </c>
      <c r="V84" s="70">
        <f t="shared" si="78"/>
        <v>1690</v>
      </c>
      <c r="W84" s="70">
        <f t="shared" si="78"/>
        <v>0</v>
      </c>
    </row>
    <row r="85" spans="1:23" s="50" customFormat="1">
      <c r="A85" s="42">
        <v>71</v>
      </c>
      <c r="B85" s="42">
        <v>843</v>
      </c>
      <c r="C85" s="53" t="s">
        <v>752</v>
      </c>
      <c r="D85" s="44" t="s">
        <v>762</v>
      </c>
      <c r="E85" s="188">
        <v>36000</v>
      </c>
      <c r="F85" s="189">
        <f>SUM(E85:E85)</f>
        <v>36000</v>
      </c>
      <c r="G85" s="54" t="s">
        <v>866</v>
      </c>
      <c r="H85" s="45">
        <f>F85</f>
        <v>36000</v>
      </c>
      <c r="I85" s="48">
        <v>2160</v>
      </c>
      <c r="J85" s="48">
        <v>1440</v>
      </c>
      <c r="K85" s="47">
        <f>H85+I85+J85</f>
        <v>39600</v>
      </c>
      <c r="L85" s="48">
        <v>0</v>
      </c>
      <c r="M85" s="73">
        <v>0</v>
      </c>
      <c r="N85" s="74">
        <v>0</v>
      </c>
      <c r="O85" s="47">
        <f>L85+M85+N85</f>
        <v>0</v>
      </c>
      <c r="P85" s="98">
        <f>H85-L85</f>
        <v>36000</v>
      </c>
      <c r="Q85" s="48">
        <v>2160</v>
      </c>
      <c r="R85" s="48">
        <v>1440</v>
      </c>
      <c r="S85" s="49">
        <f>P85+Q85+R85</f>
        <v>39600</v>
      </c>
      <c r="T85" s="48"/>
      <c r="U85" s="48">
        <f>F85/100*5</f>
        <v>1800</v>
      </c>
      <c r="V85" s="48">
        <v>30</v>
      </c>
      <c r="W85" s="48"/>
    </row>
    <row r="86" spans="1:23">
      <c r="A86" s="10">
        <v>72</v>
      </c>
      <c r="B86" s="10">
        <v>890</v>
      </c>
      <c r="C86" s="19" t="s">
        <v>1224</v>
      </c>
      <c r="D86" s="21">
        <v>39388</v>
      </c>
      <c r="E86" s="142">
        <v>15000</v>
      </c>
      <c r="F86" s="143">
        <f>SUM(E86:E86)</f>
        <v>15000</v>
      </c>
      <c r="G86" s="23">
        <v>39388</v>
      </c>
      <c r="H86" s="13">
        <f>F86</f>
        <v>15000</v>
      </c>
      <c r="I86" s="114">
        <v>1397</v>
      </c>
      <c r="J86" s="72">
        <v>932</v>
      </c>
      <c r="K86" s="15">
        <f>H86+I86+J86</f>
        <v>17329</v>
      </c>
      <c r="L86" s="72">
        <v>15000</v>
      </c>
      <c r="M86" s="72">
        <v>1397</v>
      </c>
      <c r="N86" s="72">
        <v>932</v>
      </c>
      <c r="O86" s="15">
        <f>L86+M86+N86</f>
        <v>17329</v>
      </c>
      <c r="P86" s="15">
        <f>H86-L86</f>
        <v>0</v>
      </c>
      <c r="Q86" s="16"/>
      <c r="R86" s="16"/>
      <c r="S86" s="17">
        <f>P86+Q86+R86</f>
        <v>0</v>
      </c>
      <c r="T86" s="16"/>
      <c r="U86" s="48">
        <f>F86/100*5</f>
        <v>750</v>
      </c>
      <c r="V86" s="16">
        <v>170</v>
      </c>
      <c r="W86" s="16"/>
    </row>
    <row r="87" spans="1:23" s="83" customFormat="1">
      <c r="A87" s="80"/>
      <c r="B87" s="84"/>
      <c r="C87" s="81" t="s">
        <v>1286</v>
      </c>
      <c r="D87" s="85"/>
      <c r="E87" s="175">
        <f t="shared" ref="E87:W87" si="79">SUM(E85:E86)</f>
        <v>51000</v>
      </c>
      <c r="F87" s="175">
        <f t="shared" si="79"/>
        <v>51000</v>
      </c>
      <c r="G87" s="70">
        <f t="shared" si="79"/>
        <v>39388</v>
      </c>
      <c r="H87" s="70">
        <f t="shared" si="79"/>
        <v>51000</v>
      </c>
      <c r="I87" s="70">
        <f t="shared" si="79"/>
        <v>3557</v>
      </c>
      <c r="J87" s="70">
        <f t="shared" si="79"/>
        <v>2372</v>
      </c>
      <c r="K87" s="70">
        <f t="shared" si="79"/>
        <v>56929</v>
      </c>
      <c r="L87" s="70">
        <f t="shared" si="79"/>
        <v>15000</v>
      </c>
      <c r="M87" s="70">
        <f t="shared" si="79"/>
        <v>1397</v>
      </c>
      <c r="N87" s="70">
        <f t="shared" si="79"/>
        <v>932</v>
      </c>
      <c r="O87" s="70">
        <f t="shared" si="79"/>
        <v>17329</v>
      </c>
      <c r="P87" s="70">
        <f t="shared" si="79"/>
        <v>36000</v>
      </c>
      <c r="Q87" s="70">
        <f t="shared" si="79"/>
        <v>2160</v>
      </c>
      <c r="R87" s="70">
        <f t="shared" si="79"/>
        <v>1440</v>
      </c>
      <c r="S87" s="70">
        <f t="shared" si="79"/>
        <v>39600</v>
      </c>
      <c r="T87" s="70">
        <f t="shared" si="79"/>
        <v>0</v>
      </c>
      <c r="U87" s="70">
        <f t="shared" si="79"/>
        <v>2550</v>
      </c>
      <c r="V87" s="70">
        <f t="shared" si="79"/>
        <v>200</v>
      </c>
      <c r="W87" s="70">
        <f t="shared" si="79"/>
        <v>0</v>
      </c>
    </row>
    <row r="88" spans="1:23">
      <c r="A88" s="10">
        <v>73</v>
      </c>
      <c r="B88" s="10">
        <v>931</v>
      </c>
      <c r="C88" s="11" t="s">
        <v>598</v>
      </c>
      <c r="D88" s="21">
        <v>39395</v>
      </c>
      <c r="E88" s="142">
        <v>24000</v>
      </c>
      <c r="F88" s="143">
        <f t="shared" ref="F88:F94" si="80">SUM(E88:E88)</f>
        <v>24000</v>
      </c>
      <c r="G88" s="23">
        <v>39722</v>
      </c>
      <c r="H88" s="13">
        <f t="shared" ref="H88:H94" si="81">F88</f>
        <v>24000</v>
      </c>
      <c r="I88" s="114">
        <v>2348</v>
      </c>
      <c r="J88" s="16">
        <v>1564</v>
      </c>
      <c r="K88" s="15">
        <f t="shared" ref="K88:K94" si="82">H88+I88+J88</f>
        <v>27912</v>
      </c>
      <c r="L88" s="16">
        <v>24000</v>
      </c>
      <c r="M88" s="72">
        <v>2348</v>
      </c>
      <c r="N88" s="75">
        <v>1564</v>
      </c>
      <c r="O88" s="15">
        <f t="shared" ref="O88:O94" si="83">L88+M88+N88</f>
        <v>27912</v>
      </c>
      <c r="P88" s="15">
        <f t="shared" ref="P88:P94" si="84">H88-L88</f>
        <v>0</v>
      </c>
      <c r="Q88" s="16"/>
      <c r="R88" s="16"/>
      <c r="S88" s="17">
        <f t="shared" ref="S88:S94" si="85">P88+Q88+R88</f>
        <v>0</v>
      </c>
      <c r="T88" s="16"/>
      <c r="U88" s="48">
        <f t="shared" ref="U88:U94" si="86">F88/100*5</f>
        <v>1200</v>
      </c>
      <c r="V88" s="16">
        <v>80</v>
      </c>
      <c r="W88" s="16"/>
    </row>
    <row r="89" spans="1:23">
      <c r="A89" s="10">
        <v>74</v>
      </c>
      <c r="B89" s="10">
        <v>934</v>
      </c>
      <c r="C89" s="11" t="s">
        <v>916</v>
      </c>
      <c r="D89" s="21">
        <v>39367</v>
      </c>
      <c r="E89" s="142">
        <v>30000</v>
      </c>
      <c r="F89" s="143">
        <f t="shared" si="80"/>
        <v>30000</v>
      </c>
      <c r="G89" s="23">
        <v>39725</v>
      </c>
      <c r="H89" s="13">
        <f t="shared" si="81"/>
        <v>30000</v>
      </c>
      <c r="I89" s="114">
        <v>1820</v>
      </c>
      <c r="J89" s="16">
        <v>1219</v>
      </c>
      <c r="K89" s="15">
        <f t="shared" si="82"/>
        <v>33039</v>
      </c>
      <c r="L89" s="16">
        <v>30000</v>
      </c>
      <c r="M89" s="72">
        <v>1820</v>
      </c>
      <c r="N89" s="75">
        <v>1219</v>
      </c>
      <c r="O89" s="15">
        <f t="shared" si="83"/>
        <v>33039</v>
      </c>
      <c r="P89" s="15">
        <f t="shared" si="84"/>
        <v>0</v>
      </c>
      <c r="Q89" s="16"/>
      <c r="R89" s="16"/>
      <c r="S89" s="17">
        <f t="shared" si="85"/>
        <v>0</v>
      </c>
      <c r="T89" s="16"/>
      <c r="U89" s="48">
        <f t="shared" si="86"/>
        <v>1500</v>
      </c>
      <c r="V89" s="16">
        <v>50</v>
      </c>
      <c r="W89" s="16"/>
    </row>
    <row r="90" spans="1:23">
      <c r="A90" s="10">
        <v>75</v>
      </c>
      <c r="B90" s="10">
        <v>937</v>
      </c>
      <c r="C90" s="11" t="s">
        <v>918</v>
      </c>
      <c r="D90" s="21">
        <v>39398</v>
      </c>
      <c r="E90" s="142">
        <v>36000</v>
      </c>
      <c r="F90" s="143">
        <f t="shared" si="80"/>
        <v>36000</v>
      </c>
      <c r="G90" s="23">
        <v>39725</v>
      </c>
      <c r="H90" s="13">
        <f t="shared" si="81"/>
        <v>36000</v>
      </c>
      <c r="I90" s="114">
        <v>2757</v>
      </c>
      <c r="J90" s="16">
        <v>1738</v>
      </c>
      <c r="K90" s="15">
        <f t="shared" si="82"/>
        <v>40495</v>
      </c>
      <c r="L90" s="16">
        <v>36000</v>
      </c>
      <c r="M90" s="72">
        <v>2757</v>
      </c>
      <c r="N90" s="75">
        <v>1738</v>
      </c>
      <c r="O90" s="15">
        <f t="shared" si="83"/>
        <v>40495</v>
      </c>
      <c r="P90" s="15">
        <f t="shared" si="84"/>
        <v>0</v>
      </c>
      <c r="Q90" s="16"/>
      <c r="R90" s="16"/>
      <c r="S90" s="17">
        <f t="shared" si="85"/>
        <v>0</v>
      </c>
      <c r="T90" s="16"/>
      <c r="U90" s="48">
        <f t="shared" si="86"/>
        <v>1800</v>
      </c>
      <c r="V90" s="16">
        <v>150</v>
      </c>
      <c r="W90" s="16"/>
    </row>
    <row r="91" spans="1:23">
      <c r="A91" s="10">
        <v>76</v>
      </c>
      <c r="B91" s="10">
        <v>938</v>
      </c>
      <c r="C91" s="11" t="s">
        <v>528</v>
      </c>
      <c r="D91" s="114" t="s">
        <v>809</v>
      </c>
      <c r="E91" s="142">
        <v>36000</v>
      </c>
      <c r="F91" s="143">
        <f t="shared" si="80"/>
        <v>36000</v>
      </c>
      <c r="G91" s="23">
        <v>39725</v>
      </c>
      <c r="H91" s="13">
        <f t="shared" si="81"/>
        <v>36000</v>
      </c>
      <c r="I91" s="114">
        <v>2207</v>
      </c>
      <c r="J91" s="16">
        <v>1473</v>
      </c>
      <c r="K91" s="15">
        <f t="shared" si="82"/>
        <v>39680</v>
      </c>
      <c r="L91" s="16">
        <v>36000</v>
      </c>
      <c r="M91" s="72">
        <v>2207</v>
      </c>
      <c r="N91" s="75">
        <v>1473</v>
      </c>
      <c r="O91" s="15">
        <f t="shared" si="83"/>
        <v>39680</v>
      </c>
      <c r="P91" s="15">
        <f t="shared" si="84"/>
        <v>0</v>
      </c>
      <c r="Q91" s="16"/>
      <c r="R91" s="16"/>
      <c r="S91" s="17">
        <f t="shared" si="85"/>
        <v>0</v>
      </c>
      <c r="T91" s="16"/>
      <c r="U91" s="48">
        <f t="shared" si="86"/>
        <v>1800</v>
      </c>
      <c r="V91" s="16">
        <v>100</v>
      </c>
      <c r="W91" s="16"/>
    </row>
    <row r="92" spans="1:23">
      <c r="A92" s="10">
        <v>77</v>
      </c>
      <c r="B92" s="10">
        <v>940</v>
      </c>
      <c r="C92" s="11" t="s">
        <v>718</v>
      </c>
      <c r="D92" s="114" t="s">
        <v>809</v>
      </c>
      <c r="E92" s="142">
        <v>36000</v>
      </c>
      <c r="F92" s="143">
        <f t="shared" si="80"/>
        <v>36000</v>
      </c>
      <c r="G92" s="23">
        <v>39725</v>
      </c>
      <c r="H92" s="13">
        <f t="shared" si="81"/>
        <v>36000</v>
      </c>
      <c r="I92" s="114">
        <v>2503</v>
      </c>
      <c r="J92" s="16">
        <v>1670</v>
      </c>
      <c r="K92" s="15">
        <f t="shared" si="82"/>
        <v>40173</v>
      </c>
      <c r="L92" s="16">
        <v>36000</v>
      </c>
      <c r="M92" s="72">
        <v>2503</v>
      </c>
      <c r="N92" s="75">
        <v>1670</v>
      </c>
      <c r="O92" s="15">
        <f t="shared" si="83"/>
        <v>40173</v>
      </c>
      <c r="P92" s="15">
        <f t="shared" si="84"/>
        <v>0</v>
      </c>
      <c r="Q92" s="16"/>
      <c r="R92" s="16"/>
      <c r="S92" s="17">
        <f t="shared" si="85"/>
        <v>0</v>
      </c>
      <c r="T92" s="16"/>
      <c r="U92" s="48">
        <f t="shared" si="86"/>
        <v>1800</v>
      </c>
      <c r="V92" s="16">
        <v>100</v>
      </c>
      <c r="W92" s="16"/>
    </row>
    <row r="93" spans="1:23">
      <c r="A93" s="10">
        <v>78</v>
      </c>
      <c r="B93" s="10">
        <v>941</v>
      </c>
      <c r="C93" s="11" t="s">
        <v>919</v>
      </c>
      <c r="D93" s="114" t="s">
        <v>809</v>
      </c>
      <c r="E93" s="142">
        <v>30000</v>
      </c>
      <c r="F93" s="143">
        <f t="shared" si="80"/>
        <v>30000</v>
      </c>
      <c r="G93" s="23">
        <v>39725</v>
      </c>
      <c r="H93" s="13">
        <f t="shared" si="81"/>
        <v>30000</v>
      </c>
      <c r="I93" s="114">
        <v>1919</v>
      </c>
      <c r="J93" s="16">
        <v>1288</v>
      </c>
      <c r="K93" s="15">
        <f t="shared" si="82"/>
        <v>33207</v>
      </c>
      <c r="L93" s="16">
        <v>30000</v>
      </c>
      <c r="M93" s="72">
        <v>1919</v>
      </c>
      <c r="N93" s="75">
        <v>1288</v>
      </c>
      <c r="O93" s="15">
        <f t="shared" si="83"/>
        <v>33207</v>
      </c>
      <c r="P93" s="15">
        <f t="shared" si="84"/>
        <v>0</v>
      </c>
      <c r="Q93" s="16"/>
      <c r="R93" s="16"/>
      <c r="S93" s="17">
        <f t="shared" si="85"/>
        <v>0</v>
      </c>
      <c r="T93" s="16"/>
      <c r="U93" s="48">
        <f t="shared" si="86"/>
        <v>1500</v>
      </c>
      <c r="V93" s="16">
        <v>200</v>
      </c>
      <c r="W93" s="16"/>
    </row>
    <row r="94" spans="1:23">
      <c r="A94" s="10">
        <v>79</v>
      </c>
      <c r="B94" s="10">
        <v>985</v>
      </c>
      <c r="C94" s="11" t="s">
        <v>700</v>
      </c>
      <c r="D94" s="114" t="s">
        <v>811</v>
      </c>
      <c r="E94" s="142">
        <v>18000</v>
      </c>
      <c r="F94" s="143">
        <f t="shared" si="80"/>
        <v>18000</v>
      </c>
      <c r="G94" s="23">
        <v>39728</v>
      </c>
      <c r="H94" s="13">
        <f t="shared" si="81"/>
        <v>18000</v>
      </c>
      <c r="I94" s="114">
        <v>1416</v>
      </c>
      <c r="J94" s="16">
        <v>944</v>
      </c>
      <c r="K94" s="15">
        <f t="shared" si="82"/>
        <v>20360</v>
      </c>
      <c r="L94" s="16">
        <v>18000</v>
      </c>
      <c r="M94" s="72">
        <v>1416</v>
      </c>
      <c r="N94" s="75">
        <v>944</v>
      </c>
      <c r="O94" s="15">
        <f t="shared" si="83"/>
        <v>20360</v>
      </c>
      <c r="P94" s="15">
        <f t="shared" si="84"/>
        <v>0</v>
      </c>
      <c r="Q94" s="16"/>
      <c r="R94" s="16"/>
      <c r="S94" s="17">
        <f t="shared" si="85"/>
        <v>0</v>
      </c>
      <c r="T94" s="16"/>
      <c r="U94" s="48">
        <f t="shared" si="86"/>
        <v>900</v>
      </c>
      <c r="V94" s="16">
        <v>40</v>
      </c>
      <c r="W94" s="16"/>
    </row>
    <row r="95" spans="1:23" s="86" customFormat="1" ht="18.75">
      <c r="A95" s="84"/>
      <c r="B95" s="84"/>
      <c r="C95" s="81" t="s">
        <v>1030</v>
      </c>
      <c r="D95" s="85"/>
      <c r="E95" s="175">
        <f t="shared" ref="E95:W95" si="87">SUM(E88:E94)</f>
        <v>210000</v>
      </c>
      <c r="F95" s="175">
        <f t="shared" si="87"/>
        <v>210000</v>
      </c>
      <c r="G95" s="70">
        <f t="shared" si="87"/>
        <v>278075</v>
      </c>
      <c r="H95" s="70">
        <f t="shared" si="87"/>
        <v>210000</v>
      </c>
      <c r="I95" s="70">
        <f t="shared" si="87"/>
        <v>14970</v>
      </c>
      <c r="J95" s="70">
        <f t="shared" si="87"/>
        <v>9896</v>
      </c>
      <c r="K95" s="70">
        <f t="shared" si="87"/>
        <v>234866</v>
      </c>
      <c r="L95" s="70">
        <f t="shared" si="87"/>
        <v>210000</v>
      </c>
      <c r="M95" s="70">
        <f t="shared" si="87"/>
        <v>14970</v>
      </c>
      <c r="N95" s="70">
        <f t="shared" si="87"/>
        <v>9896</v>
      </c>
      <c r="O95" s="70">
        <f t="shared" si="87"/>
        <v>234866</v>
      </c>
      <c r="P95" s="70">
        <f t="shared" si="87"/>
        <v>0</v>
      </c>
      <c r="Q95" s="70">
        <f t="shared" si="87"/>
        <v>0</v>
      </c>
      <c r="R95" s="70">
        <f t="shared" si="87"/>
        <v>0</v>
      </c>
      <c r="S95" s="70">
        <f t="shared" si="87"/>
        <v>0</v>
      </c>
      <c r="T95" s="70">
        <f t="shared" si="87"/>
        <v>0</v>
      </c>
      <c r="U95" s="70">
        <f t="shared" si="87"/>
        <v>10500</v>
      </c>
      <c r="V95" s="70">
        <f t="shared" si="87"/>
        <v>720</v>
      </c>
      <c r="W95" s="70">
        <f t="shared" si="87"/>
        <v>0</v>
      </c>
    </row>
    <row r="96" spans="1:23">
      <c r="A96" s="10">
        <v>80</v>
      </c>
      <c r="B96" s="10">
        <v>992</v>
      </c>
      <c r="C96" s="11" t="s">
        <v>174</v>
      </c>
      <c r="D96" s="21">
        <v>39485</v>
      </c>
      <c r="E96" s="142">
        <v>25000</v>
      </c>
      <c r="F96" s="143">
        <f t="shared" ref="F96:F106" si="88">SUM(E96:E96)</f>
        <v>25000</v>
      </c>
      <c r="G96" s="23">
        <v>39489</v>
      </c>
      <c r="H96" s="13">
        <f t="shared" ref="H96:H106" si="89">F96</f>
        <v>25000</v>
      </c>
      <c r="I96" s="114">
        <v>1711</v>
      </c>
      <c r="J96" s="16">
        <v>1138</v>
      </c>
      <c r="K96" s="15">
        <f t="shared" ref="K96:K106" si="90">H96+I96+J96</f>
        <v>27849</v>
      </c>
      <c r="L96" s="16">
        <v>25000</v>
      </c>
      <c r="M96" s="72">
        <v>1711</v>
      </c>
      <c r="N96" s="75">
        <v>1138</v>
      </c>
      <c r="O96" s="15">
        <f t="shared" ref="O96:O106" si="91">L96+M96+N96</f>
        <v>27849</v>
      </c>
      <c r="P96" s="15">
        <f t="shared" ref="P96:P106" si="92">H96-L96</f>
        <v>0</v>
      </c>
      <c r="Q96" s="16"/>
      <c r="R96" s="16"/>
      <c r="S96" s="17">
        <f t="shared" ref="S96:S106" si="93">P96+Q96+R96</f>
        <v>0</v>
      </c>
      <c r="T96" s="16"/>
      <c r="U96" s="16">
        <f t="shared" ref="U96:U106" si="94">F96/100*5</f>
        <v>1250</v>
      </c>
      <c r="V96" s="16">
        <v>70</v>
      </c>
      <c r="W96" s="16"/>
    </row>
    <row r="97" spans="1:23">
      <c r="A97" s="10">
        <v>81</v>
      </c>
      <c r="B97" s="10">
        <v>1022</v>
      </c>
      <c r="C97" s="11" t="s">
        <v>162</v>
      </c>
      <c r="D97" s="114" t="s">
        <v>812</v>
      </c>
      <c r="E97" s="142">
        <v>36000</v>
      </c>
      <c r="F97" s="143">
        <f t="shared" si="88"/>
        <v>36000</v>
      </c>
      <c r="G97" s="22" t="s">
        <v>876</v>
      </c>
      <c r="H97" s="13">
        <f t="shared" si="89"/>
        <v>36000</v>
      </c>
      <c r="I97" s="114">
        <v>2521</v>
      </c>
      <c r="J97" s="16">
        <v>1650</v>
      </c>
      <c r="K97" s="15">
        <f t="shared" si="90"/>
        <v>40171</v>
      </c>
      <c r="L97" s="16">
        <v>36000</v>
      </c>
      <c r="M97" s="72">
        <v>2521</v>
      </c>
      <c r="N97" s="75">
        <v>1650</v>
      </c>
      <c r="O97" s="15">
        <f t="shared" si="91"/>
        <v>40171</v>
      </c>
      <c r="P97" s="15">
        <f t="shared" si="92"/>
        <v>0</v>
      </c>
      <c r="Q97" s="16"/>
      <c r="R97" s="16"/>
      <c r="S97" s="17">
        <f t="shared" si="93"/>
        <v>0</v>
      </c>
      <c r="T97" s="16"/>
      <c r="U97" s="16">
        <f t="shared" si="94"/>
        <v>1800</v>
      </c>
      <c r="V97" s="16">
        <v>200</v>
      </c>
      <c r="W97" s="16"/>
    </row>
    <row r="98" spans="1:23">
      <c r="A98" s="10">
        <v>82</v>
      </c>
      <c r="B98" s="10">
        <v>1023</v>
      </c>
      <c r="C98" s="11" t="s">
        <v>736</v>
      </c>
      <c r="D98" s="114" t="s">
        <v>812</v>
      </c>
      <c r="E98" s="142">
        <v>40000</v>
      </c>
      <c r="F98" s="143">
        <f t="shared" si="88"/>
        <v>40000</v>
      </c>
      <c r="G98" s="22" t="s">
        <v>876</v>
      </c>
      <c r="H98" s="13">
        <f t="shared" si="89"/>
        <v>40000</v>
      </c>
      <c r="I98" s="114">
        <v>3071</v>
      </c>
      <c r="J98" s="16">
        <v>2047</v>
      </c>
      <c r="K98" s="15">
        <f t="shared" si="90"/>
        <v>45118</v>
      </c>
      <c r="L98" s="16">
        <v>40000</v>
      </c>
      <c r="M98" s="72">
        <v>3071</v>
      </c>
      <c r="N98" s="75">
        <v>2047</v>
      </c>
      <c r="O98" s="15">
        <f t="shared" si="91"/>
        <v>45118</v>
      </c>
      <c r="P98" s="15">
        <f t="shared" si="92"/>
        <v>0</v>
      </c>
      <c r="Q98" s="16"/>
      <c r="R98" s="16"/>
      <c r="S98" s="17">
        <f t="shared" si="93"/>
        <v>0</v>
      </c>
      <c r="T98" s="16"/>
      <c r="U98" s="16">
        <f t="shared" si="94"/>
        <v>2000</v>
      </c>
      <c r="V98" s="16">
        <v>220</v>
      </c>
      <c r="W98" s="16"/>
    </row>
    <row r="99" spans="1:23">
      <c r="A99" s="10">
        <v>83</v>
      </c>
      <c r="B99" s="10">
        <v>1025</v>
      </c>
      <c r="C99" s="11" t="s">
        <v>958</v>
      </c>
      <c r="D99" s="21">
        <v>39904</v>
      </c>
      <c r="E99" s="142">
        <v>36000</v>
      </c>
      <c r="F99" s="143">
        <f t="shared" si="88"/>
        <v>36000</v>
      </c>
      <c r="G99" s="22" t="s">
        <v>876</v>
      </c>
      <c r="H99" s="13">
        <f t="shared" si="89"/>
        <v>36000</v>
      </c>
      <c r="I99" s="114">
        <v>2682</v>
      </c>
      <c r="J99" s="16">
        <v>1789</v>
      </c>
      <c r="K99" s="15">
        <f t="shared" si="90"/>
        <v>40471</v>
      </c>
      <c r="L99" s="16">
        <v>36000</v>
      </c>
      <c r="M99" s="72">
        <v>2682</v>
      </c>
      <c r="N99" s="75">
        <v>1789</v>
      </c>
      <c r="O99" s="15">
        <f t="shared" si="91"/>
        <v>40471</v>
      </c>
      <c r="P99" s="15">
        <f t="shared" si="92"/>
        <v>0</v>
      </c>
      <c r="Q99" s="16"/>
      <c r="R99" s="16"/>
      <c r="S99" s="17">
        <f t="shared" si="93"/>
        <v>0</v>
      </c>
      <c r="T99" s="16"/>
      <c r="U99" s="16">
        <f t="shared" si="94"/>
        <v>1800</v>
      </c>
      <c r="V99" s="16">
        <v>90</v>
      </c>
      <c r="W99" s="16"/>
    </row>
    <row r="100" spans="1:23">
      <c r="A100" s="10">
        <v>84</v>
      </c>
      <c r="B100" s="10">
        <v>1026</v>
      </c>
      <c r="C100" s="11" t="s">
        <v>722</v>
      </c>
      <c r="D100" s="21">
        <v>39904</v>
      </c>
      <c r="E100" s="142">
        <v>36000</v>
      </c>
      <c r="F100" s="143">
        <f t="shared" si="88"/>
        <v>36000</v>
      </c>
      <c r="G100" s="22" t="s">
        <v>876</v>
      </c>
      <c r="H100" s="13">
        <f t="shared" si="89"/>
        <v>36000</v>
      </c>
      <c r="I100" s="114">
        <v>2517</v>
      </c>
      <c r="J100" s="16">
        <v>1678</v>
      </c>
      <c r="K100" s="15">
        <f t="shared" si="90"/>
        <v>40195</v>
      </c>
      <c r="L100" s="16">
        <v>36000</v>
      </c>
      <c r="M100" s="72">
        <v>2517</v>
      </c>
      <c r="N100" s="75">
        <v>1678</v>
      </c>
      <c r="O100" s="15">
        <f t="shared" si="91"/>
        <v>40195</v>
      </c>
      <c r="P100" s="15">
        <f t="shared" si="92"/>
        <v>0</v>
      </c>
      <c r="Q100" s="16"/>
      <c r="R100" s="16"/>
      <c r="S100" s="17">
        <f t="shared" si="93"/>
        <v>0</v>
      </c>
      <c r="T100" s="16"/>
      <c r="U100" s="16">
        <f t="shared" si="94"/>
        <v>1800</v>
      </c>
      <c r="V100" s="16">
        <v>200</v>
      </c>
      <c r="W100" s="16"/>
    </row>
    <row r="101" spans="1:23">
      <c r="A101" s="10">
        <v>85</v>
      </c>
      <c r="B101" s="10">
        <v>1027</v>
      </c>
      <c r="C101" s="11" t="s">
        <v>959</v>
      </c>
      <c r="D101" s="21">
        <v>39904</v>
      </c>
      <c r="E101" s="142">
        <v>32000</v>
      </c>
      <c r="F101" s="143">
        <f t="shared" si="88"/>
        <v>32000</v>
      </c>
      <c r="G101" s="22" t="s">
        <v>876</v>
      </c>
      <c r="H101" s="13">
        <f t="shared" si="89"/>
        <v>32000</v>
      </c>
      <c r="I101" s="114">
        <v>2274</v>
      </c>
      <c r="J101" s="16">
        <v>1597</v>
      </c>
      <c r="K101" s="15">
        <f t="shared" si="90"/>
        <v>35871</v>
      </c>
      <c r="L101" s="16">
        <v>32000</v>
      </c>
      <c r="M101" s="72">
        <v>2274</v>
      </c>
      <c r="N101" s="75">
        <v>1597</v>
      </c>
      <c r="O101" s="15">
        <f t="shared" si="91"/>
        <v>35871</v>
      </c>
      <c r="P101" s="15">
        <f t="shared" si="92"/>
        <v>0</v>
      </c>
      <c r="Q101" s="16"/>
      <c r="R101" s="16"/>
      <c r="S101" s="17">
        <f t="shared" si="93"/>
        <v>0</v>
      </c>
      <c r="T101" s="16"/>
      <c r="U101" s="16">
        <f t="shared" si="94"/>
        <v>1600</v>
      </c>
      <c r="V101" s="16">
        <v>200</v>
      </c>
      <c r="W101" s="16"/>
    </row>
    <row r="102" spans="1:23">
      <c r="A102" s="10">
        <v>86</v>
      </c>
      <c r="B102" s="10">
        <v>1028</v>
      </c>
      <c r="C102" s="11" t="s">
        <v>960</v>
      </c>
      <c r="D102" s="21">
        <v>39904</v>
      </c>
      <c r="E102" s="142">
        <v>36000</v>
      </c>
      <c r="F102" s="143">
        <f t="shared" si="88"/>
        <v>36000</v>
      </c>
      <c r="G102" s="22" t="s">
        <v>876</v>
      </c>
      <c r="H102" s="13">
        <f t="shared" si="89"/>
        <v>36000</v>
      </c>
      <c r="I102" s="114">
        <v>2643</v>
      </c>
      <c r="J102" s="16">
        <v>1762</v>
      </c>
      <c r="K102" s="15">
        <f t="shared" si="90"/>
        <v>40405</v>
      </c>
      <c r="L102" s="16">
        <v>36000</v>
      </c>
      <c r="M102" s="72">
        <v>2643</v>
      </c>
      <c r="N102" s="75">
        <v>1762</v>
      </c>
      <c r="O102" s="15">
        <f t="shared" si="91"/>
        <v>40405</v>
      </c>
      <c r="P102" s="15">
        <f t="shared" si="92"/>
        <v>0</v>
      </c>
      <c r="Q102" s="16"/>
      <c r="R102" s="16"/>
      <c r="S102" s="17">
        <f t="shared" si="93"/>
        <v>0</v>
      </c>
      <c r="T102" s="16"/>
      <c r="U102" s="16">
        <f t="shared" si="94"/>
        <v>1800</v>
      </c>
      <c r="V102" s="16">
        <v>170</v>
      </c>
      <c r="W102" s="16"/>
    </row>
    <row r="103" spans="1:23">
      <c r="A103" s="10">
        <v>87</v>
      </c>
      <c r="B103" s="10">
        <v>1030</v>
      </c>
      <c r="C103" s="11" t="s">
        <v>758</v>
      </c>
      <c r="D103" s="21">
        <v>39904</v>
      </c>
      <c r="E103" s="142">
        <v>32000</v>
      </c>
      <c r="F103" s="143">
        <f t="shared" si="88"/>
        <v>32000</v>
      </c>
      <c r="G103" s="22" t="s">
        <v>876</v>
      </c>
      <c r="H103" s="13">
        <f t="shared" si="89"/>
        <v>32000</v>
      </c>
      <c r="I103" s="114">
        <v>2306</v>
      </c>
      <c r="J103" s="16">
        <v>1560</v>
      </c>
      <c r="K103" s="15">
        <f t="shared" si="90"/>
        <v>35866</v>
      </c>
      <c r="L103" s="16">
        <v>32000</v>
      </c>
      <c r="M103" s="72">
        <v>2306</v>
      </c>
      <c r="N103" s="75">
        <v>1560</v>
      </c>
      <c r="O103" s="15">
        <f t="shared" si="91"/>
        <v>35866</v>
      </c>
      <c r="P103" s="15">
        <f t="shared" si="92"/>
        <v>0</v>
      </c>
      <c r="Q103" s="16"/>
      <c r="R103" s="16"/>
      <c r="S103" s="17">
        <f t="shared" si="93"/>
        <v>0</v>
      </c>
      <c r="T103" s="16"/>
      <c r="U103" s="16">
        <f t="shared" si="94"/>
        <v>1600</v>
      </c>
      <c r="V103" s="16">
        <v>20</v>
      </c>
      <c r="W103" s="16"/>
    </row>
    <row r="104" spans="1:23">
      <c r="A104" s="10">
        <v>88</v>
      </c>
      <c r="B104" s="10">
        <v>1032</v>
      </c>
      <c r="C104" s="11" t="s">
        <v>330</v>
      </c>
      <c r="D104" s="21">
        <v>39904</v>
      </c>
      <c r="E104" s="142">
        <v>30000</v>
      </c>
      <c r="F104" s="143">
        <f t="shared" si="88"/>
        <v>30000</v>
      </c>
      <c r="G104" s="23">
        <v>39877</v>
      </c>
      <c r="H104" s="13">
        <f t="shared" si="89"/>
        <v>30000</v>
      </c>
      <c r="I104" s="114">
        <v>1881</v>
      </c>
      <c r="J104" s="16">
        <v>1257</v>
      </c>
      <c r="K104" s="15">
        <f t="shared" si="90"/>
        <v>33138</v>
      </c>
      <c r="L104" s="16">
        <v>30000</v>
      </c>
      <c r="M104" s="72">
        <v>1881</v>
      </c>
      <c r="N104" s="75">
        <v>1257</v>
      </c>
      <c r="O104" s="15">
        <f t="shared" si="91"/>
        <v>33138</v>
      </c>
      <c r="P104" s="15">
        <f t="shared" si="92"/>
        <v>0</v>
      </c>
      <c r="Q104" s="16"/>
      <c r="R104" s="16"/>
      <c r="S104" s="17">
        <f t="shared" si="93"/>
        <v>0</v>
      </c>
      <c r="T104" s="16"/>
      <c r="U104" s="16">
        <f t="shared" si="94"/>
        <v>1500</v>
      </c>
      <c r="V104" s="16">
        <v>200</v>
      </c>
      <c r="W104" s="16"/>
    </row>
    <row r="105" spans="1:23">
      <c r="A105" s="10">
        <v>89</v>
      </c>
      <c r="B105" s="10">
        <v>1059</v>
      </c>
      <c r="C105" s="11" t="s">
        <v>975</v>
      </c>
      <c r="D105" s="21">
        <v>39878</v>
      </c>
      <c r="E105" s="142">
        <v>40000</v>
      </c>
      <c r="F105" s="143">
        <f t="shared" si="88"/>
        <v>40000</v>
      </c>
      <c r="G105" s="23">
        <v>39882</v>
      </c>
      <c r="H105" s="13">
        <f t="shared" si="89"/>
        <v>40000</v>
      </c>
      <c r="I105" s="114">
        <v>2668</v>
      </c>
      <c r="J105" s="16">
        <v>1771</v>
      </c>
      <c r="K105" s="15">
        <f t="shared" si="90"/>
        <v>44439</v>
      </c>
      <c r="L105" s="16">
        <v>40000</v>
      </c>
      <c r="M105" s="72">
        <v>2668</v>
      </c>
      <c r="N105" s="75">
        <v>1771</v>
      </c>
      <c r="O105" s="15">
        <f t="shared" si="91"/>
        <v>44439</v>
      </c>
      <c r="P105" s="15">
        <f t="shared" si="92"/>
        <v>0</v>
      </c>
      <c r="Q105" s="16"/>
      <c r="R105" s="16"/>
      <c r="S105" s="17">
        <f t="shared" si="93"/>
        <v>0</v>
      </c>
      <c r="T105" s="16"/>
      <c r="U105" s="16">
        <f t="shared" si="94"/>
        <v>2000</v>
      </c>
      <c r="V105" s="16">
        <v>100</v>
      </c>
      <c r="W105" s="16"/>
    </row>
    <row r="106" spans="1:23">
      <c r="A106" s="10">
        <v>90</v>
      </c>
      <c r="B106" s="10">
        <v>1062</v>
      </c>
      <c r="C106" s="11" t="s">
        <v>978</v>
      </c>
      <c r="D106" s="21">
        <v>39909</v>
      </c>
      <c r="E106" s="142">
        <v>30000</v>
      </c>
      <c r="F106" s="143">
        <f t="shared" si="88"/>
        <v>30000</v>
      </c>
      <c r="G106" s="23">
        <v>39882</v>
      </c>
      <c r="H106" s="13">
        <f t="shared" si="89"/>
        <v>30000</v>
      </c>
      <c r="I106" s="114">
        <v>2432</v>
      </c>
      <c r="J106" s="16">
        <v>1622</v>
      </c>
      <c r="K106" s="15">
        <f t="shared" si="90"/>
        <v>34054</v>
      </c>
      <c r="L106" s="16">
        <v>30000</v>
      </c>
      <c r="M106" s="72">
        <v>2432</v>
      </c>
      <c r="N106" s="75">
        <v>1622</v>
      </c>
      <c r="O106" s="15">
        <f t="shared" si="91"/>
        <v>34054</v>
      </c>
      <c r="P106" s="15">
        <f t="shared" si="92"/>
        <v>0</v>
      </c>
      <c r="Q106" s="16"/>
      <c r="R106" s="16"/>
      <c r="S106" s="17">
        <f t="shared" si="93"/>
        <v>0</v>
      </c>
      <c r="T106" s="16"/>
      <c r="U106" s="16">
        <f t="shared" si="94"/>
        <v>1500</v>
      </c>
      <c r="V106" s="16">
        <v>170</v>
      </c>
      <c r="W106" s="16"/>
    </row>
    <row r="107" spans="1:23" s="90" customFormat="1" ht="15">
      <c r="A107" s="87"/>
      <c r="B107" s="87"/>
      <c r="C107" s="88" t="s">
        <v>1031</v>
      </c>
      <c r="D107" s="89"/>
      <c r="E107" s="190">
        <f t="shared" ref="E107:W107" si="95">SUM(E96:E106)</f>
        <v>373000</v>
      </c>
      <c r="F107" s="190">
        <f t="shared" si="95"/>
        <v>373000</v>
      </c>
      <c r="G107" s="71">
        <f t="shared" si="95"/>
        <v>159130</v>
      </c>
      <c r="H107" s="71">
        <f t="shared" si="95"/>
        <v>373000</v>
      </c>
      <c r="I107" s="71">
        <f t="shared" si="95"/>
        <v>26706</v>
      </c>
      <c r="J107" s="71">
        <f t="shared" si="95"/>
        <v>17871</v>
      </c>
      <c r="K107" s="71">
        <f t="shared" si="95"/>
        <v>417577</v>
      </c>
      <c r="L107" s="71">
        <f t="shared" si="95"/>
        <v>373000</v>
      </c>
      <c r="M107" s="71">
        <f t="shared" si="95"/>
        <v>26706</v>
      </c>
      <c r="N107" s="71">
        <f t="shared" si="95"/>
        <v>17871</v>
      </c>
      <c r="O107" s="71">
        <f t="shared" si="95"/>
        <v>417577</v>
      </c>
      <c r="P107" s="71">
        <f t="shared" si="95"/>
        <v>0</v>
      </c>
      <c r="Q107" s="71">
        <f t="shared" si="95"/>
        <v>0</v>
      </c>
      <c r="R107" s="71">
        <f t="shared" si="95"/>
        <v>0</v>
      </c>
      <c r="S107" s="71">
        <f t="shared" si="95"/>
        <v>0</v>
      </c>
      <c r="T107" s="71">
        <f t="shared" si="95"/>
        <v>0</v>
      </c>
      <c r="U107" s="71">
        <f t="shared" si="95"/>
        <v>18650</v>
      </c>
      <c r="V107" s="71">
        <f t="shared" si="95"/>
        <v>1640</v>
      </c>
      <c r="W107" s="71">
        <f t="shared" si="95"/>
        <v>0</v>
      </c>
    </row>
    <row r="108" spans="1:23">
      <c r="A108" s="10">
        <v>91</v>
      </c>
      <c r="B108" s="10">
        <v>1083</v>
      </c>
      <c r="C108" s="11" t="s">
        <v>704</v>
      </c>
      <c r="D108" s="21">
        <v>40037</v>
      </c>
      <c r="E108" s="142">
        <v>32000</v>
      </c>
      <c r="F108" s="143">
        <f>SUM(E108:E108)</f>
        <v>32000</v>
      </c>
      <c r="G108" s="23">
        <v>40394</v>
      </c>
      <c r="H108" s="13">
        <f>F108</f>
        <v>32000</v>
      </c>
      <c r="I108" s="114">
        <v>1992</v>
      </c>
      <c r="J108" s="16">
        <v>1320</v>
      </c>
      <c r="K108" s="15">
        <f>H108+I108+J108</f>
        <v>35312</v>
      </c>
      <c r="L108" s="16">
        <v>32000</v>
      </c>
      <c r="M108" s="72">
        <v>1992</v>
      </c>
      <c r="N108" s="75">
        <v>1320</v>
      </c>
      <c r="O108" s="15">
        <f>L108+M108+N108</f>
        <v>35312</v>
      </c>
      <c r="P108" s="15">
        <f>H108-L108</f>
        <v>0</v>
      </c>
      <c r="Q108" s="16"/>
      <c r="R108" s="16"/>
      <c r="S108" s="17">
        <f>P108+Q108+R108</f>
        <v>0</v>
      </c>
      <c r="T108" s="16"/>
      <c r="U108" s="48">
        <f>F108/100*5</f>
        <v>1600</v>
      </c>
      <c r="V108" s="16">
        <v>200</v>
      </c>
      <c r="W108" s="16"/>
    </row>
    <row r="109" spans="1:23" s="83" customFormat="1">
      <c r="A109" s="80"/>
      <c r="B109" s="84"/>
      <c r="C109" s="81" t="s">
        <v>808</v>
      </c>
      <c r="D109" s="85"/>
      <c r="E109" s="175">
        <f t="shared" ref="E109:W109" si="96">SUM(E108:E108)</f>
        <v>32000</v>
      </c>
      <c r="F109" s="175">
        <f t="shared" si="96"/>
        <v>32000</v>
      </c>
      <c r="G109" s="70">
        <f t="shared" si="96"/>
        <v>40394</v>
      </c>
      <c r="H109" s="70">
        <f t="shared" si="96"/>
        <v>32000</v>
      </c>
      <c r="I109" s="70">
        <f t="shared" si="96"/>
        <v>1992</v>
      </c>
      <c r="J109" s="70">
        <f t="shared" si="96"/>
        <v>1320</v>
      </c>
      <c r="K109" s="70">
        <f t="shared" si="96"/>
        <v>35312</v>
      </c>
      <c r="L109" s="70">
        <f t="shared" si="96"/>
        <v>32000</v>
      </c>
      <c r="M109" s="70">
        <f t="shared" si="96"/>
        <v>1992</v>
      </c>
      <c r="N109" s="70">
        <f t="shared" si="96"/>
        <v>1320</v>
      </c>
      <c r="O109" s="70">
        <f t="shared" si="96"/>
        <v>35312</v>
      </c>
      <c r="P109" s="70">
        <f t="shared" si="96"/>
        <v>0</v>
      </c>
      <c r="Q109" s="70">
        <f t="shared" si="96"/>
        <v>0</v>
      </c>
      <c r="R109" s="70">
        <f t="shared" si="96"/>
        <v>0</v>
      </c>
      <c r="S109" s="70">
        <f t="shared" si="96"/>
        <v>0</v>
      </c>
      <c r="T109" s="70">
        <f t="shared" si="96"/>
        <v>0</v>
      </c>
      <c r="U109" s="70">
        <f t="shared" si="96"/>
        <v>1600</v>
      </c>
      <c r="V109" s="70">
        <f t="shared" si="96"/>
        <v>200</v>
      </c>
      <c r="W109" s="70">
        <f t="shared" si="96"/>
        <v>0</v>
      </c>
    </row>
    <row r="110" spans="1:23">
      <c r="A110" s="10">
        <v>92</v>
      </c>
      <c r="B110" s="10">
        <v>1100</v>
      </c>
      <c r="C110" s="11" t="s">
        <v>586</v>
      </c>
      <c r="D110" s="114" t="s">
        <v>698</v>
      </c>
      <c r="E110" s="142">
        <v>22000</v>
      </c>
      <c r="F110" s="143">
        <f t="shared" ref="F110:F131" si="97">SUM(E110:E110)</f>
        <v>22000</v>
      </c>
      <c r="G110" s="22" t="s">
        <v>881</v>
      </c>
      <c r="H110" s="13">
        <f t="shared" ref="H110:H131" si="98">F110</f>
        <v>22000</v>
      </c>
      <c r="I110" s="114">
        <f t="shared" ref="I110:I128" si="99">M110</f>
        <v>1608</v>
      </c>
      <c r="J110" s="16">
        <f t="shared" ref="J110:J128" si="100">N110</f>
        <v>1071</v>
      </c>
      <c r="K110" s="15">
        <f t="shared" ref="K110:K131" si="101">H110+I110+J110</f>
        <v>24679</v>
      </c>
      <c r="L110" s="16">
        <v>22000</v>
      </c>
      <c r="M110" s="72">
        <v>1608</v>
      </c>
      <c r="N110" s="75">
        <v>1071</v>
      </c>
      <c r="O110" s="15">
        <f t="shared" ref="O110:O131" si="102">L110+M110+N110</f>
        <v>24679</v>
      </c>
      <c r="P110" s="15">
        <f t="shared" ref="P110:P131" si="103">H110-L110</f>
        <v>0</v>
      </c>
      <c r="Q110" s="16"/>
      <c r="R110" s="16"/>
      <c r="S110" s="17">
        <f t="shared" ref="S110:S131" si="104">P110+Q110+R110</f>
        <v>0</v>
      </c>
      <c r="T110" s="16"/>
      <c r="U110" s="16">
        <v>0</v>
      </c>
      <c r="V110" s="16">
        <v>270</v>
      </c>
      <c r="W110" s="16"/>
    </row>
    <row r="111" spans="1:23">
      <c r="A111" s="10">
        <v>93</v>
      </c>
      <c r="B111" s="10">
        <v>1103</v>
      </c>
      <c r="C111" s="11" t="s">
        <v>409</v>
      </c>
      <c r="D111" s="114" t="s">
        <v>698</v>
      </c>
      <c r="E111" s="142">
        <v>20000</v>
      </c>
      <c r="F111" s="143">
        <f t="shared" si="97"/>
        <v>20000</v>
      </c>
      <c r="G111" s="22" t="s">
        <v>881</v>
      </c>
      <c r="H111" s="13">
        <f t="shared" si="98"/>
        <v>20000</v>
      </c>
      <c r="I111" s="114">
        <f t="shared" si="99"/>
        <v>1404</v>
      </c>
      <c r="J111" s="16">
        <f t="shared" si="100"/>
        <v>936</v>
      </c>
      <c r="K111" s="15">
        <f t="shared" si="101"/>
        <v>22340</v>
      </c>
      <c r="L111" s="16">
        <v>20000</v>
      </c>
      <c r="M111" s="72">
        <v>1404</v>
      </c>
      <c r="N111" s="75">
        <v>936</v>
      </c>
      <c r="O111" s="15">
        <f t="shared" si="102"/>
        <v>22340</v>
      </c>
      <c r="P111" s="15">
        <f t="shared" si="103"/>
        <v>0</v>
      </c>
      <c r="Q111" s="16"/>
      <c r="R111" s="16"/>
      <c r="S111" s="17">
        <f t="shared" si="104"/>
        <v>0</v>
      </c>
      <c r="T111" s="16"/>
      <c r="U111" s="16">
        <v>0</v>
      </c>
      <c r="V111" s="16">
        <v>260</v>
      </c>
      <c r="W111" s="16"/>
    </row>
    <row r="112" spans="1:23">
      <c r="A112" s="10">
        <v>94</v>
      </c>
      <c r="B112" s="10">
        <v>1104</v>
      </c>
      <c r="C112" s="11" t="s">
        <v>535</v>
      </c>
      <c r="D112" s="114" t="s">
        <v>894</v>
      </c>
      <c r="E112" s="142">
        <v>20000</v>
      </c>
      <c r="F112" s="143">
        <f t="shared" si="97"/>
        <v>20000</v>
      </c>
      <c r="G112" s="23">
        <v>38631</v>
      </c>
      <c r="H112" s="13">
        <f t="shared" si="98"/>
        <v>20000</v>
      </c>
      <c r="I112" s="114">
        <f t="shared" si="99"/>
        <v>1404</v>
      </c>
      <c r="J112" s="16">
        <f t="shared" si="100"/>
        <v>936</v>
      </c>
      <c r="K112" s="15">
        <f t="shared" si="101"/>
        <v>22340</v>
      </c>
      <c r="L112" s="16">
        <v>20000</v>
      </c>
      <c r="M112" s="72">
        <v>1404</v>
      </c>
      <c r="N112" s="75">
        <v>936</v>
      </c>
      <c r="O112" s="15">
        <f t="shared" si="102"/>
        <v>22340</v>
      </c>
      <c r="P112" s="15">
        <f t="shared" si="103"/>
        <v>0</v>
      </c>
      <c r="Q112" s="16"/>
      <c r="R112" s="16"/>
      <c r="S112" s="17">
        <f t="shared" si="104"/>
        <v>0</v>
      </c>
      <c r="T112" s="16"/>
      <c r="U112" s="16">
        <v>0</v>
      </c>
      <c r="V112" s="16">
        <v>250</v>
      </c>
      <c r="W112" s="16"/>
    </row>
    <row r="113" spans="1:23">
      <c r="A113" s="10">
        <v>95</v>
      </c>
      <c r="B113" s="10">
        <v>1105</v>
      </c>
      <c r="C113" s="11" t="s">
        <v>1003</v>
      </c>
      <c r="D113" s="114" t="s">
        <v>895</v>
      </c>
      <c r="E113" s="142">
        <v>20000</v>
      </c>
      <c r="F113" s="143">
        <f t="shared" si="97"/>
        <v>20000</v>
      </c>
      <c r="G113" s="22" t="s">
        <v>882</v>
      </c>
      <c r="H113" s="13">
        <f t="shared" si="98"/>
        <v>20000</v>
      </c>
      <c r="I113" s="114">
        <f t="shared" si="99"/>
        <v>1404</v>
      </c>
      <c r="J113" s="16">
        <f t="shared" si="100"/>
        <v>936</v>
      </c>
      <c r="K113" s="15">
        <f t="shared" si="101"/>
        <v>22340</v>
      </c>
      <c r="L113" s="16">
        <v>20000</v>
      </c>
      <c r="M113" s="72">
        <v>1404</v>
      </c>
      <c r="N113" s="75">
        <v>936</v>
      </c>
      <c r="O113" s="15">
        <f t="shared" si="102"/>
        <v>22340</v>
      </c>
      <c r="P113" s="15">
        <f t="shared" si="103"/>
        <v>0</v>
      </c>
      <c r="Q113" s="16"/>
      <c r="R113" s="16"/>
      <c r="S113" s="17">
        <f t="shared" si="104"/>
        <v>0</v>
      </c>
      <c r="T113" s="16"/>
      <c r="U113" s="16">
        <v>0</v>
      </c>
      <c r="V113" s="16">
        <v>270</v>
      </c>
      <c r="W113" s="16"/>
    </row>
    <row r="114" spans="1:23">
      <c r="A114" s="10">
        <v>96</v>
      </c>
      <c r="B114" s="10">
        <v>1106</v>
      </c>
      <c r="C114" s="11" t="s">
        <v>409</v>
      </c>
      <c r="D114" s="21">
        <v>38420</v>
      </c>
      <c r="E114" s="142">
        <v>40000</v>
      </c>
      <c r="F114" s="143">
        <f t="shared" si="97"/>
        <v>40000</v>
      </c>
      <c r="G114" s="23">
        <v>38749</v>
      </c>
      <c r="H114" s="13">
        <f t="shared" si="98"/>
        <v>40000</v>
      </c>
      <c r="I114" s="114">
        <f t="shared" si="99"/>
        <v>2499</v>
      </c>
      <c r="J114" s="16">
        <f t="shared" si="100"/>
        <v>1679</v>
      </c>
      <c r="K114" s="15">
        <f t="shared" si="101"/>
        <v>44178</v>
      </c>
      <c r="L114" s="16">
        <v>40000</v>
      </c>
      <c r="M114" s="72">
        <v>2499</v>
      </c>
      <c r="N114" s="75">
        <v>1679</v>
      </c>
      <c r="O114" s="15">
        <f t="shared" si="102"/>
        <v>44178</v>
      </c>
      <c r="P114" s="15">
        <f t="shared" si="103"/>
        <v>0</v>
      </c>
      <c r="Q114" s="16"/>
      <c r="R114" s="16"/>
      <c r="S114" s="17">
        <f t="shared" si="104"/>
        <v>0</v>
      </c>
      <c r="T114" s="16"/>
      <c r="U114" s="16">
        <f>F114/100*5</f>
        <v>2000</v>
      </c>
      <c r="V114" s="16">
        <v>250</v>
      </c>
      <c r="W114" s="16"/>
    </row>
    <row r="115" spans="1:23">
      <c r="A115" s="10">
        <v>97</v>
      </c>
      <c r="B115" s="10">
        <v>1107</v>
      </c>
      <c r="C115" s="11" t="s">
        <v>990</v>
      </c>
      <c r="D115" s="21">
        <v>38420</v>
      </c>
      <c r="E115" s="142">
        <v>25000</v>
      </c>
      <c r="F115" s="143">
        <f t="shared" si="97"/>
        <v>25000</v>
      </c>
      <c r="G115" s="23">
        <v>38749</v>
      </c>
      <c r="H115" s="13">
        <f t="shared" si="98"/>
        <v>25000</v>
      </c>
      <c r="I115" s="114">
        <f t="shared" si="99"/>
        <v>1525</v>
      </c>
      <c r="J115" s="16">
        <f t="shared" si="100"/>
        <v>1014</v>
      </c>
      <c r="K115" s="15">
        <f t="shared" si="101"/>
        <v>27539</v>
      </c>
      <c r="L115" s="16">
        <v>25000</v>
      </c>
      <c r="M115" s="72">
        <v>1525</v>
      </c>
      <c r="N115" s="75">
        <v>1014</v>
      </c>
      <c r="O115" s="15">
        <f t="shared" si="102"/>
        <v>27539</v>
      </c>
      <c r="P115" s="15">
        <f t="shared" si="103"/>
        <v>0</v>
      </c>
      <c r="Q115" s="16"/>
      <c r="R115" s="16"/>
      <c r="S115" s="17">
        <f t="shared" si="104"/>
        <v>0</v>
      </c>
      <c r="T115" s="16"/>
      <c r="U115" s="16">
        <v>1250</v>
      </c>
      <c r="V115" s="16">
        <v>220</v>
      </c>
      <c r="W115" s="16"/>
    </row>
    <row r="116" spans="1:23">
      <c r="A116" s="10">
        <v>98</v>
      </c>
      <c r="B116" s="10">
        <v>1109</v>
      </c>
      <c r="C116" s="11" t="s">
        <v>1005</v>
      </c>
      <c r="D116" s="21">
        <v>38420</v>
      </c>
      <c r="E116" s="142">
        <v>30000</v>
      </c>
      <c r="F116" s="143">
        <f t="shared" si="97"/>
        <v>30000</v>
      </c>
      <c r="G116" s="23">
        <v>38749</v>
      </c>
      <c r="H116" s="13">
        <f t="shared" si="98"/>
        <v>30000</v>
      </c>
      <c r="I116" s="114">
        <f t="shared" si="99"/>
        <v>1885</v>
      </c>
      <c r="J116" s="16">
        <f t="shared" si="100"/>
        <v>1264</v>
      </c>
      <c r="K116" s="15">
        <f t="shared" si="101"/>
        <v>33149</v>
      </c>
      <c r="L116" s="16">
        <v>30000</v>
      </c>
      <c r="M116" s="72">
        <v>1885</v>
      </c>
      <c r="N116" s="75">
        <v>1264</v>
      </c>
      <c r="O116" s="15">
        <f t="shared" si="102"/>
        <v>33149</v>
      </c>
      <c r="P116" s="15">
        <f t="shared" si="103"/>
        <v>0</v>
      </c>
      <c r="Q116" s="16"/>
      <c r="R116" s="16"/>
      <c r="S116" s="17">
        <f t="shared" si="104"/>
        <v>0</v>
      </c>
      <c r="T116" s="16"/>
      <c r="U116" s="16">
        <f t="shared" ref="U116:U131" si="105">F116/100*5</f>
        <v>1500</v>
      </c>
      <c r="V116" s="16">
        <v>270</v>
      </c>
      <c r="W116" s="16"/>
    </row>
    <row r="117" spans="1:23">
      <c r="A117" s="10">
        <v>99</v>
      </c>
      <c r="B117" s="10">
        <v>1110</v>
      </c>
      <c r="C117" s="11" t="s">
        <v>1006</v>
      </c>
      <c r="D117" s="21">
        <v>38420</v>
      </c>
      <c r="E117" s="142">
        <v>30000</v>
      </c>
      <c r="F117" s="143">
        <f t="shared" si="97"/>
        <v>30000</v>
      </c>
      <c r="G117" s="23">
        <v>38749</v>
      </c>
      <c r="H117" s="13">
        <f t="shared" si="98"/>
        <v>30000</v>
      </c>
      <c r="I117" s="114">
        <f t="shared" si="99"/>
        <v>1892</v>
      </c>
      <c r="J117" s="16">
        <f t="shared" si="100"/>
        <v>1269</v>
      </c>
      <c r="K117" s="15">
        <f t="shared" si="101"/>
        <v>33161</v>
      </c>
      <c r="L117" s="16">
        <v>30000</v>
      </c>
      <c r="M117" s="72">
        <v>1892</v>
      </c>
      <c r="N117" s="75">
        <v>1269</v>
      </c>
      <c r="O117" s="15">
        <f t="shared" si="102"/>
        <v>33161</v>
      </c>
      <c r="P117" s="15">
        <f t="shared" si="103"/>
        <v>0</v>
      </c>
      <c r="Q117" s="16"/>
      <c r="R117" s="16"/>
      <c r="S117" s="17">
        <f t="shared" si="104"/>
        <v>0</v>
      </c>
      <c r="T117" s="16"/>
      <c r="U117" s="16">
        <f t="shared" si="105"/>
        <v>1500</v>
      </c>
      <c r="V117" s="16">
        <v>250</v>
      </c>
      <c r="W117" s="16"/>
    </row>
    <row r="118" spans="1:23">
      <c r="A118" s="10">
        <v>100</v>
      </c>
      <c r="B118" s="10">
        <v>1125</v>
      </c>
      <c r="C118" s="11" t="s">
        <v>1017</v>
      </c>
      <c r="D118" s="114" t="s">
        <v>763</v>
      </c>
      <c r="E118" s="142">
        <v>20000</v>
      </c>
      <c r="F118" s="143">
        <f t="shared" si="97"/>
        <v>20000</v>
      </c>
      <c r="G118" s="22" t="s">
        <v>885</v>
      </c>
      <c r="H118" s="13">
        <f t="shared" si="98"/>
        <v>20000</v>
      </c>
      <c r="I118" s="114">
        <f t="shared" si="99"/>
        <v>1311</v>
      </c>
      <c r="J118" s="16">
        <f t="shared" si="100"/>
        <v>883</v>
      </c>
      <c r="K118" s="15">
        <f t="shared" si="101"/>
        <v>22194</v>
      </c>
      <c r="L118" s="16">
        <v>20000</v>
      </c>
      <c r="M118" s="72">
        <v>1311</v>
      </c>
      <c r="N118" s="75">
        <v>883</v>
      </c>
      <c r="O118" s="15">
        <f t="shared" si="102"/>
        <v>22194</v>
      </c>
      <c r="P118" s="15">
        <f t="shared" si="103"/>
        <v>0</v>
      </c>
      <c r="Q118" s="16"/>
      <c r="R118" s="16"/>
      <c r="S118" s="17">
        <f t="shared" si="104"/>
        <v>0</v>
      </c>
      <c r="T118" s="16"/>
      <c r="U118" s="16">
        <f t="shared" si="105"/>
        <v>1000</v>
      </c>
      <c r="V118" s="16">
        <v>260</v>
      </c>
      <c r="W118" s="16"/>
    </row>
    <row r="119" spans="1:23">
      <c r="A119" s="10">
        <v>101</v>
      </c>
      <c r="B119" s="10">
        <v>1126</v>
      </c>
      <c r="C119" s="11" t="s">
        <v>1018</v>
      </c>
      <c r="D119" s="114" t="s">
        <v>764</v>
      </c>
      <c r="E119" s="142">
        <v>30000</v>
      </c>
      <c r="F119" s="143">
        <f t="shared" si="97"/>
        <v>30000</v>
      </c>
      <c r="G119" s="22" t="s">
        <v>886</v>
      </c>
      <c r="H119" s="13">
        <f t="shared" si="98"/>
        <v>30000</v>
      </c>
      <c r="I119" s="114">
        <f t="shared" si="99"/>
        <v>1981</v>
      </c>
      <c r="J119" s="16">
        <f t="shared" si="100"/>
        <v>1158</v>
      </c>
      <c r="K119" s="15">
        <f t="shared" si="101"/>
        <v>33139</v>
      </c>
      <c r="L119" s="16">
        <v>30000</v>
      </c>
      <c r="M119" s="72">
        <v>1981</v>
      </c>
      <c r="N119" s="75">
        <v>1158</v>
      </c>
      <c r="O119" s="15">
        <f t="shared" si="102"/>
        <v>33139</v>
      </c>
      <c r="P119" s="15">
        <f t="shared" si="103"/>
        <v>0</v>
      </c>
      <c r="Q119" s="16"/>
      <c r="R119" s="16"/>
      <c r="S119" s="17">
        <f t="shared" si="104"/>
        <v>0</v>
      </c>
      <c r="T119" s="16"/>
      <c r="U119" s="16">
        <f t="shared" si="105"/>
        <v>1500</v>
      </c>
      <c r="V119" s="16">
        <v>270</v>
      </c>
      <c r="W119" s="16"/>
    </row>
    <row r="120" spans="1:23">
      <c r="A120" s="10">
        <v>102</v>
      </c>
      <c r="B120" s="10">
        <v>1127</v>
      </c>
      <c r="C120" s="11" t="s">
        <v>779</v>
      </c>
      <c r="D120" s="114" t="s">
        <v>764</v>
      </c>
      <c r="E120" s="142">
        <v>22000</v>
      </c>
      <c r="F120" s="143">
        <f t="shared" si="97"/>
        <v>22000</v>
      </c>
      <c r="G120" s="22" t="s">
        <v>886</v>
      </c>
      <c r="H120" s="13">
        <f t="shared" si="98"/>
        <v>22000</v>
      </c>
      <c r="I120" s="114">
        <f t="shared" si="99"/>
        <v>1387</v>
      </c>
      <c r="J120" s="16">
        <f t="shared" si="100"/>
        <v>921</v>
      </c>
      <c r="K120" s="15">
        <f t="shared" si="101"/>
        <v>24308</v>
      </c>
      <c r="L120" s="16">
        <v>22000</v>
      </c>
      <c r="M120" s="72">
        <v>1387</v>
      </c>
      <c r="N120" s="75">
        <v>921</v>
      </c>
      <c r="O120" s="15">
        <f t="shared" si="102"/>
        <v>24308</v>
      </c>
      <c r="P120" s="15">
        <f t="shared" si="103"/>
        <v>0</v>
      </c>
      <c r="Q120" s="16"/>
      <c r="R120" s="16"/>
      <c r="S120" s="17">
        <f t="shared" si="104"/>
        <v>0</v>
      </c>
      <c r="T120" s="16"/>
      <c r="U120" s="16">
        <f t="shared" si="105"/>
        <v>1100</v>
      </c>
      <c r="V120" s="16">
        <v>280</v>
      </c>
      <c r="W120" s="16"/>
    </row>
    <row r="121" spans="1:23">
      <c r="A121" s="10">
        <v>103</v>
      </c>
      <c r="B121" s="10">
        <v>1137</v>
      </c>
      <c r="C121" s="11" t="s">
        <v>648</v>
      </c>
      <c r="D121" s="21">
        <v>39395</v>
      </c>
      <c r="E121" s="142">
        <v>36000</v>
      </c>
      <c r="F121" s="143">
        <f t="shared" si="97"/>
        <v>36000</v>
      </c>
      <c r="G121" s="23">
        <v>39722</v>
      </c>
      <c r="H121" s="13">
        <f t="shared" si="98"/>
        <v>36000</v>
      </c>
      <c r="I121" s="114">
        <f t="shared" si="99"/>
        <v>2256</v>
      </c>
      <c r="J121" s="16">
        <f t="shared" si="100"/>
        <v>1405</v>
      </c>
      <c r="K121" s="15">
        <f t="shared" si="101"/>
        <v>39661</v>
      </c>
      <c r="L121" s="16">
        <v>36000</v>
      </c>
      <c r="M121" s="72">
        <v>2256</v>
      </c>
      <c r="N121" s="75">
        <v>1405</v>
      </c>
      <c r="O121" s="15">
        <f t="shared" si="102"/>
        <v>39661</v>
      </c>
      <c r="P121" s="15">
        <f t="shared" si="103"/>
        <v>0</v>
      </c>
      <c r="Q121" s="16"/>
      <c r="R121" s="16"/>
      <c r="S121" s="17">
        <f t="shared" si="104"/>
        <v>0</v>
      </c>
      <c r="T121" s="16"/>
      <c r="U121" s="16">
        <f t="shared" si="105"/>
        <v>1800</v>
      </c>
      <c r="V121" s="16">
        <v>280</v>
      </c>
      <c r="W121" s="16"/>
    </row>
    <row r="122" spans="1:23">
      <c r="A122" s="10">
        <v>104</v>
      </c>
      <c r="B122" s="10">
        <v>1138</v>
      </c>
      <c r="C122" s="11" t="s">
        <v>990</v>
      </c>
      <c r="D122" s="21">
        <v>39395</v>
      </c>
      <c r="E122" s="142">
        <v>36000</v>
      </c>
      <c r="F122" s="143">
        <f t="shared" si="97"/>
        <v>36000</v>
      </c>
      <c r="G122" s="23">
        <v>39722</v>
      </c>
      <c r="H122" s="13">
        <f t="shared" si="98"/>
        <v>36000</v>
      </c>
      <c r="I122" s="114">
        <f t="shared" si="99"/>
        <v>2270</v>
      </c>
      <c r="J122" s="16">
        <f t="shared" si="100"/>
        <v>1511</v>
      </c>
      <c r="K122" s="15">
        <f t="shared" si="101"/>
        <v>39781</v>
      </c>
      <c r="L122" s="16">
        <v>36000</v>
      </c>
      <c r="M122" s="72">
        <v>2270</v>
      </c>
      <c r="N122" s="75">
        <v>1511</v>
      </c>
      <c r="O122" s="15">
        <f t="shared" si="102"/>
        <v>39781</v>
      </c>
      <c r="P122" s="15">
        <f t="shared" si="103"/>
        <v>0</v>
      </c>
      <c r="Q122" s="16"/>
      <c r="R122" s="16"/>
      <c r="S122" s="17">
        <f t="shared" si="104"/>
        <v>0</v>
      </c>
      <c r="T122" s="16"/>
      <c r="U122" s="16">
        <f t="shared" si="105"/>
        <v>1800</v>
      </c>
      <c r="V122" s="16">
        <v>270</v>
      </c>
      <c r="W122" s="16"/>
    </row>
    <row r="123" spans="1:23">
      <c r="A123" s="10">
        <v>105</v>
      </c>
      <c r="B123" s="10">
        <v>1139</v>
      </c>
      <c r="C123" s="11" t="s">
        <v>1025</v>
      </c>
      <c r="D123" s="21">
        <v>39395</v>
      </c>
      <c r="E123" s="142">
        <v>25000</v>
      </c>
      <c r="F123" s="143">
        <f t="shared" si="97"/>
        <v>25000</v>
      </c>
      <c r="G123" s="23">
        <v>39722</v>
      </c>
      <c r="H123" s="13">
        <f t="shared" si="98"/>
        <v>25000</v>
      </c>
      <c r="I123" s="114">
        <f t="shared" si="99"/>
        <v>1621</v>
      </c>
      <c r="J123" s="16">
        <f t="shared" si="100"/>
        <v>1096</v>
      </c>
      <c r="K123" s="15">
        <f t="shared" si="101"/>
        <v>27717</v>
      </c>
      <c r="L123" s="16">
        <v>25000</v>
      </c>
      <c r="M123" s="72">
        <v>1621</v>
      </c>
      <c r="N123" s="75">
        <v>1096</v>
      </c>
      <c r="O123" s="15">
        <f t="shared" si="102"/>
        <v>27717</v>
      </c>
      <c r="P123" s="15">
        <f t="shared" si="103"/>
        <v>0</v>
      </c>
      <c r="Q123" s="16"/>
      <c r="R123" s="16"/>
      <c r="S123" s="17">
        <f t="shared" si="104"/>
        <v>0</v>
      </c>
      <c r="T123" s="16"/>
      <c r="U123" s="16">
        <f t="shared" si="105"/>
        <v>1250</v>
      </c>
      <c r="V123" s="16">
        <v>270</v>
      </c>
      <c r="W123" s="16"/>
    </row>
    <row r="124" spans="1:23">
      <c r="A124" s="10">
        <v>106</v>
      </c>
      <c r="B124" s="10">
        <v>1140</v>
      </c>
      <c r="C124" s="11" t="s">
        <v>1026</v>
      </c>
      <c r="D124" s="114" t="s">
        <v>897</v>
      </c>
      <c r="E124" s="142">
        <v>30000</v>
      </c>
      <c r="F124" s="143">
        <f t="shared" si="97"/>
        <v>30000</v>
      </c>
      <c r="G124" s="23">
        <v>39417</v>
      </c>
      <c r="H124" s="13">
        <f t="shared" si="98"/>
        <v>30000</v>
      </c>
      <c r="I124" s="114">
        <f t="shared" si="99"/>
        <v>1860</v>
      </c>
      <c r="J124" s="16">
        <f t="shared" si="100"/>
        <v>1288</v>
      </c>
      <c r="K124" s="15">
        <f t="shared" si="101"/>
        <v>33148</v>
      </c>
      <c r="L124" s="16">
        <v>30000</v>
      </c>
      <c r="M124" s="72">
        <v>1860</v>
      </c>
      <c r="N124" s="75">
        <v>1288</v>
      </c>
      <c r="O124" s="15">
        <f t="shared" si="102"/>
        <v>33148</v>
      </c>
      <c r="P124" s="15">
        <f t="shared" si="103"/>
        <v>0</v>
      </c>
      <c r="Q124" s="16"/>
      <c r="R124" s="16"/>
      <c r="S124" s="17">
        <f t="shared" si="104"/>
        <v>0</v>
      </c>
      <c r="T124" s="16"/>
      <c r="U124" s="16">
        <f t="shared" si="105"/>
        <v>1500</v>
      </c>
      <c r="V124" s="16">
        <v>260</v>
      </c>
      <c r="W124" s="16"/>
    </row>
    <row r="125" spans="1:23">
      <c r="A125" s="10">
        <v>107</v>
      </c>
      <c r="B125" s="10">
        <v>1141</v>
      </c>
      <c r="C125" s="11" t="s">
        <v>1027</v>
      </c>
      <c r="D125" s="21">
        <v>39398</v>
      </c>
      <c r="E125" s="142">
        <v>40000</v>
      </c>
      <c r="F125" s="143">
        <f t="shared" si="97"/>
        <v>40000</v>
      </c>
      <c r="G125" s="23">
        <v>39722</v>
      </c>
      <c r="H125" s="13">
        <f t="shared" si="98"/>
        <v>40000</v>
      </c>
      <c r="I125" s="114">
        <f t="shared" si="99"/>
        <v>2507</v>
      </c>
      <c r="J125" s="16">
        <f t="shared" si="100"/>
        <v>1722</v>
      </c>
      <c r="K125" s="15">
        <f t="shared" si="101"/>
        <v>44229</v>
      </c>
      <c r="L125" s="16">
        <v>40000</v>
      </c>
      <c r="M125" s="72">
        <v>2507</v>
      </c>
      <c r="N125" s="75">
        <v>1722</v>
      </c>
      <c r="O125" s="15">
        <f t="shared" si="102"/>
        <v>44229</v>
      </c>
      <c r="P125" s="15">
        <f t="shared" si="103"/>
        <v>0</v>
      </c>
      <c r="Q125" s="16"/>
      <c r="R125" s="16"/>
      <c r="S125" s="17">
        <f t="shared" si="104"/>
        <v>0</v>
      </c>
      <c r="T125" s="16"/>
      <c r="U125" s="16">
        <f t="shared" si="105"/>
        <v>2000</v>
      </c>
      <c r="V125" s="16">
        <v>260</v>
      </c>
      <c r="W125" s="16"/>
    </row>
    <row r="126" spans="1:23">
      <c r="A126" s="10">
        <v>108</v>
      </c>
      <c r="B126" s="10">
        <v>1142</v>
      </c>
      <c r="C126" s="11" t="s">
        <v>1028</v>
      </c>
      <c r="D126" s="21">
        <v>39398</v>
      </c>
      <c r="E126" s="142">
        <v>40000</v>
      </c>
      <c r="F126" s="143">
        <f t="shared" si="97"/>
        <v>40000</v>
      </c>
      <c r="G126" s="23">
        <v>39722</v>
      </c>
      <c r="H126" s="13">
        <f t="shared" si="98"/>
        <v>40000</v>
      </c>
      <c r="I126" s="114">
        <f t="shared" si="99"/>
        <v>2515</v>
      </c>
      <c r="J126" s="16">
        <f t="shared" si="100"/>
        <v>1695</v>
      </c>
      <c r="K126" s="15">
        <f t="shared" si="101"/>
        <v>44210</v>
      </c>
      <c r="L126" s="16">
        <v>40000</v>
      </c>
      <c r="M126" s="72">
        <v>2515</v>
      </c>
      <c r="N126" s="75">
        <v>1695</v>
      </c>
      <c r="O126" s="15">
        <f t="shared" si="102"/>
        <v>44210</v>
      </c>
      <c r="P126" s="15">
        <f t="shared" si="103"/>
        <v>0</v>
      </c>
      <c r="Q126" s="16"/>
      <c r="R126" s="16"/>
      <c r="S126" s="17">
        <f t="shared" si="104"/>
        <v>0</v>
      </c>
      <c r="T126" s="16"/>
      <c r="U126" s="16">
        <f t="shared" si="105"/>
        <v>2000</v>
      </c>
      <c r="V126" s="16">
        <v>250</v>
      </c>
      <c r="W126" s="16"/>
    </row>
    <row r="127" spans="1:23">
      <c r="A127" s="10">
        <v>109</v>
      </c>
      <c r="B127" s="10">
        <v>1159</v>
      </c>
      <c r="C127" s="11" t="s">
        <v>1016</v>
      </c>
      <c r="D127" s="21">
        <v>40037</v>
      </c>
      <c r="E127" s="142">
        <v>40000</v>
      </c>
      <c r="F127" s="143">
        <f t="shared" si="97"/>
        <v>40000</v>
      </c>
      <c r="G127" s="22" t="s">
        <v>878</v>
      </c>
      <c r="H127" s="13">
        <f t="shared" si="98"/>
        <v>40000</v>
      </c>
      <c r="I127" s="114">
        <f t="shared" si="99"/>
        <v>2448</v>
      </c>
      <c r="J127" s="16">
        <f t="shared" si="100"/>
        <v>1634</v>
      </c>
      <c r="K127" s="15">
        <f t="shared" si="101"/>
        <v>44082</v>
      </c>
      <c r="L127" s="16">
        <v>40000</v>
      </c>
      <c r="M127" s="72">
        <v>2448</v>
      </c>
      <c r="N127" s="75">
        <v>1634</v>
      </c>
      <c r="O127" s="15">
        <f t="shared" si="102"/>
        <v>44082</v>
      </c>
      <c r="P127" s="15">
        <f t="shared" si="103"/>
        <v>0</v>
      </c>
      <c r="Q127" s="16"/>
      <c r="R127" s="16"/>
      <c r="S127" s="17">
        <f t="shared" si="104"/>
        <v>0</v>
      </c>
      <c r="T127" s="16"/>
      <c r="U127" s="16">
        <f t="shared" si="105"/>
        <v>2000</v>
      </c>
      <c r="V127" s="16">
        <v>190</v>
      </c>
      <c r="W127" s="16"/>
    </row>
    <row r="128" spans="1:23">
      <c r="A128" s="10">
        <v>110</v>
      </c>
      <c r="B128" s="10">
        <v>1173</v>
      </c>
      <c r="C128" s="11" t="s">
        <v>781</v>
      </c>
      <c r="D128" s="114" t="s">
        <v>898</v>
      </c>
      <c r="E128" s="142">
        <v>30000</v>
      </c>
      <c r="F128" s="143">
        <f t="shared" si="97"/>
        <v>30000</v>
      </c>
      <c r="G128" s="23">
        <v>40664</v>
      </c>
      <c r="H128" s="13">
        <f t="shared" si="98"/>
        <v>30000</v>
      </c>
      <c r="I128" s="114">
        <f t="shared" si="99"/>
        <v>1854</v>
      </c>
      <c r="J128" s="16">
        <f t="shared" si="100"/>
        <v>1185</v>
      </c>
      <c r="K128" s="15">
        <f t="shared" si="101"/>
        <v>33039</v>
      </c>
      <c r="L128" s="16">
        <v>30000</v>
      </c>
      <c r="M128" s="72">
        <v>1854</v>
      </c>
      <c r="N128" s="75">
        <v>1185</v>
      </c>
      <c r="O128" s="15">
        <f t="shared" si="102"/>
        <v>33039</v>
      </c>
      <c r="P128" s="15">
        <f t="shared" si="103"/>
        <v>0</v>
      </c>
      <c r="Q128" s="16"/>
      <c r="R128" s="16"/>
      <c r="S128" s="17">
        <f t="shared" si="104"/>
        <v>0</v>
      </c>
      <c r="T128" s="16"/>
      <c r="U128" s="16">
        <f t="shared" si="105"/>
        <v>1500</v>
      </c>
      <c r="V128" s="16">
        <v>220</v>
      </c>
      <c r="W128" s="16"/>
    </row>
    <row r="129" spans="1:25" s="50" customFormat="1">
      <c r="A129" s="10">
        <v>111</v>
      </c>
      <c r="B129" s="42">
        <v>1176</v>
      </c>
      <c r="C129" s="53" t="s">
        <v>1412</v>
      </c>
      <c r="D129" s="44" t="s">
        <v>898</v>
      </c>
      <c r="E129" s="188">
        <v>25000</v>
      </c>
      <c r="F129" s="189">
        <f t="shared" si="97"/>
        <v>25000</v>
      </c>
      <c r="G129" s="55">
        <v>40664</v>
      </c>
      <c r="H129" s="45">
        <f t="shared" si="98"/>
        <v>25000</v>
      </c>
      <c r="I129" s="114">
        <v>3250</v>
      </c>
      <c r="J129" s="16">
        <v>2260</v>
      </c>
      <c r="K129" s="47">
        <f t="shared" si="101"/>
        <v>30510</v>
      </c>
      <c r="L129" s="48">
        <v>17500</v>
      </c>
      <c r="M129" s="73">
        <v>503</v>
      </c>
      <c r="N129" s="74">
        <v>335</v>
      </c>
      <c r="O129" s="47">
        <f t="shared" si="102"/>
        <v>18338</v>
      </c>
      <c r="P129" s="98">
        <f t="shared" si="103"/>
        <v>7500</v>
      </c>
      <c r="Q129" s="48">
        <v>960</v>
      </c>
      <c r="R129" s="48">
        <v>640</v>
      </c>
      <c r="S129" s="49">
        <f t="shared" si="104"/>
        <v>9100</v>
      </c>
      <c r="T129" s="48"/>
      <c r="U129" s="16">
        <f t="shared" si="105"/>
        <v>1250</v>
      </c>
      <c r="V129" s="48">
        <v>70</v>
      </c>
      <c r="W129" s="48"/>
    </row>
    <row r="130" spans="1:25">
      <c r="A130" s="10">
        <v>112</v>
      </c>
      <c r="B130" s="10">
        <v>1193</v>
      </c>
      <c r="C130" s="11" t="s">
        <v>1172</v>
      </c>
      <c r="D130" s="114" t="s">
        <v>906</v>
      </c>
      <c r="E130" s="142">
        <v>40000</v>
      </c>
      <c r="F130" s="143">
        <f t="shared" si="97"/>
        <v>40000</v>
      </c>
      <c r="G130" s="22" t="s">
        <v>1217</v>
      </c>
      <c r="H130" s="13">
        <f t="shared" si="98"/>
        <v>40000</v>
      </c>
      <c r="I130" s="114">
        <f>M130</f>
        <v>2412</v>
      </c>
      <c r="J130" s="16">
        <f>N130</f>
        <v>1606</v>
      </c>
      <c r="K130" s="15">
        <f t="shared" si="101"/>
        <v>44018</v>
      </c>
      <c r="L130" s="16">
        <v>40000</v>
      </c>
      <c r="M130" s="72">
        <v>2412</v>
      </c>
      <c r="N130" s="75">
        <v>1606</v>
      </c>
      <c r="O130" s="15">
        <f t="shared" si="102"/>
        <v>44018</v>
      </c>
      <c r="P130" s="15">
        <f t="shared" si="103"/>
        <v>0</v>
      </c>
      <c r="Q130" s="16"/>
      <c r="R130" s="16"/>
      <c r="S130" s="17">
        <f t="shared" si="104"/>
        <v>0</v>
      </c>
      <c r="T130" s="16"/>
      <c r="U130" s="16">
        <f t="shared" si="105"/>
        <v>2000</v>
      </c>
      <c r="V130" s="16">
        <v>100</v>
      </c>
      <c r="W130" s="16"/>
    </row>
    <row r="131" spans="1:25">
      <c r="A131" s="10">
        <v>113</v>
      </c>
      <c r="B131" s="10">
        <v>1196</v>
      </c>
      <c r="C131" s="11" t="s">
        <v>1174</v>
      </c>
      <c r="D131" s="114" t="s">
        <v>905</v>
      </c>
      <c r="E131" s="142">
        <v>48000</v>
      </c>
      <c r="F131" s="143">
        <f t="shared" si="97"/>
        <v>48000</v>
      </c>
      <c r="G131" s="22" t="s">
        <v>1217</v>
      </c>
      <c r="H131" s="13">
        <f t="shared" si="98"/>
        <v>48000</v>
      </c>
      <c r="I131" s="114">
        <f>M131</f>
        <v>3122</v>
      </c>
      <c r="J131" s="16">
        <f>N131</f>
        <v>2080</v>
      </c>
      <c r="K131" s="15">
        <f t="shared" si="101"/>
        <v>53202</v>
      </c>
      <c r="L131" s="16">
        <v>48000</v>
      </c>
      <c r="M131" s="72">
        <v>3122</v>
      </c>
      <c r="N131" s="75">
        <v>2080</v>
      </c>
      <c r="O131" s="15">
        <f t="shared" si="102"/>
        <v>53202</v>
      </c>
      <c r="P131" s="15">
        <f t="shared" si="103"/>
        <v>0</v>
      </c>
      <c r="Q131" s="16"/>
      <c r="R131" s="16"/>
      <c r="S131" s="17">
        <f t="shared" si="104"/>
        <v>0</v>
      </c>
      <c r="T131" s="16"/>
      <c r="U131" s="16">
        <f t="shared" si="105"/>
        <v>2400</v>
      </c>
      <c r="V131" s="16">
        <v>140</v>
      </c>
      <c r="W131" s="16"/>
    </row>
    <row r="132" spans="1:25" s="86" customFormat="1" ht="18.75">
      <c r="A132" s="84"/>
      <c r="B132" s="84"/>
      <c r="C132" s="81" t="s">
        <v>1288</v>
      </c>
      <c r="D132" s="85"/>
      <c r="E132" s="175">
        <f t="shared" ref="E132:W132" si="106">SUM(E110:E131)</f>
        <v>669000</v>
      </c>
      <c r="F132" s="175">
        <f t="shared" si="106"/>
        <v>669000</v>
      </c>
      <c r="G132" s="70"/>
      <c r="H132" s="70">
        <f t="shared" si="106"/>
        <v>669000</v>
      </c>
      <c r="I132" s="70">
        <f t="shared" si="106"/>
        <v>44415</v>
      </c>
      <c r="J132" s="70">
        <f t="shared" si="106"/>
        <v>29549</v>
      </c>
      <c r="K132" s="70">
        <f t="shared" si="106"/>
        <v>742964</v>
      </c>
      <c r="L132" s="70">
        <f t="shared" si="106"/>
        <v>661500</v>
      </c>
      <c r="M132" s="70">
        <f t="shared" si="106"/>
        <v>41668</v>
      </c>
      <c r="N132" s="70">
        <f t="shared" si="106"/>
        <v>27624</v>
      </c>
      <c r="O132" s="70">
        <f t="shared" si="106"/>
        <v>730792</v>
      </c>
      <c r="P132" s="70">
        <f t="shared" si="106"/>
        <v>7500</v>
      </c>
      <c r="Q132" s="70">
        <f t="shared" si="106"/>
        <v>960</v>
      </c>
      <c r="R132" s="70">
        <f t="shared" si="106"/>
        <v>640</v>
      </c>
      <c r="S132" s="70">
        <f t="shared" si="106"/>
        <v>9100</v>
      </c>
      <c r="T132" s="70">
        <f t="shared" si="106"/>
        <v>0</v>
      </c>
      <c r="U132" s="70">
        <f t="shared" si="106"/>
        <v>29350</v>
      </c>
      <c r="V132" s="70">
        <f t="shared" si="106"/>
        <v>5160</v>
      </c>
      <c r="W132" s="70">
        <f t="shared" si="106"/>
        <v>0</v>
      </c>
    </row>
    <row r="133" spans="1:25">
      <c r="A133" s="10">
        <v>114</v>
      </c>
      <c r="B133" s="10">
        <v>1221</v>
      </c>
      <c r="C133" s="11" t="s">
        <v>1192</v>
      </c>
      <c r="D133" s="114" t="s">
        <v>912</v>
      </c>
      <c r="E133" s="142">
        <v>48000</v>
      </c>
      <c r="F133" s="143">
        <f t="shared" ref="F133:F138" si="107">SUM(E133:E133)</f>
        <v>48000</v>
      </c>
      <c r="G133" s="22" t="s">
        <v>1219</v>
      </c>
      <c r="H133" s="13">
        <f>F133</f>
        <v>48000</v>
      </c>
      <c r="I133" s="114">
        <v>1956</v>
      </c>
      <c r="J133" s="16">
        <v>1968</v>
      </c>
      <c r="K133" s="15">
        <f t="shared" ref="K133:K138" si="108">H133+I133+J133</f>
        <v>51924</v>
      </c>
      <c r="L133" s="16">
        <v>48000</v>
      </c>
      <c r="M133" s="72">
        <v>1956</v>
      </c>
      <c r="N133" s="75">
        <v>1968</v>
      </c>
      <c r="O133" s="15">
        <f t="shared" ref="O133:O138" si="109">L133+M133+N133</f>
        <v>51924</v>
      </c>
      <c r="P133" s="15">
        <f t="shared" ref="P133:P138" si="110">H133-L133</f>
        <v>0</v>
      </c>
      <c r="Q133" s="16"/>
      <c r="R133" s="16"/>
      <c r="S133" s="17">
        <f t="shared" ref="S133:S138" si="111">P133+Q133+R133</f>
        <v>0</v>
      </c>
      <c r="T133" s="16"/>
      <c r="U133" s="16">
        <f t="shared" ref="U133:U138" si="112">F133/100*5</f>
        <v>2400</v>
      </c>
      <c r="V133" s="16">
        <v>70</v>
      </c>
      <c r="W133" s="16"/>
    </row>
    <row r="134" spans="1:25">
      <c r="A134" s="10">
        <v>115</v>
      </c>
      <c r="B134" s="10">
        <v>1225</v>
      </c>
      <c r="C134" s="11" t="s">
        <v>1193</v>
      </c>
      <c r="D134" s="21">
        <v>41030</v>
      </c>
      <c r="E134" s="142">
        <v>48000</v>
      </c>
      <c r="F134" s="143">
        <f t="shared" si="107"/>
        <v>48000</v>
      </c>
      <c r="G134" s="23">
        <v>41034</v>
      </c>
      <c r="H134" s="13">
        <f>F134</f>
        <v>48000</v>
      </c>
      <c r="I134" s="114">
        <v>2960</v>
      </c>
      <c r="J134" s="16">
        <v>1976</v>
      </c>
      <c r="K134" s="15">
        <f t="shared" si="108"/>
        <v>52936</v>
      </c>
      <c r="L134" s="16">
        <v>48000</v>
      </c>
      <c r="M134" s="72">
        <v>2960</v>
      </c>
      <c r="N134" s="75">
        <v>1976</v>
      </c>
      <c r="O134" s="15">
        <f t="shared" si="109"/>
        <v>52936</v>
      </c>
      <c r="P134" s="15">
        <f t="shared" si="110"/>
        <v>0</v>
      </c>
      <c r="Q134" s="16"/>
      <c r="R134" s="16"/>
      <c r="S134" s="17">
        <f t="shared" si="111"/>
        <v>0</v>
      </c>
      <c r="T134" s="16"/>
      <c r="U134" s="16">
        <f t="shared" si="112"/>
        <v>2400</v>
      </c>
      <c r="V134" s="16">
        <v>0</v>
      </c>
      <c r="W134" s="16"/>
    </row>
    <row r="135" spans="1:25">
      <c r="A135" s="10">
        <v>116</v>
      </c>
      <c r="B135" s="10">
        <v>1256</v>
      </c>
      <c r="C135" s="11" t="s">
        <v>1210</v>
      </c>
      <c r="D135" s="21">
        <v>41156</v>
      </c>
      <c r="E135" s="142">
        <v>48000</v>
      </c>
      <c r="F135" s="143">
        <f t="shared" si="107"/>
        <v>48000</v>
      </c>
      <c r="G135" s="23">
        <v>41160</v>
      </c>
      <c r="H135" s="13">
        <f t="shared" ref="H135:H138" si="113">F135</f>
        <v>48000</v>
      </c>
      <c r="I135" s="114">
        <v>3152</v>
      </c>
      <c r="J135" s="16">
        <v>1686</v>
      </c>
      <c r="K135" s="15">
        <f t="shared" si="108"/>
        <v>52838</v>
      </c>
      <c r="L135" s="16">
        <v>48000</v>
      </c>
      <c r="M135" s="72">
        <v>5458</v>
      </c>
      <c r="N135" s="75">
        <v>1686</v>
      </c>
      <c r="O135" s="15">
        <f t="shared" si="109"/>
        <v>55144</v>
      </c>
      <c r="P135" s="15">
        <f t="shared" si="110"/>
        <v>0</v>
      </c>
      <c r="Q135" s="16"/>
      <c r="R135" s="16"/>
      <c r="S135" s="17">
        <f t="shared" si="111"/>
        <v>0</v>
      </c>
      <c r="T135" s="16"/>
      <c r="U135" s="16">
        <f t="shared" si="112"/>
        <v>2400</v>
      </c>
      <c r="V135" s="16">
        <v>160</v>
      </c>
      <c r="W135" s="16"/>
    </row>
    <row r="136" spans="1:25">
      <c r="A136" s="10">
        <v>117</v>
      </c>
      <c r="B136" s="10">
        <v>1260</v>
      </c>
      <c r="C136" s="11" t="s">
        <v>1213</v>
      </c>
      <c r="D136" s="21">
        <v>41156</v>
      </c>
      <c r="E136" s="142">
        <v>40000</v>
      </c>
      <c r="F136" s="143">
        <f t="shared" si="107"/>
        <v>40000</v>
      </c>
      <c r="G136" s="23">
        <v>41160</v>
      </c>
      <c r="H136" s="13">
        <f t="shared" si="113"/>
        <v>40000</v>
      </c>
      <c r="I136" s="114">
        <v>2622</v>
      </c>
      <c r="J136" s="16">
        <v>1751</v>
      </c>
      <c r="K136" s="15">
        <f t="shared" si="108"/>
        <v>44373</v>
      </c>
      <c r="L136" s="16">
        <v>40000</v>
      </c>
      <c r="M136" s="72">
        <v>2622</v>
      </c>
      <c r="N136" s="75">
        <v>1751</v>
      </c>
      <c r="O136" s="15">
        <f t="shared" si="109"/>
        <v>44373</v>
      </c>
      <c r="P136" s="15">
        <f t="shared" si="110"/>
        <v>0</v>
      </c>
      <c r="Q136" s="16"/>
      <c r="R136" s="16"/>
      <c r="S136" s="17">
        <f t="shared" si="111"/>
        <v>0</v>
      </c>
      <c r="T136" s="16"/>
      <c r="U136" s="16">
        <f t="shared" si="112"/>
        <v>2000</v>
      </c>
      <c r="V136" s="16">
        <v>160</v>
      </c>
      <c r="W136" s="16"/>
    </row>
    <row r="137" spans="1:25">
      <c r="A137" s="10">
        <v>118</v>
      </c>
      <c r="B137" s="10">
        <v>1262</v>
      </c>
      <c r="C137" s="11" t="s">
        <v>1215</v>
      </c>
      <c r="D137" s="21">
        <v>41156</v>
      </c>
      <c r="E137" s="142">
        <v>48000</v>
      </c>
      <c r="F137" s="143">
        <f t="shared" si="107"/>
        <v>48000</v>
      </c>
      <c r="G137" s="23">
        <v>41160</v>
      </c>
      <c r="H137" s="13">
        <f t="shared" si="113"/>
        <v>48000</v>
      </c>
      <c r="I137" s="114">
        <v>3624</v>
      </c>
      <c r="J137" s="16">
        <v>2416</v>
      </c>
      <c r="K137" s="15">
        <f t="shared" si="108"/>
        <v>54040</v>
      </c>
      <c r="L137" s="16">
        <v>48000</v>
      </c>
      <c r="M137" s="72">
        <v>3624</v>
      </c>
      <c r="N137" s="75">
        <v>2416</v>
      </c>
      <c r="O137" s="15">
        <f t="shared" si="109"/>
        <v>54040</v>
      </c>
      <c r="P137" s="15">
        <f t="shared" si="110"/>
        <v>0</v>
      </c>
      <c r="Q137" s="16"/>
      <c r="R137" s="16"/>
      <c r="S137" s="17">
        <f t="shared" si="111"/>
        <v>0</v>
      </c>
      <c r="T137" s="16"/>
      <c r="U137" s="16">
        <f t="shared" si="112"/>
        <v>2400</v>
      </c>
      <c r="V137" s="16">
        <v>0</v>
      </c>
      <c r="W137" s="16"/>
    </row>
    <row r="138" spans="1:25">
      <c r="A138" s="10">
        <v>119</v>
      </c>
      <c r="B138" s="10">
        <v>1263</v>
      </c>
      <c r="C138" s="11" t="s">
        <v>1216</v>
      </c>
      <c r="D138" s="21">
        <v>41156</v>
      </c>
      <c r="E138" s="142">
        <v>48000</v>
      </c>
      <c r="F138" s="143">
        <f t="shared" si="107"/>
        <v>48000</v>
      </c>
      <c r="G138" s="23">
        <v>41160</v>
      </c>
      <c r="H138" s="13">
        <f t="shared" si="113"/>
        <v>48000</v>
      </c>
      <c r="I138" s="114">
        <v>2962</v>
      </c>
      <c r="J138" s="16">
        <v>1986</v>
      </c>
      <c r="K138" s="15">
        <f t="shared" si="108"/>
        <v>52948</v>
      </c>
      <c r="L138" s="16">
        <v>48000</v>
      </c>
      <c r="M138" s="72">
        <v>2962</v>
      </c>
      <c r="N138" s="75">
        <v>1986</v>
      </c>
      <c r="O138" s="15">
        <f t="shared" si="109"/>
        <v>52948</v>
      </c>
      <c r="P138" s="15">
        <f t="shared" si="110"/>
        <v>0</v>
      </c>
      <c r="Q138" s="16"/>
      <c r="R138" s="16"/>
      <c r="S138" s="17">
        <f t="shared" si="111"/>
        <v>0</v>
      </c>
      <c r="T138" s="16"/>
      <c r="U138" s="16">
        <f t="shared" si="112"/>
        <v>2400</v>
      </c>
      <c r="V138" s="16">
        <v>140</v>
      </c>
      <c r="W138" s="16"/>
    </row>
    <row r="139" spans="1:25" s="86" customFormat="1" ht="18.75">
      <c r="A139" s="84"/>
      <c r="B139" s="84"/>
      <c r="C139" s="81" t="s">
        <v>1287</v>
      </c>
      <c r="D139" s="91"/>
      <c r="E139" s="175">
        <f t="shared" ref="E139:W139" si="114">SUM(E133:E138)</f>
        <v>280000</v>
      </c>
      <c r="F139" s="175">
        <f t="shared" si="114"/>
        <v>280000</v>
      </c>
      <c r="G139" s="70"/>
      <c r="H139" s="70">
        <f t="shared" si="114"/>
        <v>280000</v>
      </c>
      <c r="I139" s="70">
        <f t="shared" si="114"/>
        <v>17276</v>
      </c>
      <c r="J139" s="70">
        <f t="shared" si="114"/>
        <v>11783</v>
      </c>
      <c r="K139" s="70">
        <f t="shared" si="114"/>
        <v>309059</v>
      </c>
      <c r="L139" s="70">
        <f t="shared" si="114"/>
        <v>280000</v>
      </c>
      <c r="M139" s="70">
        <f t="shared" si="114"/>
        <v>19582</v>
      </c>
      <c r="N139" s="70">
        <f t="shared" si="114"/>
        <v>11783</v>
      </c>
      <c r="O139" s="70">
        <f t="shared" si="114"/>
        <v>311365</v>
      </c>
      <c r="P139" s="70">
        <f t="shared" si="114"/>
        <v>0</v>
      </c>
      <c r="Q139" s="70">
        <f t="shared" si="114"/>
        <v>0</v>
      </c>
      <c r="R139" s="70">
        <f t="shared" si="114"/>
        <v>0</v>
      </c>
      <c r="S139" s="70">
        <f t="shared" si="114"/>
        <v>0</v>
      </c>
      <c r="T139" s="70">
        <f t="shared" si="114"/>
        <v>0</v>
      </c>
      <c r="U139" s="70">
        <f t="shared" si="114"/>
        <v>14000</v>
      </c>
      <c r="V139" s="70">
        <f t="shared" si="114"/>
        <v>530</v>
      </c>
      <c r="W139" s="70">
        <f t="shared" si="114"/>
        <v>0</v>
      </c>
    </row>
    <row r="140" spans="1:25">
      <c r="A140" s="10">
        <v>120</v>
      </c>
      <c r="B140" s="10">
        <v>1304</v>
      </c>
      <c r="C140" s="11" t="s">
        <v>1062</v>
      </c>
      <c r="D140" s="114" t="s">
        <v>900</v>
      </c>
      <c r="E140" s="142">
        <v>48000</v>
      </c>
      <c r="F140" s="143">
        <f>SUM(E140:E140)</f>
        <v>48000</v>
      </c>
      <c r="G140" s="23" t="s">
        <v>889</v>
      </c>
      <c r="H140" s="13">
        <f t="shared" ref="H140" si="115">F140</f>
        <v>48000</v>
      </c>
      <c r="I140" s="114">
        <v>3003</v>
      </c>
      <c r="J140" s="16">
        <v>2002</v>
      </c>
      <c r="K140" s="15">
        <f t="shared" ref="K140" si="116">H140+I140+J140</f>
        <v>53005</v>
      </c>
      <c r="L140" s="16">
        <v>48000</v>
      </c>
      <c r="M140" s="72">
        <v>3003</v>
      </c>
      <c r="N140" s="75">
        <v>2002</v>
      </c>
      <c r="O140" s="15">
        <f t="shared" ref="O140" si="117">L140+M140+N140</f>
        <v>53005</v>
      </c>
      <c r="P140" s="15">
        <f t="shared" ref="P140" si="118">H140-L140</f>
        <v>0</v>
      </c>
      <c r="Q140" s="16"/>
      <c r="R140" s="16"/>
      <c r="S140" s="17">
        <f t="shared" ref="S140" si="119">P140+Q140+R140</f>
        <v>0</v>
      </c>
      <c r="T140" s="16"/>
      <c r="U140" s="16">
        <f t="shared" ref="U140:U142" si="120">F140/100*5</f>
        <v>2400</v>
      </c>
      <c r="V140" s="16">
        <v>230</v>
      </c>
      <c r="W140" s="16"/>
    </row>
    <row r="141" spans="1:25">
      <c r="A141" s="10">
        <v>121</v>
      </c>
      <c r="B141" s="10">
        <v>1337</v>
      </c>
      <c r="C141" s="11" t="s">
        <v>1081</v>
      </c>
      <c r="D141" s="114" t="s">
        <v>901</v>
      </c>
      <c r="E141" s="142">
        <v>50000</v>
      </c>
      <c r="F141" s="143">
        <f>SUM(E141:E141)</f>
        <v>50000</v>
      </c>
      <c r="G141" s="22" t="s">
        <v>890</v>
      </c>
      <c r="H141" s="114">
        <v>50000</v>
      </c>
      <c r="I141" s="114">
        <v>2730</v>
      </c>
      <c r="J141" s="16">
        <v>1820</v>
      </c>
      <c r="K141" s="15">
        <f t="shared" ref="K141:K150" si="121">H141+I141+J141</f>
        <v>54550</v>
      </c>
      <c r="L141" s="16">
        <v>50000</v>
      </c>
      <c r="M141" s="72">
        <v>3139</v>
      </c>
      <c r="N141" s="75">
        <v>2092</v>
      </c>
      <c r="O141" s="15">
        <f t="shared" ref="O141:O150" si="122">L141+M141+N141</f>
        <v>55231</v>
      </c>
      <c r="P141" s="15">
        <f t="shared" ref="P141:P150" si="123">H141-L141</f>
        <v>0</v>
      </c>
      <c r="Q141" s="16"/>
      <c r="R141" s="16"/>
      <c r="S141" s="17">
        <f t="shared" ref="S141:S150" si="124">P141+Q141+R141</f>
        <v>0</v>
      </c>
      <c r="T141" s="16"/>
      <c r="U141" s="16">
        <f t="shared" si="120"/>
        <v>2500</v>
      </c>
      <c r="V141" s="16">
        <v>220</v>
      </c>
      <c r="W141" s="16"/>
    </row>
    <row r="142" spans="1:25">
      <c r="A142" s="10">
        <v>122</v>
      </c>
      <c r="B142" s="10">
        <v>1339</v>
      </c>
      <c r="C142" s="11" t="s">
        <v>346</v>
      </c>
      <c r="D142" s="114" t="s">
        <v>901</v>
      </c>
      <c r="E142" s="142">
        <v>50000</v>
      </c>
      <c r="F142" s="143">
        <f>SUM(E142:E142)</f>
        <v>50000</v>
      </c>
      <c r="G142" s="22" t="s">
        <v>890</v>
      </c>
      <c r="H142" s="114">
        <v>50000</v>
      </c>
      <c r="I142" s="114">
        <v>1080</v>
      </c>
      <c r="J142" s="16">
        <v>720</v>
      </c>
      <c r="K142" s="15">
        <f t="shared" si="121"/>
        <v>51800</v>
      </c>
      <c r="L142" s="16">
        <v>50000</v>
      </c>
      <c r="M142" s="72">
        <v>3300</v>
      </c>
      <c r="N142" s="75">
        <v>2200</v>
      </c>
      <c r="O142" s="15">
        <f t="shared" si="122"/>
        <v>55500</v>
      </c>
      <c r="P142" s="15">
        <f t="shared" si="123"/>
        <v>0</v>
      </c>
      <c r="Q142" s="16"/>
      <c r="R142" s="16"/>
      <c r="S142" s="17">
        <f t="shared" si="124"/>
        <v>0</v>
      </c>
      <c r="T142" s="16"/>
      <c r="U142" s="16">
        <f t="shared" si="120"/>
        <v>2500</v>
      </c>
      <c r="V142" s="16">
        <v>170</v>
      </c>
      <c r="W142" s="16"/>
    </row>
    <row r="143" spans="1:25" s="83" customFormat="1">
      <c r="A143" s="80"/>
      <c r="B143" s="84"/>
      <c r="C143" s="81" t="s">
        <v>1289</v>
      </c>
      <c r="D143" s="85"/>
      <c r="E143" s="175">
        <f t="shared" ref="E143:W143" si="125">SUM(E140:E142)</f>
        <v>148000</v>
      </c>
      <c r="F143" s="175">
        <f t="shared" si="125"/>
        <v>148000</v>
      </c>
      <c r="G143" s="70"/>
      <c r="H143" s="70">
        <f t="shared" si="125"/>
        <v>148000</v>
      </c>
      <c r="I143" s="70">
        <f t="shared" si="125"/>
        <v>6813</v>
      </c>
      <c r="J143" s="70">
        <f t="shared" si="125"/>
        <v>4542</v>
      </c>
      <c r="K143" s="70">
        <f t="shared" si="125"/>
        <v>159355</v>
      </c>
      <c r="L143" s="70">
        <f t="shared" si="125"/>
        <v>148000</v>
      </c>
      <c r="M143" s="70">
        <f t="shared" si="125"/>
        <v>9442</v>
      </c>
      <c r="N143" s="70">
        <f t="shared" si="125"/>
        <v>6294</v>
      </c>
      <c r="O143" s="70">
        <f t="shared" si="125"/>
        <v>163736</v>
      </c>
      <c r="P143" s="70">
        <f t="shared" si="125"/>
        <v>0</v>
      </c>
      <c r="Q143" s="70">
        <f t="shared" si="125"/>
        <v>0</v>
      </c>
      <c r="R143" s="70">
        <f t="shared" si="125"/>
        <v>0</v>
      </c>
      <c r="S143" s="70">
        <f t="shared" si="125"/>
        <v>0</v>
      </c>
      <c r="T143" s="70">
        <f t="shared" si="125"/>
        <v>0</v>
      </c>
      <c r="U143" s="70">
        <f t="shared" si="125"/>
        <v>7400</v>
      </c>
      <c r="V143" s="70">
        <f t="shared" si="125"/>
        <v>620</v>
      </c>
      <c r="W143" s="70">
        <f t="shared" si="125"/>
        <v>0</v>
      </c>
    </row>
    <row r="144" spans="1:25">
      <c r="A144" s="10">
        <v>123</v>
      </c>
      <c r="B144" s="10">
        <v>1367</v>
      </c>
      <c r="C144" s="11" t="s">
        <v>461</v>
      </c>
      <c r="D144" s="114" t="s">
        <v>902</v>
      </c>
      <c r="E144" s="142">
        <v>60000</v>
      </c>
      <c r="F144" s="143">
        <f t="shared" ref="F144:F150" si="126">SUM(E144:E144)</f>
        <v>60000</v>
      </c>
      <c r="G144" s="22" t="s">
        <v>891</v>
      </c>
      <c r="H144" s="114">
        <v>60000</v>
      </c>
      <c r="I144" s="114">
        <v>2892</v>
      </c>
      <c r="J144" s="16">
        <v>1938</v>
      </c>
      <c r="K144" s="15">
        <f t="shared" si="121"/>
        <v>64830</v>
      </c>
      <c r="L144" s="16">
        <v>60000</v>
      </c>
      <c r="M144" s="72">
        <v>3516</v>
      </c>
      <c r="N144" s="75">
        <v>2344</v>
      </c>
      <c r="O144" s="15">
        <f t="shared" si="122"/>
        <v>65860</v>
      </c>
      <c r="P144" s="15">
        <f t="shared" si="123"/>
        <v>0</v>
      </c>
      <c r="Q144" s="16"/>
      <c r="R144" s="16"/>
      <c r="S144" s="17">
        <f t="shared" si="124"/>
        <v>0</v>
      </c>
      <c r="T144" s="16"/>
      <c r="U144" s="16">
        <f t="shared" ref="U144:U150" si="127">F144/100*5</f>
        <v>3000</v>
      </c>
      <c r="V144" s="16">
        <v>130</v>
      </c>
      <c r="W144" s="16"/>
      <c r="Y144" s="18" t="s">
        <v>1693</v>
      </c>
    </row>
    <row r="145" spans="1:24">
      <c r="A145" s="10">
        <v>124</v>
      </c>
      <c r="B145" s="10">
        <v>1368</v>
      </c>
      <c r="C145" s="11" t="s">
        <v>361</v>
      </c>
      <c r="D145" s="114" t="s">
        <v>902</v>
      </c>
      <c r="E145" s="142">
        <v>60000</v>
      </c>
      <c r="F145" s="143">
        <f t="shared" si="126"/>
        <v>60000</v>
      </c>
      <c r="G145" s="22" t="s">
        <v>891</v>
      </c>
      <c r="H145" s="114">
        <v>60000</v>
      </c>
      <c r="I145" s="114">
        <v>2893</v>
      </c>
      <c r="J145" s="16">
        <v>1932</v>
      </c>
      <c r="K145" s="15">
        <f t="shared" si="121"/>
        <v>64825</v>
      </c>
      <c r="L145" s="16">
        <v>60000</v>
      </c>
      <c r="M145" s="72">
        <v>3693</v>
      </c>
      <c r="N145" s="75">
        <v>2462</v>
      </c>
      <c r="O145" s="15">
        <f t="shared" si="122"/>
        <v>66155</v>
      </c>
      <c r="P145" s="15">
        <f t="shared" si="123"/>
        <v>0</v>
      </c>
      <c r="Q145" s="16"/>
      <c r="R145" s="16"/>
      <c r="S145" s="17">
        <f t="shared" si="124"/>
        <v>0</v>
      </c>
      <c r="T145" s="16"/>
      <c r="U145" s="16">
        <f t="shared" si="127"/>
        <v>3000</v>
      </c>
      <c r="V145" s="16">
        <v>190</v>
      </c>
      <c r="W145" s="16"/>
    </row>
    <row r="146" spans="1:24">
      <c r="A146" s="10">
        <v>125</v>
      </c>
      <c r="B146" s="10">
        <v>1370</v>
      </c>
      <c r="C146" s="11" t="s">
        <v>1101</v>
      </c>
      <c r="D146" s="21">
        <v>41285</v>
      </c>
      <c r="E146" s="142">
        <v>50000</v>
      </c>
      <c r="F146" s="143">
        <f t="shared" si="126"/>
        <v>50000</v>
      </c>
      <c r="G146" s="23">
        <v>41642</v>
      </c>
      <c r="H146" s="114">
        <v>50000</v>
      </c>
      <c r="I146" s="114">
        <v>2031</v>
      </c>
      <c r="J146" s="16">
        <v>1352</v>
      </c>
      <c r="K146" s="15">
        <f t="shared" si="121"/>
        <v>53383</v>
      </c>
      <c r="L146" s="16">
        <v>50000</v>
      </c>
      <c r="M146" s="72">
        <v>3137</v>
      </c>
      <c r="N146" s="75">
        <v>2091</v>
      </c>
      <c r="O146" s="15">
        <f t="shared" si="122"/>
        <v>55228</v>
      </c>
      <c r="P146" s="15">
        <f t="shared" si="123"/>
        <v>0</v>
      </c>
      <c r="Q146" s="16"/>
      <c r="R146" s="16"/>
      <c r="S146" s="17">
        <f t="shared" si="124"/>
        <v>0</v>
      </c>
      <c r="T146" s="16"/>
      <c r="U146" s="16">
        <f t="shared" si="127"/>
        <v>2500</v>
      </c>
      <c r="V146" s="16">
        <v>240</v>
      </c>
      <c r="W146" s="16"/>
    </row>
    <row r="147" spans="1:24">
      <c r="A147" s="10">
        <v>126</v>
      </c>
      <c r="B147" s="10">
        <v>1371</v>
      </c>
      <c r="C147" s="11" t="s">
        <v>961</v>
      </c>
      <c r="D147" s="21">
        <v>41285</v>
      </c>
      <c r="E147" s="142">
        <v>60000</v>
      </c>
      <c r="F147" s="143">
        <f t="shared" si="126"/>
        <v>60000</v>
      </c>
      <c r="G147" s="23">
        <v>41642</v>
      </c>
      <c r="H147" s="114">
        <v>60000</v>
      </c>
      <c r="I147" s="114">
        <v>2406</v>
      </c>
      <c r="J147" s="16">
        <v>1609</v>
      </c>
      <c r="K147" s="15">
        <f t="shared" si="121"/>
        <v>64015</v>
      </c>
      <c r="L147" s="16">
        <v>60000</v>
      </c>
      <c r="M147" s="72">
        <v>2746</v>
      </c>
      <c r="N147" s="75">
        <v>1830</v>
      </c>
      <c r="O147" s="15">
        <f t="shared" si="122"/>
        <v>64576</v>
      </c>
      <c r="P147" s="15">
        <f t="shared" si="123"/>
        <v>0</v>
      </c>
      <c r="Q147" s="16"/>
      <c r="R147" s="16"/>
      <c r="S147" s="17">
        <f t="shared" si="124"/>
        <v>0</v>
      </c>
      <c r="T147" s="16"/>
      <c r="U147" s="16">
        <f t="shared" si="127"/>
        <v>3000</v>
      </c>
      <c r="V147" s="16">
        <v>130</v>
      </c>
      <c r="W147" s="16"/>
    </row>
    <row r="148" spans="1:24">
      <c r="A148" s="10">
        <v>127</v>
      </c>
      <c r="B148" s="10">
        <v>1373</v>
      </c>
      <c r="C148" s="11" t="s">
        <v>635</v>
      </c>
      <c r="D148" s="21">
        <v>41700</v>
      </c>
      <c r="E148" s="142">
        <v>48000</v>
      </c>
      <c r="F148" s="143">
        <f t="shared" si="126"/>
        <v>48000</v>
      </c>
      <c r="G148" s="23">
        <v>41704</v>
      </c>
      <c r="H148" s="114">
        <v>48000</v>
      </c>
      <c r="I148" s="114">
        <v>1380</v>
      </c>
      <c r="J148" s="16">
        <v>920</v>
      </c>
      <c r="K148" s="15">
        <f t="shared" si="121"/>
        <v>50300</v>
      </c>
      <c r="L148" s="16">
        <v>48000</v>
      </c>
      <c r="M148" s="72">
        <v>2949</v>
      </c>
      <c r="N148" s="75">
        <v>1966</v>
      </c>
      <c r="O148" s="15">
        <f t="shared" si="122"/>
        <v>52915</v>
      </c>
      <c r="P148" s="15">
        <f t="shared" si="123"/>
        <v>0</v>
      </c>
      <c r="Q148" s="16"/>
      <c r="R148" s="16"/>
      <c r="S148" s="17">
        <f t="shared" si="124"/>
        <v>0</v>
      </c>
      <c r="T148" s="16"/>
      <c r="U148" s="16">
        <f t="shared" si="127"/>
        <v>2400</v>
      </c>
      <c r="V148" s="16">
        <v>200</v>
      </c>
      <c r="W148" s="16"/>
    </row>
    <row r="149" spans="1:24">
      <c r="A149" s="10">
        <v>128</v>
      </c>
      <c r="B149" s="10">
        <v>1380</v>
      </c>
      <c r="C149" s="11" t="s">
        <v>222</v>
      </c>
      <c r="D149" s="114" t="s">
        <v>903</v>
      </c>
      <c r="E149" s="142">
        <v>60000</v>
      </c>
      <c r="F149" s="143">
        <f t="shared" si="126"/>
        <v>60000</v>
      </c>
      <c r="G149" s="22" t="s">
        <v>892</v>
      </c>
      <c r="H149" s="114">
        <v>60000</v>
      </c>
      <c r="I149" s="114">
        <v>1128</v>
      </c>
      <c r="J149" s="16">
        <v>752</v>
      </c>
      <c r="K149" s="15">
        <f t="shared" si="121"/>
        <v>61880</v>
      </c>
      <c r="L149" s="16">
        <v>60000</v>
      </c>
      <c r="M149" s="72">
        <v>3726</v>
      </c>
      <c r="N149" s="75">
        <v>2484</v>
      </c>
      <c r="O149" s="15">
        <f t="shared" si="122"/>
        <v>66210</v>
      </c>
      <c r="P149" s="15">
        <f t="shared" si="123"/>
        <v>0</v>
      </c>
      <c r="Q149" s="16"/>
      <c r="R149" s="16"/>
      <c r="S149" s="17">
        <f t="shared" si="124"/>
        <v>0</v>
      </c>
      <c r="T149" s="16"/>
      <c r="U149" s="16">
        <f t="shared" si="127"/>
        <v>3000</v>
      </c>
      <c r="V149" s="16">
        <v>240</v>
      </c>
      <c r="W149" s="16"/>
    </row>
    <row r="150" spans="1:24">
      <c r="A150" s="10">
        <v>129</v>
      </c>
      <c r="B150" s="10">
        <v>1381</v>
      </c>
      <c r="C150" s="11" t="s">
        <v>915</v>
      </c>
      <c r="D150" s="114" t="s">
        <v>903</v>
      </c>
      <c r="E150" s="142">
        <v>60000</v>
      </c>
      <c r="F150" s="143">
        <f t="shared" si="126"/>
        <v>60000</v>
      </c>
      <c r="G150" s="22" t="s">
        <v>892</v>
      </c>
      <c r="H150" s="114">
        <v>60000</v>
      </c>
      <c r="I150" s="114">
        <v>1122</v>
      </c>
      <c r="J150" s="16">
        <v>748</v>
      </c>
      <c r="K150" s="15">
        <f t="shared" si="121"/>
        <v>61870</v>
      </c>
      <c r="L150" s="16">
        <v>60000</v>
      </c>
      <c r="M150" s="72">
        <v>3186</v>
      </c>
      <c r="N150" s="75">
        <v>2124</v>
      </c>
      <c r="O150" s="15">
        <f t="shared" si="122"/>
        <v>65310</v>
      </c>
      <c r="P150" s="15">
        <f t="shared" si="123"/>
        <v>0</v>
      </c>
      <c r="Q150" s="16"/>
      <c r="R150" s="16"/>
      <c r="S150" s="17">
        <f t="shared" si="124"/>
        <v>0</v>
      </c>
      <c r="T150" s="16"/>
      <c r="U150" s="16">
        <f t="shared" si="127"/>
        <v>3000</v>
      </c>
      <c r="V150" s="16">
        <v>200</v>
      </c>
      <c r="W150" s="16"/>
    </row>
    <row r="151" spans="1:24" s="86" customFormat="1" ht="18.75">
      <c r="A151" s="84"/>
      <c r="B151" s="84"/>
      <c r="C151" s="81" t="s">
        <v>1290</v>
      </c>
      <c r="D151" s="85"/>
      <c r="E151" s="175">
        <f t="shared" ref="E151:W151" si="128">SUM(E144:E150)</f>
        <v>398000</v>
      </c>
      <c r="F151" s="175">
        <f t="shared" si="128"/>
        <v>398000</v>
      </c>
      <c r="G151" s="70">
        <f t="shared" si="128"/>
        <v>124988</v>
      </c>
      <c r="H151" s="70">
        <f t="shared" si="128"/>
        <v>398000</v>
      </c>
      <c r="I151" s="70">
        <f t="shared" si="128"/>
        <v>13852</v>
      </c>
      <c r="J151" s="70">
        <f t="shared" si="128"/>
        <v>9251</v>
      </c>
      <c r="K151" s="70">
        <f t="shared" si="128"/>
        <v>421103</v>
      </c>
      <c r="L151" s="70">
        <f t="shared" si="128"/>
        <v>398000</v>
      </c>
      <c r="M151" s="70">
        <f t="shared" si="128"/>
        <v>22953</v>
      </c>
      <c r="N151" s="70">
        <f t="shared" si="128"/>
        <v>15301</v>
      </c>
      <c r="O151" s="70">
        <f t="shared" si="128"/>
        <v>436254</v>
      </c>
      <c r="P151" s="70">
        <f t="shared" si="128"/>
        <v>0</v>
      </c>
      <c r="Q151" s="70">
        <f t="shared" si="128"/>
        <v>0</v>
      </c>
      <c r="R151" s="70">
        <f t="shared" si="128"/>
        <v>0</v>
      </c>
      <c r="S151" s="70">
        <f t="shared" si="128"/>
        <v>0</v>
      </c>
      <c r="T151" s="70">
        <f t="shared" si="128"/>
        <v>0</v>
      </c>
      <c r="U151" s="70">
        <f t="shared" si="128"/>
        <v>19900</v>
      </c>
      <c r="V151" s="70">
        <f t="shared" si="128"/>
        <v>1330</v>
      </c>
      <c r="W151" s="70">
        <f t="shared" si="128"/>
        <v>0</v>
      </c>
    </row>
    <row r="152" spans="1:24">
      <c r="A152" s="10">
        <v>130</v>
      </c>
      <c r="B152" s="10">
        <v>1415</v>
      </c>
      <c r="C152" s="11" t="s">
        <v>1003</v>
      </c>
      <c r="D152" s="114" t="s">
        <v>914</v>
      </c>
      <c r="E152" s="142">
        <v>60000</v>
      </c>
      <c r="F152" s="143">
        <f t="shared" ref="F152:F157" si="129">SUM(E152:E152)</f>
        <v>60000</v>
      </c>
      <c r="G152" s="22" t="s">
        <v>1159</v>
      </c>
      <c r="H152" s="114">
        <v>60000</v>
      </c>
      <c r="I152" s="114">
        <f>M152</f>
        <v>3924</v>
      </c>
      <c r="J152" s="16">
        <f>N152</f>
        <v>2616</v>
      </c>
      <c r="K152" s="15">
        <f t="shared" ref="K152:K156" si="130">H152+I152+J152</f>
        <v>66540</v>
      </c>
      <c r="L152" s="16">
        <v>60000</v>
      </c>
      <c r="M152" s="72">
        <v>3924</v>
      </c>
      <c r="N152" s="75">
        <v>2616</v>
      </c>
      <c r="O152" s="15">
        <f t="shared" ref="O152:O156" si="131">L152+M152+N152</f>
        <v>66540</v>
      </c>
      <c r="P152" s="15">
        <f t="shared" ref="P152:P156" si="132">H152-L152</f>
        <v>0</v>
      </c>
      <c r="Q152" s="16"/>
      <c r="R152" s="16"/>
      <c r="S152" s="17">
        <f t="shared" ref="S152:S156" si="133">P152+Q152+R152</f>
        <v>0</v>
      </c>
      <c r="T152" s="16"/>
      <c r="U152" s="16">
        <f>F152/100*5</f>
        <v>3000</v>
      </c>
      <c r="V152" s="16">
        <v>140</v>
      </c>
      <c r="W152" s="16"/>
      <c r="X152" s="25"/>
    </row>
    <row r="153" spans="1:24">
      <c r="A153" s="10">
        <v>131</v>
      </c>
      <c r="B153" s="10">
        <v>1427</v>
      </c>
      <c r="C153" s="11" t="s">
        <v>1136</v>
      </c>
      <c r="D153" s="21">
        <v>41650</v>
      </c>
      <c r="E153" s="142">
        <v>60000</v>
      </c>
      <c r="F153" s="143">
        <f t="shared" si="129"/>
        <v>60000</v>
      </c>
      <c r="G153" s="23">
        <v>42007</v>
      </c>
      <c r="H153" s="114">
        <v>60000</v>
      </c>
      <c r="I153" s="114">
        <f t="shared" ref="I153:J157" si="134">M153</f>
        <v>2112</v>
      </c>
      <c r="J153" s="16">
        <f t="shared" si="134"/>
        <v>1408</v>
      </c>
      <c r="K153" s="15">
        <f t="shared" si="130"/>
        <v>63520</v>
      </c>
      <c r="L153" s="16">
        <v>60000</v>
      </c>
      <c r="M153" s="75">
        <v>2112</v>
      </c>
      <c r="N153" s="75">
        <v>1408</v>
      </c>
      <c r="O153" s="15">
        <f t="shared" si="131"/>
        <v>63520</v>
      </c>
      <c r="P153" s="15">
        <f t="shared" si="132"/>
        <v>0</v>
      </c>
      <c r="Q153" s="16"/>
      <c r="R153" s="16"/>
      <c r="S153" s="17">
        <f t="shared" si="133"/>
        <v>0</v>
      </c>
      <c r="T153" s="16"/>
      <c r="U153" s="48">
        <f t="shared" ref="U153:U157" si="135">F153/100*5</f>
        <v>3000</v>
      </c>
      <c r="V153" s="16">
        <v>350</v>
      </c>
      <c r="W153" s="16"/>
      <c r="X153" s="25"/>
    </row>
    <row r="154" spans="1:24">
      <c r="A154" s="10">
        <v>132</v>
      </c>
      <c r="B154" s="10">
        <v>1445</v>
      </c>
      <c r="C154" s="11" t="s">
        <v>1153</v>
      </c>
      <c r="D154" s="114" t="s">
        <v>1158</v>
      </c>
      <c r="E154" s="142">
        <v>60000</v>
      </c>
      <c r="F154" s="143">
        <f t="shared" si="129"/>
        <v>60000</v>
      </c>
      <c r="G154" s="22" t="s">
        <v>1160</v>
      </c>
      <c r="H154" s="114">
        <v>60000</v>
      </c>
      <c r="I154" s="114">
        <f t="shared" si="134"/>
        <v>3732</v>
      </c>
      <c r="J154" s="16">
        <f t="shared" si="134"/>
        <v>2488</v>
      </c>
      <c r="K154" s="15">
        <f t="shared" si="130"/>
        <v>66220</v>
      </c>
      <c r="L154" s="16">
        <v>60000</v>
      </c>
      <c r="M154" s="75">
        <v>3732</v>
      </c>
      <c r="N154" s="75">
        <v>2488</v>
      </c>
      <c r="O154" s="15">
        <f t="shared" si="131"/>
        <v>66220</v>
      </c>
      <c r="P154" s="15">
        <f t="shared" si="132"/>
        <v>0</v>
      </c>
      <c r="Q154" s="16"/>
      <c r="R154" s="16"/>
      <c r="S154" s="17">
        <f t="shared" si="133"/>
        <v>0</v>
      </c>
      <c r="T154" s="16"/>
      <c r="U154" s="48">
        <f t="shared" si="135"/>
        <v>3000</v>
      </c>
      <c r="V154" s="16">
        <v>240</v>
      </c>
      <c r="W154" s="16"/>
      <c r="X154" s="25"/>
    </row>
    <row r="155" spans="1:24">
      <c r="A155" s="10">
        <v>133</v>
      </c>
      <c r="B155" s="10">
        <v>1446</v>
      </c>
      <c r="C155" s="11" t="s">
        <v>319</v>
      </c>
      <c r="D155" s="114" t="s">
        <v>1158</v>
      </c>
      <c r="E155" s="142">
        <v>60000</v>
      </c>
      <c r="F155" s="143">
        <f t="shared" si="129"/>
        <v>60000</v>
      </c>
      <c r="G155" s="22" t="s">
        <v>1160</v>
      </c>
      <c r="H155" s="114">
        <v>60000</v>
      </c>
      <c r="I155" s="114">
        <f t="shared" si="134"/>
        <v>3678</v>
      </c>
      <c r="J155" s="16">
        <f t="shared" si="134"/>
        <v>2452</v>
      </c>
      <c r="K155" s="15">
        <f t="shared" si="130"/>
        <v>66130</v>
      </c>
      <c r="L155" s="16">
        <v>60000</v>
      </c>
      <c r="M155" s="75">
        <v>3678</v>
      </c>
      <c r="N155" s="75">
        <v>2452</v>
      </c>
      <c r="O155" s="15">
        <f t="shared" si="131"/>
        <v>66130</v>
      </c>
      <c r="P155" s="15">
        <f t="shared" si="132"/>
        <v>0</v>
      </c>
      <c r="Q155" s="16"/>
      <c r="R155" s="16"/>
      <c r="S155" s="17">
        <f t="shared" si="133"/>
        <v>0</v>
      </c>
      <c r="T155" s="16"/>
      <c r="U155" s="48">
        <f t="shared" si="135"/>
        <v>3000</v>
      </c>
      <c r="V155" s="16">
        <v>240</v>
      </c>
      <c r="W155" s="16"/>
      <c r="X155" s="25"/>
    </row>
    <row r="156" spans="1:24">
      <c r="A156" s="10">
        <v>134</v>
      </c>
      <c r="B156" s="10">
        <v>1447</v>
      </c>
      <c r="C156" s="11" t="s">
        <v>1063</v>
      </c>
      <c r="D156" s="114" t="s">
        <v>1158</v>
      </c>
      <c r="E156" s="142">
        <v>60000</v>
      </c>
      <c r="F156" s="143">
        <f t="shared" si="129"/>
        <v>60000</v>
      </c>
      <c r="G156" s="22" t="s">
        <v>1160</v>
      </c>
      <c r="H156" s="114">
        <v>60000</v>
      </c>
      <c r="I156" s="114">
        <f t="shared" si="134"/>
        <v>3846</v>
      </c>
      <c r="J156" s="16">
        <f t="shared" si="134"/>
        <v>2564</v>
      </c>
      <c r="K156" s="15">
        <f t="shared" si="130"/>
        <v>66410</v>
      </c>
      <c r="L156" s="16">
        <v>60000</v>
      </c>
      <c r="M156" s="75">
        <v>3846</v>
      </c>
      <c r="N156" s="75">
        <v>2564</v>
      </c>
      <c r="O156" s="15">
        <f t="shared" si="131"/>
        <v>66410</v>
      </c>
      <c r="P156" s="15">
        <f t="shared" si="132"/>
        <v>0</v>
      </c>
      <c r="Q156" s="16"/>
      <c r="R156" s="16"/>
      <c r="S156" s="17">
        <f t="shared" si="133"/>
        <v>0</v>
      </c>
      <c r="T156" s="16"/>
      <c r="U156" s="48">
        <f t="shared" si="135"/>
        <v>3000</v>
      </c>
      <c r="V156" s="16">
        <v>200</v>
      </c>
      <c r="W156" s="16"/>
      <c r="X156" s="25"/>
    </row>
    <row r="157" spans="1:24">
      <c r="A157" s="10">
        <v>135</v>
      </c>
      <c r="B157" s="10">
        <v>1462</v>
      </c>
      <c r="C157" s="11" t="s">
        <v>1298</v>
      </c>
      <c r="D157" s="114" t="s">
        <v>1299</v>
      </c>
      <c r="E157" s="142">
        <v>60000</v>
      </c>
      <c r="F157" s="143">
        <f t="shared" si="129"/>
        <v>60000</v>
      </c>
      <c r="G157" s="22" t="s">
        <v>1373</v>
      </c>
      <c r="H157" s="114">
        <v>60000</v>
      </c>
      <c r="I157" s="114">
        <f t="shared" si="134"/>
        <v>3606</v>
      </c>
      <c r="J157" s="16">
        <f t="shared" si="134"/>
        <v>2404</v>
      </c>
      <c r="K157" s="15">
        <f t="shared" ref="K157" si="136">H157+I157+J157</f>
        <v>66010</v>
      </c>
      <c r="L157" s="16">
        <v>60000</v>
      </c>
      <c r="M157" s="75">
        <v>3606</v>
      </c>
      <c r="N157" s="75">
        <v>2404</v>
      </c>
      <c r="O157" s="15">
        <f t="shared" ref="O157" si="137">L157+M157+N157</f>
        <v>66010</v>
      </c>
      <c r="P157" s="15">
        <f t="shared" ref="P157" si="138">H157-L157</f>
        <v>0</v>
      </c>
      <c r="Q157" s="16"/>
      <c r="R157" s="16"/>
      <c r="S157" s="17">
        <f t="shared" ref="S157" si="139">P157+Q157+R157</f>
        <v>0</v>
      </c>
      <c r="T157" s="16"/>
      <c r="U157" s="48">
        <f t="shared" si="135"/>
        <v>3000</v>
      </c>
      <c r="V157" s="16">
        <v>750</v>
      </c>
      <c r="W157" s="16"/>
      <c r="X157" s="25"/>
    </row>
    <row r="158" spans="1:24" s="83" customFormat="1">
      <c r="A158" s="80"/>
      <c r="B158" s="80"/>
      <c r="C158" s="81" t="s">
        <v>1312</v>
      </c>
      <c r="D158" s="82"/>
      <c r="E158" s="175">
        <f t="shared" ref="E158:W158" si="140">SUM(E152:E157)</f>
        <v>360000</v>
      </c>
      <c r="F158" s="175">
        <f t="shared" si="140"/>
        <v>360000</v>
      </c>
      <c r="G158" s="70">
        <f t="shared" si="140"/>
        <v>42007</v>
      </c>
      <c r="H158" s="70">
        <f t="shared" si="140"/>
        <v>360000</v>
      </c>
      <c r="I158" s="70">
        <f t="shared" si="140"/>
        <v>20898</v>
      </c>
      <c r="J158" s="70">
        <f t="shared" si="140"/>
        <v>13932</v>
      </c>
      <c r="K158" s="70">
        <f t="shared" si="140"/>
        <v>394830</v>
      </c>
      <c r="L158" s="70">
        <f t="shared" si="140"/>
        <v>360000</v>
      </c>
      <c r="M158" s="70">
        <f t="shared" si="140"/>
        <v>20898</v>
      </c>
      <c r="N158" s="70">
        <f t="shared" si="140"/>
        <v>13932</v>
      </c>
      <c r="O158" s="70">
        <f t="shared" si="140"/>
        <v>394830</v>
      </c>
      <c r="P158" s="70">
        <f t="shared" si="140"/>
        <v>0</v>
      </c>
      <c r="Q158" s="70">
        <f t="shared" si="140"/>
        <v>0</v>
      </c>
      <c r="R158" s="70">
        <f t="shared" si="140"/>
        <v>0</v>
      </c>
      <c r="S158" s="70">
        <f t="shared" si="140"/>
        <v>0</v>
      </c>
      <c r="T158" s="70">
        <f t="shared" si="140"/>
        <v>0</v>
      </c>
      <c r="U158" s="70">
        <f t="shared" si="140"/>
        <v>18000</v>
      </c>
      <c r="V158" s="70">
        <f t="shared" si="140"/>
        <v>1920</v>
      </c>
      <c r="W158" s="70">
        <f t="shared" si="140"/>
        <v>0</v>
      </c>
      <c r="X158" s="92"/>
    </row>
    <row r="159" spans="1:24">
      <c r="A159" s="10">
        <v>136</v>
      </c>
      <c r="B159" s="10">
        <v>1523</v>
      </c>
      <c r="C159" s="11" t="s">
        <v>390</v>
      </c>
      <c r="D159" s="21" t="s">
        <v>1344</v>
      </c>
      <c r="E159" s="142">
        <v>75000</v>
      </c>
      <c r="F159" s="143">
        <f>SUM(E159:E159)</f>
        <v>75000</v>
      </c>
      <c r="G159" s="22" t="s">
        <v>1380</v>
      </c>
      <c r="H159" s="114">
        <v>75000</v>
      </c>
      <c r="I159" s="114">
        <f t="shared" ref="I159:J159" si="141">M159</f>
        <v>4590</v>
      </c>
      <c r="J159" s="114">
        <f t="shared" si="141"/>
        <v>3060</v>
      </c>
      <c r="K159" s="15">
        <f t="shared" ref="K159:K166" si="142">H159+I159+J159</f>
        <v>82650</v>
      </c>
      <c r="L159" s="16">
        <v>75000</v>
      </c>
      <c r="M159" s="75">
        <v>4590</v>
      </c>
      <c r="N159" s="75">
        <v>3060</v>
      </c>
      <c r="O159" s="15">
        <f t="shared" ref="O159:O166" si="143">L159+M159+N159</f>
        <v>82650</v>
      </c>
      <c r="P159" s="15">
        <f t="shared" ref="P159:P166" si="144">H159-L159</f>
        <v>0</v>
      </c>
      <c r="Q159" s="16"/>
      <c r="R159" s="16"/>
      <c r="S159" s="17">
        <f t="shared" ref="S159:S166" si="145">P159+Q159+R159</f>
        <v>0</v>
      </c>
      <c r="T159" s="16"/>
      <c r="U159" s="16">
        <f t="shared" ref="U159" si="146">F159/100*5</f>
        <v>3750</v>
      </c>
      <c r="V159" s="16">
        <v>390</v>
      </c>
      <c r="W159" s="16"/>
      <c r="X159" s="25"/>
    </row>
    <row r="160" spans="1:24" s="83" customFormat="1">
      <c r="A160" s="80"/>
      <c r="B160" s="80"/>
      <c r="C160" s="81" t="s">
        <v>1345</v>
      </c>
      <c r="D160" s="93"/>
      <c r="E160" s="142">
        <f t="shared" ref="E160:W160" si="147">SUM(E159:E159)</f>
        <v>75000</v>
      </c>
      <c r="F160" s="142">
        <f t="shared" si="147"/>
        <v>75000</v>
      </c>
      <c r="G160" s="69">
        <f t="shared" si="147"/>
        <v>0</v>
      </c>
      <c r="H160" s="69">
        <f t="shared" si="147"/>
        <v>75000</v>
      </c>
      <c r="I160" s="69">
        <f t="shared" si="147"/>
        <v>4590</v>
      </c>
      <c r="J160" s="69">
        <f t="shared" si="147"/>
        <v>3060</v>
      </c>
      <c r="K160" s="69">
        <f t="shared" si="147"/>
        <v>82650</v>
      </c>
      <c r="L160" s="69">
        <f t="shared" si="147"/>
        <v>75000</v>
      </c>
      <c r="M160" s="69">
        <f t="shared" si="147"/>
        <v>4590</v>
      </c>
      <c r="N160" s="69">
        <f t="shared" si="147"/>
        <v>3060</v>
      </c>
      <c r="O160" s="69">
        <f t="shared" si="147"/>
        <v>82650</v>
      </c>
      <c r="P160" s="69">
        <f t="shared" si="147"/>
        <v>0</v>
      </c>
      <c r="Q160" s="69">
        <f t="shared" si="147"/>
        <v>0</v>
      </c>
      <c r="R160" s="69">
        <f t="shared" si="147"/>
        <v>0</v>
      </c>
      <c r="S160" s="69">
        <f t="shared" si="147"/>
        <v>0</v>
      </c>
      <c r="T160" s="69">
        <f t="shared" si="147"/>
        <v>0</v>
      </c>
      <c r="U160" s="69">
        <f t="shared" si="147"/>
        <v>3750</v>
      </c>
      <c r="V160" s="69">
        <f t="shared" si="147"/>
        <v>390</v>
      </c>
      <c r="W160" s="69">
        <f t="shared" si="147"/>
        <v>0</v>
      </c>
      <c r="X160" s="92"/>
    </row>
    <row r="161" spans="1:30">
      <c r="A161" s="10">
        <v>137</v>
      </c>
      <c r="B161" s="10">
        <v>1526</v>
      </c>
      <c r="C161" s="11" t="s">
        <v>1346</v>
      </c>
      <c r="D161" s="21" t="s">
        <v>1358</v>
      </c>
      <c r="E161" s="142">
        <v>72000</v>
      </c>
      <c r="F161" s="143">
        <f t="shared" ref="F161:F167" si="148">SUM(E161:E161)</f>
        <v>72000</v>
      </c>
      <c r="G161" s="22" t="s">
        <v>1382</v>
      </c>
      <c r="H161" s="114">
        <v>72000</v>
      </c>
      <c r="I161" s="114">
        <f>M161</f>
        <v>4332</v>
      </c>
      <c r="J161" s="114">
        <f>N161</f>
        <v>2888</v>
      </c>
      <c r="K161" s="15">
        <f t="shared" si="142"/>
        <v>79220</v>
      </c>
      <c r="L161" s="16">
        <v>72000</v>
      </c>
      <c r="M161" s="75">
        <v>4332</v>
      </c>
      <c r="N161" s="75">
        <v>2888</v>
      </c>
      <c r="O161" s="15">
        <f t="shared" si="143"/>
        <v>79220</v>
      </c>
      <c r="P161" s="15">
        <f t="shared" si="144"/>
        <v>0</v>
      </c>
      <c r="Q161" s="16"/>
      <c r="R161" s="16"/>
      <c r="S161" s="17">
        <f t="shared" si="145"/>
        <v>0</v>
      </c>
      <c r="T161" s="16"/>
      <c r="U161" s="16">
        <f>F161/100*5</f>
        <v>3600</v>
      </c>
      <c r="V161" s="16">
        <v>270</v>
      </c>
      <c r="W161" s="16"/>
      <c r="X161" s="25"/>
    </row>
    <row r="162" spans="1:30">
      <c r="A162" s="10">
        <v>138</v>
      </c>
      <c r="B162" s="10">
        <v>1530</v>
      </c>
      <c r="C162" s="11" t="s">
        <v>1129</v>
      </c>
      <c r="D162" s="21" t="s">
        <v>1358</v>
      </c>
      <c r="E162" s="142">
        <v>72000</v>
      </c>
      <c r="F162" s="143">
        <f t="shared" si="148"/>
        <v>72000</v>
      </c>
      <c r="G162" s="22" t="s">
        <v>1382</v>
      </c>
      <c r="H162" s="114">
        <v>72000</v>
      </c>
      <c r="I162" s="114">
        <f t="shared" ref="I162:J166" si="149">M162</f>
        <v>4374</v>
      </c>
      <c r="J162" s="114">
        <f t="shared" si="149"/>
        <v>2916</v>
      </c>
      <c r="K162" s="15">
        <f t="shared" si="142"/>
        <v>79290</v>
      </c>
      <c r="L162" s="16">
        <v>72000</v>
      </c>
      <c r="M162" s="75">
        <v>4374</v>
      </c>
      <c r="N162" s="75">
        <v>2916</v>
      </c>
      <c r="O162" s="15">
        <f t="shared" si="143"/>
        <v>79290</v>
      </c>
      <c r="P162" s="15">
        <f t="shared" si="144"/>
        <v>0</v>
      </c>
      <c r="Q162" s="16"/>
      <c r="R162" s="16"/>
      <c r="S162" s="17">
        <f t="shared" si="145"/>
        <v>0</v>
      </c>
      <c r="T162" s="16"/>
      <c r="U162" s="16">
        <f t="shared" ref="U162:U167" si="150">F162/100*5</f>
        <v>3600</v>
      </c>
      <c r="V162" s="16">
        <v>1110</v>
      </c>
      <c r="W162" s="16"/>
      <c r="X162" s="25"/>
    </row>
    <row r="163" spans="1:30">
      <c r="A163" s="10">
        <v>139</v>
      </c>
      <c r="B163" s="10">
        <v>1537</v>
      </c>
      <c r="C163" s="11" t="s">
        <v>1154</v>
      </c>
      <c r="D163" s="21" t="s">
        <v>1358</v>
      </c>
      <c r="E163" s="142">
        <v>72000</v>
      </c>
      <c r="F163" s="143">
        <f t="shared" si="148"/>
        <v>72000</v>
      </c>
      <c r="G163" s="22" t="s">
        <v>1382</v>
      </c>
      <c r="H163" s="114">
        <v>72000</v>
      </c>
      <c r="I163" s="114">
        <f t="shared" si="149"/>
        <v>4506</v>
      </c>
      <c r="J163" s="114">
        <f t="shared" si="149"/>
        <v>3004</v>
      </c>
      <c r="K163" s="15">
        <f t="shared" si="142"/>
        <v>79510</v>
      </c>
      <c r="L163" s="16">
        <v>72000</v>
      </c>
      <c r="M163" s="75">
        <v>4506</v>
      </c>
      <c r="N163" s="75">
        <v>3004</v>
      </c>
      <c r="O163" s="15">
        <f t="shared" si="143"/>
        <v>79510</v>
      </c>
      <c r="P163" s="15">
        <f t="shared" si="144"/>
        <v>0</v>
      </c>
      <c r="Q163" s="16"/>
      <c r="R163" s="16"/>
      <c r="S163" s="17">
        <f t="shared" si="145"/>
        <v>0</v>
      </c>
      <c r="T163" s="16"/>
      <c r="U163" s="16">
        <f t="shared" si="150"/>
        <v>3600</v>
      </c>
      <c r="V163" s="16">
        <v>480</v>
      </c>
      <c r="W163" s="16"/>
      <c r="X163" s="25"/>
    </row>
    <row r="164" spans="1:30">
      <c r="A164" s="10">
        <v>140</v>
      </c>
      <c r="B164" s="10">
        <v>1539</v>
      </c>
      <c r="C164" s="11" t="s">
        <v>1355</v>
      </c>
      <c r="D164" s="21" t="s">
        <v>1358</v>
      </c>
      <c r="E164" s="142">
        <v>72000</v>
      </c>
      <c r="F164" s="143">
        <f t="shared" si="148"/>
        <v>72000</v>
      </c>
      <c r="G164" s="22" t="s">
        <v>1382</v>
      </c>
      <c r="H164" s="114">
        <v>72000</v>
      </c>
      <c r="I164" s="114">
        <f t="shared" si="149"/>
        <v>4470</v>
      </c>
      <c r="J164" s="114">
        <f t="shared" si="149"/>
        <v>2980</v>
      </c>
      <c r="K164" s="15">
        <f t="shared" si="142"/>
        <v>79450</v>
      </c>
      <c r="L164" s="16">
        <v>72000</v>
      </c>
      <c r="M164" s="75">
        <v>4470</v>
      </c>
      <c r="N164" s="75">
        <v>2980</v>
      </c>
      <c r="O164" s="15">
        <f t="shared" si="143"/>
        <v>79450</v>
      </c>
      <c r="P164" s="15">
        <f t="shared" si="144"/>
        <v>0</v>
      </c>
      <c r="Q164" s="16"/>
      <c r="R164" s="16"/>
      <c r="S164" s="17">
        <f t="shared" si="145"/>
        <v>0</v>
      </c>
      <c r="T164" s="16"/>
      <c r="U164" s="16">
        <f t="shared" si="150"/>
        <v>3600</v>
      </c>
      <c r="V164" s="16">
        <v>460</v>
      </c>
      <c r="W164" s="16"/>
      <c r="X164" s="25"/>
    </row>
    <row r="165" spans="1:30">
      <c r="A165" s="10">
        <v>141</v>
      </c>
      <c r="B165" s="10">
        <v>1542</v>
      </c>
      <c r="C165" s="11" t="s">
        <v>661</v>
      </c>
      <c r="D165" s="21" t="s">
        <v>1358</v>
      </c>
      <c r="E165" s="142">
        <v>72000</v>
      </c>
      <c r="F165" s="143">
        <f t="shared" si="148"/>
        <v>72000</v>
      </c>
      <c r="G165" s="22" t="s">
        <v>1382</v>
      </c>
      <c r="H165" s="114">
        <v>72000</v>
      </c>
      <c r="I165" s="114">
        <f t="shared" si="149"/>
        <v>4482</v>
      </c>
      <c r="J165" s="114">
        <f t="shared" si="149"/>
        <v>2988</v>
      </c>
      <c r="K165" s="15">
        <f t="shared" si="142"/>
        <v>79470</v>
      </c>
      <c r="L165" s="16">
        <v>72000</v>
      </c>
      <c r="M165" s="75">
        <v>4482</v>
      </c>
      <c r="N165" s="75">
        <v>2988</v>
      </c>
      <c r="O165" s="15">
        <f t="shared" si="143"/>
        <v>79470</v>
      </c>
      <c r="P165" s="15">
        <f t="shared" si="144"/>
        <v>0</v>
      </c>
      <c r="Q165" s="16"/>
      <c r="R165" s="16"/>
      <c r="S165" s="17">
        <f t="shared" si="145"/>
        <v>0</v>
      </c>
      <c r="T165" s="16"/>
      <c r="U165" s="16">
        <f t="shared" si="150"/>
        <v>3600</v>
      </c>
      <c r="V165" s="16">
        <v>1100</v>
      </c>
      <c r="W165" s="16"/>
      <c r="X165" s="25"/>
    </row>
    <row r="166" spans="1:30">
      <c r="A166" s="10">
        <v>142</v>
      </c>
      <c r="B166" s="10">
        <v>1543</v>
      </c>
      <c r="C166" s="11" t="s">
        <v>1102</v>
      </c>
      <c r="D166" s="21" t="s">
        <v>1358</v>
      </c>
      <c r="E166" s="142">
        <v>72000</v>
      </c>
      <c r="F166" s="143">
        <f t="shared" si="148"/>
        <v>72000</v>
      </c>
      <c r="G166" s="22" t="s">
        <v>1382</v>
      </c>
      <c r="H166" s="114">
        <v>72000</v>
      </c>
      <c r="I166" s="114">
        <f t="shared" si="149"/>
        <v>4482</v>
      </c>
      <c r="J166" s="114">
        <f t="shared" si="149"/>
        <v>2988</v>
      </c>
      <c r="K166" s="15">
        <f t="shared" si="142"/>
        <v>79470</v>
      </c>
      <c r="L166" s="16">
        <v>72000</v>
      </c>
      <c r="M166" s="75">
        <v>4482</v>
      </c>
      <c r="N166" s="75">
        <v>2988</v>
      </c>
      <c r="O166" s="15">
        <f t="shared" si="143"/>
        <v>79470</v>
      </c>
      <c r="P166" s="15">
        <f t="shared" si="144"/>
        <v>0</v>
      </c>
      <c r="Q166" s="16"/>
      <c r="R166" s="16"/>
      <c r="S166" s="17">
        <f t="shared" si="145"/>
        <v>0</v>
      </c>
      <c r="T166" s="16"/>
      <c r="U166" s="16">
        <f t="shared" si="150"/>
        <v>3600</v>
      </c>
      <c r="V166" s="16">
        <v>790</v>
      </c>
      <c r="W166" s="16"/>
      <c r="X166" s="25"/>
    </row>
    <row r="167" spans="1:30" s="333" customFormat="1">
      <c r="A167" s="323">
        <v>143</v>
      </c>
      <c r="B167" s="323">
        <v>1572</v>
      </c>
      <c r="C167" s="349" t="s">
        <v>1393</v>
      </c>
      <c r="D167" s="325" t="s">
        <v>1397</v>
      </c>
      <c r="E167" s="326">
        <v>72000</v>
      </c>
      <c r="F167" s="327">
        <f t="shared" si="148"/>
        <v>72000</v>
      </c>
      <c r="G167" s="350" t="s">
        <v>1668</v>
      </c>
      <c r="H167" s="329">
        <f t="shared" ref="H167:H170" si="151">Y167*X167</f>
        <v>72000</v>
      </c>
      <c r="I167" s="329">
        <f t="shared" ref="I167" si="152">M167</f>
        <v>4392</v>
      </c>
      <c r="J167" s="329">
        <f t="shared" ref="J167" si="153">N167</f>
        <v>2928</v>
      </c>
      <c r="K167" s="329">
        <f t="shared" ref="K167:K173" si="154">H167+I167+J167</f>
        <v>79320</v>
      </c>
      <c r="L167" s="330">
        <v>72000</v>
      </c>
      <c r="M167" s="331">
        <v>4392</v>
      </c>
      <c r="N167" s="331">
        <v>2928</v>
      </c>
      <c r="O167" s="329">
        <f t="shared" ref="O167:O170" si="155">L167+M167+N167</f>
        <v>79320</v>
      </c>
      <c r="P167" s="329">
        <f t="shared" ref="P167:P170" si="156">H167-L167</f>
        <v>0</v>
      </c>
      <c r="Q167" s="330"/>
      <c r="R167" s="330"/>
      <c r="S167" s="330">
        <f t="shared" ref="S167:S173" si="157">P167+Q167+R167</f>
        <v>0</v>
      </c>
      <c r="T167" s="330"/>
      <c r="U167" s="330">
        <f t="shared" si="150"/>
        <v>3600</v>
      </c>
      <c r="V167" s="330">
        <v>480</v>
      </c>
      <c r="W167" s="330"/>
      <c r="X167" s="332">
        <v>24</v>
      </c>
      <c r="Y167" s="333">
        <v>3000</v>
      </c>
    </row>
    <row r="168" spans="1:30" s="83" customFormat="1">
      <c r="A168" s="80"/>
      <c r="B168" s="80"/>
      <c r="C168" s="94" t="s">
        <v>1425</v>
      </c>
      <c r="D168" s="95"/>
      <c r="E168" s="142">
        <f t="shared" ref="E168:W168" si="158">SUM(E161:E167)</f>
        <v>504000</v>
      </c>
      <c r="F168" s="142">
        <f t="shared" si="158"/>
        <v>504000</v>
      </c>
      <c r="G168" s="69">
        <f t="shared" si="158"/>
        <v>0</v>
      </c>
      <c r="H168" s="69">
        <f t="shared" si="158"/>
        <v>504000</v>
      </c>
      <c r="I168" s="69">
        <f t="shared" si="158"/>
        <v>31038</v>
      </c>
      <c r="J168" s="69">
        <f t="shared" si="158"/>
        <v>20692</v>
      </c>
      <c r="K168" s="69">
        <f t="shared" si="158"/>
        <v>555730</v>
      </c>
      <c r="L168" s="69">
        <f t="shared" si="158"/>
        <v>504000</v>
      </c>
      <c r="M168" s="69">
        <f t="shared" si="158"/>
        <v>31038</v>
      </c>
      <c r="N168" s="69">
        <f t="shared" si="158"/>
        <v>20692</v>
      </c>
      <c r="O168" s="69">
        <f t="shared" si="158"/>
        <v>555730</v>
      </c>
      <c r="P168" s="69">
        <f t="shared" si="158"/>
        <v>0</v>
      </c>
      <c r="Q168" s="69">
        <f t="shared" si="158"/>
        <v>0</v>
      </c>
      <c r="R168" s="69">
        <f t="shared" si="158"/>
        <v>0</v>
      </c>
      <c r="S168" s="69">
        <f t="shared" si="158"/>
        <v>0</v>
      </c>
      <c r="T168" s="69">
        <f t="shared" si="158"/>
        <v>0</v>
      </c>
      <c r="U168" s="69">
        <f t="shared" si="158"/>
        <v>25200</v>
      </c>
      <c r="V168" s="69">
        <f t="shared" si="158"/>
        <v>4690</v>
      </c>
      <c r="W168" s="69">
        <f t="shared" si="158"/>
        <v>0</v>
      </c>
      <c r="X168" s="92"/>
    </row>
    <row r="169" spans="1:30">
      <c r="A169" s="10">
        <v>144</v>
      </c>
      <c r="B169" s="10">
        <v>1595</v>
      </c>
      <c r="C169" s="11" t="s">
        <v>430</v>
      </c>
      <c r="D169" s="63" t="s">
        <v>1424</v>
      </c>
      <c r="E169" s="142">
        <v>75000</v>
      </c>
      <c r="F169" s="143">
        <f>SUM(E169:E169)</f>
        <v>75000</v>
      </c>
      <c r="G169" s="22" t="s">
        <v>1675</v>
      </c>
      <c r="H169" s="114">
        <f t="shared" si="151"/>
        <v>68750</v>
      </c>
      <c r="I169" s="114">
        <f t="shared" ref="I169:J170" si="159">M169</f>
        <v>4548</v>
      </c>
      <c r="J169" s="114">
        <f t="shared" si="159"/>
        <v>3032</v>
      </c>
      <c r="K169" s="15">
        <f t="shared" si="154"/>
        <v>76330</v>
      </c>
      <c r="L169" s="16">
        <v>68750</v>
      </c>
      <c r="M169" s="75">
        <v>4548</v>
      </c>
      <c r="N169" s="75">
        <v>3032</v>
      </c>
      <c r="O169" s="15">
        <f t="shared" si="155"/>
        <v>76330</v>
      </c>
      <c r="P169" s="15">
        <f t="shared" si="156"/>
        <v>0</v>
      </c>
      <c r="Q169" s="16"/>
      <c r="R169" s="16"/>
      <c r="S169" s="17">
        <f t="shared" si="157"/>
        <v>0</v>
      </c>
      <c r="T169" s="16"/>
      <c r="U169" s="16">
        <f t="shared" ref="U169:U173" si="160">F169/100*5</f>
        <v>3750</v>
      </c>
      <c r="V169" s="16">
        <v>210</v>
      </c>
      <c r="W169" s="16"/>
      <c r="X169" s="25">
        <v>22</v>
      </c>
      <c r="Y169" s="18">
        <v>3125</v>
      </c>
    </row>
    <row r="170" spans="1:30">
      <c r="A170" s="10">
        <v>145</v>
      </c>
      <c r="B170" s="10">
        <v>1597</v>
      </c>
      <c r="C170" s="11" t="s">
        <v>755</v>
      </c>
      <c r="D170" s="63" t="s">
        <v>1424</v>
      </c>
      <c r="E170" s="142">
        <v>75000</v>
      </c>
      <c r="F170" s="143">
        <f>SUM(E170:E170)</f>
        <v>75000</v>
      </c>
      <c r="G170" s="22" t="s">
        <v>1677</v>
      </c>
      <c r="H170" s="114">
        <f t="shared" si="151"/>
        <v>68750</v>
      </c>
      <c r="I170" s="114">
        <f t="shared" si="159"/>
        <v>4326</v>
      </c>
      <c r="J170" s="114">
        <f t="shared" si="159"/>
        <v>2884</v>
      </c>
      <c r="K170" s="15">
        <f t="shared" si="154"/>
        <v>75960</v>
      </c>
      <c r="L170" s="16">
        <v>68750</v>
      </c>
      <c r="M170" s="75">
        <v>4326</v>
      </c>
      <c r="N170" s="75">
        <v>2884</v>
      </c>
      <c r="O170" s="15">
        <f t="shared" si="155"/>
        <v>75960</v>
      </c>
      <c r="P170" s="15">
        <f t="shared" si="156"/>
        <v>0</v>
      </c>
      <c r="Q170" s="16"/>
      <c r="R170" s="16"/>
      <c r="S170" s="17">
        <f t="shared" si="157"/>
        <v>0</v>
      </c>
      <c r="T170" s="16"/>
      <c r="U170" s="16">
        <f t="shared" si="160"/>
        <v>3750</v>
      </c>
      <c r="V170" s="16">
        <v>220</v>
      </c>
      <c r="W170" s="16"/>
      <c r="X170" s="25">
        <v>22</v>
      </c>
      <c r="Y170" s="18">
        <v>3125</v>
      </c>
    </row>
    <row r="171" spans="1:30">
      <c r="A171" s="10">
        <v>146</v>
      </c>
      <c r="B171" s="10">
        <v>1628</v>
      </c>
      <c r="C171" s="11" t="s">
        <v>1157</v>
      </c>
      <c r="D171" s="63" t="s">
        <v>1626</v>
      </c>
      <c r="E171" s="142">
        <v>75000</v>
      </c>
      <c r="F171" s="143">
        <f>SUM(E171:E171)</f>
        <v>75000</v>
      </c>
      <c r="G171" s="117" t="s">
        <v>1681</v>
      </c>
      <c r="H171" s="114">
        <f t="shared" ref="H171:H173" si="161">Y171*X171</f>
        <v>59375</v>
      </c>
      <c r="I171" s="114">
        <f t="shared" ref="I171:J173" si="162">M171</f>
        <v>3966</v>
      </c>
      <c r="J171" s="114">
        <f t="shared" si="162"/>
        <v>2644</v>
      </c>
      <c r="K171" s="15">
        <f t="shared" si="154"/>
        <v>65985</v>
      </c>
      <c r="L171" s="16">
        <v>59375</v>
      </c>
      <c r="M171" s="75">
        <v>3966</v>
      </c>
      <c r="N171" s="75">
        <v>2644</v>
      </c>
      <c r="O171" s="15">
        <f t="shared" ref="O171:O173" si="163">L171+M171+N171</f>
        <v>65985</v>
      </c>
      <c r="P171" s="15">
        <f t="shared" ref="P171:P173" si="164">H171-L171</f>
        <v>0</v>
      </c>
      <c r="Q171" s="16"/>
      <c r="R171" s="16"/>
      <c r="S171" s="17">
        <f t="shared" si="157"/>
        <v>0</v>
      </c>
      <c r="T171" s="16"/>
      <c r="U171" s="16">
        <f t="shared" si="160"/>
        <v>3750</v>
      </c>
      <c r="V171" s="16">
        <v>380</v>
      </c>
      <c r="W171" s="16"/>
      <c r="X171" s="25">
        <v>19</v>
      </c>
      <c r="Y171" s="18">
        <v>3125</v>
      </c>
    </row>
    <row r="172" spans="1:30">
      <c r="A172" s="10">
        <v>147</v>
      </c>
      <c r="B172" s="10">
        <v>1629</v>
      </c>
      <c r="C172" s="11" t="s">
        <v>1155</v>
      </c>
      <c r="D172" s="63" t="s">
        <v>1626</v>
      </c>
      <c r="E172" s="142">
        <v>75000</v>
      </c>
      <c r="F172" s="143">
        <f>SUM(E172:E172)</f>
        <v>75000</v>
      </c>
      <c r="G172" s="117" t="s">
        <v>1681</v>
      </c>
      <c r="H172" s="114">
        <f t="shared" si="161"/>
        <v>59375</v>
      </c>
      <c r="I172" s="114">
        <f t="shared" si="162"/>
        <v>3960</v>
      </c>
      <c r="J172" s="114">
        <f t="shared" si="162"/>
        <v>2640</v>
      </c>
      <c r="K172" s="15">
        <f t="shared" si="154"/>
        <v>65975</v>
      </c>
      <c r="L172" s="16">
        <v>59375</v>
      </c>
      <c r="M172" s="75">
        <v>3960</v>
      </c>
      <c r="N172" s="75">
        <v>2640</v>
      </c>
      <c r="O172" s="15">
        <f t="shared" si="163"/>
        <v>65975</v>
      </c>
      <c r="P172" s="15">
        <f t="shared" si="164"/>
        <v>0</v>
      </c>
      <c r="Q172" s="16"/>
      <c r="R172" s="16"/>
      <c r="S172" s="17">
        <f t="shared" si="157"/>
        <v>0</v>
      </c>
      <c r="T172" s="16"/>
      <c r="U172" s="16">
        <f t="shared" si="160"/>
        <v>3750</v>
      </c>
      <c r="V172" s="16">
        <v>380</v>
      </c>
      <c r="W172" s="16"/>
      <c r="X172" s="25">
        <v>19</v>
      </c>
      <c r="Y172" s="18">
        <v>3125</v>
      </c>
    </row>
    <row r="173" spans="1:30">
      <c r="A173" s="10">
        <v>148</v>
      </c>
      <c r="B173" s="10">
        <v>1649</v>
      </c>
      <c r="C173" s="11" t="s">
        <v>1304</v>
      </c>
      <c r="D173" s="63" t="s">
        <v>1628</v>
      </c>
      <c r="E173" s="142">
        <v>80000</v>
      </c>
      <c r="F173" s="143">
        <f>SUM(E173:E173)</f>
        <v>80000</v>
      </c>
      <c r="G173" s="117" t="s">
        <v>1684</v>
      </c>
      <c r="H173" s="114">
        <f t="shared" si="161"/>
        <v>43290</v>
      </c>
      <c r="I173" s="114">
        <f t="shared" si="162"/>
        <v>3654</v>
      </c>
      <c r="J173" s="114">
        <f t="shared" si="162"/>
        <v>2436</v>
      </c>
      <c r="K173" s="15">
        <f t="shared" si="154"/>
        <v>49380</v>
      </c>
      <c r="L173" s="16">
        <v>43290</v>
      </c>
      <c r="M173" s="75">
        <v>3654</v>
      </c>
      <c r="N173" s="75">
        <v>2436</v>
      </c>
      <c r="O173" s="15">
        <f t="shared" si="163"/>
        <v>49380</v>
      </c>
      <c r="P173" s="15">
        <f t="shared" si="164"/>
        <v>0</v>
      </c>
      <c r="Q173" s="16"/>
      <c r="R173" s="16"/>
      <c r="S173" s="17">
        <f t="shared" si="157"/>
        <v>0</v>
      </c>
      <c r="T173" s="16"/>
      <c r="U173" s="16">
        <f t="shared" si="160"/>
        <v>4000</v>
      </c>
      <c r="V173" s="16">
        <v>260</v>
      </c>
      <c r="W173" s="16"/>
      <c r="X173" s="25">
        <v>13</v>
      </c>
      <c r="Y173" s="18">
        <v>3330</v>
      </c>
    </row>
    <row r="174" spans="1:30" s="86" customFormat="1" ht="18.75">
      <c r="A174" s="84"/>
      <c r="B174" s="84"/>
      <c r="C174" s="81" t="s">
        <v>1426</v>
      </c>
      <c r="D174" s="85"/>
      <c r="E174" s="175">
        <f>SUM(E169:E173)</f>
        <v>380000</v>
      </c>
      <c r="F174" s="175">
        <f>SUM(F169:F173)</f>
        <v>380000</v>
      </c>
      <c r="G174" s="70"/>
      <c r="H174" s="70">
        <f t="shared" ref="H174:W174" si="165">SUM(H169:H173)</f>
        <v>299540</v>
      </c>
      <c r="I174" s="70">
        <f t="shared" si="165"/>
        <v>20454</v>
      </c>
      <c r="J174" s="70">
        <f t="shared" si="165"/>
        <v>13636</v>
      </c>
      <c r="K174" s="70">
        <f t="shared" si="165"/>
        <v>333630</v>
      </c>
      <c r="L174" s="70">
        <f t="shared" si="165"/>
        <v>299540</v>
      </c>
      <c r="M174" s="70">
        <f t="shared" si="165"/>
        <v>20454</v>
      </c>
      <c r="N174" s="70">
        <f t="shared" si="165"/>
        <v>13636</v>
      </c>
      <c r="O174" s="70">
        <f t="shared" si="165"/>
        <v>333630</v>
      </c>
      <c r="P174" s="70">
        <f t="shared" si="165"/>
        <v>0</v>
      </c>
      <c r="Q174" s="70">
        <f t="shared" si="165"/>
        <v>0</v>
      </c>
      <c r="R174" s="70">
        <f t="shared" si="165"/>
        <v>0</v>
      </c>
      <c r="S174" s="70">
        <f t="shared" si="165"/>
        <v>0</v>
      </c>
      <c r="T174" s="70">
        <f t="shared" si="165"/>
        <v>0</v>
      </c>
      <c r="U174" s="70">
        <f t="shared" si="165"/>
        <v>19000</v>
      </c>
      <c r="V174" s="70">
        <f t="shared" si="165"/>
        <v>1450</v>
      </c>
      <c r="W174" s="70">
        <f t="shared" si="165"/>
        <v>0</v>
      </c>
      <c r="X174" s="96"/>
    </row>
    <row r="175" spans="1:30" s="68" customFormat="1">
      <c r="A175" s="64">
        <v>149</v>
      </c>
      <c r="B175" s="64">
        <v>1684</v>
      </c>
      <c r="C175" s="65" t="s">
        <v>1357</v>
      </c>
      <c r="D175" s="97" t="s">
        <v>1750</v>
      </c>
      <c r="E175" s="142">
        <v>80000</v>
      </c>
      <c r="F175" s="142">
        <f>E175</f>
        <v>80000</v>
      </c>
      <c r="G175" s="142" t="s">
        <v>1780</v>
      </c>
      <c r="H175" s="142">
        <f>Y175*X175</f>
        <v>33300</v>
      </c>
      <c r="I175" s="142">
        <f>M175</f>
        <v>3006</v>
      </c>
      <c r="J175" s="142">
        <f>N175</f>
        <v>2004</v>
      </c>
      <c r="K175" s="209">
        <f>H175+I175+J175</f>
        <v>38310</v>
      </c>
      <c r="L175" s="142">
        <v>33300</v>
      </c>
      <c r="M175" s="142">
        <v>3006</v>
      </c>
      <c r="N175" s="142">
        <v>2004</v>
      </c>
      <c r="O175" s="209">
        <f>L175+M175+N175</f>
        <v>38310</v>
      </c>
      <c r="P175" s="209">
        <f>H175-L175</f>
        <v>0</v>
      </c>
      <c r="Q175" s="142"/>
      <c r="R175" s="142"/>
      <c r="S175" s="209">
        <f>P175+Q175+R175</f>
        <v>0</v>
      </c>
      <c r="T175" s="142"/>
      <c r="U175" s="142">
        <f>F175/100*5</f>
        <v>4000</v>
      </c>
      <c r="V175" s="142">
        <v>200</v>
      </c>
      <c r="W175" s="142"/>
      <c r="X175" s="18">
        <v>10</v>
      </c>
      <c r="Y175" s="18">
        <v>3330</v>
      </c>
      <c r="Z175" s="18"/>
      <c r="AA175" s="18"/>
      <c r="AB175" s="18"/>
      <c r="AC175" s="18"/>
      <c r="AD175" s="18"/>
    </row>
    <row r="176" spans="1:30" s="68" customFormat="1">
      <c r="A176" s="64">
        <v>150</v>
      </c>
      <c r="B176" s="64">
        <v>1685</v>
      </c>
      <c r="C176" s="65" t="s">
        <v>1341</v>
      </c>
      <c r="D176" s="97" t="s">
        <v>1750</v>
      </c>
      <c r="E176" s="142">
        <v>72000</v>
      </c>
      <c r="F176" s="142">
        <f>E176</f>
        <v>72000</v>
      </c>
      <c r="G176" s="142" t="s">
        <v>1780</v>
      </c>
      <c r="H176" s="142">
        <f>Y176*X176</f>
        <v>30000</v>
      </c>
      <c r="I176" s="142">
        <f>M176</f>
        <v>2052</v>
      </c>
      <c r="J176" s="142">
        <f>N176</f>
        <v>1368</v>
      </c>
      <c r="K176" s="209">
        <f>H176+I176+J176</f>
        <v>33420</v>
      </c>
      <c r="L176" s="142">
        <v>27000</v>
      </c>
      <c r="M176" s="142">
        <v>2052</v>
      </c>
      <c r="N176" s="142">
        <v>1368</v>
      </c>
      <c r="O176" s="209">
        <f>L176+M176+N176</f>
        <v>30420</v>
      </c>
      <c r="P176" s="209">
        <f>H176-L176</f>
        <v>3000</v>
      </c>
      <c r="Q176" s="142"/>
      <c r="R176" s="142"/>
      <c r="S176" s="209">
        <f>P176+Q176+R176</f>
        <v>3000</v>
      </c>
      <c r="T176" s="142"/>
      <c r="U176" s="142">
        <f>F176/100*5</f>
        <v>3600</v>
      </c>
      <c r="V176" s="142">
        <v>50</v>
      </c>
      <c r="W176" s="142"/>
      <c r="X176" s="18">
        <v>10</v>
      </c>
      <c r="Y176" s="18">
        <v>3000</v>
      </c>
      <c r="Z176" s="18"/>
      <c r="AA176" s="18"/>
      <c r="AB176" s="18"/>
      <c r="AC176" s="18"/>
      <c r="AD176" s="18"/>
    </row>
    <row r="177" spans="1:30" s="68" customFormat="1">
      <c r="A177" s="64">
        <v>151</v>
      </c>
      <c r="B177" s="64">
        <v>1735</v>
      </c>
      <c r="C177" s="65" t="s">
        <v>357</v>
      </c>
      <c r="D177" s="97" t="s">
        <v>1796</v>
      </c>
      <c r="E177" s="142">
        <v>80000</v>
      </c>
      <c r="F177" s="142">
        <f t="shared" ref="F177:F179" si="166">E177</f>
        <v>80000</v>
      </c>
      <c r="G177" s="142" t="s">
        <v>1833</v>
      </c>
      <c r="H177" s="142">
        <f t="shared" ref="H177:H179" si="167">Y177*X177</f>
        <v>6660</v>
      </c>
      <c r="I177" s="142">
        <f t="shared" ref="I177:I179" si="168">M177</f>
        <v>720</v>
      </c>
      <c r="J177" s="142">
        <f t="shared" ref="J177:J179" si="169">N177</f>
        <v>480</v>
      </c>
      <c r="K177" s="209">
        <f t="shared" ref="K177:K179" si="170">H177+I177+J177</f>
        <v>7860</v>
      </c>
      <c r="L177" s="142">
        <v>6660</v>
      </c>
      <c r="M177" s="142">
        <v>720</v>
      </c>
      <c r="N177" s="142">
        <v>480</v>
      </c>
      <c r="O177" s="209">
        <f t="shared" ref="O177:O179" si="171">L177+M177+N177</f>
        <v>7860</v>
      </c>
      <c r="P177" s="209"/>
      <c r="Q177" s="142"/>
      <c r="R177" s="142"/>
      <c r="S177" s="209">
        <f t="shared" ref="S177:S179" si="172">P177+Q177+R177</f>
        <v>0</v>
      </c>
      <c r="T177" s="142"/>
      <c r="U177" s="142">
        <f t="shared" ref="U177:U179" si="173">F177/100*5</f>
        <v>4000</v>
      </c>
      <c r="V177" s="142">
        <v>20</v>
      </c>
      <c r="W177" s="142"/>
      <c r="X177" s="18">
        <v>2</v>
      </c>
      <c r="Y177" s="18">
        <v>3330</v>
      </c>
      <c r="Z177" s="18"/>
      <c r="AA177" s="18"/>
      <c r="AB177" s="18"/>
      <c r="AC177" s="18"/>
      <c r="AD177" s="18"/>
    </row>
    <row r="178" spans="1:30" s="68" customFormat="1">
      <c r="A178" s="64">
        <v>152</v>
      </c>
      <c r="B178" s="64">
        <v>1739</v>
      </c>
      <c r="C178" s="65" t="s">
        <v>1293</v>
      </c>
      <c r="D178" s="97" t="s">
        <v>1796</v>
      </c>
      <c r="E178" s="142">
        <v>80000</v>
      </c>
      <c r="F178" s="142">
        <f t="shared" si="166"/>
        <v>80000</v>
      </c>
      <c r="G178" s="142" t="s">
        <v>1833</v>
      </c>
      <c r="H178" s="142">
        <f t="shared" si="167"/>
        <v>6660</v>
      </c>
      <c r="I178" s="142">
        <f t="shared" si="168"/>
        <v>738</v>
      </c>
      <c r="J178" s="142">
        <f t="shared" si="169"/>
        <v>492</v>
      </c>
      <c r="K178" s="209">
        <f t="shared" si="170"/>
        <v>7890</v>
      </c>
      <c r="L178" s="142">
        <v>6660</v>
      </c>
      <c r="M178" s="142">
        <v>738</v>
      </c>
      <c r="N178" s="142">
        <v>492</v>
      </c>
      <c r="O178" s="209">
        <f t="shared" si="171"/>
        <v>7890</v>
      </c>
      <c r="P178" s="209"/>
      <c r="Q178" s="142"/>
      <c r="R178" s="142"/>
      <c r="S178" s="209">
        <f t="shared" si="172"/>
        <v>0</v>
      </c>
      <c r="T178" s="142"/>
      <c r="U178" s="142">
        <f t="shared" si="173"/>
        <v>4000</v>
      </c>
      <c r="V178" s="142">
        <v>40</v>
      </c>
      <c r="W178" s="142"/>
      <c r="X178" s="18">
        <v>2</v>
      </c>
      <c r="Y178" s="18">
        <v>3330</v>
      </c>
      <c r="Z178" s="18"/>
      <c r="AA178" s="18"/>
      <c r="AB178" s="18"/>
      <c r="AC178" s="18"/>
      <c r="AD178" s="18"/>
    </row>
    <row r="179" spans="1:30" s="68" customFormat="1">
      <c r="A179" s="64">
        <v>153</v>
      </c>
      <c r="B179" s="64">
        <v>1740</v>
      </c>
      <c r="C179" s="65" t="s">
        <v>1391</v>
      </c>
      <c r="D179" s="97" t="s">
        <v>1796</v>
      </c>
      <c r="E179" s="142">
        <v>80000</v>
      </c>
      <c r="F179" s="142">
        <f t="shared" si="166"/>
        <v>80000</v>
      </c>
      <c r="G179" s="142" t="s">
        <v>1833</v>
      </c>
      <c r="H179" s="142">
        <f t="shared" si="167"/>
        <v>6660</v>
      </c>
      <c r="I179" s="142">
        <f t="shared" si="168"/>
        <v>738</v>
      </c>
      <c r="J179" s="142">
        <f t="shared" si="169"/>
        <v>492</v>
      </c>
      <c r="K179" s="209">
        <f t="shared" si="170"/>
        <v>7890</v>
      </c>
      <c r="L179" s="142">
        <v>6660</v>
      </c>
      <c r="M179" s="142">
        <v>738</v>
      </c>
      <c r="N179" s="142">
        <v>492</v>
      </c>
      <c r="O179" s="209">
        <f t="shared" si="171"/>
        <v>7890</v>
      </c>
      <c r="P179" s="209">
        <f>H179-L179</f>
        <v>0</v>
      </c>
      <c r="Q179" s="142"/>
      <c r="R179" s="142"/>
      <c r="S179" s="209">
        <f t="shared" si="172"/>
        <v>0</v>
      </c>
      <c r="T179" s="142"/>
      <c r="U179" s="142">
        <f t="shared" si="173"/>
        <v>4000</v>
      </c>
      <c r="V179" s="142">
        <v>100</v>
      </c>
      <c r="W179" s="142"/>
      <c r="X179" s="18">
        <v>2</v>
      </c>
      <c r="Y179" s="18">
        <v>3330</v>
      </c>
      <c r="Z179" s="18"/>
      <c r="AA179" s="18"/>
      <c r="AB179" s="18"/>
      <c r="AC179" s="18"/>
      <c r="AD179" s="18"/>
    </row>
    <row r="180" spans="1:30" s="68" customFormat="1">
      <c r="A180" s="80"/>
      <c r="B180" s="80"/>
      <c r="C180" s="94" t="s">
        <v>1748</v>
      </c>
      <c r="D180" s="82"/>
      <c r="E180" s="142">
        <f>SUM(E175:E179)</f>
        <v>392000</v>
      </c>
      <c r="F180" s="142">
        <f>SUM(F175:F179)</f>
        <v>392000</v>
      </c>
      <c r="G180" s="69">
        <f t="shared" ref="G180:W180" si="174">SUM(G175:G179)</f>
        <v>0</v>
      </c>
      <c r="H180" s="69">
        <f t="shared" si="174"/>
        <v>83280</v>
      </c>
      <c r="I180" s="69">
        <f t="shared" si="174"/>
        <v>7254</v>
      </c>
      <c r="J180" s="69">
        <f t="shared" si="174"/>
        <v>4836</v>
      </c>
      <c r="K180" s="69">
        <f t="shared" si="174"/>
        <v>95370</v>
      </c>
      <c r="L180" s="69">
        <f t="shared" si="174"/>
        <v>80280</v>
      </c>
      <c r="M180" s="69">
        <f t="shared" si="174"/>
        <v>7254</v>
      </c>
      <c r="N180" s="69">
        <f t="shared" si="174"/>
        <v>4836</v>
      </c>
      <c r="O180" s="69">
        <f t="shared" si="174"/>
        <v>92370</v>
      </c>
      <c r="P180" s="69">
        <f t="shared" si="174"/>
        <v>3000</v>
      </c>
      <c r="Q180" s="69">
        <f t="shared" si="174"/>
        <v>0</v>
      </c>
      <c r="R180" s="69">
        <f t="shared" si="174"/>
        <v>0</v>
      </c>
      <c r="S180" s="69">
        <f t="shared" si="174"/>
        <v>3000</v>
      </c>
      <c r="T180" s="69">
        <f t="shared" si="174"/>
        <v>0</v>
      </c>
      <c r="U180" s="69">
        <f t="shared" si="174"/>
        <v>19600</v>
      </c>
      <c r="V180" s="69">
        <f t="shared" si="174"/>
        <v>410</v>
      </c>
      <c r="W180" s="69">
        <f t="shared" si="174"/>
        <v>0</v>
      </c>
      <c r="X180" s="18"/>
      <c r="Y180" s="18"/>
      <c r="Z180" s="18"/>
      <c r="AA180" s="18"/>
      <c r="AB180" s="18"/>
      <c r="AC180" s="18"/>
      <c r="AD180" s="18"/>
    </row>
    <row r="181" spans="1:30">
      <c r="A181" s="10"/>
      <c r="B181" s="27"/>
      <c r="C181" s="11" t="s">
        <v>817</v>
      </c>
      <c r="D181" s="114"/>
      <c r="E181" s="70">
        <f>SUM(E9,E24,E35,E41,E51,E62,E65,E72,E84,E87,E95,E107,E109,E132,E139,E143,E151,E158,E160,E168,E174,E180)</f>
        <v>5336000</v>
      </c>
      <c r="F181" s="70">
        <f t="shared" ref="F181:W181" si="175">SUM(F9,F24,F35,F41,F51,F62,F65,F72,F84,F87,F95,F107,F109,F132,F139,F143,F151,F158,F160,F168,F174,F180)</f>
        <v>5336000</v>
      </c>
      <c r="G181" s="70"/>
      <c r="H181" s="70">
        <f t="shared" si="175"/>
        <v>4946820</v>
      </c>
      <c r="I181" s="70">
        <f t="shared" si="175"/>
        <v>465193</v>
      </c>
      <c r="J181" s="70">
        <f t="shared" si="175"/>
        <v>158446</v>
      </c>
      <c r="K181" s="70">
        <f t="shared" si="175"/>
        <v>5570459</v>
      </c>
      <c r="L181" s="70">
        <f t="shared" si="175"/>
        <v>4835544</v>
      </c>
      <c r="M181" s="70">
        <f t="shared" si="175"/>
        <v>472919</v>
      </c>
      <c r="N181" s="70">
        <f t="shared" si="175"/>
        <v>161472</v>
      </c>
      <c r="O181" s="70">
        <f t="shared" si="175"/>
        <v>5469935</v>
      </c>
      <c r="P181" s="70">
        <f t="shared" si="175"/>
        <v>111276</v>
      </c>
      <c r="Q181" s="70">
        <f t="shared" si="175"/>
        <v>9075</v>
      </c>
      <c r="R181" s="70">
        <f t="shared" si="175"/>
        <v>2080</v>
      </c>
      <c r="S181" s="70">
        <f t="shared" si="175"/>
        <v>122431</v>
      </c>
      <c r="T181" s="70">
        <f t="shared" si="175"/>
        <v>0</v>
      </c>
      <c r="U181" s="70">
        <f t="shared" si="175"/>
        <v>205500</v>
      </c>
      <c r="V181" s="70">
        <f t="shared" si="175"/>
        <v>25300</v>
      </c>
      <c r="W181" s="70">
        <f t="shared" si="175"/>
        <v>0</v>
      </c>
    </row>
    <row r="182" spans="1:30">
      <c r="A182" s="67"/>
      <c r="C182" s="135" t="s">
        <v>1691</v>
      </c>
      <c r="D182" s="130" t="s">
        <v>1686</v>
      </c>
      <c r="E182" s="174" t="s">
        <v>1687</v>
      </c>
      <c r="F182" s="97" t="s">
        <v>9</v>
      </c>
      <c r="G182" s="121"/>
      <c r="H182" s="122"/>
    </row>
    <row r="183" spans="1:30">
      <c r="A183" s="67"/>
      <c r="D183" s="130"/>
      <c r="E183" s="174"/>
      <c r="F183" s="97">
        <f>D183+E183</f>
        <v>0</v>
      </c>
      <c r="G183" s="123"/>
      <c r="H183" s="124"/>
      <c r="P183" s="30">
        <f>+P4+P8+P13+P17+P31+P39+P55+P62</f>
        <v>18000</v>
      </c>
    </row>
    <row r="184" spans="1:30">
      <c r="A184" s="67"/>
      <c r="C184" s="385"/>
      <c r="D184" s="213" t="s">
        <v>1784</v>
      </c>
      <c r="H184" s="126"/>
    </row>
    <row r="185" spans="1:30">
      <c r="A185" s="67"/>
      <c r="C185" s="387"/>
      <c r="D185" s="130"/>
      <c r="H185" s="128"/>
    </row>
    <row r="186" spans="1:30">
      <c r="A186" s="67"/>
      <c r="C186" s="72" t="s">
        <v>2</v>
      </c>
      <c r="D186" s="131">
        <f>F181</f>
        <v>5336000</v>
      </c>
      <c r="E186" s="174" t="s">
        <v>1689</v>
      </c>
      <c r="F186" s="97" t="s">
        <v>1688</v>
      </c>
      <c r="G186" s="214" t="s">
        <v>1690</v>
      </c>
      <c r="H186" s="214" t="s">
        <v>1692</v>
      </c>
      <c r="I186" s="214" t="s">
        <v>13</v>
      </c>
    </row>
    <row r="187" spans="1:30">
      <c r="A187" s="67"/>
      <c r="C187" s="72" t="s">
        <v>1228</v>
      </c>
      <c r="D187" s="130">
        <f>H181</f>
        <v>4946820</v>
      </c>
      <c r="E187" s="174">
        <f>I181</f>
        <v>465193</v>
      </c>
      <c r="F187" s="97">
        <f>J181</f>
        <v>158446</v>
      </c>
      <c r="G187" s="214">
        <f>E187+F187</f>
        <v>623639</v>
      </c>
      <c r="H187" s="214">
        <f>U181</f>
        <v>205500</v>
      </c>
      <c r="I187" s="214">
        <f>V181</f>
        <v>25300</v>
      </c>
    </row>
    <row r="188" spans="1:30">
      <c r="A188" s="67"/>
      <c r="C188" s="72" t="s">
        <v>1225</v>
      </c>
      <c r="D188" s="132">
        <f>L181</f>
        <v>4835544</v>
      </c>
      <c r="E188" s="142">
        <f>M181</f>
        <v>472919</v>
      </c>
      <c r="F188" s="97">
        <f>N181</f>
        <v>161472</v>
      </c>
      <c r="G188" s="214">
        <f>E188+F188</f>
        <v>634391</v>
      </c>
      <c r="H188" s="128"/>
    </row>
    <row r="189" spans="1:30">
      <c r="A189" s="67"/>
      <c r="C189" s="72" t="s">
        <v>1234</v>
      </c>
      <c r="D189" s="135">
        <f>SUM(S167,S169:S173,S175:S179)</f>
        <v>3000</v>
      </c>
      <c r="E189" s="28"/>
      <c r="F189" s="30"/>
      <c r="G189" s="128"/>
      <c r="H189" s="128"/>
    </row>
    <row r="190" spans="1:30">
      <c r="A190" s="67"/>
      <c r="C190" s="72" t="s">
        <v>1235</v>
      </c>
      <c r="D190" s="135">
        <f>SUM(P6,P14,P26,P44,P46,P61,P71,P78,P85,P129)</f>
        <v>108276</v>
      </c>
      <c r="E190" s="28"/>
      <c r="F190" s="30"/>
      <c r="G190" s="128"/>
      <c r="H190" s="128"/>
    </row>
    <row r="191" spans="1:30">
      <c r="A191" s="67"/>
      <c r="C191" s="72" t="s">
        <v>1384</v>
      </c>
      <c r="D191" s="135">
        <f>D186-D187-D192</f>
        <v>389180</v>
      </c>
      <c r="E191" s="28"/>
      <c r="F191" s="30"/>
      <c r="G191" s="128"/>
      <c r="H191" s="128"/>
    </row>
    <row r="192" spans="1:30">
      <c r="A192" s="67"/>
      <c r="C192" s="72" t="s">
        <v>1385</v>
      </c>
      <c r="D192" s="135">
        <v>0</v>
      </c>
      <c r="E192" s="28"/>
      <c r="F192" s="30"/>
      <c r="G192" s="128"/>
      <c r="H192" s="128"/>
    </row>
    <row r="193" spans="4:7">
      <c r="E193" s="28"/>
      <c r="F193" s="30"/>
    </row>
    <row r="194" spans="4:7">
      <c r="E194" s="28"/>
      <c r="F194" s="30"/>
    </row>
    <row r="195" spans="4:7">
      <c r="E195" s="28"/>
      <c r="F195" s="30"/>
    </row>
    <row r="196" spans="4:7">
      <c r="D196" s="31"/>
      <c r="E196" s="28"/>
      <c r="F196" s="30"/>
      <c r="G196" s="31"/>
    </row>
    <row r="197" spans="4:7">
      <c r="E197" s="28"/>
      <c r="F197" s="30"/>
    </row>
    <row r="198" spans="4:7">
      <c r="E198" s="28"/>
      <c r="F198" s="30"/>
    </row>
    <row r="199" spans="4:7">
      <c r="E199" s="28"/>
      <c r="F199" s="30"/>
    </row>
    <row r="200" spans="4:7">
      <c r="E200" s="28"/>
      <c r="F200" s="30"/>
    </row>
    <row r="201" spans="4:7">
      <c r="E201" s="28"/>
      <c r="F201" s="30"/>
    </row>
    <row r="202" spans="4:7">
      <c r="E202" s="28"/>
      <c r="F202" s="30"/>
    </row>
    <row r="203" spans="4:7">
      <c r="E203" s="28"/>
      <c r="F203" s="30"/>
    </row>
    <row r="204" spans="4:7">
      <c r="E204" s="28"/>
      <c r="F204" s="30"/>
    </row>
    <row r="205" spans="4:7">
      <c r="E205" s="28"/>
      <c r="F205" s="30"/>
      <c r="G205" s="28"/>
    </row>
    <row r="206" spans="4:7">
      <c r="E206" s="28"/>
      <c r="F206" s="30"/>
      <c r="G206" s="28"/>
    </row>
  </sheetData>
  <mergeCells count="30">
    <mergeCell ref="A2:A4"/>
    <mergeCell ref="J3:J4"/>
    <mergeCell ref="K3:K4"/>
    <mergeCell ref="H3:H4"/>
    <mergeCell ref="I3:I4"/>
    <mergeCell ref="S3:S4"/>
    <mergeCell ref="B65:D65"/>
    <mergeCell ref="L3:L4"/>
    <mergeCell ref="M3:M4"/>
    <mergeCell ref="C184:C185"/>
    <mergeCell ref="P3:P4"/>
    <mergeCell ref="Q3:Q4"/>
    <mergeCell ref="N3:N4"/>
    <mergeCell ref="O3:O4"/>
    <mergeCell ref="C1:W1"/>
    <mergeCell ref="A1:B1"/>
    <mergeCell ref="B2:B4"/>
    <mergeCell ref="C2:C4"/>
    <mergeCell ref="D2:E2"/>
    <mergeCell ref="F2:F4"/>
    <mergeCell ref="G2:G4"/>
    <mergeCell ref="H2:K2"/>
    <mergeCell ref="L2:O2"/>
    <mergeCell ref="P2:S2"/>
    <mergeCell ref="T2:T4"/>
    <mergeCell ref="U2:U4"/>
    <mergeCell ref="V2:V4"/>
    <mergeCell ref="W2:W4"/>
    <mergeCell ref="D3:D4"/>
    <mergeCell ref="R3:R4"/>
  </mergeCells>
  <pageMargins left="0.5" right="0.5" top="0.75" bottom="0.75" header="0.3" footer="0.3"/>
  <pageSetup paperSize="5" scale="55" orientation="landscape" verticalDpi="0" r:id="rId1"/>
  <rowBreaks count="2" manualBreakCount="2">
    <brk id="130" max="22" man="1"/>
    <brk id="181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B123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H121" sqref="H121"/>
    </sheetView>
  </sheetViews>
  <sheetFormatPr defaultRowHeight="19.5"/>
  <cols>
    <col min="1" max="1" width="9.140625" style="25"/>
    <col min="2" max="2" width="6.7109375" style="18" customWidth="1"/>
    <col min="3" max="3" width="27.28515625" style="31" customWidth="1"/>
    <col min="4" max="4" width="13.5703125" style="30" customWidth="1"/>
    <col min="5" max="5" width="12" style="179" customWidth="1"/>
    <col min="6" max="6" width="11.85546875" style="180" customWidth="1"/>
    <col min="7" max="7" width="12.85546875" style="34" customWidth="1"/>
    <col min="8" max="8" width="12.42578125" style="30" customWidth="1"/>
    <col min="9" max="9" width="13.85546875" style="28" bestFit="1" customWidth="1"/>
    <col min="10" max="10" width="12.140625" style="28" bestFit="1" customWidth="1"/>
    <col min="11" max="11" width="12" style="29" customWidth="1"/>
    <col min="12" max="12" width="15.5703125" style="28" bestFit="1" customWidth="1"/>
    <col min="13" max="13" width="13.28515625" style="76" customWidth="1"/>
    <col min="14" max="14" width="12.140625" style="77" bestFit="1" customWidth="1"/>
    <col min="15" max="15" width="12.28515625" style="29" customWidth="1"/>
    <col min="16" max="16" width="12.85546875" style="28" customWidth="1"/>
    <col min="17" max="18" width="10.5703125" style="28" bestFit="1" customWidth="1"/>
    <col min="19" max="19" width="13.7109375" style="29" bestFit="1" customWidth="1"/>
    <col min="20" max="20" width="9.140625" style="28"/>
    <col min="21" max="21" width="11.85546875" style="28" customWidth="1"/>
    <col min="22" max="23" width="9.140625" style="28"/>
    <col min="24" max="24" width="7" style="18" customWidth="1"/>
    <col min="25" max="16384" width="9.140625" style="18"/>
  </cols>
  <sheetData>
    <row r="1" spans="1:23" ht="52.5" customHeight="1">
      <c r="B1" s="380" t="s">
        <v>1791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ht="19.5" customHeight="1">
      <c r="A2" s="413"/>
      <c r="B2" s="385" t="s">
        <v>0</v>
      </c>
      <c r="C2" s="385" t="s">
        <v>1</v>
      </c>
      <c r="D2" s="382" t="s">
        <v>2</v>
      </c>
      <c r="E2" s="383"/>
      <c r="F2" s="391" t="s">
        <v>818</v>
      </c>
      <c r="G2" s="406" t="s">
        <v>5</v>
      </c>
      <c r="H2" s="382" t="s">
        <v>6</v>
      </c>
      <c r="I2" s="383"/>
      <c r="J2" s="383"/>
      <c r="K2" s="384"/>
      <c r="L2" s="382" t="s">
        <v>15</v>
      </c>
      <c r="M2" s="383"/>
      <c r="N2" s="383"/>
      <c r="O2" s="384"/>
      <c r="P2" s="382" t="s">
        <v>10</v>
      </c>
      <c r="Q2" s="383"/>
      <c r="R2" s="383"/>
      <c r="S2" s="384"/>
      <c r="T2" s="396" t="s">
        <v>11</v>
      </c>
      <c r="U2" s="396" t="s">
        <v>12</v>
      </c>
      <c r="V2" s="385" t="s">
        <v>13</v>
      </c>
      <c r="W2" s="385" t="s">
        <v>14</v>
      </c>
    </row>
    <row r="3" spans="1:23" ht="34.5" customHeight="1">
      <c r="A3" s="414"/>
      <c r="B3" s="386"/>
      <c r="C3" s="386"/>
      <c r="D3" s="385" t="s">
        <v>3</v>
      </c>
      <c r="E3" s="192"/>
      <c r="F3" s="392"/>
      <c r="G3" s="407"/>
      <c r="H3" s="385" t="s">
        <v>7</v>
      </c>
      <c r="I3" s="385" t="s">
        <v>8</v>
      </c>
      <c r="J3" s="402">
        <v>0.04</v>
      </c>
      <c r="K3" s="394" t="s">
        <v>9</v>
      </c>
      <c r="L3" s="385" t="s">
        <v>7</v>
      </c>
      <c r="M3" s="388" t="s">
        <v>8</v>
      </c>
      <c r="N3" s="404">
        <v>0.04</v>
      </c>
      <c r="O3" s="394" t="s">
        <v>9</v>
      </c>
      <c r="P3" s="394" t="s">
        <v>7</v>
      </c>
      <c r="Q3" s="385" t="s">
        <v>8</v>
      </c>
      <c r="R3" s="402">
        <v>0.04</v>
      </c>
      <c r="S3" s="394" t="s">
        <v>9</v>
      </c>
      <c r="T3" s="397"/>
      <c r="U3" s="397"/>
      <c r="V3" s="386"/>
      <c r="W3" s="386"/>
    </row>
    <row r="4" spans="1:23" ht="18.75" customHeight="1">
      <c r="A4" s="415"/>
      <c r="B4" s="387"/>
      <c r="C4" s="387"/>
      <c r="D4" s="387"/>
      <c r="E4" s="142" t="s">
        <v>667</v>
      </c>
      <c r="F4" s="393"/>
      <c r="G4" s="408"/>
      <c r="H4" s="387"/>
      <c r="I4" s="387"/>
      <c r="J4" s="403"/>
      <c r="K4" s="395"/>
      <c r="L4" s="387"/>
      <c r="M4" s="390"/>
      <c r="N4" s="405"/>
      <c r="O4" s="395"/>
      <c r="P4" s="395"/>
      <c r="Q4" s="387"/>
      <c r="R4" s="403"/>
      <c r="S4" s="395"/>
      <c r="T4" s="398"/>
      <c r="U4" s="398"/>
      <c r="V4" s="387"/>
      <c r="W4" s="387"/>
    </row>
    <row r="5" spans="1:23">
      <c r="A5" s="10"/>
      <c r="B5" s="14">
        <v>1</v>
      </c>
      <c r="C5" s="114">
        <v>2</v>
      </c>
      <c r="D5" s="114">
        <v>3</v>
      </c>
      <c r="E5" s="97">
        <v>6</v>
      </c>
      <c r="F5" s="164">
        <v>10</v>
      </c>
      <c r="G5" s="114">
        <v>11</v>
      </c>
      <c r="H5" s="114">
        <v>12</v>
      </c>
      <c r="I5" s="14">
        <v>13</v>
      </c>
      <c r="J5" s="114">
        <v>14</v>
      </c>
      <c r="K5" s="114">
        <v>15</v>
      </c>
      <c r="L5" s="14">
        <v>16</v>
      </c>
      <c r="M5" s="72">
        <v>17</v>
      </c>
      <c r="N5" s="72">
        <v>18</v>
      </c>
      <c r="O5" s="14">
        <v>19</v>
      </c>
      <c r="P5" s="114">
        <v>20</v>
      </c>
      <c r="Q5" s="114">
        <v>21</v>
      </c>
      <c r="R5" s="14">
        <v>22</v>
      </c>
      <c r="S5" s="114">
        <v>23</v>
      </c>
      <c r="T5" s="114">
        <v>24</v>
      </c>
      <c r="U5" s="14">
        <v>25</v>
      </c>
      <c r="V5" s="114">
        <v>26</v>
      </c>
      <c r="W5" s="114">
        <v>27</v>
      </c>
    </row>
    <row r="6" spans="1:23">
      <c r="A6" s="10">
        <v>1</v>
      </c>
      <c r="B6" s="10">
        <v>569</v>
      </c>
      <c r="C6" s="11" t="s">
        <v>368</v>
      </c>
      <c r="D6" s="114" t="s">
        <v>584</v>
      </c>
      <c r="E6" s="142">
        <v>25000</v>
      </c>
      <c r="F6" s="143">
        <f>SUM(E6:E6)</f>
        <v>25000</v>
      </c>
      <c r="G6" s="23">
        <v>37295</v>
      </c>
      <c r="H6" s="114">
        <f t="shared" ref="H6" si="0">F6</f>
        <v>25000</v>
      </c>
      <c r="I6" s="130">
        <f t="shared" ref="I6:J6" si="1">M6</f>
        <v>4196</v>
      </c>
      <c r="J6" s="44">
        <f t="shared" si="1"/>
        <v>0</v>
      </c>
      <c r="K6" s="15">
        <f t="shared" ref="K6" si="2">H6+I6+J6</f>
        <v>29196</v>
      </c>
      <c r="L6" s="16">
        <v>25000</v>
      </c>
      <c r="M6" s="72">
        <v>4196</v>
      </c>
      <c r="N6" s="72">
        <v>0</v>
      </c>
      <c r="O6" s="15">
        <f t="shared" ref="O6" si="3">L6+M6+N6</f>
        <v>29196</v>
      </c>
      <c r="P6" s="15">
        <f t="shared" ref="P6" si="4">H6-L6</f>
        <v>0</v>
      </c>
      <c r="Q6" s="16">
        <v>0</v>
      </c>
      <c r="R6" s="16">
        <v>0</v>
      </c>
      <c r="S6" s="17">
        <f t="shared" ref="S6" si="5">P6+Q6+R6</f>
        <v>0</v>
      </c>
      <c r="T6" s="16">
        <v>0</v>
      </c>
      <c r="U6" s="16">
        <v>0</v>
      </c>
      <c r="V6" s="16">
        <v>0</v>
      </c>
      <c r="W6" s="16"/>
    </row>
    <row r="7" spans="1:23" s="86" customFormat="1" ht="18.75">
      <c r="A7" s="84"/>
      <c r="B7" s="84"/>
      <c r="C7" s="81" t="s">
        <v>1282</v>
      </c>
      <c r="D7" s="85"/>
      <c r="E7" s="175">
        <f t="shared" ref="E7:W7" si="6">SUM(E6:E6)</f>
        <v>25000</v>
      </c>
      <c r="F7" s="175">
        <f t="shared" si="6"/>
        <v>25000</v>
      </c>
      <c r="G7" s="70"/>
      <c r="H7" s="70">
        <f t="shared" si="6"/>
        <v>25000</v>
      </c>
      <c r="I7" s="70">
        <f t="shared" si="6"/>
        <v>4196</v>
      </c>
      <c r="J7" s="70">
        <f t="shared" si="6"/>
        <v>0</v>
      </c>
      <c r="K7" s="70">
        <f t="shared" si="6"/>
        <v>29196</v>
      </c>
      <c r="L7" s="70">
        <f t="shared" si="6"/>
        <v>25000</v>
      </c>
      <c r="M7" s="70">
        <f t="shared" si="6"/>
        <v>4196</v>
      </c>
      <c r="N7" s="70">
        <f t="shared" si="6"/>
        <v>0</v>
      </c>
      <c r="O7" s="70">
        <f t="shared" si="6"/>
        <v>29196</v>
      </c>
      <c r="P7" s="70">
        <f t="shared" si="6"/>
        <v>0</v>
      </c>
      <c r="Q7" s="70">
        <f t="shared" si="6"/>
        <v>0</v>
      </c>
      <c r="R7" s="70">
        <f t="shared" si="6"/>
        <v>0</v>
      </c>
      <c r="S7" s="70">
        <f t="shared" si="6"/>
        <v>0</v>
      </c>
      <c r="T7" s="70">
        <f t="shared" si="6"/>
        <v>0</v>
      </c>
      <c r="U7" s="70">
        <f t="shared" si="6"/>
        <v>0</v>
      </c>
      <c r="V7" s="70">
        <f t="shared" si="6"/>
        <v>0</v>
      </c>
      <c r="W7" s="70">
        <f t="shared" si="6"/>
        <v>0</v>
      </c>
    </row>
    <row r="8" spans="1:23">
      <c r="A8" s="10">
        <v>2</v>
      </c>
      <c r="B8" s="10">
        <v>612</v>
      </c>
      <c r="C8" s="11" t="s">
        <v>409</v>
      </c>
      <c r="D8" s="114" t="s">
        <v>611</v>
      </c>
      <c r="E8" s="142">
        <v>25000</v>
      </c>
      <c r="F8" s="143">
        <f>SUM(E8:E8)</f>
        <v>25000</v>
      </c>
      <c r="G8" s="22" t="s">
        <v>852</v>
      </c>
      <c r="H8" s="114">
        <f t="shared" ref="H8" si="7">F8</f>
        <v>25000</v>
      </c>
      <c r="I8" s="114">
        <f t="shared" ref="I8:J8" si="8">M8</f>
        <v>4458</v>
      </c>
      <c r="J8" s="114">
        <f t="shared" si="8"/>
        <v>0</v>
      </c>
      <c r="K8" s="15">
        <f t="shared" ref="K8" si="9">H8+I8+J8</f>
        <v>29458</v>
      </c>
      <c r="L8" s="16">
        <v>25000</v>
      </c>
      <c r="M8" s="72">
        <v>4458</v>
      </c>
      <c r="N8" s="72">
        <v>0</v>
      </c>
      <c r="O8" s="15">
        <f t="shared" ref="O8" si="10">L8+M8+N8</f>
        <v>29458</v>
      </c>
      <c r="P8" s="15">
        <f t="shared" ref="P8" si="11">H8-L8</f>
        <v>0</v>
      </c>
      <c r="Q8" s="16">
        <v>0</v>
      </c>
      <c r="R8" s="16">
        <v>0</v>
      </c>
      <c r="S8" s="17">
        <f t="shared" ref="S8" si="12">P8+Q8+R8</f>
        <v>0</v>
      </c>
      <c r="T8" s="16">
        <v>0</v>
      </c>
      <c r="U8" s="16">
        <v>0</v>
      </c>
      <c r="V8" s="16">
        <v>120</v>
      </c>
      <c r="W8" s="16"/>
    </row>
    <row r="9" spans="1:23" s="86" customFormat="1" ht="18.75">
      <c r="A9" s="84"/>
      <c r="B9" s="84"/>
      <c r="C9" s="81" t="s">
        <v>1283</v>
      </c>
      <c r="D9" s="85"/>
      <c r="E9" s="175">
        <f t="shared" ref="E9:W9" si="13">SUM(E8:E8)</f>
        <v>25000</v>
      </c>
      <c r="F9" s="175">
        <f t="shared" si="13"/>
        <v>25000</v>
      </c>
      <c r="G9" s="70"/>
      <c r="H9" s="70">
        <f t="shared" si="13"/>
        <v>25000</v>
      </c>
      <c r="I9" s="70">
        <f t="shared" si="13"/>
        <v>4458</v>
      </c>
      <c r="J9" s="70">
        <f t="shared" si="13"/>
        <v>0</v>
      </c>
      <c r="K9" s="70">
        <f t="shared" si="13"/>
        <v>29458</v>
      </c>
      <c r="L9" s="70">
        <f t="shared" si="13"/>
        <v>25000</v>
      </c>
      <c r="M9" s="70">
        <f t="shared" si="13"/>
        <v>4458</v>
      </c>
      <c r="N9" s="70">
        <f t="shared" si="13"/>
        <v>0</v>
      </c>
      <c r="O9" s="70">
        <f t="shared" si="13"/>
        <v>29458</v>
      </c>
      <c r="P9" s="70">
        <f t="shared" si="13"/>
        <v>0</v>
      </c>
      <c r="Q9" s="70">
        <f t="shared" si="13"/>
        <v>0</v>
      </c>
      <c r="R9" s="70">
        <f t="shared" si="13"/>
        <v>0</v>
      </c>
      <c r="S9" s="70">
        <f t="shared" si="13"/>
        <v>0</v>
      </c>
      <c r="T9" s="70">
        <f t="shared" si="13"/>
        <v>0</v>
      </c>
      <c r="U9" s="70">
        <f t="shared" si="13"/>
        <v>0</v>
      </c>
      <c r="V9" s="70">
        <f t="shared" si="13"/>
        <v>120</v>
      </c>
      <c r="W9" s="70">
        <f t="shared" si="13"/>
        <v>0</v>
      </c>
    </row>
    <row r="10" spans="1:23">
      <c r="A10" s="10">
        <v>3</v>
      </c>
      <c r="B10" s="10">
        <v>704</v>
      </c>
      <c r="C10" s="11" t="s">
        <v>685</v>
      </c>
      <c r="D10" s="114" t="s">
        <v>684</v>
      </c>
      <c r="E10" s="142">
        <v>20000</v>
      </c>
      <c r="F10" s="143">
        <f>SUM(E10:E10)</f>
        <v>20000</v>
      </c>
      <c r="G10" s="22" t="s">
        <v>684</v>
      </c>
      <c r="H10" s="114">
        <f t="shared" ref="H10:H11" si="14">F10</f>
        <v>20000</v>
      </c>
      <c r="I10" s="114">
        <f t="shared" ref="I10:J12" si="15">M10</f>
        <v>3651</v>
      </c>
      <c r="J10" s="114">
        <f t="shared" si="15"/>
        <v>0</v>
      </c>
      <c r="K10" s="15">
        <f t="shared" ref="K10:K20" si="16">H10+I10+J10</f>
        <v>23651</v>
      </c>
      <c r="L10" s="16">
        <v>20000</v>
      </c>
      <c r="M10" s="72">
        <v>3651</v>
      </c>
      <c r="N10" s="72">
        <v>0</v>
      </c>
      <c r="O10" s="15">
        <f t="shared" ref="O10:O20" si="17">L10+M10+N10</f>
        <v>23651</v>
      </c>
      <c r="P10" s="15">
        <f t="shared" ref="P10:P20" si="18">H10-L10</f>
        <v>0</v>
      </c>
      <c r="Q10" s="16">
        <v>0</v>
      </c>
      <c r="R10" s="16">
        <v>0</v>
      </c>
      <c r="S10" s="17">
        <f t="shared" ref="S10:S20" si="19">P10+Q10+R10</f>
        <v>0</v>
      </c>
      <c r="T10" s="16">
        <v>0</v>
      </c>
      <c r="U10" s="16">
        <v>0</v>
      </c>
      <c r="V10" s="16">
        <v>200</v>
      </c>
      <c r="W10" s="16"/>
    </row>
    <row r="11" spans="1:23">
      <c r="A11" s="10">
        <v>4</v>
      </c>
      <c r="B11" s="10">
        <v>705</v>
      </c>
      <c r="C11" s="11" t="s">
        <v>314</v>
      </c>
      <c r="D11" s="114" t="s">
        <v>684</v>
      </c>
      <c r="E11" s="142">
        <v>25000</v>
      </c>
      <c r="F11" s="143">
        <f>SUM(E11:E11)</f>
        <v>25000</v>
      </c>
      <c r="G11" s="22" t="s">
        <v>684</v>
      </c>
      <c r="H11" s="114">
        <f t="shared" si="14"/>
        <v>25000</v>
      </c>
      <c r="I11" s="114">
        <f t="shared" si="15"/>
        <v>3875</v>
      </c>
      <c r="J11" s="114">
        <f t="shared" si="15"/>
        <v>0</v>
      </c>
      <c r="K11" s="15">
        <f t="shared" si="16"/>
        <v>28875</v>
      </c>
      <c r="L11" s="16">
        <v>25000</v>
      </c>
      <c r="M11" s="72">
        <v>3875</v>
      </c>
      <c r="N11" s="72">
        <v>0</v>
      </c>
      <c r="O11" s="15">
        <f t="shared" si="17"/>
        <v>28875</v>
      </c>
      <c r="P11" s="15">
        <f t="shared" si="18"/>
        <v>0</v>
      </c>
      <c r="Q11" s="16">
        <v>0</v>
      </c>
      <c r="R11" s="16">
        <v>0</v>
      </c>
      <c r="S11" s="17">
        <f t="shared" si="19"/>
        <v>0</v>
      </c>
      <c r="T11" s="16">
        <v>0</v>
      </c>
      <c r="U11" s="16">
        <v>0</v>
      </c>
      <c r="V11" s="16">
        <v>220</v>
      </c>
      <c r="W11" s="16"/>
    </row>
    <row r="12" spans="1:23">
      <c r="A12" s="10">
        <v>5</v>
      </c>
      <c r="B12" s="10">
        <v>706</v>
      </c>
      <c r="C12" s="11" t="s">
        <v>686</v>
      </c>
      <c r="D12" s="114" t="s">
        <v>684</v>
      </c>
      <c r="E12" s="142">
        <v>20000</v>
      </c>
      <c r="F12" s="143">
        <f>SUM(E12:E12)</f>
        <v>20000</v>
      </c>
      <c r="G12" s="22" t="s">
        <v>684</v>
      </c>
      <c r="H12" s="114">
        <f t="shared" ref="H12" si="20">F12</f>
        <v>20000</v>
      </c>
      <c r="I12" s="114">
        <f t="shared" si="15"/>
        <v>3194</v>
      </c>
      <c r="J12" s="114">
        <f t="shared" si="15"/>
        <v>0</v>
      </c>
      <c r="K12" s="15">
        <f t="shared" si="16"/>
        <v>23194</v>
      </c>
      <c r="L12" s="16">
        <v>20000</v>
      </c>
      <c r="M12" s="72">
        <v>3194</v>
      </c>
      <c r="N12" s="72">
        <v>0</v>
      </c>
      <c r="O12" s="15">
        <f t="shared" si="17"/>
        <v>23194</v>
      </c>
      <c r="P12" s="15">
        <f t="shared" si="18"/>
        <v>0</v>
      </c>
      <c r="Q12" s="16">
        <v>0</v>
      </c>
      <c r="R12" s="16">
        <v>0</v>
      </c>
      <c r="S12" s="17">
        <f t="shared" si="19"/>
        <v>0</v>
      </c>
      <c r="T12" s="16">
        <v>0</v>
      </c>
      <c r="U12" s="16">
        <v>0</v>
      </c>
      <c r="V12" s="16">
        <v>210</v>
      </c>
      <c r="W12" s="16"/>
    </row>
    <row r="13" spans="1:23" s="83" customFormat="1">
      <c r="A13" s="80"/>
      <c r="B13" s="409" t="s">
        <v>687</v>
      </c>
      <c r="C13" s="410"/>
      <c r="D13" s="411"/>
      <c r="E13" s="175">
        <f t="shared" ref="E13:W13" si="21">SUM(E10:E12)</f>
        <v>65000</v>
      </c>
      <c r="F13" s="175">
        <f t="shared" si="21"/>
        <v>65000</v>
      </c>
      <c r="G13" s="70"/>
      <c r="H13" s="70">
        <f t="shared" si="21"/>
        <v>65000</v>
      </c>
      <c r="I13" s="70">
        <f t="shared" si="21"/>
        <v>10720</v>
      </c>
      <c r="J13" s="70">
        <f t="shared" si="21"/>
        <v>0</v>
      </c>
      <c r="K13" s="70">
        <f t="shared" si="21"/>
        <v>75720</v>
      </c>
      <c r="L13" s="70">
        <f t="shared" si="21"/>
        <v>65000</v>
      </c>
      <c r="M13" s="70">
        <f t="shared" si="21"/>
        <v>10720</v>
      </c>
      <c r="N13" s="70">
        <f t="shared" si="21"/>
        <v>0</v>
      </c>
      <c r="O13" s="70">
        <f t="shared" si="21"/>
        <v>75720</v>
      </c>
      <c r="P13" s="70">
        <f t="shared" si="21"/>
        <v>0</v>
      </c>
      <c r="Q13" s="70">
        <f t="shared" si="21"/>
        <v>0</v>
      </c>
      <c r="R13" s="70">
        <f t="shared" si="21"/>
        <v>0</v>
      </c>
      <c r="S13" s="70">
        <f t="shared" si="21"/>
        <v>0</v>
      </c>
      <c r="T13" s="70">
        <f t="shared" si="21"/>
        <v>0</v>
      </c>
      <c r="U13" s="70">
        <f t="shared" si="21"/>
        <v>0</v>
      </c>
      <c r="V13" s="70">
        <f t="shared" si="21"/>
        <v>630</v>
      </c>
      <c r="W13" s="70">
        <f t="shared" si="21"/>
        <v>0</v>
      </c>
    </row>
    <row r="14" spans="1:23">
      <c r="A14" s="10">
        <v>6</v>
      </c>
      <c r="B14" s="10">
        <v>719</v>
      </c>
      <c r="C14" s="11" t="s">
        <v>361</v>
      </c>
      <c r="D14" s="21">
        <v>38177</v>
      </c>
      <c r="E14" s="142">
        <v>20000</v>
      </c>
      <c r="F14" s="143">
        <f t="shared" ref="F14:F20" si="22">SUM(E14:E14)</f>
        <v>20000</v>
      </c>
      <c r="G14" s="23">
        <v>38534</v>
      </c>
      <c r="H14" s="13">
        <f t="shared" ref="H14:H20" si="23">F14</f>
        <v>20000</v>
      </c>
      <c r="I14" s="130">
        <f t="shared" ref="I14:J20" si="24">M14</f>
        <v>5041</v>
      </c>
      <c r="J14" s="48">
        <f t="shared" si="24"/>
        <v>0</v>
      </c>
      <c r="K14" s="15">
        <f t="shared" si="16"/>
        <v>25041</v>
      </c>
      <c r="L14" s="16">
        <v>20000</v>
      </c>
      <c r="M14" s="72">
        <v>5041</v>
      </c>
      <c r="N14" s="75">
        <v>0</v>
      </c>
      <c r="O14" s="15">
        <f t="shared" si="17"/>
        <v>25041</v>
      </c>
      <c r="P14" s="15">
        <f t="shared" si="18"/>
        <v>0</v>
      </c>
      <c r="Q14" s="16">
        <v>0</v>
      </c>
      <c r="R14" s="16">
        <v>0</v>
      </c>
      <c r="S14" s="17">
        <f t="shared" si="19"/>
        <v>0</v>
      </c>
      <c r="T14" s="16">
        <v>0</v>
      </c>
      <c r="U14" s="16">
        <v>0</v>
      </c>
      <c r="V14" s="16">
        <v>90</v>
      </c>
      <c r="W14" s="16"/>
    </row>
    <row r="15" spans="1:23">
      <c r="A15" s="10">
        <v>7</v>
      </c>
      <c r="B15" s="10">
        <v>720</v>
      </c>
      <c r="C15" s="11" t="s">
        <v>695</v>
      </c>
      <c r="D15" s="21">
        <v>38177</v>
      </c>
      <c r="E15" s="142">
        <v>18000</v>
      </c>
      <c r="F15" s="143">
        <f t="shared" si="22"/>
        <v>18000</v>
      </c>
      <c r="G15" s="23">
        <v>38534</v>
      </c>
      <c r="H15" s="13">
        <f t="shared" si="23"/>
        <v>18000</v>
      </c>
      <c r="I15" s="130">
        <f t="shared" si="24"/>
        <v>2970</v>
      </c>
      <c r="J15" s="48">
        <f t="shared" si="24"/>
        <v>0</v>
      </c>
      <c r="K15" s="15">
        <f t="shared" si="16"/>
        <v>20970</v>
      </c>
      <c r="L15" s="16">
        <v>18000</v>
      </c>
      <c r="M15" s="72">
        <v>2970</v>
      </c>
      <c r="N15" s="75">
        <v>0</v>
      </c>
      <c r="O15" s="15">
        <f t="shared" si="17"/>
        <v>20970</v>
      </c>
      <c r="P15" s="15">
        <f t="shared" si="18"/>
        <v>0</v>
      </c>
      <c r="Q15" s="16">
        <v>0</v>
      </c>
      <c r="R15" s="16">
        <v>0</v>
      </c>
      <c r="S15" s="17">
        <f t="shared" si="19"/>
        <v>0</v>
      </c>
      <c r="T15" s="16">
        <v>0</v>
      </c>
      <c r="U15" s="16">
        <v>0</v>
      </c>
      <c r="V15" s="16">
        <v>100</v>
      </c>
      <c r="W15" s="16"/>
    </row>
    <row r="16" spans="1:23">
      <c r="A16" s="10">
        <v>8</v>
      </c>
      <c r="B16" s="10">
        <v>722</v>
      </c>
      <c r="C16" s="11" t="s">
        <v>165</v>
      </c>
      <c r="D16" s="21">
        <v>38177</v>
      </c>
      <c r="E16" s="142">
        <v>20000</v>
      </c>
      <c r="F16" s="143">
        <f t="shared" si="22"/>
        <v>20000</v>
      </c>
      <c r="G16" s="23">
        <v>38534</v>
      </c>
      <c r="H16" s="13">
        <f t="shared" si="23"/>
        <v>20000</v>
      </c>
      <c r="I16" s="130">
        <f t="shared" si="24"/>
        <v>7329</v>
      </c>
      <c r="J16" s="48">
        <f t="shared" si="24"/>
        <v>0</v>
      </c>
      <c r="K16" s="15">
        <f t="shared" si="16"/>
        <v>27329</v>
      </c>
      <c r="L16" s="16">
        <v>20000</v>
      </c>
      <c r="M16" s="72">
        <v>7329</v>
      </c>
      <c r="N16" s="75">
        <v>0</v>
      </c>
      <c r="O16" s="15">
        <f t="shared" si="17"/>
        <v>27329</v>
      </c>
      <c r="P16" s="15">
        <f t="shared" si="18"/>
        <v>0</v>
      </c>
      <c r="Q16" s="16">
        <v>0</v>
      </c>
      <c r="R16" s="16">
        <v>0</v>
      </c>
      <c r="S16" s="17">
        <f t="shared" si="19"/>
        <v>0</v>
      </c>
      <c r="T16" s="16">
        <v>0</v>
      </c>
      <c r="U16" s="16">
        <v>0</v>
      </c>
      <c r="V16" s="16">
        <v>0</v>
      </c>
      <c r="W16" s="16"/>
    </row>
    <row r="17" spans="1:23">
      <c r="A17" s="10">
        <v>9</v>
      </c>
      <c r="B17" s="10">
        <v>724</v>
      </c>
      <c r="C17" s="11" t="s">
        <v>317</v>
      </c>
      <c r="D17" s="21">
        <v>38241</v>
      </c>
      <c r="E17" s="142">
        <v>20000</v>
      </c>
      <c r="F17" s="143">
        <f t="shared" si="22"/>
        <v>20000</v>
      </c>
      <c r="G17" s="23">
        <v>38534</v>
      </c>
      <c r="H17" s="13">
        <f t="shared" si="23"/>
        <v>20000</v>
      </c>
      <c r="I17" s="130">
        <f t="shared" si="24"/>
        <v>3496</v>
      </c>
      <c r="J17" s="48">
        <f t="shared" si="24"/>
        <v>0</v>
      </c>
      <c r="K17" s="15">
        <f t="shared" si="16"/>
        <v>23496</v>
      </c>
      <c r="L17" s="16">
        <v>20000</v>
      </c>
      <c r="M17" s="72">
        <v>3496</v>
      </c>
      <c r="N17" s="75">
        <v>0</v>
      </c>
      <c r="O17" s="15">
        <f t="shared" si="17"/>
        <v>23496</v>
      </c>
      <c r="P17" s="15">
        <f t="shared" si="18"/>
        <v>0</v>
      </c>
      <c r="Q17" s="16">
        <v>0</v>
      </c>
      <c r="R17" s="16">
        <v>0</v>
      </c>
      <c r="S17" s="17">
        <f t="shared" si="19"/>
        <v>0</v>
      </c>
      <c r="T17" s="16">
        <v>0</v>
      </c>
      <c r="U17" s="16">
        <v>0</v>
      </c>
      <c r="V17" s="16">
        <v>220</v>
      </c>
      <c r="W17" s="16"/>
    </row>
    <row r="18" spans="1:23">
      <c r="A18" s="10">
        <v>10</v>
      </c>
      <c r="B18" s="10">
        <v>725</v>
      </c>
      <c r="C18" s="11" t="s">
        <v>545</v>
      </c>
      <c r="D18" s="21">
        <v>38241</v>
      </c>
      <c r="E18" s="142">
        <v>20000</v>
      </c>
      <c r="F18" s="143">
        <f t="shared" si="22"/>
        <v>20000</v>
      </c>
      <c r="G18" s="23">
        <v>38534</v>
      </c>
      <c r="H18" s="13">
        <f t="shared" si="23"/>
        <v>20000</v>
      </c>
      <c r="I18" s="130">
        <f t="shared" si="24"/>
        <v>3649</v>
      </c>
      <c r="J18" s="48">
        <f t="shared" si="24"/>
        <v>0</v>
      </c>
      <c r="K18" s="15">
        <f t="shared" si="16"/>
        <v>23649</v>
      </c>
      <c r="L18" s="16">
        <v>20000</v>
      </c>
      <c r="M18" s="72">
        <v>3649</v>
      </c>
      <c r="N18" s="75">
        <v>0</v>
      </c>
      <c r="O18" s="15">
        <f t="shared" si="17"/>
        <v>23649</v>
      </c>
      <c r="P18" s="15">
        <f t="shared" si="18"/>
        <v>0</v>
      </c>
      <c r="Q18" s="16">
        <v>0</v>
      </c>
      <c r="R18" s="16">
        <v>0</v>
      </c>
      <c r="S18" s="17">
        <f t="shared" si="19"/>
        <v>0</v>
      </c>
      <c r="T18" s="16">
        <v>0</v>
      </c>
      <c r="U18" s="16">
        <v>0</v>
      </c>
      <c r="V18" s="16">
        <v>200</v>
      </c>
      <c r="W18" s="16"/>
    </row>
    <row r="19" spans="1:23">
      <c r="A19" s="10">
        <v>11</v>
      </c>
      <c r="B19" s="10">
        <v>726</v>
      </c>
      <c r="C19" s="11" t="s">
        <v>531</v>
      </c>
      <c r="D19" s="21">
        <v>38241</v>
      </c>
      <c r="E19" s="142">
        <v>20000</v>
      </c>
      <c r="F19" s="143">
        <f t="shared" si="22"/>
        <v>20000</v>
      </c>
      <c r="G19" s="23">
        <v>38534</v>
      </c>
      <c r="H19" s="13">
        <f t="shared" si="23"/>
        <v>20000</v>
      </c>
      <c r="I19" s="130">
        <f t="shared" si="24"/>
        <v>3610</v>
      </c>
      <c r="J19" s="48">
        <f t="shared" si="24"/>
        <v>0</v>
      </c>
      <c r="K19" s="15">
        <f t="shared" si="16"/>
        <v>23610</v>
      </c>
      <c r="L19" s="16">
        <v>20000</v>
      </c>
      <c r="M19" s="72">
        <v>3610</v>
      </c>
      <c r="N19" s="75">
        <v>0</v>
      </c>
      <c r="O19" s="15">
        <f t="shared" si="17"/>
        <v>23610</v>
      </c>
      <c r="P19" s="15">
        <f t="shared" si="18"/>
        <v>0</v>
      </c>
      <c r="Q19" s="16">
        <v>0</v>
      </c>
      <c r="R19" s="16">
        <v>0</v>
      </c>
      <c r="S19" s="17">
        <f t="shared" si="19"/>
        <v>0</v>
      </c>
      <c r="T19" s="16">
        <v>0</v>
      </c>
      <c r="U19" s="16">
        <v>0</v>
      </c>
      <c r="V19" s="16">
        <v>220</v>
      </c>
      <c r="W19" s="16"/>
    </row>
    <row r="20" spans="1:23">
      <c r="A20" s="10">
        <v>12</v>
      </c>
      <c r="B20" s="10">
        <v>729</v>
      </c>
      <c r="C20" s="11" t="s">
        <v>377</v>
      </c>
      <c r="D20" s="21">
        <v>38241</v>
      </c>
      <c r="E20" s="142">
        <v>20000</v>
      </c>
      <c r="F20" s="143">
        <f t="shared" si="22"/>
        <v>20000</v>
      </c>
      <c r="G20" s="23">
        <v>38534</v>
      </c>
      <c r="H20" s="13">
        <f t="shared" si="23"/>
        <v>20000</v>
      </c>
      <c r="I20" s="130">
        <f t="shared" si="24"/>
        <v>4494</v>
      </c>
      <c r="J20" s="48">
        <f t="shared" si="24"/>
        <v>0</v>
      </c>
      <c r="K20" s="15">
        <f t="shared" si="16"/>
        <v>24494</v>
      </c>
      <c r="L20" s="16">
        <v>20000</v>
      </c>
      <c r="M20" s="72">
        <v>4494</v>
      </c>
      <c r="N20" s="75">
        <v>0</v>
      </c>
      <c r="O20" s="15">
        <f t="shared" si="17"/>
        <v>24494</v>
      </c>
      <c r="P20" s="15">
        <f t="shared" si="18"/>
        <v>0</v>
      </c>
      <c r="Q20" s="16">
        <v>0</v>
      </c>
      <c r="R20" s="16">
        <v>0</v>
      </c>
      <c r="S20" s="17">
        <f t="shared" si="19"/>
        <v>0</v>
      </c>
      <c r="T20" s="16">
        <v>0</v>
      </c>
      <c r="U20" s="16">
        <v>0</v>
      </c>
      <c r="V20" s="16">
        <v>120</v>
      </c>
      <c r="W20" s="16"/>
    </row>
    <row r="21" spans="1:23" s="86" customFormat="1" ht="18.75">
      <c r="A21" s="84"/>
      <c r="B21" s="84"/>
      <c r="C21" s="81" t="s">
        <v>1284</v>
      </c>
      <c r="D21" s="85"/>
      <c r="E21" s="175">
        <f t="shared" ref="E21:W21" si="25">SUM(E14:E20)</f>
        <v>138000</v>
      </c>
      <c r="F21" s="175">
        <f t="shared" si="25"/>
        <v>138000</v>
      </c>
      <c r="G21" s="70"/>
      <c r="H21" s="70">
        <f t="shared" si="25"/>
        <v>138000</v>
      </c>
      <c r="I21" s="70">
        <f t="shared" si="25"/>
        <v>30589</v>
      </c>
      <c r="J21" s="70">
        <f t="shared" si="25"/>
        <v>0</v>
      </c>
      <c r="K21" s="70">
        <f t="shared" si="25"/>
        <v>168589</v>
      </c>
      <c r="L21" s="70">
        <f t="shared" si="25"/>
        <v>138000</v>
      </c>
      <c r="M21" s="70">
        <f t="shared" si="25"/>
        <v>30589</v>
      </c>
      <c r="N21" s="70">
        <f t="shared" si="25"/>
        <v>0</v>
      </c>
      <c r="O21" s="70">
        <f t="shared" si="25"/>
        <v>168589</v>
      </c>
      <c r="P21" s="70">
        <f t="shared" si="25"/>
        <v>0</v>
      </c>
      <c r="Q21" s="70">
        <f t="shared" si="25"/>
        <v>0</v>
      </c>
      <c r="R21" s="70">
        <f t="shared" si="25"/>
        <v>0</v>
      </c>
      <c r="S21" s="70">
        <f t="shared" si="25"/>
        <v>0</v>
      </c>
      <c r="T21" s="70">
        <f t="shared" si="25"/>
        <v>0</v>
      </c>
      <c r="U21" s="70">
        <f t="shared" si="25"/>
        <v>0</v>
      </c>
      <c r="V21" s="70">
        <f t="shared" si="25"/>
        <v>950</v>
      </c>
      <c r="W21" s="70">
        <f t="shared" si="25"/>
        <v>0</v>
      </c>
    </row>
    <row r="22" spans="1:23">
      <c r="A22" s="10">
        <v>13</v>
      </c>
      <c r="B22" s="10">
        <v>805</v>
      </c>
      <c r="C22" s="11" t="s">
        <v>735</v>
      </c>
      <c r="D22" s="114" t="s">
        <v>720</v>
      </c>
      <c r="E22" s="142">
        <v>36000</v>
      </c>
      <c r="F22" s="143">
        <f>SUM(E22:E22)</f>
        <v>36000</v>
      </c>
      <c r="G22" s="22" t="s">
        <v>859</v>
      </c>
      <c r="H22" s="13">
        <f t="shared" ref="H22:H24" si="26">F22</f>
        <v>36000</v>
      </c>
      <c r="I22" s="114">
        <v>2224</v>
      </c>
      <c r="J22" s="16">
        <v>1491</v>
      </c>
      <c r="K22" s="15">
        <f t="shared" ref="K22:K24" si="27">H22+I22+J22</f>
        <v>39715</v>
      </c>
      <c r="L22" s="16">
        <v>36000</v>
      </c>
      <c r="M22" s="72">
        <v>2224</v>
      </c>
      <c r="N22" s="75">
        <v>1491</v>
      </c>
      <c r="O22" s="15">
        <f t="shared" ref="O22:O24" si="28">L22+M22+N22</f>
        <v>39715</v>
      </c>
      <c r="P22" s="15">
        <f t="shared" ref="P22:P24" si="29">H22-L22</f>
        <v>0</v>
      </c>
      <c r="Q22" s="16">
        <v>0</v>
      </c>
      <c r="R22" s="16">
        <v>0</v>
      </c>
      <c r="S22" s="17">
        <f t="shared" ref="S22:S24" si="30">P22+Q22+R22</f>
        <v>0</v>
      </c>
      <c r="T22" s="16">
        <v>0</v>
      </c>
      <c r="U22" s="16">
        <f t="shared" ref="U22" si="31">F22/100*5</f>
        <v>1800</v>
      </c>
      <c r="V22" s="16">
        <v>230</v>
      </c>
      <c r="W22" s="16"/>
    </row>
    <row r="23" spans="1:23">
      <c r="A23" s="10">
        <v>14</v>
      </c>
      <c r="B23" s="10">
        <v>807</v>
      </c>
      <c r="C23" s="11" t="s">
        <v>595</v>
      </c>
      <c r="D23" s="114" t="s">
        <v>720</v>
      </c>
      <c r="E23" s="142">
        <v>30000</v>
      </c>
      <c r="F23" s="143">
        <f>SUM(E23:E23)</f>
        <v>30000</v>
      </c>
      <c r="G23" s="22" t="s">
        <v>859</v>
      </c>
      <c r="H23" s="13">
        <f t="shared" si="26"/>
        <v>30000</v>
      </c>
      <c r="I23" s="114">
        <v>1912</v>
      </c>
      <c r="J23" s="16">
        <v>973</v>
      </c>
      <c r="K23" s="15">
        <f t="shared" si="27"/>
        <v>32885</v>
      </c>
      <c r="L23" s="16">
        <v>30000</v>
      </c>
      <c r="M23" s="72">
        <v>1912</v>
      </c>
      <c r="N23" s="75">
        <v>973</v>
      </c>
      <c r="O23" s="15">
        <f t="shared" si="28"/>
        <v>32885</v>
      </c>
      <c r="P23" s="15">
        <f t="shared" si="29"/>
        <v>0</v>
      </c>
      <c r="Q23" s="16">
        <v>0</v>
      </c>
      <c r="R23" s="16">
        <v>0</v>
      </c>
      <c r="S23" s="17">
        <f t="shared" si="30"/>
        <v>0</v>
      </c>
      <c r="T23" s="16">
        <v>0</v>
      </c>
      <c r="U23" s="16">
        <f t="shared" ref="U23:U26" si="32">F23/100*5</f>
        <v>1500</v>
      </c>
      <c r="V23" s="16">
        <v>260</v>
      </c>
      <c r="W23" s="16"/>
    </row>
    <row r="24" spans="1:23">
      <c r="A24" s="10">
        <v>15</v>
      </c>
      <c r="B24" s="10">
        <v>813</v>
      </c>
      <c r="C24" s="11" t="s">
        <v>737</v>
      </c>
      <c r="D24" s="114" t="s">
        <v>720</v>
      </c>
      <c r="E24" s="142">
        <v>30000</v>
      </c>
      <c r="F24" s="143">
        <f>SUM(E24:E24)</f>
        <v>30000</v>
      </c>
      <c r="G24" s="22" t="s">
        <v>859</v>
      </c>
      <c r="H24" s="13">
        <f t="shared" si="26"/>
        <v>30000</v>
      </c>
      <c r="I24" s="114">
        <v>1928</v>
      </c>
      <c r="J24" s="16">
        <v>1393</v>
      </c>
      <c r="K24" s="15">
        <f t="shared" si="27"/>
        <v>33321</v>
      </c>
      <c r="L24" s="16">
        <v>30000</v>
      </c>
      <c r="M24" s="72">
        <v>1928</v>
      </c>
      <c r="N24" s="75">
        <v>1393</v>
      </c>
      <c r="O24" s="15">
        <f t="shared" si="28"/>
        <v>33321</v>
      </c>
      <c r="P24" s="15">
        <f t="shared" si="29"/>
        <v>0</v>
      </c>
      <c r="Q24" s="16">
        <v>0</v>
      </c>
      <c r="R24" s="16">
        <v>0</v>
      </c>
      <c r="S24" s="17">
        <f t="shared" si="30"/>
        <v>0</v>
      </c>
      <c r="T24" s="16">
        <v>0</v>
      </c>
      <c r="U24" s="16">
        <f t="shared" si="32"/>
        <v>1500</v>
      </c>
      <c r="V24" s="16">
        <v>210</v>
      </c>
      <c r="W24" s="16"/>
    </row>
    <row r="25" spans="1:23">
      <c r="A25" s="10">
        <v>16</v>
      </c>
      <c r="B25" s="10">
        <v>837</v>
      </c>
      <c r="C25" s="11" t="s">
        <v>363</v>
      </c>
      <c r="D25" s="114" t="s">
        <v>761</v>
      </c>
      <c r="E25" s="142">
        <v>24000</v>
      </c>
      <c r="F25" s="143">
        <f>SUM(E25:E25)</f>
        <v>24000</v>
      </c>
      <c r="G25" s="23">
        <v>38877</v>
      </c>
      <c r="H25" s="13">
        <f t="shared" ref="H25:H26" si="33">F25</f>
        <v>24000</v>
      </c>
      <c r="I25" s="114">
        <v>1641</v>
      </c>
      <c r="J25" s="16">
        <v>1094</v>
      </c>
      <c r="K25" s="15">
        <f t="shared" ref="K25:K34" si="34">H25+I25+J25</f>
        <v>26735</v>
      </c>
      <c r="L25" s="16">
        <v>24000</v>
      </c>
      <c r="M25" s="72">
        <v>1641</v>
      </c>
      <c r="N25" s="75">
        <v>1094</v>
      </c>
      <c r="O25" s="15">
        <f t="shared" ref="O25:O33" si="35">L25+M25+N25</f>
        <v>26735</v>
      </c>
      <c r="P25" s="15">
        <f t="shared" ref="P25:P34" si="36">H25-L25</f>
        <v>0</v>
      </c>
      <c r="Q25" s="16">
        <v>0</v>
      </c>
      <c r="R25" s="16">
        <v>0</v>
      </c>
      <c r="S25" s="17">
        <f t="shared" ref="S25:S34" si="37">P25+Q25+R25</f>
        <v>0</v>
      </c>
      <c r="T25" s="16">
        <v>0</v>
      </c>
      <c r="U25" s="16">
        <f t="shared" si="32"/>
        <v>1200</v>
      </c>
      <c r="V25" s="16">
        <v>100</v>
      </c>
      <c r="W25" s="16"/>
    </row>
    <row r="26" spans="1:23">
      <c r="A26" s="10">
        <v>17</v>
      </c>
      <c r="B26" s="10">
        <v>841</v>
      </c>
      <c r="C26" s="11" t="s">
        <v>249</v>
      </c>
      <c r="D26" s="114" t="s">
        <v>761</v>
      </c>
      <c r="E26" s="142">
        <v>24000</v>
      </c>
      <c r="F26" s="143">
        <f>SUM(E26:E26)</f>
        <v>24000</v>
      </c>
      <c r="G26" s="23">
        <v>38877</v>
      </c>
      <c r="H26" s="13">
        <f t="shared" si="33"/>
        <v>24000</v>
      </c>
      <c r="I26" s="114">
        <v>1432</v>
      </c>
      <c r="J26" s="16">
        <v>959</v>
      </c>
      <c r="K26" s="15">
        <f t="shared" si="34"/>
        <v>26391</v>
      </c>
      <c r="L26" s="16">
        <v>24000</v>
      </c>
      <c r="M26" s="72">
        <v>1432</v>
      </c>
      <c r="N26" s="75">
        <v>959</v>
      </c>
      <c r="O26" s="15">
        <f t="shared" si="35"/>
        <v>26391</v>
      </c>
      <c r="P26" s="15">
        <f t="shared" si="36"/>
        <v>0</v>
      </c>
      <c r="Q26" s="16">
        <v>0</v>
      </c>
      <c r="R26" s="16">
        <v>0</v>
      </c>
      <c r="S26" s="17">
        <f t="shared" si="37"/>
        <v>0</v>
      </c>
      <c r="T26" s="16">
        <v>0</v>
      </c>
      <c r="U26" s="16">
        <f t="shared" si="32"/>
        <v>1200</v>
      </c>
      <c r="V26" s="16">
        <v>200</v>
      </c>
      <c r="W26" s="16"/>
    </row>
    <row r="27" spans="1:23" s="83" customFormat="1">
      <c r="A27" s="80"/>
      <c r="B27" s="84"/>
      <c r="C27" s="81" t="s">
        <v>1285</v>
      </c>
      <c r="D27" s="85"/>
      <c r="E27" s="175">
        <f t="shared" ref="E27:W27" si="38">SUM(E22:E26)</f>
        <v>144000</v>
      </c>
      <c r="F27" s="175">
        <f t="shared" si="38"/>
        <v>144000</v>
      </c>
      <c r="G27" s="70"/>
      <c r="H27" s="70">
        <f t="shared" si="38"/>
        <v>144000</v>
      </c>
      <c r="I27" s="70">
        <f t="shared" si="38"/>
        <v>9137</v>
      </c>
      <c r="J27" s="70">
        <f t="shared" si="38"/>
        <v>5910</v>
      </c>
      <c r="K27" s="70">
        <f t="shared" si="38"/>
        <v>159047</v>
      </c>
      <c r="L27" s="70">
        <f t="shared" si="38"/>
        <v>144000</v>
      </c>
      <c r="M27" s="70">
        <f t="shared" si="38"/>
        <v>9137</v>
      </c>
      <c r="N27" s="70">
        <f t="shared" si="38"/>
        <v>5910</v>
      </c>
      <c r="O27" s="70">
        <f t="shared" si="38"/>
        <v>159047</v>
      </c>
      <c r="P27" s="70">
        <f t="shared" si="38"/>
        <v>0</v>
      </c>
      <c r="Q27" s="70">
        <f t="shared" si="38"/>
        <v>0</v>
      </c>
      <c r="R27" s="70">
        <f t="shared" si="38"/>
        <v>0</v>
      </c>
      <c r="S27" s="70">
        <f t="shared" si="38"/>
        <v>0</v>
      </c>
      <c r="T27" s="70">
        <f t="shared" si="38"/>
        <v>0</v>
      </c>
      <c r="U27" s="70">
        <f t="shared" si="38"/>
        <v>7200</v>
      </c>
      <c r="V27" s="70">
        <f t="shared" si="38"/>
        <v>1000</v>
      </c>
      <c r="W27" s="70">
        <f t="shared" si="38"/>
        <v>0</v>
      </c>
    </row>
    <row r="28" spans="1:23">
      <c r="A28" s="10">
        <v>18</v>
      </c>
      <c r="B28" s="10">
        <v>848</v>
      </c>
      <c r="C28" s="11" t="s">
        <v>756</v>
      </c>
      <c r="D28" s="114" t="s">
        <v>763</v>
      </c>
      <c r="E28" s="142">
        <v>20000</v>
      </c>
      <c r="F28" s="143">
        <f t="shared" ref="F28:F35" si="39">SUM(E28:E28)</f>
        <v>20000</v>
      </c>
      <c r="G28" s="22" t="s">
        <v>867</v>
      </c>
      <c r="H28" s="13">
        <f t="shared" ref="H28:H35" si="40">F28</f>
        <v>20000</v>
      </c>
      <c r="I28" s="114">
        <v>1992</v>
      </c>
      <c r="J28" s="16">
        <v>1328</v>
      </c>
      <c r="K28" s="15">
        <f t="shared" si="34"/>
        <v>23320</v>
      </c>
      <c r="L28" s="16">
        <v>20000</v>
      </c>
      <c r="M28" s="72">
        <v>1992</v>
      </c>
      <c r="N28" s="75">
        <v>1328</v>
      </c>
      <c r="O28" s="15">
        <f t="shared" si="35"/>
        <v>23320</v>
      </c>
      <c r="P28" s="15">
        <f t="shared" si="36"/>
        <v>0</v>
      </c>
      <c r="Q28" s="16">
        <v>240</v>
      </c>
      <c r="R28" s="16">
        <v>160</v>
      </c>
      <c r="S28" s="17">
        <f t="shared" si="37"/>
        <v>400</v>
      </c>
      <c r="T28" s="16"/>
      <c r="U28" s="16">
        <f t="shared" ref="U28:U35" si="41">F28/100*5</f>
        <v>1000</v>
      </c>
      <c r="V28" s="16">
        <v>100</v>
      </c>
      <c r="W28" s="16"/>
    </row>
    <row r="29" spans="1:23">
      <c r="A29" s="10">
        <v>19</v>
      </c>
      <c r="B29" s="10">
        <v>849</v>
      </c>
      <c r="C29" s="11" t="s">
        <v>696</v>
      </c>
      <c r="D29" s="114" t="s">
        <v>764</v>
      </c>
      <c r="E29" s="142">
        <v>30000</v>
      </c>
      <c r="F29" s="143">
        <f t="shared" si="39"/>
        <v>30000</v>
      </c>
      <c r="G29" s="22" t="s">
        <v>867</v>
      </c>
      <c r="H29" s="13">
        <f t="shared" si="40"/>
        <v>30000</v>
      </c>
      <c r="I29" s="114">
        <v>2332</v>
      </c>
      <c r="J29" s="16">
        <v>1568</v>
      </c>
      <c r="K29" s="15">
        <f t="shared" si="34"/>
        <v>33900</v>
      </c>
      <c r="L29" s="16">
        <v>30000</v>
      </c>
      <c r="M29" s="72">
        <v>2332</v>
      </c>
      <c r="N29" s="75">
        <v>1568</v>
      </c>
      <c r="O29" s="15">
        <f t="shared" si="35"/>
        <v>33900</v>
      </c>
      <c r="P29" s="15">
        <f t="shared" si="36"/>
        <v>0</v>
      </c>
      <c r="Q29" s="16"/>
      <c r="R29" s="16"/>
      <c r="S29" s="17">
        <f t="shared" si="37"/>
        <v>0</v>
      </c>
      <c r="T29" s="16"/>
      <c r="U29" s="48">
        <f t="shared" si="41"/>
        <v>1500</v>
      </c>
      <c r="V29" s="16">
        <v>180</v>
      </c>
      <c r="W29" s="16"/>
    </row>
    <row r="30" spans="1:23" s="50" customFormat="1">
      <c r="A30" s="42">
        <v>20</v>
      </c>
      <c r="B30" s="42">
        <v>850</v>
      </c>
      <c r="C30" s="53" t="s">
        <v>328</v>
      </c>
      <c r="D30" s="44" t="s">
        <v>764</v>
      </c>
      <c r="E30" s="188">
        <v>24000</v>
      </c>
      <c r="F30" s="189">
        <f t="shared" si="39"/>
        <v>24000</v>
      </c>
      <c r="G30" s="54" t="s">
        <v>867</v>
      </c>
      <c r="H30" s="45">
        <f t="shared" si="40"/>
        <v>24000</v>
      </c>
      <c r="I30" s="44">
        <v>1560</v>
      </c>
      <c r="J30" s="48">
        <v>1040</v>
      </c>
      <c r="K30" s="47">
        <f t="shared" si="34"/>
        <v>26600</v>
      </c>
      <c r="L30" s="48">
        <v>17100</v>
      </c>
      <c r="M30" s="73">
        <v>2700</v>
      </c>
      <c r="N30" s="74">
        <v>1040</v>
      </c>
      <c r="O30" s="47">
        <f t="shared" si="35"/>
        <v>20840</v>
      </c>
      <c r="P30" s="98">
        <f t="shared" si="36"/>
        <v>6900</v>
      </c>
      <c r="Q30" s="48"/>
      <c r="R30" s="48"/>
      <c r="S30" s="49">
        <f t="shared" si="37"/>
        <v>6900</v>
      </c>
      <c r="T30" s="48"/>
      <c r="U30" s="48">
        <f t="shared" si="41"/>
        <v>1200</v>
      </c>
      <c r="V30" s="48">
        <v>60</v>
      </c>
      <c r="W30" s="48"/>
    </row>
    <row r="31" spans="1:23">
      <c r="A31" s="10">
        <v>21</v>
      </c>
      <c r="B31" s="10">
        <v>851</v>
      </c>
      <c r="C31" s="11" t="s">
        <v>757</v>
      </c>
      <c r="D31" s="114" t="s">
        <v>764</v>
      </c>
      <c r="E31" s="142">
        <v>20000</v>
      </c>
      <c r="F31" s="143">
        <f t="shared" si="39"/>
        <v>20000</v>
      </c>
      <c r="G31" s="22" t="s">
        <v>867</v>
      </c>
      <c r="H31" s="13">
        <f t="shared" si="40"/>
        <v>20000</v>
      </c>
      <c r="I31" s="114">
        <v>882</v>
      </c>
      <c r="J31" s="16">
        <v>587</v>
      </c>
      <c r="K31" s="15">
        <f t="shared" si="34"/>
        <v>21469</v>
      </c>
      <c r="L31" s="16">
        <v>20000</v>
      </c>
      <c r="M31" s="72">
        <v>882</v>
      </c>
      <c r="N31" s="75">
        <v>587</v>
      </c>
      <c r="O31" s="15">
        <f t="shared" si="35"/>
        <v>21469</v>
      </c>
      <c r="P31" s="15">
        <f t="shared" si="36"/>
        <v>0</v>
      </c>
      <c r="Q31" s="16"/>
      <c r="R31" s="16"/>
      <c r="S31" s="17">
        <f t="shared" si="37"/>
        <v>0</v>
      </c>
      <c r="T31" s="16"/>
      <c r="U31" s="48">
        <f t="shared" si="41"/>
        <v>1000</v>
      </c>
      <c r="V31" s="16">
        <v>100</v>
      </c>
      <c r="W31" s="16"/>
    </row>
    <row r="32" spans="1:23">
      <c r="A32" s="10">
        <v>22</v>
      </c>
      <c r="B32" s="10">
        <v>885</v>
      </c>
      <c r="C32" s="11" t="s">
        <v>582</v>
      </c>
      <c r="D32" s="21">
        <v>39388</v>
      </c>
      <c r="E32" s="142">
        <v>24000</v>
      </c>
      <c r="F32" s="143">
        <f t="shared" si="39"/>
        <v>24000</v>
      </c>
      <c r="G32" s="23">
        <v>39388</v>
      </c>
      <c r="H32" s="13">
        <f t="shared" si="40"/>
        <v>24000</v>
      </c>
      <c r="I32" s="114">
        <v>1489</v>
      </c>
      <c r="J32" s="16">
        <v>1001</v>
      </c>
      <c r="K32" s="15">
        <f t="shared" si="34"/>
        <v>26490</v>
      </c>
      <c r="L32" s="16">
        <v>24000</v>
      </c>
      <c r="M32" s="72">
        <v>1489</v>
      </c>
      <c r="N32" s="75">
        <v>1001</v>
      </c>
      <c r="O32" s="15">
        <f t="shared" si="35"/>
        <v>26490</v>
      </c>
      <c r="P32" s="15">
        <f t="shared" si="36"/>
        <v>0</v>
      </c>
      <c r="Q32" s="16"/>
      <c r="R32" s="16"/>
      <c r="S32" s="17">
        <f t="shared" si="37"/>
        <v>0</v>
      </c>
      <c r="T32" s="16"/>
      <c r="U32" s="48">
        <f t="shared" si="41"/>
        <v>1200</v>
      </c>
      <c r="V32" s="16">
        <v>220</v>
      </c>
      <c r="W32" s="16"/>
    </row>
    <row r="33" spans="1:23">
      <c r="A33" s="42">
        <v>23</v>
      </c>
      <c r="B33" s="10">
        <v>886</v>
      </c>
      <c r="C33" s="11" t="s">
        <v>697</v>
      </c>
      <c r="D33" s="21">
        <v>39388</v>
      </c>
      <c r="E33" s="142">
        <v>24000</v>
      </c>
      <c r="F33" s="143">
        <f t="shared" si="39"/>
        <v>24000</v>
      </c>
      <c r="G33" s="23">
        <v>39388</v>
      </c>
      <c r="H33" s="13">
        <f t="shared" si="40"/>
        <v>24000</v>
      </c>
      <c r="I33" s="114">
        <v>1799</v>
      </c>
      <c r="J33" s="16">
        <v>1226</v>
      </c>
      <c r="K33" s="15">
        <f t="shared" si="34"/>
        <v>27025</v>
      </c>
      <c r="L33" s="16">
        <v>24000</v>
      </c>
      <c r="M33" s="72">
        <v>1799</v>
      </c>
      <c r="N33" s="75">
        <v>1226</v>
      </c>
      <c r="O33" s="15">
        <f t="shared" si="35"/>
        <v>27025</v>
      </c>
      <c r="P33" s="15">
        <f t="shared" si="36"/>
        <v>0</v>
      </c>
      <c r="Q33" s="16"/>
      <c r="R33" s="16"/>
      <c r="S33" s="17">
        <f t="shared" si="37"/>
        <v>0</v>
      </c>
      <c r="T33" s="16"/>
      <c r="U33" s="48">
        <f t="shared" si="41"/>
        <v>1200</v>
      </c>
      <c r="V33" s="16">
        <v>120</v>
      </c>
      <c r="W33" s="16"/>
    </row>
    <row r="34" spans="1:23">
      <c r="A34" s="10">
        <v>24</v>
      </c>
      <c r="B34" s="10">
        <v>887</v>
      </c>
      <c r="C34" s="11" t="s">
        <v>616</v>
      </c>
      <c r="D34" s="21">
        <v>39388</v>
      </c>
      <c r="E34" s="142">
        <v>20000</v>
      </c>
      <c r="F34" s="143">
        <f t="shared" si="39"/>
        <v>20000</v>
      </c>
      <c r="G34" s="23">
        <v>39388</v>
      </c>
      <c r="H34" s="13">
        <f t="shared" si="40"/>
        <v>20000</v>
      </c>
      <c r="I34" s="114">
        <v>1501</v>
      </c>
      <c r="J34" s="16">
        <v>1000</v>
      </c>
      <c r="K34" s="15">
        <f t="shared" si="34"/>
        <v>22501</v>
      </c>
      <c r="L34" s="16">
        <v>20000</v>
      </c>
      <c r="M34" s="72">
        <v>1501</v>
      </c>
      <c r="N34" s="75">
        <v>1000</v>
      </c>
      <c r="O34" s="15">
        <f t="shared" ref="O34:O40" si="42">L34+M34+N34</f>
        <v>22501</v>
      </c>
      <c r="P34" s="15">
        <f t="shared" si="36"/>
        <v>0</v>
      </c>
      <c r="Q34" s="16"/>
      <c r="R34" s="16"/>
      <c r="S34" s="17">
        <f t="shared" si="37"/>
        <v>0</v>
      </c>
      <c r="T34" s="16"/>
      <c r="U34" s="48">
        <f t="shared" si="41"/>
        <v>1000</v>
      </c>
      <c r="V34" s="16">
        <v>0</v>
      </c>
      <c r="W34" s="16"/>
    </row>
    <row r="35" spans="1:23">
      <c r="A35" s="10">
        <v>25</v>
      </c>
      <c r="B35" s="10">
        <v>889</v>
      </c>
      <c r="C35" s="11" t="s">
        <v>556</v>
      </c>
      <c r="D35" s="21">
        <v>39388</v>
      </c>
      <c r="E35" s="142">
        <v>24000</v>
      </c>
      <c r="F35" s="143">
        <f t="shared" si="39"/>
        <v>24000</v>
      </c>
      <c r="G35" s="23">
        <v>39388</v>
      </c>
      <c r="H35" s="13">
        <f t="shared" si="40"/>
        <v>24000</v>
      </c>
      <c r="I35" s="114">
        <v>1500</v>
      </c>
      <c r="J35" s="16">
        <v>995</v>
      </c>
      <c r="K35" s="15">
        <f t="shared" ref="K35:K40" si="43">H35+I35+J35</f>
        <v>26495</v>
      </c>
      <c r="L35" s="16">
        <v>24000</v>
      </c>
      <c r="M35" s="72">
        <v>1500</v>
      </c>
      <c r="N35" s="75">
        <v>995</v>
      </c>
      <c r="O35" s="15">
        <f t="shared" si="42"/>
        <v>26495</v>
      </c>
      <c r="P35" s="15">
        <f t="shared" ref="P35:P40" si="44">H35-L35</f>
        <v>0</v>
      </c>
      <c r="Q35" s="16"/>
      <c r="R35" s="16"/>
      <c r="S35" s="17">
        <f t="shared" ref="S35:S40" si="45">P35+Q35+R35</f>
        <v>0</v>
      </c>
      <c r="T35" s="16"/>
      <c r="U35" s="48">
        <f t="shared" si="41"/>
        <v>1200</v>
      </c>
      <c r="V35" s="16">
        <v>220</v>
      </c>
      <c r="W35" s="16"/>
    </row>
    <row r="36" spans="1:23" s="83" customFormat="1">
      <c r="A36" s="80"/>
      <c r="B36" s="84"/>
      <c r="C36" s="81" t="s">
        <v>1286</v>
      </c>
      <c r="D36" s="85"/>
      <c r="E36" s="175">
        <f t="shared" ref="E36:W36" si="46">SUM(E28:E35)</f>
        <v>186000</v>
      </c>
      <c r="F36" s="175">
        <f t="shared" si="46"/>
        <v>186000</v>
      </c>
      <c r="G36" s="70"/>
      <c r="H36" s="70">
        <f t="shared" si="46"/>
        <v>186000</v>
      </c>
      <c r="I36" s="70">
        <f t="shared" si="46"/>
        <v>13055</v>
      </c>
      <c r="J36" s="70">
        <f t="shared" si="46"/>
        <v>8745</v>
      </c>
      <c r="K36" s="70">
        <f t="shared" si="46"/>
        <v>207800</v>
      </c>
      <c r="L36" s="70">
        <f t="shared" si="46"/>
        <v>179100</v>
      </c>
      <c r="M36" s="70">
        <f t="shared" si="46"/>
        <v>14195</v>
      </c>
      <c r="N36" s="70">
        <f t="shared" si="46"/>
        <v>8745</v>
      </c>
      <c r="O36" s="70">
        <f t="shared" si="46"/>
        <v>202040</v>
      </c>
      <c r="P36" s="70">
        <f t="shared" si="46"/>
        <v>6900</v>
      </c>
      <c r="Q36" s="70">
        <f t="shared" si="46"/>
        <v>240</v>
      </c>
      <c r="R36" s="70">
        <f t="shared" si="46"/>
        <v>160</v>
      </c>
      <c r="S36" s="70">
        <f t="shared" si="46"/>
        <v>7300</v>
      </c>
      <c r="T36" s="70">
        <f t="shared" si="46"/>
        <v>0</v>
      </c>
      <c r="U36" s="70">
        <f t="shared" si="46"/>
        <v>9300</v>
      </c>
      <c r="V36" s="70">
        <f t="shared" si="46"/>
        <v>1000</v>
      </c>
      <c r="W36" s="70">
        <f t="shared" si="46"/>
        <v>0</v>
      </c>
    </row>
    <row r="37" spans="1:23" s="50" customFormat="1">
      <c r="A37" s="42">
        <v>26</v>
      </c>
      <c r="B37" s="42">
        <v>930</v>
      </c>
      <c r="C37" s="53" t="s">
        <v>646</v>
      </c>
      <c r="D37" s="51">
        <v>39395</v>
      </c>
      <c r="E37" s="188">
        <v>30000</v>
      </c>
      <c r="F37" s="189">
        <f t="shared" ref="F37:F42" si="47">SUM(E37:E37)</f>
        <v>30000</v>
      </c>
      <c r="G37" s="55">
        <v>39722</v>
      </c>
      <c r="H37" s="45">
        <f>F37</f>
        <v>30000</v>
      </c>
      <c r="I37" s="44">
        <v>1884</v>
      </c>
      <c r="J37" s="48">
        <v>1256</v>
      </c>
      <c r="K37" s="47">
        <f t="shared" si="43"/>
        <v>33140</v>
      </c>
      <c r="L37" s="48">
        <v>20250</v>
      </c>
      <c r="M37" s="73">
        <v>1500</v>
      </c>
      <c r="N37" s="74">
        <v>1000</v>
      </c>
      <c r="O37" s="47">
        <f t="shared" si="42"/>
        <v>22750</v>
      </c>
      <c r="P37" s="98">
        <f t="shared" si="44"/>
        <v>9750</v>
      </c>
      <c r="Q37" s="48">
        <v>900</v>
      </c>
      <c r="R37" s="48">
        <v>600</v>
      </c>
      <c r="S37" s="49">
        <f t="shared" si="45"/>
        <v>11250</v>
      </c>
      <c r="T37" s="48"/>
      <c r="U37" s="48">
        <f>F37/100*5</f>
        <v>1500</v>
      </c>
      <c r="V37" s="48">
        <v>50</v>
      </c>
      <c r="W37" s="48"/>
    </row>
    <row r="38" spans="1:23">
      <c r="A38" s="10">
        <v>27</v>
      </c>
      <c r="B38" s="10">
        <v>932</v>
      </c>
      <c r="C38" s="11" t="s">
        <v>915</v>
      </c>
      <c r="D38" s="21">
        <v>39425</v>
      </c>
      <c r="E38" s="142">
        <v>30000</v>
      </c>
      <c r="F38" s="143">
        <f t="shared" si="47"/>
        <v>30000</v>
      </c>
      <c r="G38" s="23">
        <v>39722</v>
      </c>
      <c r="H38" s="13">
        <f t="shared" ref="H38:H49" si="48">F38</f>
        <v>30000</v>
      </c>
      <c r="I38" s="114">
        <v>1916</v>
      </c>
      <c r="J38" s="16">
        <v>1278</v>
      </c>
      <c r="K38" s="15">
        <f t="shared" si="43"/>
        <v>33194</v>
      </c>
      <c r="L38" s="16">
        <v>30000</v>
      </c>
      <c r="M38" s="72">
        <v>1916</v>
      </c>
      <c r="N38" s="75">
        <v>1278</v>
      </c>
      <c r="O38" s="15">
        <f t="shared" si="42"/>
        <v>33194</v>
      </c>
      <c r="P38" s="15">
        <f t="shared" si="44"/>
        <v>0</v>
      </c>
      <c r="Q38" s="16"/>
      <c r="R38" s="16"/>
      <c r="S38" s="17">
        <f t="shared" si="45"/>
        <v>0</v>
      </c>
      <c r="T38" s="16"/>
      <c r="U38" s="48">
        <f t="shared" ref="U38:U42" si="49">F38/100*5</f>
        <v>1500</v>
      </c>
      <c r="V38" s="16">
        <v>100</v>
      </c>
      <c r="W38" s="16"/>
    </row>
    <row r="39" spans="1:23">
      <c r="A39" s="10">
        <v>28</v>
      </c>
      <c r="B39" s="10">
        <v>933</v>
      </c>
      <c r="C39" s="11" t="s">
        <v>487</v>
      </c>
      <c r="D39" s="21">
        <v>39395</v>
      </c>
      <c r="E39" s="142">
        <v>30000</v>
      </c>
      <c r="F39" s="143">
        <f t="shared" si="47"/>
        <v>30000</v>
      </c>
      <c r="G39" s="23">
        <v>39722</v>
      </c>
      <c r="H39" s="13">
        <f t="shared" si="48"/>
        <v>30000</v>
      </c>
      <c r="I39" s="114">
        <v>3232</v>
      </c>
      <c r="J39" s="16">
        <v>2160</v>
      </c>
      <c r="K39" s="15">
        <f t="shared" si="43"/>
        <v>35392</v>
      </c>
      <c r="L39" s="16">
        <v>30000</v>
      </c>
      <c r="M39" s="72">
        <v>3232</v>
      </c>
      <c r="N39" s="75">
        <v>1160</v>
      </c>
      <c r="O39" s="15">
        <f t="shared" si="42"/>
        <v>34392</v>
      </c>
      <c r="P39" s="15">
        <f t="shared" si="44"/>
        <v>0</v>
      </c>
      <c r="Q39" s="16"/>
      <c r="R39" s="16"/>
      <c r="S39" s="17">
        <f t="shared" si="45"/>
        <v>0</v>
      </c>
      <c r="T39" s="16"/>
      <c r="U39" s="48">
        <f t="shared" si="49"/>
        <v>1500</v>
      </c>
      <c r="V39" s="16">
        <v>110</v>
      </c>
      <c r="W39" s="16"/>
    </row>
    <row r="40" spans="1:23">
      <c r="A40" s="10">
        <v>29</v>
      </c>
      <c r="B40" s="10">
        <v>939</v>
      </c>
      <c r="C40" s="11" t="s">
        <v>424</v>
      </c>
      <c r="D40" s="114" t="s">
        <v>809</v>
      </c>
      <c r="E40" s="142">
        <v>36000</v>
      </c>
      <c r="F40" s="143">
        <f t="shared" si="47"/>
        <v>36000</v>
      </c>
      <c r="G40" s="23">
        <v>39725</v>
      </c>
      <c r="H40" s="13">
        <f t="shared" si="48"/>
        <v>36000</v>
      </c>
      <c r="I40" s="114">
        <v>2517</v>
      </c>
      <c r="J40" s="16">
        <v>1684</v>
      </c>
      <c r="K40" s="15">
        <f t="shared" si="43"/>
        <v>40201</v>
      </c>
      <c r="L40" s="16">
        <v>36000</v>
      </c>
      <c r="M40" s="72">
        <v>2517</v>
      </c>
      <c r="N40" s="75">
        <v>1184</v>
      </c>
      <c r="O40" s="15">
        <f t="shared" si="42"/>
        <v>39701</v>
      </c>
      <c r="P40" s="15">
        <f t="shared" si="44"/>
        <v>0</v>
      </c>
      <c r="Q40" s="16"/>
      <c r="R40" s="16"/>
      <c r="S40" s="17">
        <f t="shared" si="45"/>
        <v>0</v>
      </c>
      <c r="T40" s="16"/>
      <c r="U40" s="48">
        <f t="shared" si="49"/>
        <v>1800</v>
      </c>
      <c r="V40" s="16">
        <v>50</v>
      </c>
      <c r="W40" s="16"/>
    </row>
    <row r="41" spans="1:23">
      <c r="A41" s="10">
        <v>30</v>
      </c>
      <c r="B41" s="10">
        <v>983</v>
      </c>
      <c r="C41" s="11" t="s">
        <v>579</v>
      </c>
      <c r="D41" s="21">
        <v>39755</v>
      </c>
      <c r="E41" s="142">
        <v>20000</v>
      </c>
      <c r="F41" s="143">
        <f t="shared" si="47"/>
        <v>20000</v>
      </c>
      <c r="G41" s="23">
        <v>39728</v>
      </c>
      <c r="H41" s="13">
        <f t="shared" si="48"/>
        <v>20000</v>
      </c>
      <c r="I41" s="114">
        <v>1503</v>
      </c>
      <c r="J41" s="16">
        <v>1002</v>
      </c>
      <c r="K41" s="15">
        <f t="shared" ref="K41:K49" si="50">H41+I41+J41</f>
        <v>22505</v>
      </c>
      <c r="L41" s="16">
        <v>20000</v>
      </c>
      <c r="M41" s="72">
        <v>1503</v>
      </c>
      <c r="N41" s="75">
        <v>1002</v>
      </c>
      <c r="O41" s="15">
        <f t="shared" ref="O41:O49" si="51">L41+M41+N41</f>
        <v>22505</v>
      </c>
      <c r="P41" s="15">
        <f t="shared" ref="P41:P49" si="52">H41-L41</f>
        <v>0</v>
      </c>
      <c r="Q41" s="16"/>
      <c r="R41" s="16"/>
      <c r="S41" s="17">
        <f t="shared" ref="S41:S49" si="53">P41+Q41+R41</f>
        <v>0</v>
      </c>
      <c r="T41" s="16"/>
      <c r="U41" s="48">
        <f t="shared" si="49"/>
        <v>1000</v>
      </c>
      <c r="V41" s="16">
        <v>100</v>
      </c>
      <c r="W41" s="16"/>
    </row>
    <row r="42" spans="1:23">
      <c r="A42" s="10">
        <v>31</v>
      </c>
      <c r="B42" s="10">
        <v>984</v>
      </c>
      <c r="C42" s="11" t="s">
        <v>757</v>
      </c>
      <c r="D42" s="21">
        <v>39755</v>
      </c>
      <c r="E42" s="142">
        <v>24000</v>
      </c>
      <c r="F42" s="143">
        <f t="shared" si="47"/>
        <v>24000</v>
      </c>
      <c r="G42" s="23">
        <v>39728</v>
      </c>
      <c r="H42" s="13">
        <f t="shared" si="48"/>
        <v>24000</v>
      </c>
      <c r="I42" s="114">
        <v>1750</v>
      </c>
      <c r="J42" s="16">
        <v>1152</v>
      </c>
      <c r="K42" s="15">
        <f t="shared" si="50"/>
        <v>26902</v>
      </c>
      <c r="L42" s="16">
        <v>24000</v>
      </c>
      <c r="M42" s="72">
        <v>1750</v>
      </c>
      <c r="N42" s="75">
        <v>1152</v>
      </c>
      <c r="O42" s="15">
        <f t="shared" si="51"/>
        <v>26902</v>
      </c>
      <c r="P42" s="15">
        <f t="shared" si="52"/>
        <v>0</v>
      </c>
      <c r="Q42" s="16"/>
      <c r="R42" s="16"/>
      <c r="S42" s="17">
        <f t="shared" si="53"/>
        <v>0</v>
      </c>
      <c r="T42" s="16"/>
      <c r="U42" s="48">
        <f t="shared" si="49"/>
        <v>1200</v>
      </c>
      <c r="V42" s="16">
        <v>50</v>
      </c>
      <c r="W42" s="16"/>
    </row>
    <row r="43" spans="1:23" s="86" customFormat="1" ht="18.75">
      <c r="A43" s="84"/>
      <c r="B43" s="84"/>
      <c r="C43" s="81" t="s">
        <v>1030</v>
      </c>
      <c r="D43" s="85"/>
      <c r="E43" s="175">
        <f t="shared" ref="E43:W43" si="54">SUM(E37:E42)</f>
        <v>170000</v>
      </c>
      <c r="F43" s="175">
        <f t="shared" si="54"/>
        <v>170000</v>
      </c>
      <c r="G43" s="70"/>
      <c r="H43" s="70">
        <f t="shared" si="54"/>
        <v>170000</v>
      </c>
      <c r="I43" s="70">
        <f t="shared" si="54"/>
        <v>12802</v>
      </c>
      <c r="J43" s="70">
        <f t="shared" si="54"/>
        <v>8532</v>
      </c>
      <c r="K43" s="70">
        <f t="shared" si="54"/>
        <v>191334</v>
      </c>
      <c r="L43" s="70">
        <f t="shared" si="54"/>
        <v>160250</v>
      </c>
      <c r="M43" s="70">
        <f t="shared" si="54"/>
        <v>12418</v>
      </c>
      <c r="N43" s="70">
        <f t="shared" si="54"/>
        <v>6776</v>
      </c>
      <c r="O43" s="70">
        <f t="shared" si="54"/>
        <v>179444</v>
      </c>
      <c r="P43" s="70">
        <f t="shared" si="54"/>
        <v>9750</v>
      </c>
      <c r="Q43" s="70">
        <f t="shared" si="54"/>
        <v>900</v>
      </c>
      <c r="R43" s="70">
        <f t="shared" si="54"/>
        <v>600</v>
      </c>
      <c r="S43" s="70">
        <f t="shared" si="54"/>
        <v>11250</v>
      </c>
      <c r="T43" s="70">
        <f t="shared" si="54"/>
        <v>0</v>
      </c>
      <c r="U43" s="70">
        <f t="shared" si="54"/>
        <v>8500</v>
      </c>
      <c r="V43" s="70">
        <f t="shared" si="54"/>
        <v>460</v>
      </c>
      <c r="W43" s="70">
        <f t="shared" si="54"/>
        <v>0</v>
      </c>
    </row>
    <row r="44" spans="1:23">
      <c r="A44" s="10">
        <v>32</v>
      </c>
      <c r="B44" s="10">
        <v>986</v>
      </c>
      <c r="C44" s="11" t="s">
        <v>354</v>
      </c>
      <c r="D44" s="21">
        <v>39485</v>
      </c>
      <c r="E44" s="142">
        <v>25000</v>
      </c>
      <c r="F44" s="143">
        <f t="shared" ref="F44:F52" si="55">SUM(E44:E44)</f>
        <v>25000</v>
      </c>
      <c r="G44" s="23">
        <v>39489</v>
      </c>
      <c r="H44" s="13">
        <f t="shared" si="48"/>
        <v>25000</v>
      </c>
      <c r="I44" s="114">
        <v>1806</v>
      </c>
      <c r="J44" s="16">
        <v>1204</v>
      </c>
      <c r="K44" s="15">
        <f t="shared" si="50"/>
        <v>28010</v>
      </c>
      <c r="L44" s="16">
        <v>25000</v>
      </c>
      <c r="M44" s="72">
        <v>1806</v>
      </c>
      <c r="N44" s="75">
        <v>1204</v>
      </c>
      <c r="O44" s="15">
        <f t="shared" si="51"/>
        <v>28010</v>
      </c>
      <c r="P44" s="15">
        <f t="shared" si="52"/>
        <v>0</v>
      </c>
      <c r="Q44" s="16"/>
      <c r="R44" s="16"/>
      <c r="S44" s="17">
        <f t="shared" si="53"/>
        <v>0</v>
      </c>
      <c r="T44" s="16"/>
      <c r="U44" s="16">
        <f>F44/100*5</f>
        <v>1250</v>
      </c>
      <c r="V44" s="16">
        <v>60</v>
      </c>
      <c r="W44" s="16"/>
    </row>
    <row r="45" spans="1:23">
      <c r="A45" s="10">
        <v>33</v>
      </c>
      <c r="B45" s="10">
        <v>987</v>
      </c>
      <c r="C45" s="11" t="s">
        <v>251</v>
      </c>
      <c r="D45" s="21">
        <v>39485</v>
      </c>
      <c r="E45" s="142">
        <v>40000</v>
      </c>
      <c r="F45" s="143">
        <f t="shared" si="55"/>
        <v>40000</v>
      </c>
      <c r="G45" s="23">
        <v>39489</v>
      </c>
      <c r="H45" s="13">
        <f t="shared" si="48"/>
        <v>40000</v>
      </c>
      <c r="I45" s="114">
        <v>3012</v>
      </c>
      <c r="J45" s="16">
        <v>2008</v>
      </c>
      <c r="K45" s="15">
        <f t="shared" si="50"/>
        <v>45020</v>
      </c>
      <c r="L45" s="16">
        <v>40000</v>
      </c>
      <c r="M45" s="72">
        <v>3012</v>
      </c>
      <c r="N45" s="75">
        <v>2008</v>
      </c>
      <c r="O45" s="15">
        <f t="shared" si="51"/>
        <v>45020</v>
      </c>
      <c r="P45" s="15">
        <f t="shared" si="52"/>
        <v>0</v>
      </c>
      <c r="Q45" s="16"/>
      <c r="R45" s="16"/>
      <c r="S45" s="17">
        <f t="shared" si="53"/>
        <v>0</v>
      </c>
      <c r="T45" s="16"/>
      <c r="U45" s="16">
        <f t="shared" ref="U45:U51" si="56">F45/100*5</f>
        <v>2000</v>
      </c>
      <c r="V45" s="16">
        <v>60</v>
      </c>
      <c r="W45" s="16"/>
    </row>
    <row r="46" spans="1:23">
      <c r="A46" s="10">
        <v>34</v>
      </c>
      <c r="B46" s="10">
        <v>988</v>
      </c>
      <c r="C46" s="11" t="s">
        <v>939</v>
      </c>
      <c r="D46" s="21">
        <v>39485</v>
      </c>
      <c r="E46" s="142">
        <v>36000</v>
      </c>
      <c r="F46" s="143">
        <f t="shared" si="55"/>
        <v>36000</v>
      </c>
      <c r="G46" s="23">
        <v>39489</v>
      </c>
      <c r="H46" s="13">
        <f t="shared" si="48"/>
        <v>36000</v>
      </c>
      <c r="I46" s="114">
        <v>2511</v>
      </c>
      <c r="J46" s="16">
        <v>1674</v>
      </c>
      <c r="K46" s="15">
        <f t="shared" si="50"/>
        <v>40185</v>
      </c>
      <c r="L46" s="16">
        <v>36000</v>
      </c>
      <c r="M46" s="72">
        <v>2511</v>
      </c>
      <c r="N46" s="75">
        <v>1174</v>
      </c>
      <c r="O46" s="15">
        <f t="shared" si="51"/>
        <v>39685</v>
      </c>
      <c r="P46" s="15">
        <f t="shared" si="52"/>
        <v>0</v>
      </c>
      <c r="Q46" s="16"/>
      <c r="R46" s="16"/>
      <c r="S46" s="17">
        <f t="shared" si="53"/>
        <v>0</v>
      </c>
      <c r="T46" s="16"/>
      <c r="U46" s="16">
        <f t="shared" si="56"/>
        <v>1800</v>
      </c>
      <c r="V46" s="16">
        <v>120</v>
      </c>
      <c r="W46" s="16"/>
    </row>
    <row r="47" spans="1:23">
      <c r="A47" s="10">
        <v>35</v>
      </c>
      <c r="B47" s="10">
        <v>989</v>
      </c>
      <c r="C47" s="11" t="s">
        <v>940</v>
      </c>
      <c r="D47" s="21">
        <v>39485</v>
      </c>
      <c r="E47" s="142">
        <v>24000</v>
      </c>
      <c r="F47" s="143">
        <f t="shared" si="55"/>
        <v>24000</v>
      </c>
      <c r="G47" s="23">
        <v>39489</v>
      </c>
      <c r="H47" s="13">
        <f t="shared" si="48"/>
        <v>24000</v>
      </c>
      <c r="I47" s="114">
        <v>1854</v>
      </c>
      <c r="J47" s="16">
        <v>1236</v>
      </c>
      <c r="K47" s="15">
        <f t="shared" si="50"/>
        <v>27090</v>
      </c>
      <c r="L47" s="16">
        <v>24000</v>
      </c>
      <c r="M47" s="72">
        <v>1854</v>
      </c>
      <c r="N47" s="75">
        <v>736</v>
      </c>
      <c r="O47" s="15">
        <f t="shared" si="51"/>
        <v>26590</v>
      </c>
      <c r="P47" s="15">
        <f t="shared" si="52"/>
        <v>0</v>
      </c>
      <c r="Q47" s="16"/>
      <c r="R47" s="16"/>
      <c r="S47" s="17">
        <f t="shared" si="53"/>
        <v>0</v>
      </c>
      <c r="T47" s="16"/>
      <c r="U47" s="16">
        <f t="shared" si="56"/>
        <v>1200</v>
      </c>
      <c r="V47" s="16">
        <v>40</v>
      </c>
      <c r="W47" s="16"/>
    </row>
    <row r="48" spans="1:23">
      <c r="A48" s="10">
        <v>36</v>
      </c>
      <c r="B48" s="10">
        <v>990</v>
      </c>
      <c r="C48" s="11" t="s">
        <v>941</v>
      </c>
      <c r="D48" s="21">
        <v>39485</v>
      </c>
      <c r="E48" s="142">
        <v>36000</v>
      </c>
      <c r="F48" s="143">
        <f t="shared" si="55"/>
        <v>36000</v>
      </c>
      <c r="G48" s="23">
        <v>39489</v>
      </c>
      <c r="H48" s="13">
        <f t="shared" si="48"/>
        <v>36000</v>
      </c>
      <c r="I48" s="114">
        <v>2377</v>
      </c>
      <c r="J48" s="16">
        <v>1673</v>
      </c>
      <c r="K48" s="15">
        <f t="shared" si="50"/>
        <v>40050</v>
      </c>
      <c r="L48" s="16">
        <v>36000</v>
      </c>
      <c r="M48" s="72">
        <v>2377</v>
      </c>
      <c r="N48" s="75">
        <v>773</v>
      </c>
      <c r="O48" s="15">
        <f t="shared" si="51"/>
        <v>39150</v>
      </c>
      <c r="P48" s="15">
        <f t="shared" si="52"/>
        <v>0</v>
      </c>
      <c r="Q48" s="16"/>
      <c r="R48" s="16"/>
      <c r="S48" s="17">
        <f t="shared" si="53"/>
        <v>0</v>
      </c>
      <c r="T48" s="16"/>
      <c r="U48" s="16">
        <f t="shared" si="56"/>
        <v>1800</v>
      </c>
      <c r="V48" s="16">
        <v>60</v>
      </c>
      <c r="W48" s="16"/>
    </row>
    <row r="49" spans="1:23">
      <c r="A49" s="10">
        <v>37</v>
      </c>
      <c r="B49" s="10">
        <v>991</v>
      </c>
      <c r="C49" s="11" t="s">
        <v>249</v>
      </c>
      <c r="D49" s="21">
        <v>39485</v>
      </c>
      <c r="E49" s="142">
        <v>36000</v>
      </c>
      <c r="F49" s="143">
        <f t="shared" si="55"/>
        <v>36000</v>
      </c>
      <c r="G49" s="23">
        <v>39489</v>
      </c>
      <c r="H49" s="13">
        <f t="shared" si="48"/>
        <v>36000</v>
      </c>
      <c r="I49" s="114">
        <v>2753</v>
      </c>
      <c r="J49" s="16">
        <v>1852</v>
      </c>
      <c r="K49" s="15">
        <f t="shared" si="50"/>
        <v>40605</v>
      </c>
      <c r="L49" s="16">
        <v>36000</v>
      </c>
      <c r="M49" s="72">
        <v>2753</v>
      </c>
      <c r="N49" s="75">
        <v>1052</v>
      </c>
      <c r="O49" s="15">
        <f t="shared" si="51"/>
        <v>39805</v>
      </c>
      <c r="P49" s="15">
        <f t="shared" si="52"/>
        <v>0</v>
      </c>
      <c r="Q49" s="16"/>
      <c r="R49" s="16"/>
      <c r="S49" s="17">
        <f t="shared" si="53"/>
        <v>0</v>
      </c>
      <c r="T49" s="16"/>
      <c r="U49" s="16">
        <f t="shared" si="56"/>
        <v>1800</v>
      </c>
      <c r="V49" s="16">
        <v>100</v>
      </c>
      <c r="W49" s="16"/>
    </row>
    <row r="50" spans="1:23">
      <c r="A50" s="10">
        <v>38</v>
      </c>
      <c r="B50" s="10">
        <v>1024</v>
      </c>
      <c r="C50" s="11" t="s">
        <v>957</v>
      </c>
      <c r="D50" s="114" t="s">
        <v>812</v>
      </c>
      <c r="E50" s="142">
        <v>40000</v>
      </c>
      <c r="F50" s="143">
        <f t="shared" si="55"/>
        <v>40000</v>
      </c>
      <c r="G50" s="22" t="s">
        <v>876</v>
      </c>
      <c r="H50" s="13">
        <f t="shared" ref="H50:H51" si="57">F50</f>
        <v>40000</v>
      </c>
      <c r="I50" s="114">
        <v>2552</v>
      </c>
      <c r="J50" s="16">
        <v>1714</v>
      </c>
      <c r="K50" s="15">
        <f t="shared" ref="K50:K52" si="58">H50+I50+J50</f>
        <v>44266</v>
      </c>
      <c r="L50" s="16">
        <v>40000</v>
      </c>
      <c r="M50" s="72">
        <v>2552</v>
      </c>
      <c r="N50" s="75">
        <v>1714</v>
      </c>
      <c r="O50" s="15">
        <f t="shared" ref="O50:O52" si="59">L50+M50+N50</f>
        <v>44266</v>
      </c>
      <c r="P50" s="15">
        <f t="shared" ref="P50:P52" si="60">H50-L50</f>
        <v>0</v>
      </c>
      <c r="Q50" s="16"/>
      <c r="R50" s="16"/>
      <c r="S50" s="17">
        <f t="shared" ref="S50:S52" si="61">P50+Q50+R50</f>
        <v>0</v>
      </c>
      <c r="T50" s="16"/>
      <c r="U50" s="16">
        <f t="shared" si="56"/>
        <v>2000</v>
      </c>
      <c r="V50" s="16">
        <v>100</v>
      </c>
      <c r="W50" s="16"/>
    </row>
    <row r="51" spans="1:23">
      <c r="A51" s="10">
        <v>39</v>
      </c>
      <c r="B51" s="10">
        <v>1029</v>
      </c>
      <c r="C51" s="11" t="s">
        <v>604</v>
      </c>
      <c r="D51" s="21">
        <v>39904</v>
      </c>
      <c r="E51" s="142">
        <v>40000</v>
      </c>
      <c r="F51" s="143">
        <f t="shared" si="55"/>
        <v>40000</v>
      </c>
      <c r="G51" s="22" t="s">
        <v>876</v>
      </c>
      <c r="H51" s="13">
        <f t="shared" si="57"/>
        <v>40000</v>
      </c>
      <c r="I51" s="114">
        <v>2428</v>
      </c>
      <c r="J51" s="16">
        <v>1917</v>
      </c>
      <c r="K51" s="15">
        <f t="shared" si="58"/>
        <v>44345</v>
      </c>
      <c r="L51" s="16">
        <v>40000</v>
      </c>
      <c r="M51" s="72">
        <v>2428</v>
      </c>
      <c r="N51" s="75">
        <v>1917</v>
      </c>
      <c r="O51" s="15">
        <f t="shared" si="59"/>
        <v>44345</v>
      </c>
      <c r="P51" s="15">
        <f t="shared" si="60"/>
        <v>0</v>
      </c>
      <c r="Q51" s="16"/>
      <c r="R51" s="16"/>
      <c r="S51" s="17">
        <f t="shared" si="61"/>
        <v>0</v>
      </c>
      <c r="T51" s="16"/>
      <c r="U51" s="16">
        <f t="shared" si="56"/>
        <v>2000</v>
      </c>
      <c r="V51" s="16">
        <v>120</v>
      </c>
      <c r="W51" s="16"/>
    </row>
    <row r="52" spans="1:23">
      <c r="A52" s="10">
        <v>40</v>
      </c>
      <c r="B52" s="10">
        <v>1061</v>
      </c>
      <c r="C52" s="11" t="s">
        <v>977</v>
      </c>
      <c r="D52" s="21">
        <v>39878</v>
      </c>
      <c r="E52" s="142">
        <v>32000</v>
      </c>
      <c r="F52" s="143">
        <f t="shared" si="55"/>
        <v>32000</v>
      </c>
      <c r="G52" s="23">
        <v>39882</v>
      </c>
      <c r="H52" s="13">
        <f t="shared" ref="H52:H59" si="62">F52</f>
        <v>32000</v>
      </c>
      <c r="I52" s="114">
        <v>1873</v>
      </c>
      <c r="J52" s="16">
        <v>1253</v>
      </c>
      <c r="K52" s="15">
        <f t="shared" si="58"/>
        <v>35126</v>
      </c>
      <c r="L52" s="16">
        <v>32000</v>
      </c>
      <c r="M52" s="72">
        <v>1873</v>
      </c>
      <c r="N52" s="75">
        <v>1253</v>
      </c>
      <c r="O52" s="15">
        <f t="shared" si="59"/>
        <v>35126</v>
      </c>
      <c r="P52" s="15">
        <f t="shared" si="60"/>
        <v>0</v>
      </c>
      <c r="Q52" s="16"/>
      <c r="R52" s="16"/>
      <c r="S52" s="17">
        <f t="shared" si="61"/>
        <v>0</v>
      </c>
      <c r="T52" s="16"/>
      <c r="U52" s="16">
        <f t="shared" ref="U52" si="63">F52/100*5</f>
        <v>1600</v>
      </c>
      <c r="V52" s="16">
        <v>140</v>
      </c>
      <c r="W52" s="16"/>
    </row>
    <row r="53" spans="1:23" s="90" customFormat="1" ht="15">
      <c r="A53" s="87"/>
      <c r="B53" s="87"/>
      <c r="C53" s="88" t="s">
        <v>1031</v>
      </c>
      <c r="D53" s="89"/>
      <c r="E53" s="190">
        <f t="shared" ref="E53:W53" si="64">SUM(E44:E52)</f>
        <v>309000</v>
      </c>
      <c r="F53" s="190">
        <f t="shared" si="64"/>
        <v>309000</v>
      </c>
      <c r="G53" s="71"/>
      <c r="H53" s="71">
        <f t="shared" si="64"/>
        <v>309000</v>
      </c>
      <c r="I53" s="71">
        <f t="shared" si="64"/>
        <v>21166</v>
      </c>
      <c r="J53" s="71">
        <f t="shared" si="64"/>
        <v>14531</v>
      </c>
      <c r="K53" s="71">
        <f t="shared" si="64"/>
        <v>344697</v>
      </c>
      <c r="L53" s="71">
        <f t="shared" si="64"/>
        <v>309000</v>
      </c>
      <c r="M53" s="71">
        <f t="shared" si="64"/>
        <v>21166</v>
      </c>
      <c r="N53" s="71">
        <f t="shared" si="64"/>
        <v>11831</v>
      </c>
      <c r="O53" s="71">
        <f t="shared" si="64"/>
        <v>341997</v>
      </c>
      <c r="P53" s="71">
        <f t="shared" si="64"/>
        <v>0</v>
      </c>
      <c r="Q53" s="71">
        <f t="shared" si="64"/>
        <v>0</v>
      </c>
      <c r="R53" s="71">
        <f t="shared" si="64"/>
        <v>0</v>
      </c>
      <c r="S53" s="71">
        <f t="shared" si="64"/>
        <v>0</v>
      </c>
      <c r="T53" s="71">
        <f t="shared" si="64"/>
        <v>0</v>
      </c>
      <c r="U53" s="71">
        <f t="shared" si="64"/>
        <v>15450</v>
      </c>
      <c r="V53" s="71">
        <f t="shared" si="64"/>
        <v>800</v>
      </c>
      <c r="W53" s="71">
        <f t="shared" si="64"/>
        <v>0</v>
      </c>
    </row>
    <row r="54" spans="1:23">
      <c r="A54" s="10">
        <v>41</v>
      </c>
      <c r="B54" s="10">
        <v>1081</v>
      </c>
      <c r="C54" s="11" t="s">
        <v>610</v>
      </c>
      <c r="D54" s="21">
        <v>40037</v>
      </c>
      <c r="E54" s="142">
        <v>40000</v>
      </c>
      <c r="F54" s="143">
        <f t="shared" ref="F54:F59" si="65">SUM(E54:E54)</f>
        <v>40000</v>
      </c>
      <c r="G54" s="23">
        <v>40394</v>
      </c>
      <c r="H54" s="13">
        <f t="shared" si="62"/>
        <v>40000</v>
      </c>
      <c r="I54" s="114">
        <v>2402</v>
      </c>
      <c r="J54" s="16">
        <v>1600</v>
      </c>
      <c r="K54" s="15">
        <f t="shared" ref="K54:K59" si="66">H54+I54+J54</f>
        <v>44002</v>
      </c>
      <c r="L54" s="16">
        <v>40000</v>
      </c>
      <c r="M54" s="72">
        <v>2402</v>
      </c>
      <c r="N54" s="75">
        <v>1600</v>
      </c>
      <c r="O54" s="15">
        <f t="shared" ref="O54:O59" si="67">L54+M54+N54</f>
        <v>44002</v>
      </c>
      <c r="P54" s="15">
        <f t="shared" ref="P54:P59" si="68">H54-L54</f>
        <v>0</v>
      </c>
      <c r="Q54" s="16"/>
      <c r="R54" s="16"/>
      <c r="S54" s="17">
        <f t="shared" ref="S54:S59" si="69">P54+Q54+R54</f>
        <v>0</v>
      </c>
      <c r="T54" s="16"/>
      <c r="U54" s="16">
        <f t="shared" ref="U54:U59" si="70">F54/100*5</f>
        <v>2000</v>
      </c>
      <c r="V54" s="16">
        <v>100</v>
      </c>
      <c r="W54" s="16"/>
    </row>
    <row r="55" spans="1:23">
      <c r="A55" s="10">
        <v>42</v>
      </c>
      <c r="B55" s="10">
        <v>1082</v>
      </c>
      <c r="C55" s="11" t="s">
        <v>987</v>
      </c>
      <c r="D55" s="21">
        <v>40037</v>
      </c>
      <c r="E55" s="142">
        <v>36000</v>
      </c>
      <c r="F55" s="143">
        <f t="shared" si="65"/>
        <v>36000</v>
      </c>
      <c r="G55" s="23">
        <v>40394</v>
      </c>
      <c r="H55" s="13">
        <f t="shared" si="62"/>
        <v>36000</v>
      </c>
      <c r="I55" s="114">
        <v>1601</v>
      </c>
      <c r="J55" s="16">
        <v>1115</v>
      </c>
      <c r="K55" s="15">
        <f t="shared" si="66"/>
        <v>38716</v>
      </c>
      <c r="L55" s="16">
        <v>36000</v>
      </c>
      <c r="M55" s="72">
        <v>1601</v>
      </c>
      <c r="N55" s="75">
        <v>1115</v>
      </c>
      <c r="O55" s="15">
        <f t="shared" si="67"/>
        <v>38716</v>
      </c>
      <c r="P55" s="15">
        <f t="shared" si="68"/>
        <v>0</v>
      </c>
      <c r="Q55" s="16"/>
      <c r="R55" s="16"/>
      <c r="S55" s="17">
        <f t="shared" si="69"/>
        <v>0</v>
      </c>
      <c r="T55" s="16"/>
      <c r="U55" s="16">
        <f t="shared" si="70"/>
        <v>1800</v>
      </c>
      <c r="V55" s="16">
        <v>140</v>
      </c>
      <c r="W55" s="16"/>
    </row>
    <row r="56" spans="1:23">
      <c r="A56" s="10">
        <v>43</v>
      </c>
      <c r="B56" s="10">
        <v>1084</v>
      </c>
      <c r="C56" s="11" t="s">
        <v>988</v>
      </c>
      <c r="D56" s="21">
        <v>40037</v>
      </c>
      <c r="E56" s="142">
        <v>40000</v>
      </c>
      <c r="F56" s="143">
        <f t="shared" si="65"/>
        <v>40000</v>
      </c>
      <c r="G56" s="22" t="s">
        <v>879</v>
      </c>
      <c r="H56" s="13">
        <f t="shared" si="62"/>
        <v>40000</v>
      </c>
      <c r="I56" s="114">
        <v>2281</v>
      </c>
      <c r="J56" s="16">
        <v>1520</v>
      </c>
      <c r="K56" s="15">
        <f t="shared" si="66"/>
        <v>43801</v>
      </c>
      <c r="L56" s="16">
        <v>40000</v>
      </c>
      <c r="M56" s="72">
        <v>2281</v>
      </c>
      <c r="N56" s="75">
        <v>1520</v>
      </c>
      <c r="O56" s="15">
        <f t="shared" si="67"/>
        <v>43801</v>
      </c>
      <c r="P56" s="15">
        <f t="shared" si="68"/>
        <v>0</v>
      </c>
      <c r="Q56" s="16"/>
      <c r="R56" s="16"/>
      <c r="S56" s="17">
        <f t="shared" si="69"/>
        <v>0</v>
      </c>
      <c r="T56" s="16"/>
      <c r="U56" s="16">
        <f t="shared" si="70"/>
        <v>2000</v>
      </c>
      <c r="V56" s="16">
        <v>100</v>
      </c>
      <c r="W56" s="16"/>
    </row>
    <row r="57" spans="1:23">
      <c r="A57" s="10">
        <v>44</v>
      </c>
      <c r="B57" s="10">
        <v>1085</v>
      </c>
      <c r="C57" s="11" t="s">
        <v>989</v>
      </c>
      <c r="D57" s="21">
        <v>40037</v>
      </c>
      <c r="E57" s="142">
        <v>40000</v>
      </c>
      <c r="F57" s="143">
        <f t="shared" si="65"/>
        <v>40000</v>
      </c>
      <c r="G57" s="22" t="s">
        <v>879</v>
      </c>
      <c r="H57" s="13">
        <f t="shared" si="62"/>
        <v>40000</v>
      </c>
      <c r="I57" s="114">
        <v>2644</v>
      </c>
      <c r="J57" s="16">
        <v>1766</v>
      </c>
      <c r="K57" s="15">
        <f t="shared" si="66"/>
        <v>44410</v>
      </c>
      <c r="L57" s="16">
        <v>40000</v>
      </c>
      <c r="M57" s="72">
        <v>2644</v>
      </c>
      <c r="N57" s="75">
        <v>1766</v>
      </c>
      <c r="O57" s="15">
        <f t="shared" si="67"/>
        <v>44410</v>
      </c>
      <c r="P57" s="15">
        <f t="shared" si="68"/>
        <v>0</v>
      </c>
      <c r="Q57" s="16"/>
      <c r="R57" s="16"/>
      <c r="S57" s="17">
        <f t="shared" si="69"/>
        <v>0</v>
      </c>
      <c r="T57" s="16"/>
      <c r="U57" s="16">
        <f t="shared" si="70"/>
        <v>2000</v>
      </c>
      <c r="V57" s="16">
        <v>130</v>
      </c>
      <c r="W57" s="16"/>
    </row>
    <row r="58" spans="1:23">
      <c r="A58" s="10">
        <v>45</v>
      </c>
      <c r="B58" s="10">
        <v>1086</v>
      </c>
      <c r="C58" s="11" t="s">
        <v>990</v>
      </c>
      <c r="D58" s="21">
        <v>40214</v>
      </c>
      <c r="E58" s="142">
        <v>48000</v>
      </c>
      <c r="F58" s="143">
        <f t="shared" si="65"/>
        <v>48000</v>
      </c>
      <c r="G58" s="23">
        <v>40218</v>
      </c>
      <c r="H58" s="13">
        <f t="shared" si="62"/>
        <v>48000</v>
      </c>
      <c r="I58" s="114">
        <v>3022</v>
      </c>
      <c r="J58" s="16">
        <v>2018</v>
      </c>
      <c r="K58" s="15">
        <f t="shared" si="66"/>
        <v>53040</v>
      </c>
      <c r="L58" s="16">
        <v>48000</v>
      </c>
      <c r="M58" s="72">
        <v>3022</v>
      </c>
      <c r="N58" s="75">
        <v>2018</v>
      </c>
      <c r="O58" s="15">
        <f t="shared" si="67"/>
        <v>53040</v>
      </c>
      <c r="P58" s="15">
        <f t="shared" si="68"/>
        <v>0</v>
      </c>
      <c r="Q58" s="16"/>
      <c r="R58" s="16"/>
      <c r="S58" s="17">
        <f t="shared" si="69"/>
        <v>0</v>
      </c>
      <c r="T58" s="16"/>
      <c r="U58" s="16">
        <f t="shared" si="70"/>
        <v>2400</v>
      </c>
      <c r="V58" s="16">
        <v>180</v>
      </c>
      <c r="W58" s="16"/>
    </row>
    <row r="59" spans="1:23">
      <c r="A59" s="10">
        <v>46</v>
      </c>
      <c r="B59" s="10">
        <v>1090</v>
      </c>
      <c r="C59" s="11" t="s">
        <v>586</v>
      </c>
      <c r="D59" s="21">
        <v>40214</v>
      </c>
      <c r="E59" s="142">
        <v>48000</v>
      </c>
      <c r="F59" s="143">
        <f t="shared" si="65"/>
        <v>48000</v>
      </c>
      <c r="G59" s="22" t="s">
        <v>880</v>
      </c>
      <c r="H59" s="13">
        <f t="shared" si="62"/>
        <v>48000</v>
      </c>
      <c r="I59" s="114">
        <v>3048</v>
      </c>
      <c r="J59" s="16">
        <v>2037</v>
      </c>
      <c r="K59" s="15">
        <f t="shared" si="66"/>
        <v>53085</v>
      </c>
      <c r="L59" s="16">
        <v>48000</v>
      </c>
      <c r="M59" s="72">
        <v>3048</v>
      </c>
      <c r="N59" s="75">
        <v>2037</v>
      </c>
      <c r="O59" s="15">
        <f t="shared" si="67"/>
        <v>53085</v>
      </c>
      <c r="P59" s="15">
        <f t="shared" si="68"/>
        <v>0</v>
      </c>
      <c r="Q59" s="16"/>
      <c r="R59" s="16"/>
      <c r="S59" s="17">
        <f t="shared" si="69"/>
        <v>0</v>
      </c>
      <c r="T59" s="16"/>
      <c r="U59" s="16">
        <f t="shared" si="70"/>
        <v>2400</v>
      </c>
      <c r="V59" s="16">
        <v>200</v>
      </c>
      <c r="W59" s="16"/>
    </row>
    <row r="60" spans="1:23" s="83" customFormat="1">
      <c r="A60" s="80"/>
      <c r="B60" s="84"/>
      <c r="C60" s="81" t="s">
        <v>808</v>
      </c>
      <c r="D60" s="85"/>
      <c r="E60" s="175">
        <f t="shared" ref="E60:W60" si="71">SUM(E54:E59)</f>
        <v>252000</v>
      </c>
      <c r="F60" s="175">
        <f t="shared" si="71"/>
        <v>252000</v>
      </c>
      <c r="G60" s="70"/>
      <c r="H60" s="70">
        <f t="shared" si="71"/>
        <v>252000</v>
      </c>
      <c r="I60" s="70">
        <f t="shared" si="71"/>
        <v>14998</v>
      </c>
      <c r="J60" s="70">
        <f t="shared" si="71"/>
        <v>10056</v>
      </c>
      <c r="K60" s="70">
        <f t="shared" si="71"/>
        <v>277054</v>
      </c>
      <c r="L60" s="70">
        <f t="shared" si="71"/>
        <v>252000</v>
      </c>
      <c r="M60" s="70">
        <f t="shared" si="71"/>
        <v>14998</v>
      </c>
      <c r="N60" s="70">
        <f t="shared" si="71"/>
        <v>10056</v>
      </c>
      <c r="O60" s="70">
        <f t="shared" si="71"/>
        <v>277054</v>
      </c>
      <c r="P60" s="70">
        <f t="shared" si="71"/>
        <v>0</v>
      </c>
      <c r="Q60" s="70">
        <f t="shared" si="71"/>
        <v>0</v>
      </c>
      <c r="R60" s="70">
        <f t="shared" si="71"/>
        <v>0</v>
      </c>
      <c r="S60" s="70">
        <f t="shared" si="71"/>
        <v>0</v>
      </c>
      <c r="T60" s="70">
        <f t="shared" si="71"/>
        <v>0</v>
      </c>
      <c r="U60" s="70">
        <f t="shared" si="71"/>
        <v>12600</v>
      </c>
      <c r="V60" s="70">
        <f t="shared" si="71"/>
        <v>850</v>
      </c>
      <c r="W60" s="70">
        <f t="shared" si="71"/>
        <v>0</v>
      </c>
    </row>
    <row r="61" spans="1:23">
      <c r="A61" s="10">
        <v>47</v>
      </c>
      <c r="B61" s="10">
        <v>1143</v>
      </c>
      <c r="C61" s="11" t="s">
        <v>645</v>
      </c>
      <c r="D61" s="21">
        <v>39398</v>
      </c>
      <c r="E61" s="142">
        <v>40000</v>
      </c>
      <c r="F61" s="143">
        <f t="shared" ref="F61:F70" si="72">SUM(E61:E61)</f>
        <v>40000</v>
      </c>
      <c r="G61" s="23">
        <v>39722</v>
      </c>
      <c r="H61" s="13">
        <f t="shared" ref="H61:H63" si="73">F61</f>
        <v>40000</v>
      </c>
      <c r="I61" s="114">
        <f t="shared" ref="I61:J63" si="74">M61</f>
        <v>2542</v>
      </c>
      <c r="J61" s="16">
        <f t="shared" si="74"/>
        <v>1701</v>
      </c>
      <c r="K61" s="15">
        <f t="shared" ref="K61:K70" si="75">H61+I61+J61</f>
        <v>44243</v>
      </c>
      <c r="L61" s="16">
        <v>40000</v>
      </c>
      <c r="M61" s="72">
        <v>2542</v>
      </c>
      <c r="N61" s="75">
        <v>1701</v>
      </c>
      <c r="O61" s="15">
        <f t="shared" ref="O61:O70" si="76">L61+M61+N61</f>
        <v>44243</v>
      </c>
      <c r="P61" s="15">
        <f t="shared" ref="P61:P70" si="77">H61-L61</f>
        <v>0</v>
      </c>
      <c r="Q61" s="16"/>
      <c r="R61" s="16"/>
      <c r="S61" s="17">
        <f t="shared" ref="S61:S70" si="78">P61+Q61+R61</f>
        <v>0</v>
      </c>
      <c r="T61" s="16"/>
      <c r="U61" s="16">
        <f t="shared" ref="U61:U63" si="79">F61/100*5</f>
        <v>2000</v>
      </c>
      <c r="V61" s="16">
        <v>270</v>
      </c>
      <c r="W61" s="16"/>
    </row>
    <row r="62" spans="1:23">
      <c r="A62" s="10">
        <v>48</v>
      </c>
      <c r="B62" s="10">
        <v>1144</v>
      </c>
      <c r="C62" s="11" t="s">
        <v>1029</v>
      </c>
      <c r="D62" s="21">
        <v>39398</v>
      </c>
      <c r="E62" s="142">
        <v>48000</v>
      </c>
      <c r="F62" s="143">
        <f t="shared" si="72"/>
        <v>48000</v>
      </c>
      <c r="G62" s="23">
        <v>39722</v>
      </c>
      <c r="H62" s="13">
        <f t="shared" si="73"/>
        <v>48000</v>
      </c>
      <c r="I62" s="114">
        <f t="shared" si="74"/>
        <v>2964</v>
      </c>
      <c r="J62" s="16">
        <f t="shared" si="74"/>
        <v>2041</v>
      </c>
      <c r="K62" s="15">
        <f t="shared" si="75"/>
        <v>53005</v>
      </c>
      <c r="L62" s="16">
        <v>48000</v>
      </c>
      <c r="M62" s="72">
        <v>2964</v>
      </c>
      <c r="N62" s="75">
        <v>2041</v>
      </c>
      <c r="O62" s="15">
        <f t="shared" si="76"/>
        <v>53005</v>
      </c>
      <c r="P62" s="15">
        <f t="shared" si="77"/>
        <v>0</v>
      </c>
      <c r="Q62" s="16"/>
      <c r="R62" s="16"/>
      <c r="S62" s="17">
        <f t="shared" si="78"/>
        <v>0</v>
      </c>
      <c r="T62" s="16"/>
      <c r="U62" s="16">
        <f t="shared" si="79"/>
        <v>2400</v>
      </c>
      <c r="V62" s="16">
        <v>270</v>
      </c>
      <c r="W62" s="16"/>
    </row>
    <row r="63" spans="1:23">
      <c r="A63" s="10">
        <v>49</v>
      </c>
      <c r="B63" s="10">
        <v>1160</v>
      </c>
      <c r="C63" s="11" t="s">
        <v>1037</v>
      </c>
      <c r="D63" s="21">
        <v>40037</v>
      </c>
      <c r="E63" s="142">
        <v>40000</v>
      </c>
      <c r="F63" s="143">
        <f t="shared" si="72"/>
        <v>40000</v>
      </c>
      <c r="G63" s="22" t="s">
        <v>878</v>
      </c>
      <c r="H63" s="13">
        <f t="shared" si="73"/>
        <v>40000</v>
      </c>
      <c r="I63" s="114">
        <f t="shared" si="74"/>
        <v>2308</v>
      </c>
      <c r="J63" s="16">
        <f t="shared" si="74"/>
        <v>1534</v>
      </c>
      <c r="K63" s="15">
        <f t="shared" si="75"/>
        <v>43842</v>
      </c>
      <c r="L63" s="16">
        <v>40000</v>
      </c>
      <c r="M63" s="72">
        <v>2308</v>
      </c>
      <c r="N63" s="75">
        <v>1534</v>
      </c>
      <c r="O63" s="15">
        <f t="shared" si="76"/>
        <v>43842</v>
      </c>
      <c r="P63" s="15">
        <f t="shared" si="77"/>
        <v>0</v>
      </c>
      <c r="Q63" s="16"/>
      <c r="R63" s="16"/>
      <c r="S63" s="17">
        <f t="shared" si="78"/>
        <v>0</v>
      </c>
      <c r="T63" s="16"/>
      <c r="U63" s="16">
        <f t="shared" si="79"/>
        <v>2000</v>
      </c>
      <c r="V63" s="16">
        <v>30</v>
      </c>
      <c r="W63" s="16"/>
    </row>
    <row r="64" spans="1:23">
      <c r="A64" s="10">
        <v>50</v>
      </c>
      <c r="B64" s="10">
        <v>1170</v>
      </c>
      <c r="C64" s="11" t="s">
        <v>1003</v>
      </c>
      <c r="D64" s="114" t="s">
        <v>898</v>
      </c>
      <c r="E64" s="142">
        <v>40000</v>
      </c>
      <c r="F64" s="143">
        <f t="shared" si="72"/>
        <v>40000</v>
      </c>
      <c r="G64" s="23">
        <v>40664</v>
      </c>
      <c r="H64" s="13">
        <f t="shared" ref="H64:H70" si="80">F64</f>
        <v>40000</v>
      </c>
      <c r="I64" s="114">
        <f t="shared" ref="I64:J70" si="81">M64</f>
        <v>2364</v>
      </c>
      <c r="J64" s="16">
        <f t="shared" si="81"/>
        <v>1574</v>
      </c>
      <c r="K64" s="15">
        <f t="shared" si="75"/>
        <v>43938</v>
      </c>
      <c r="L64" s="16">
        <v>40000</v>
      </c>
      <c r="M64" s="72">
        <v>2364</v>
      </c>
      <c r="N64" s="75">
        <v>1574</v>
      </c>
      <c r="O64" s="15">
        <f t="shared" si="76"/>
        <v>43938</v>
      </c>
      <c r="P64" s="15">
        <f t="shared" si="77"/>
        <v>0</v>
      </c>
      <c r="Q64" s="16"/>
      <c r="R64" s="16"/>
      <c r="S64" s="17">
        <f t="shared" si="78"/>
        <v>0</v>
      </c>
      <c r="T64" s="16"/>
      <c r="U64" s="16">
        <f t="shared" ref="U64:U70" si="82">F64/100*5</f>
        <v>2000</v>
      </c>
      <c r="V64" s="16">
        <v>120</v>
      </c>
      <c r="W64" s="16"/>
    </row>
    <row r="65" spans="1:23">
      <c r="A65" s="10">
        <v>51</v>
      </c>
      <c r="B65" s="10">
        <v>1171</v>
      </c>
      <c r="C65" s="11" t="s">
        <v>1162</v>
      </c>
      <c r="D65" s="114" t="s">
        <v>898</v>
      </c>
      <c r="E65" s="142">
        <v>48000</v>
      </c>
      <c r="F65" s="143">
        <f t="shared" si="72"/>
        <v>48000</v>
      </c>
      <c r="G65" s="23">
        <v>40664</v>
      </c>
      <c r="H65" s="13">
        <f t="shared" si="80"/>
        <v>48000</v>
      </c>
      <c r="I65" s="114">
        <f t="shared" si="81"/>
        <v>2520</v>
      </c>
      <c r="J65" s="16">
        <f t="shared" si="81"/>
        <v>1680</v>
      </c>
      <c r="K65" s="15">
        <f t="shared" si="75"/>
        <v>52200</v>
      </c>
      <c r="L65" s="16">
        <v>48000</v>
      </c>
      <c r="M65" s="72">
        <v>2520</v>
      </c>
      <c r="N65" s="75">
        <v>1680</v>
      </c>
      <c r="O65" s="15">
        <f t="shared" si="76"/>
        <v>52200</v>
      </c>
      <c r="P65" s="15">
        <f t="shared" si="77"/>
        <v>0</v>
      </c>
      <c r="Q65" s="16"/>
      <c r="R65" s="16"/>
      <c r="S65" s="17">
        <f t="shared" si="78"/>
        <v>0</v>
      </c>
      <c r="T65" s="16"/>
      <c r="U65" s="16">
        <f t="shared" si="82"/>
        <v>2400</v>
      </c>
      <c r="V65" s="16">
        <v>20</v>
      </c>
      <c r="W65" s="16"/>
    </row>
    <row r="66" spans="1:23">
      <c r="A66" s="10">
        <v>52</v>
      </c>
      <c r="B66" s="10">
        <v>1195</v>
      </c>
      <c r="C66" s="11" t="s">
        <v>1173</v>
      </c>
      <c r="D66" s="114" t="s">
        <v>906</v>
      </c>
      <c r="E66" s="142">
        <v>36000</v>
      </c>
      <c r="F66" s="143">
        <f t="shared" si="72"/>
        <v>36000</v>
      </c>
      <c r="G66" s="22" t="s">
        <v>1217</v>
      </c>
      <c r="H66" s="13">
        <f t="shared" si="80"/>
        <v>36000</v>
      </c>
      <c r="I66" s="114">
        <f t="shared" si="81"/>
        <v>2233</v>
      </c>
      <c r="J66" s="16">
        <f t="shared" si="81"/>
        <v>1492</v>
      </c>
      <c r="K66" s="15">
        <f t="shared" si="75"/>
        <v>39725</v>
      </c>
      <c r="L66" s="16">
        <v>36000</v>
      </c>
      <c r="M66" s="72">
        <v>2233</v>
      </c>
      <c r="N66" s="75">
        <v>1492</v>
      </c>
      <c r="O66" s="15">
        <f t="shared" si="76"/>
        <v>39725</v>
      </c>
      <c r="P66" s="15">
        <f t="shared" si="77"/>
        <v>0</v>
      </c>
      <c r="Q66" s="16"/>
      <c r="R66" s="16"/>
      <c r="S66" s="17">
        <f t="shared" si="78"/>
        <v>0</v>
      </c>
      <c r="T66" s="16"/>
      <c r="U66" s="16">
        <f t="shared" si="82"/>
        <v>1800</v>
      </c>
      <c r="V66" s="16">
        <v>210</v>
      </c>
      <c r="W66" s="16"/>
    </row>
    <row r="67" spans="1:23">
      <c r="A67" s="10">
        <v>53</v>
      </c>
      <c r="B67" s="10">
        <v>1197</v>
      </c>
      <c r="C67" s="11" t="s">
        <v>1175</v>
      </c>
      <c r="D67" s="114" t="s">
        <v>907</v>
      </c>
      <c r="E67" s="142">
        <v>48000</v>
      </c>
      <c r="F67" s="143">
        <f t="shared" si="72"/>
        <v>48000</v>
      </c>
      <c r="G67" s="22" t="s">
        <v>1218</v>
      </c>
      <c r="H67" s="13">
        <f t="shared" si="80"/>
        <v>48000</v>
      </c>
      <c r="I67" s="114">
        <f t="shared" si="81"/>
        <v>3156</v>
      </c>
      <c r="J67" s="16">
        <f t="shared" si="81"/>
        <v>2104</v>
      </c>
      <c r="K67" s="15">
        <f t="shared" si="75"/>
        <v>53260</v>
      </c>
      <c r="L67" s="16">
        <v>48000</v>
      </c>
      <c r="M67" s="72">
        <v>3156</v>
      </c>
      <c r="N67" s="75">
        <v>2104</v>
      </c>
      <c r="O67" s="15">
        <f t="shared" si="76"/>
        <v>53260</v>
      </c>
      <c r="P67" s="15">
        <f t="shared" si="77"/>
        <v>0</v>
      </c>
      <c r="Q67" s="16"/>
      <c r="R67" s="16"/>
      <c r="S67" s="17">
        <f t="shared" si="78"/>
        <v>0</v>
      </c>
      <c r="T67" s="16"/>
      <c r="U67" s="16">
        <f t="shared" si="82"/>
        <v>2400</v>
      </c>
      <c r="V67" s="16">
        <v>190</v>
      </c>
      <c r="W67" s="16"/>
    </row>
    <row r="68" spans="1:23">
      <c r="A68" s="10">
        <v>54</v>
      </c>
      <c r="B68" s="10">
        <v>1198</v>
      </c>
      <c r="C68" s="11" t="s">
        <v>958</v>
      </c>
      <c r="D68" s="114" t="s">
        <v>907</v>
      </c>
      <c r="E68" s="142">
        <v>48000</v>
      </c>
      <c r="F68" s="143">
        <f t="shared" si="72"/>
        <v>48000</v>
      </c>
      <c r="G68" s="22" t="s">
        <v>1218</v>
      </c>
      <c r="H68" s="13">
        <f t="shared" si="80"/>
        <v>48000</v>
      </c>
      <c r="I68" s="114">
        <f t="shared" si="81"/>
        <v>3178</v>
      </c>
      <c r="J68" s="16">
        <f t="shared" si="81"/>
        <v>2119</v>
      </c>
      <c r="K68" s="15">
        <f t="shared" si="75"/>
        <v>53297</v>
      </c>
      <c r="L68" s="16">
        <v>48000</v>
      </c>
      <c r="M68" s="72">
        <v>3178</v>
      </c>
      <c r="N68" s="75">
        <v>2119</v>
      </c>
      <c r="O68" s="15">
        <f t="shared" si="76"/>
        <v>53297</v>
      </c>
      <c r="P68" s="15">
        <f t="shared" si="77"/>
        <v>0</v>
      </c>
      <c r="Q68" s="16"/>
      <c r="R68" s="16"/>
      <c r="S68" s="17">
        <f t="shared" si="78"/>
        <v>0</v>
      </c>
      <c r="T68" s="16"/>
      <c r="U68" s="16">
        <f t="shared" si="82"/>
        <v>2400</v>
      </c>
      <c r="V68" s="16">
        <v>120</v>
      </c>
      <c r="W68" s="16"/>
    </row>
    <row r="69" spans="1:23">
      <c r="A69" s="10">
        <v>55</v>
      </c>
      <c r="B69" s="10">
        <v>1199</v>
      </c>
      <c r="C69" s="11" t="s">
        <v>1176</v>
      </c>
      <c r="D69" s="114" t="s">
        <v>908</v>
      </c>
      <c r="E69" s="142">
        <v>40000</v>
      </c>
      <c r="F69" s="143">
        <f t="shared" si="72"/>
        <v>40000</v>
      </c>
      <c r="G69" s="22" t="s">
        <v>1218</v>
      </c>
      <c r="H69" s="13">
        <f t="shared" si="80"/>
        <v>40000</v>
      </c>
      <c r="I69" s="114">
        <f t="shared" si="81"/>
        <v>2858</v>
      </c>
      <c r="J69" s="16">
        <f t="shared" si="81"/>
        <v>1904</v>
      </c>
      <c r="K69" s="15">
        <f t="shared" si="75"/>
        <v>44762</v>
      </c>
      <c r="L69" s="16">
        <v>40000</v>
      </c>
      <c r="M69" s="72">
        <v>2858</v>
      </c>
      <c r="N69" s="75">
        <v>1904</v>
      </c>
      <c r="O69" s="15">
        <f t="shared" si="76"/>
        <v>44762</v>
      </c>
      <c r="P69" s="15">
        <f t="shared" si="77"/>
        <v>0</v>
      </c>
      <c r="Q69" s="16"/>
      <c r="R69" s="16"/>
      <c r="S69" s="17">
        <f t="shared" si="78"/>
        <v>0</v>
      </c>
      <c r="T69" s="16"/>
      <c r="U69" s="16">
        <f t="shared" si="82"/>
        <v>2000</v>
      </c>
      <c r="V69" s="16">
        <v>50</v>
      </c>
      <c r="W69" s="16"/>
    </row>
    <row r="70" spans="1:23">
      <c r="A70" s="10">
        <v>56</v>
      </c>
      <c r="B70" s="10">
        <v>1200</v>
      </c>
      <c r="C70" s="11" t="s">
        <v>1177</v>
      </c>
      <c r="D70" s="114" t="s">
        <v>907</v>
      </c>
      <c r="E70" s="142">
        <v>48000</v>
      </c>
      <c r="F70" s="143">
        <f t="shared" si="72"/>
        <v>48000</v>
      </c>
      <c r="G70" s="22" t="s">
        <v>1218</v>
      </c>
      <c r="H70" s="13">
        <f t="shared" si="80"/>
        <v>48000</v>
      </c>
      <c r="I70" s="114">
        <f t="shared" si="81"/>
        <v>1515</v>
      </c>
      <c r="J70" s="16">
        <f t="shared" si="81"/>
        <v>1015</v>
      </c>
      <c r="K70" s="15">
        <f t="shared" si="75"/>
        <v>50530</v>
      </c>
      <c r="L70" s="16">
        <v>48000</v>
      </c>
      <c r="M70" s="72">
        <v>1515</v>
      </c>
      <c r="N70" s="75">
        <v>1015</v>
      </c>
      <c r="O70" s="15">
        <f t="shared" si="76"/>
        <v>50530</v>
      </c>
      <c r="P70" s="15">
        <f t="shared" si="77"/>
        <v>0</v>
      </c>
      <c r="Q70" s="16"/>
      <c r="R70" s="16"/>
      <c r="S70" s="17">
        <f t="shared" si="78"/>
        <v>0</v>
      </c>
      <c r="T70" s="16"/>
      <c r="U70" s="16">
        <f t="shared" si="82"/>
        <v>2400</v>
      </c>
      <c r="V70" s="16">
        <v>110</v>
      </c>
      <c r="W70" s="16"/>
    </row>
    <row r="71" spans="1:23" s="86" customFormat="1" ht="18.75">
      <c r="A71" s="84"/>
      <c r="B71" s="84"/>
      <c r="C71" s="81" t="s">
        <v>1288</v>
      </c>
      <c r="D71" s="85"/>
      <c r="E71" s="175">
        <f t="shared" ref="E71:W71" si="83">SUM(E61:E70)</f>
        <v>436000</v>
      </c>
      <c r="F71" s="175">
        <f t="shared" si="83"/>
        <v>436000</v>
      </c>
      <c r="G71" s="70"/>
      <c r="H71" s="70">
        <f t="shared" si="83"/>
        <v>436000</v>
      </c>
      <c r="I71" s="70">
        <f t="shared" si="83"/>
        <v>25638</v>
      </c>
      <c r="J71" s="70">
        <f t="shared" si="83"/>
        <v>17164</v>
      </c>
      <c r="K71" s="70">
        <f t="shared" si="83"/>
        <v>478802</v>
      </c>
      <c r="L71" s="70">
        <f t="shared" si="83"/>
        <v>436000</v>
      </c>
      <c r="M71" s="70">
        <f t="shared" si="83"/>
        <v>25638</v>
      </c>
      <c r="N71" s="70">
        <f t="shared" si="83"/>
        <v>17164</v>
      </c>
      <c r="O71" s="70">
        <f t="shared" si="83"/>
        <v>478802</v>
      </c>
      <c r="P71" s="70">
        <f t="shared" si="83"/>
        <v>0</v>
      </c>
      <c r="Q71" s="70">
        <f t="shared" si="83"/>
        <v>0</v>
      </c>
      <c r="R71" s="70">
        <f t="shared" si="83"/>
        <v>0</v>
      </c>
      <c r="S71" s="70">
        <f t="shared" si="83"/>
        <v>0</v>
      </c>
      <c r="T71" s="70">
        <f t="shared" si="83"/>
        <v>0</v>
      </c>
      <c r="U71" s="70">
        <f t="shared" si="83"/>
        <v>21800</v>
      </c>
      <c r="V71" s="70">
        <f t="shared" si="83"/>
        <v>1390</v>
      </c>
      <c r="W71" s="70">
        <f t="shared" si="83"/>
        <v>0</v>
      </c>
    </row>
    <row r="72" spans="1:23">
      <c r="A72" s="10">
        <v>57</v>
      </c>
      <c r="B72" s="10">
        <v>1222</v>
      </c>
      <c r="C72" s="11" t="s">
        <v>1028</v>
      </c>
      <c r="D72" s="114" t="s">
        <v>912</v>
      </c>
      <c r="E72" s="142">
        <v>48000</v>
      </c>
      <c r="F72" s="143">
        <f t="shared" ref="F72:F79" si="84">SUM(E72:E72)</f>
        <v>48000</v>
      </c>
      <c r="G72" s="22" t="s">
        <v>1219</v>
      </c>
      <c r="H72" s="13">
        <f t="shared" ref="H72:H77" si="85">F72</f>
        <v>48000</v>
      </c>
      <c r="I72" s="114">
        <v>3143</v>
      </c>
      <c r="J72" s="16">
        <v>2091</v>
      </c>
      <c r="K72" s="15">
        <f t="shared" ref="K72:K79" si="86">H72+I72+J72</f>
        <v>53234</v>
      </c>
      <c r="L72" s="16">
        <v>48000</v>
      </c>
      <c r="M72" s="72">
        <v>3143</v>
      </c>
      <c r="N72" s="75">
        <v>2091</v>
      </c>
      <c r="O72" s="15">
        <f t="shared" ref="O72:O79" si="87">L72+M72+N72</f>
        <v>53234</v>
      </c>
      <c r="P72" s="15">
        <f t="shared" ref="P72:P79" si="88">H72-L72</f>
        <v>0</v>
      </c>
      <c r="Q72" s="16"/>
      <c r="R72" s="16"/>
      <c r="S72" s="17">
        <f t="shared" ref="S72:S79" si="89">P72+Q72+R72</f>
        <v>0</v>
      </c>
      <c r="T72" s="16"/>
      <c r="U72" s="16">
        <f t="shared" ref="U72:U79" si="90">F72/100*5</f>
        <v>2400</v>
      </c>
      <c r="V72" s="16">
        <v>150</v>
      </c>
      <c r="W72" s="16"/>
    </row>
    <row r="73" spans="1:23">
      <c r="A73" s="10">
        <v>58</v>
      </c>
      <c r="B73" s="10">
        <v>1223</v>
      </c>
      <c r="C73" s="11" t="s">
        <v>779</v>
      </c>
      <c r="D73" s="114" t="s">
        <v>912</v>
      </c>
      <c r="E73" s="142">
        <v>48000</v>
      </c>
      <c r="F73" s="143">
        <f t="shared" si="84"/>
        <v>48000</v>
      </c>
      <c r="G73" s="22" t="s">
        <v>1219</v>
      </c>
      <c r="H73" s="13">
        <f t="shared" si="85"/>
        <v>48000</v>
      </c>
      <c r="I73" s="114">
        <v>3618</v>
      </c>
      <c r="J73" s="16">
        <v>2414</v>
      </c>
      <c r="K73" s="15">
        <f t="shared" si="86"/>
        <v>54032</v>
      </c>
      <c r="L73" s="16">
        <v>48000</v>
      </c>
      <c r="M73" s="72">
        <v>3618</v>
      </c>
      <c r="N73" s="75">
        <v>2414</v>
      </c>
      <c r="O73" s="15">
        <f t="shared" si="87"/>
        <v>54032</v>
      </c>
      <c r="P73" s="15">
        <f t="shared" si="88"/>
        <v>0</v>
      </c>
      <c r="Q73" s="16"/>
      <c r="R73" s="16"/>
      <c r="S73" s="17">
        <f t="shared" si="89"/>
        <v>0</v>
      </c>
      <c r="T73" s="16"/>
      <c r="U73" s="16">
        <f t="shared" si="90"/>
        <v>2400</v>
      </c>
      <c r="V73" s="16">
        <v>130</v>
      </c>
      <c r="W73" s="16"/>
    </row>
    <row r="74" spans="1:23">
      <c r="A74" s="10">
        <v>59</v>
      </c>
      <c r="B74" s="10">
        <v>1224</v>
      </c>
      <c r="C74" s="11" t="s">
        <v>1029</v>
      </c>
      <c r="D74" s="114" t="s">
        <v>912</v>
      </c>
      <c r="E74" s="142">
        <v>48000</v>
      </c>
      <c r="F74" s="143">
        <f t="shared" si="84"/>
        <v>48000</v>
      </c>
      <c r="G74" s="22" t="s">
        <v>1219</v>
      </c>
      <c r="H74" s="13">
        <f t="shared" si="85"/>
        <v>48000</v>
      </c>
      <c r="I74" s="114">
        <v>2958</v>
      </c>
      <c r="J74" s="16">
        <v>1972</v>
      </c>
      <c r="K74" s="15">
        <f t="shared" si="86"/>
        <v>52930</v>
      </c>
      <c r="L74" s="16">
        <v>48000</v>
      </c>
      <c r="M74" s="72">
        <v>2958</v>
      </c>
      <c r="N74" s="75">
        <v>1972</v>
      </c>
      <c r="O74" s="15">
        <f t="shared" si="87"/>
        <v>52930</v>
      </c>
      <c r="P74" s="15">
        <f t="shared" si="88"/>
        <v>0</v>
      </c>
      <c r="Q74" s="16"/>
      <c r="R74" s="16"/>
      <c r="S74" s="17">
        <f t="shared" si="89"/>
        <v>0</v>
      </c>
      <c r="T74" s="16"/>
      <c r="U74" s="16">
        <f t="shared" si="90"/>
        <v>2400</v>
      </c>
      <c r="V74" s="16">
        <v>250</v>
      </c>
      <c r="W74" s="16"/>
    </row>
    <row r="75" spans="1:23">
      <c r="A75" s="10">
        <v>60</v>
      </c>
      <c r="B75" s="10">
        <v>1226</v>
      </c>
      <c r="C75" s="11" t="s">
        <v>1194</v>
      </c>
      <c r="D75" s="21">
        <v>41030</v>
      </c>
      <c r="E75" s="142">
        <v>48000</v>
      </c>
      <c r="F75" s="143">
        <f t="shared" si="84"/>
        <v>48000</v>
      </c>
      <c r="G75" s="23">
        <v>41034</v>
      </c>
      <c r="H75" s="13">
        <f t="shared" si="85"/>
        <v>48000</v>
      </c>
      <c r="I75" s="114">
        <v>3010</v>
      </c>
      <c r="J75" s="16">
        <v>2007</v>
      </c>
      <c r="K75" s="15">
        <f t="shared" si="86"/>
        <v>53017</v>
      </c>
      <c r="L75" s="16">
        <v>48000</v>
      </c>
      <c r="M75" s="72">
        <v>3010</v>
      </c>
      <c r="N75" s="75">
        <v>2007</v>
      </c>
      <c r="O75" s="15">
        <f t="shared" si="87"/>
        <v>53017</v>
      </c>
      <c r="P75" s="15">
        <f t="shared" si="88"/>
        <v>0</v>
      </c>
      <c r="Q75" s="16"/>
      <c r="R75" s="16"/>
      <c r="S75" s="17">
        <f t="shared" si="89"/>
        <v>0</v>
      </c>
      <c r="T75" s="16"/>
      <c r="U75" s="16">
        <f t="shared" si="90"/>
        <v>2400</v>
      </c>
      <c r="V75" s="16">
        <v>220</v>
      </c>
      <c r="W75" s="16"/>
    </row>
    <row r="76" spans="1:23">
      <c r="A76" s="10">
        <v>61</v>
      </c>
      <c r="B76" s="10">
        <v>1227</v>
      </c>
      <c r="C76" s="11" t="s">
        <v>1195</v>
      </c>
      <c r="D76" s="21">
        <v>41030</v>
      </c>
      <c r="E76" s="142">
        <v>48000</v>
      </c>
      <c r="F76" s="143">
        <f t="shared" si="84"/>
        <v>48000</v>
      </c>
      <c r="G76" s="23">
        <v>41034</v>
      </c>
      <c r="H76" s="13">
        <f t="shared" si="85"/>
        <v>48000</v>
      </c>
      <c r="I76" s="114">
        <v>3090</v>
      </c>
      <c r="J76" s="16">
        <v>2060</v>
      </c>
      <c r="K76" s="15">
        <f t="shared" si="86"/>
        <v>53150</v>
      </c>
      <c r="L76" s="16">
        <v>48000</v>
      </c>
      <c r="M76" s="72">
        <v>3090</v>
      </c>
      <c r="N76" s="75">
        <v>2060</v>
      </c>
      <c r="O76" s="15">
        <f t="shared" si="87"/>
        <v>53150</v>
      </c>
      <c r="P76" s="15">
        <f t="shared" si="88"/>
        <v>0</v>
      </c>
      <c r="Q76" s="16"/>
      <c r="R76" s="16"/>
      <c r="S76" s="17">
        <f t="shared" si="89"/>
        <v>0</v>
      </c>
      <c r="T76" s="16"/>
      <c r="U76" s="16">
        <f t="shared" si="90"/>
        <v>2400</v>
      </c>
      <c r="V76" s="16">
        <v>100</v>
      </c>
      <c r="W76" s="16"/>
    </row>
    <row r="77" spans="1:23">
      <c r="A77" s="10">
        <v>62</v>
      </c>
      <c r="B77" s="10">
        <v>1228</v>
      </c>
      <c r="C77" s="11" t="s">
        <v>1196</v>
      </c>
      <c r="D77" s="21">
        <v>41030</v>
      </c>
      <c r="E77" s="142">
        <v>48000</v>
      </c>
      <c r="F77" s="143">
        <f t="shared" si="84"/>
        <v>48000</v>
      </c>
      <c r="G77" s="23">
        <v>41034</v>
      </c>
      <c r="H77" s="13">
        <f t="shared" si="85"/>
        <v>48000</v>
      </c>
      <c r="I77" s="114">
        <v>2926</v>
      </c>
      <c r="J77" s="16">
        <v>1952</v>
      </c>
      <c r="K77" s="15">
        <f t="shared" si="86"/>
        <v>52878</v>
      </c>
      <c r="L77" s="16">
        <v>48000</v>
      </c>
      <c r="M77" s="72">
        <v>2926</v>
      </c>
      <c r="N77" s="75">
        <v>1952</v>
      </c>
      <c r="O77" s="15">
        <f t="shared" si="87"/>
        <v>52878</v>
      </c>
      <c r="P77" s="15">
        <f t="shared" si="88"/>
        <v>0</v>
      </c>
      <c r="Q77" s="16"/>
      <c r="R77" s="16"/>
      <c r="S77" s="17">
        <f t="shared" si="89"/>
        <v>0</v>
      </c>
      <c r="T77" s="16"/>
      <c r="U77" s="16">
        <f t="shared" si="90"/>
        <v>2400</v>
      </c>
      <c r="V77" s="16">
        <v>160</v>
      </c>
      <c r="W77" s="16"/>
    </row>
    <row r="78" spans="1:23">
      <c r="A78" s="10">
        <v>63</v>
      </c>
      <c r="B78" s="10">
        <v>1261</v>
      </c>
      <c r="C78" s="11" t="s">
        <v>1214</v>
      </c>
      <c r="D78" s="21">
        <v>41156</v>
      </c>
      <c r="E78" s="142">
        <v>48000</v>
      </c>
      <c r="F78" s="143">
        <f t="shared" si="84"/>
        <v>48000</v>
      </c>
      <c r="G78" s="23">
        <v>41160</v>
      </c>
      <c r="H78" s="13">
        <f t="shared" ref="H78:H82" si="91">F78</f>
        <v>48000</v>
      </c>
      <c r="I78" s="114">
        <v>3444</v>
      </c>
      <c r="J78" s="16">
        <v>2286</v>
      </c>
      <c r="K78" s="15">
        <f t="shared" si="86"/>
        <v>53730</v>
      </c>
      <c r="L78" s="16">
        <v>48000</v>
      </c>
      <c r="M78" s="72">
        <v>3444</v>
      </c>
      <c r="N78" s="75">
        <v>2286</v>
      </c>
      <c r="O78" s="15">
        <f t="shared" si="87"/>
        <v>53730</v>
      </c>
      <c r="P78" s="15">
        <f t="shared" si="88"/>
        <v>0</v>
      </c>
      <c r="Q78" s="16"/>
      <c r="R78" s="16"/>
      <c r="S78" s="17">
        <f t="shared" si="89"/>
        <v>0</v>
      </c>
      <c r="T78" s="16"/>
      <c r="U78" s="16">
        <f t="shared" si="90"/>
        <v>2400</v>
      </c>
      <c r="V78" s="16">
        <v>160</v>
      </c>
      <c r="W78" s="16"/>
    </row>
    <row r="79" spans="1:23">
      <c r="A79" s="10">
        <v>64</v>
      </c>
      <c r="B79" s="10">
        <v>1264</v>
      </c>
      <c r="C79" s="11" t="s">
        <v>755</v>
      </c>
      <c r="D79" s="21">
        <v>41156</v>
      </c>
      <c r="E79" s="142">
        <v>48000</v>
      </c>
      <c r="F79" s="143">
        <f t="shared" si="84"/>
        <v>48000</v>
      </c>
      <c r="G79" s="23">
        <v>41160</v>
      </c>
      <c r="H79" s="13">
        <f t="shared" si="91"/>
        <v>48000</v>
      </c>
      <c r="I79" s="114">
        <v>2944</v>
      </c>
      <c r="J79" s="16">
        <v>1958</v>
      </c>
      <c r="K79" s="15">
        <f t="shared" si="86"/>
        <v>52902</v>
      </c>
      <c r="L79" s="16">
        <v>48000</v>
      </c>
      <c r="M79" s="72">
        <v>2944</v>
      </c>
      <c r="N79" s="75">
        <v>1958</v>
      </c>
      <c r="O79" s="15">
        <f t="shared" si="87"/>
        <v>52902</v>
      </c>
      <c r="P79" s="15">
        <f t="shared" si="88"/>
        <v>0</v>
      </c>
      <c r="Q79" s="16"/>
      <c r="R79" s="16"/>
      <c r="S79" s="17">
        <f t="shared" si="89"/>
        <v>0</v>
      </c>
      <c r="T79" s="16"/>
      <c r="U79" s="16">
        <f t="shared" si="90"/>
        <v>2400</v>
      </c>
      <c r="V79" s="16">
        <v>60</v>
      </c>
      <c r="W79" s="16"/>
    </row>
    <row r="80" spans="1:23" s="86" customFormat="1" ht="18.75">
      <c r="A80" s="84"/>
      <c r="B80" s="84"/>
      <c r="C80" s="81" t="s">
        <v>1287</v>
      </c>
      <c r="D80" s="91"/>
      <c r="E80" s="175">
        <f t="shared" ref="E80:W80" si="92">SUM(E72:E79)</f>
        <v>384000</v>
      </c>
      <c r="F80" s="175">
        <f t="shared" si="92"/>
        <v>384000</v>
      </c>
      <c r="G80" s="70"/>
      <c r="H80" s="70">
        <f t="shared" si="92"/>
        <v>384000</v>
      </c>
      <c r="I80" s="70">
        <f t="shared" si="92"/>
        <v>25133</v>
      </c>
      <c r="J80" s="70">
        <f t="shared" si="92"/>
        <v>16740</v>
      </c>
      <c r="K80" s="70">
        <f t="shared" si="92"/>
        <v>425873</v>
      </c>
      <c r="L80" s="70">
        <f t="shared" si="92"/>
        <v>384000</v>
      </c>
      <c r="M80" s="70">
        <f t="shared" si="92"/>
        <v>25133</v>
      </c>
      <c r="N80" s="70">
        <f t="shared" si="92"/>
        <v>16740</v>
      </c>
      <c r="O80" s="70">
        <f t="shared" si="92"/>
        <v>425873</v>
      </c>
      <c r="P80" s="70">
        <f t="shared" si="92"/>
        <v>0</v>
      </c>
      <c r="Q80" s="70">
        <f t="shared" si="92"/>
        <v>0</v>
      </c>
      <c r="R80" s="70">
        <f t="shared" si="92"/>
        <v>0</v>
      </c>
      <c r="S80" s="70">
        <f t="shared" si="92"/>
        <v>0</v>
      </c>
      <c r="T80" s="70">
        <f t="shared" si="92"/>
        <v>0</v>
      </c>
      <c r="U80" s="70">
        <f t="shared" si="92"/>
        <v>19200</v>
      </c>
      <c r="V80" s="70">
        <f t="shared" si="92"/>
        <v>1230</v>
      </c>
      <c r="W80" s="70">
        <f t="shared" si="92"/>
        <v>0</v>
      </c>
    </row>
    <row r="81" spans="1:25">
      <c r="A81" s="10">
        <v>65</v>
      </c>
      <c r="B81" s="10">
        <v>1281</v>
      </c>
      <c r="C81" s="11" t="s">
        <v>1016</v>
      </c>
      <c r="D81" s="21">
        <v>41219</v>
      </c>
      <c r="E81" s="142">
        <v>48000</v>
      </c>
      <c r="F81" s="143">
        <f>SUM(E81:E81)</f>
        <v>48000</v>
      </c>
      <c r="G81" s="23">
        <v>41223</v>
      </c>
      <c r="H81" s="13">
        <f t="shared" si="91"/>
        <v>48000</v>
      </c>
      <c r="I81" s="114">
        <v>3020</v>
      </c>
      <c r="J81" s="16">
        <v>2010</v>
      </c>
      <c r="K81" s="15">
        <f t="shared" ref="K81:K84" si="93">H81+I81+J81</f>
        <v>53030</v>
      </c>
      <c r="L81" s="16">
        <v>48000</v>
      </c>
      <c r="M81" s="72">
        <v>3020</v>
      </c>
      <c r="N81" s="75">
        <v>2010</v>
      </c>
      <c r="O81" s="15">
        <f t="shared" ref="O81:O84" si="94">L81+M81+N81</f>
        <v>53030</v>
      </c>
      <c r="P81" s="15">
        <f t="shared" ref="P81:P84" si="95">H81-L81</f>
        <v>0</v>
      </c>
      <c r="Q81" s="16"/>
      <c r="R81" s="16"/>
      <c r="S81" s="17">
        <f t="shared" ref="S81:S84" si="96">P81+Q81+R81</f>
        <v>0</v>
      </c>
      <c r="T81" s="16"/>
      <c r="U81" s="16">
        <f t="shared" ref="U81:U85" si="97">F81/100*5</f>
        <v>2400</v>
      </c>
      <c r="V81" s="16">
        <v>230</v>
      </c>
      <c r="W81" s="16"/>
    </row>
    <row r="82" spans="1:25">
      <c r="A82" s="10">
        <v>66</v>
      </c>
      <c r="B82" s="10">
        <v>1282</v>
      </c>
      <c r="C82" s="11" t="s">
        <v>1048</v>
      </c>
      <c r="D82" s="21">
        <v>41219</v>
      </c>
      <c r="E82" s="142">
        <v>50000</v>
      </c>
      <c r="F82" s="143">
        <f>SUM(E82:E82)</f>
        <v>50000</v>
      </c>
      <c r="G82" s="23">
        <v>41223</v>
      </c>
      <c r="H82" s="13">
        <f t="shared" si="91"/>
        <v>50000</v>
      </c>
      <c r="I82" s="114">
        <v>3183</v>
      </c>
      <c r="J82" s="16">
        <v>2125</v>
      </c>
      <c r="K82" s="15">
        <f t="shared" si="93"/>
        <v>55308</v>
      </c>
      <c r="L82" s="16">
        <v>50000</v>
      </c>
      <c r="M82" s="72">
        <v>3183</v>
      </c>
      <c r="N82" s="75">
        <v>2125</v>
      </c>
      <c r="O82" s="15">
        <f t="shared" si="94"/>
        <v>55308</v>
      </c>
      <c r="P82" s="15">
        <f t="shared" si="95"/>
        <v>0</v>
      </c>
      <c r="Q82" s="16"/>
      <c r="R82" s="16"/>
      <c r="S82" s="17">
        <f t="shared" si="96"/>
        <v>0</v>
      </c>
      <c r="T82" s="16"/>
      <c r="U82" s="16">
        <f t="shared" si="97"/>
        <v>2500</v>
      </c>
      <c r="V82" s="16">
        <v>240</v>
      </c>
      <c r="W82" s="16"/>
    </row>
    <row r="83" spans="1:25" s="50" customFormat="1">
      <c r="A83" s="42">
        <v>67</v>
      </c>
      <c r="B83" s="42">
        <v>1298</v>
      </c>
      <c r="C83" s="53" t="s">
        <v>1059</v>
      </c>
      <c r="D83" s="44" t="s">
        <v>900</v>
      </c>
      <c r="E83" s="188">
        <v>40000</v>
      </c>
      <c r="F83" s="189">
        <f>SUM(E83:E83)</f>
        <v>40000</v>
      </c>
      <c r="G83" s="55" t="s">
        <v>889</v>
      </c>
      <c r="H83" s="45">
        <f t="shared" ref="H83:H84" si="98">F83</f>
        <v>40000</v>
      </c>
      <c r="I83" s="44">
        <v>2400</v>
      </c>
      <c r="J83" s="48">
        <v>1501</v>
      </c>
      <c r="K83" s="47">
        <f t="shared" si="93"/>
        <v>43901</v>
      </c>
      <c r="L83" s="48">
        <v>28700</v>
      </c>
      <c r="M83" s="73">
        <v>2215</v>
      </c>
      <c r="N83" s="74">
        <v>1477</v>
      </c>
      <c r="O83" s="47">
        <f t="shared" si="94"/>
        <v>32392</v>
      </c>
      <c r="P83" s="98">
        <f t="shared" si="95"/>
        <v>11300</v>
      </c>
      <c r="Q83" s="48">
        <v>484</v>
      </c>
      <c r="R83" s="48">
        <v>225</v>
      </c>
      <c r="S83" s="49">
        <f t="shared" si="96"/>
        <v>12009</v>
      </c>
      <c r="T83" s="48"/>
      <c r="U83" s="16">
        <f t="shared" si="97"/>
        <v>2000</v>
      </c>
      <c r="V83" s="48">
        <v>100</v>
      </c>
      <c r="W83" s="48"/>
    </row>
    <row r="84" spans="1:25">
      <c r="A84" s="10">
        <v>68</v>
      </c>
      <c r="B84" s="10">
        <v>1300</v>
      </c>
      <c r="C84" s="11" t="s">
        <v>1413</v>
      </c>
      <c r="D84" s="211" t="s">
        <v>900</v>
      </c>
      <c r="E84" s="142">
        <v>40000</v>
      </c>
      <c r="F84" s="143">
        <f>SUM(E84:E84)</f>
        <v>40000</v>
      </c>
      <c r="G84" s="23" t="s">
        <v>889</v>
      </c>
      <c r="H84" s="13">
        <f t="shared" si="98"/>
        <v>40000</v>
      </c>
      <c r="I84" s="211">
        <v>2500</v>
      </c>
      <c r="J84" s="16">
        <v>1685</v>
      </c>
      <c r="K84" s="15">
        <f t="shared" si="93"/>
        <v>44185</v>
      </c>
      <c r="L84" s="16">
        <v>40000</v>
      </c>
      <c r="M84" s="72">
        <v>2641</v>
      </c>
      <c r="N84" s="75">
        <v>1760</v>
      </c>
      <c r="O84" s="15">
        <f t="shared" si="94"/>
        <v>44401</v>
      </c>
      <c r="P84" s="15">
        <f t="shared" si="95"/>
        <v>0</v>
      </c>
      <c r="Q84" s="16"/>
      <c r="R84" s="16"/>
      <c r="S84" s="17">
        <f t="shared" si="96"/>
        <v>0</v>
      </c>
      <c r="T84" s="16"/>
      <c r="U84" s="16">
        <f t="shared" si="97"/>
        <v>2000</v>
      </c>
      <c r="V84" s="16">
        <v>130</v>
      </c>
      <c r="W84" s="16"/>
    </row>
    <row r="85" spans="1:25">
      <c r="A85" s="10">
        <v>69</v>
      </c>
      <c r="B85" s="10">
        <v>1340</v>
      </c>
      <c r="C85" s="11" t="s">
        <v>1083</v>
      </c>
      <c r="D85" s="114" t="s">
        <v>901</v>
      </c>
      <c r="E85" s="142">
        <v>60000</v>
      </c>
      <c r="F85" s="143">
        <f>SUM(E85:E85)</f>
        <v>60000</v>
      </c>
      <c r="G85" s="22" t="s">
        <v>890</v>
      </c>
      <c r="H85" s="114">
        <v>60000</v>
      </c>
      <c r="I85" s="114">
        <v>3204</v>
      </c>
      <c r="J85" s="16">
        <v>2036</v>
      </c>
      <c r="K85" s="15">
        <f t="shared" ref="K85:K90" si="99">H85+I85+J85</f>
        <v>65240</v>
      </c>
      <c r="L85" s="16">
        <v>60000</v>
      </c>
      <c r="M85" s="72">
        <v>3648</v>
      </c>
      <c r="N85" s="75">
        <v>2432</v>
      </c>
      <c r="O85" s="15">
        <f t="shared" ref="O85:O90" si="100">L85+M85+N85</f>
        <v>66080</v>
      </c>
      <c r="P85" s="15">
        <f t="shared" ref="P85:P90" si="101">H85-L85</f>
        <v>0</v>
      </c>
      <c r="Q85" s="16"/>
      <c r="R85" s="16"/>
      <c r="S85" s="17">
        <f t="shared" ref="S85:S90" si="102">P85+Q85+R85</f>
        <v>0</v>
      </c>
      <c r="T85" s="16"/>
      <c r="U85" s="16">
        <f t="shared" si="97"/>
        <v>3000</v>
      </c>
      <c r="V85" s="16">
        <v>150</v>
      </c>
      <c r="W85" s="16"/>
    </row>
    <row r="86" spans="1:25" s="83" customFormat="1">
      <c r="A86" s="80"/>
      <c r="B86" s="84"/>
      <c r="C86" s="81" t="s">
        <v>1289</v>
      </c>
      <c r="D86" s="85"/>
      <c r="E86" s="175">
        <f t="shared" ref="E86:W86" si="103">SUM(E81:E85)</f>
        <v>238000</v>
      </c>
      <c r="F86" s="175">
        <f t="shared" si="103"/>
        <v>238000</v>
      </c>
      <c r="G86" s="70"/>
      <c r="H86" s="70">
        <f t="shared" si="103"/>
        <v>238000</v>
      </c>
      <c r="I86" s="70">
        <f t="shared" si="103"/>
        <v>14307</v>
      </c>
      <c r="J86" s="70">
        <f t="shared" si="103"/>
        <v>9357</v>
      </c>
      <c r="K86" s="70">
        <f t="shared" si="103"/>
        <v>261664</v>
      </c>
      <c r="L86" s="70">
        <f t="shared" si="103"/>
        <v>226700</v>
      </c>
      <c r="M86" s="70">
        <f t="shared" si="103"/>
        <v>14707</v>
      </c>
      <c r="N86" s="70">
        <f t="shared" si="103"/>
        <v>9804</v>
      </c>
      <c r="O86" s="70">
        <f t="shared" si="103"/>
        <v>251211</v>
      </c>
      <c r="P86" s="70">
        <f t="shared" si="103"/>
        <v>11300</v>
      </c>
      <c r="Q86" s="70">
        <f t="shared" si="103"/>
        <v>484</v>
      </c>
      <c r="R86" s="70">
        <f t="shared" si="103"/>
        <v>225</v>
      </c>
      <c r="S86" s="70">
        <f t="shared" si="103"/>
        <v>12009</v>
      </c>
      <c r="T86" s="70">
        <f t="shared" si="103"/>
        <v>0</v>
      </c>
      <c r="U86" s="70">
        <f t="shared" si="103"/>
        <v>11900</v>
      </c>
      <c r="V86" s="70">
        <f t="shared" si="103"/>
        <v>850</v>
      </c>
      <c r="W86" s="70">
        <f t="shared" si="103"/>
        <v>0</v>
      </c>
    </row>
    <row r="87" spans="1:25">
      <c r="A87" s="10">
        <v>70</v>
      </c>
      <c r="B87" s="10">
        <v>1369</v>
      </c>
      <c r="C87" s="11" t="s">
        <v>388</v>
      </c>
      <c r="D87" s="114" t="s">
        <v>902</v>
      </c>
      <c r="E87" s="142">
        <v>50000</v>
      </c>
      <c r="F87" s="143">
        <f>SUM(E87:E87)</f>
        <v>50000</v>
      </c>
      <c r="G87" s="22" t="s">
        <v>891</v>
      </c>
      <c r="H87" s="114">
        <v>50000</v>
      </c>
      <c r="I87" s="114">
        <v>2574</v>
      </c>
      <c r="J87" s="16">
        <v>1716</v>
      </c>
      <c r="K87" s="15">
        <f t="shared" si="99"/>
        <v>54290</v>
      </c>
      <c r="L87" s="16">
        <v>50000</v>
      </c>
      <c r="M87" s="72">
        <v>3102</v>
      </c>
      <c r="N87" s="75">
        <v>2068</v>
      </c>
      <c r="O87" s="15">
        <f t="shared" si="100"/>
        <v>55170</v>
      </c>
      <c r="P87" s="15">
        <f t="shared" si="101"/>
        <v>0</v>
      </c>
      <c r="Q87" s="16"/>
      <c r="R87" s="16"/>
      <c r="S87" s="17">
        <f t="shared" si="102"/>
        <v>0</v>
      </c>
      <c r="T87" s="16"/>
      <c r="U87" s="16">
        <f t="shared" ref="U87:U90" si="104">F87/100*5</f>
        <v>2500</v>
      </c>
      <c r="V87" s="16">
        <v>220</v>
      </c>
      <c r="W87" s="16"/>
      <c r="Y87" s="18" t="s">
        <v>1693</v>
      </c>
    </row>
    <row r="88" spans="1:25" s="68" customFormat="1">
      <c r="A88" s="64">
        <v>71</v>
      </c>
      <c r="B88" s="64">
        <v>1372</v>
      </c>
      <c r="C88" s="65" t="s">
        <v>395</v>
      </c>
      <c r="D88" s="141">
        <v>41700</v>
      </c>
      <c r="E88" s="142">
        <v>60000</v>
      </c>
      <c r="F88" s="143">
        <f>SUM(E88:E88)</f>
        <v>60000</v>
      </c>
      <c r="G88" s="146">
        <v>41704</v>
      </c>
      <c r="H88" s="97">
        <v>60000</v>
      </c>
      <c r="I88" s="97">
        <v>3858</v>
      </c>
      <c r="J88" s="144">
        <v>2572</v>
      </c>
      <c r="K88" s="15">
        <f t="shared" si="99"/>
        <v>66430</v>
      </c>
      <c r="L88" s="144">
        <v>60000</v>
      </c>
      <c r="M88" s="147">
        <v>3858</v>
      </c>
      <c r="N88" s="145">
        <v>2572</v>
      </c>
      <c r="O88" s="15">
        <f t="shared" si="100"/>
        <v>66430</v>
      </c>
      <c r="P88" s="15">
        <f t="shared" si="101"/>
        <v>0</v>
      </c>
      <c r="Q88" s="144"/>
      <c r="R88" s="144"/>
      <c r="S88" s="17">
        <f t="shared" si="102"/>
        <v>0</v>
      </c>
      <c r="T88" s="144"/>
      <c r="U88" s="144">
        <f t="shared" si="104"/>
        <v>3000</v>
      </c>
      <c r="V88" s="144">
        <v>160</v>
      </c>
      <c r="W88" s="144"/>
    </row>
    <row r="89" spans="1:25" s="68" customFormat="1">
      <c r="A89" s="64">
        <v>72</v>
      </c>
      <c r="B89" s="64">
        <v>1375</v>
      </c>
      <c r="C89" s="65" t="s">
        <v>780</v>
      </c>
      <c r="D89" s="141">
        <v>41700</v>
      </c>
      <c r="E89" s="142">
        <v>60000</v>
      </c>
      <c r="F89" s="143">
        <f>SUM(E89:E89)</f>
        <v>60000</v>
      </c>
      <c r="G89" s="146">
        <v>41704</v>
      </c>
      <c r="H89" s="97">
        <v>60000</v>
      </c>
      <c r="I89" s="97">
        <v>3609</v>
      </c>
      <c r="J89" s="144">
        <v>2406</v>
      </c>
      <c r="K89" s="15">
        <f t="shared" si="99"/>
        <v>66015</v>
      </c>
      <c r="L89" s="144">
        <v>60000</v>
      </c>
      <c r="M89" s="147">
        <v>3609</v>
      </c>
      <c r="N89" s="145">
        <v>2406</v>
      </c>
      <c r="O89" s="15">
        <f t="shared" si="100"/>
        <v>66015</v>
      </c>
      <c r="P89" s="15">
        <f t="shared" si="101"/>
        <v>0</v>
      </c>
      <c r="Q89" s="144"/>
      <c r="R89" s="144"/>
      <c r="S89" s="17">
        <f t="shared" si="102"/>
        <v>0</v>
      </c>
      <c r="T89" s="144"/>
      <c r="U89" s="144">
        <f t="shared" si="104"/>
        <v>3000</v>
      </c>
      <c r="V89" s="144">
        <v>180</v>
      </c>
      <c r="W89" s="144"/>
    </row>
    <row r="90" spans="1:25" s="50" customFormat="1">
      <c r="A90" s="42">
        <v>73</v>
      </c>
      <c r="B90" s="42">
        <v>1382</v>
      </c>
      <c r="C90" s="53" t="s">
        <v>1105</v>
      </c>
      <c r="D90" s="44" t="s">
        <v>903</v>
      </c>
      <c r="E90" s="188">
        <v>60000</v>
      </c>
      <c r="F90" s="189">
        <f>SUM(E90:E90)</f>
        <v>60000</v>
      </c>
      <c r="G90" s="54" t="s">
        <v>892</v>
      </c>
      <c r="H90" s="44">
        <v>60000</v>
      </c>
      <c r="I90" s="44">
        <v>1122</v>
      </c>
      <c r="J90" s="48">
        <v>748</v>
      </c>
      <c r="K90" s="47">
        <f t="shared" si="99"/>
        <v>61870</v>
      </c>
      <c r="L90" s="48">
        <v>55000</v>
      </c>
      <c r="M90" s="73">
        <v>3930</v>
      </c>
      <c r="N90" s="74">
        <v>2620</v>
      </c>
      <c r="O90" s="47">
        <f t="shared" si="100"/>
        <v>61550</v>
      </c>
      <c r="P90" s="98">
        <f t="shared" si="101"/>
        <v>5000</v>
      </c>
      <c r="Q90" s="48"/>
      <c r="R90" s="48"/>
      <c r="S90" s="49">
        <f t="shared" si="102"/>
        <v>5000</v>
      </c>
      <c r="T90" s="48"/>
      <c r="U90" s="16">
        <f t="shared" si="104"/>
        <v>3000</v>
      </c>
      <c r="V90" s="48">
        <v>170</v>
      </c>
      <c r="W90" s="48"/>
    </row>
    <row r="91" spans="1:25" s="86" customFormat="1" ht="18.75">
      <c r="A91" s="84"/>
      <c r="B91" s="84"/>
      <c r="C91" s="81" t="s">
        <v>1290</v>
      </c>
      <c r="D91" s="85"/>
      <c r="E91" s="175">
        <f t="shared" ref="E91:W91" si="105">SUM(E87:E90)</f>
        <v>230000</v>
      </c>
      <c r="F91" s="175">
        <f t="shared" si="105"/>
        <v>230000</v>
      </c>
      <c r="G91" s="70"/>
      <c r="H91" s="70">
        <f t="shared" si="105"/>
        <v>230000</v>
      </c>
      <c r="I91" s="70">
        <f t="shared" si="105"/>
        <v>11163</v>
      </c>
      <c r="J91" s="70">
        <f t="shared" si="105"/>
        <v>7442</v>
      </c>
      <c r="K91" s="70">
        <f t="shared" si="105"/>
        <v>248605</v>
      </c>
      <c r="L91" s="70">
        <f t="shared" si="105"/>
        <v>225000</v>
      </c>
      <c r="M91" s="70">
        <f t="shared" si="105"/>
        <v>14499</v>
      </c>
      <c r="N91" s="70">
        <f t="shared" si="105"/>
        <v>9666</v>
      </c>
      <c r="O91" s="70">
        <f t="shared" si="105"/>
        <v>249165</v>
      </c>
      <c r="P91" s="70">
        <f t="shared" si="105"/>
        <v>5000</v>
      </c>
      <c r="Q91" s="70">
        <f t="shared" si="105"/>
        <v>0</v>
      </c>
      <c r="R91" s="70">
        <f t="shared" si="105"/>
        <v>0</v>
      </c>
      <c r="S91" s="70">
        <f t="shared" si="105"/>
        <v>5000</v>
      </c>
      <c r="T91" s="70">
        <f t="shared" si="105"/>
        <v>0</v>
      </c>
      <c r="U91" s="70">
        <f t="shared" si="105"/>
        <v>11500</v>
      </c>
      <c r="V91" s="70">
        <f t="shared" si="105"/>
        <v>730</v>
      </c>
      <c r="W91" s="70">
        <f t="shared" si="105"/>
        <v>0</v>
      </c>
    </row>
    <row r="92" spans="1:25">
      <c r="A92" s="10">
        <v>74</v>
      </c>
      <c r="B92" s="10">
        <v>1450</v>
      </c>
      <c r="C92" s="11" t="s">
        <v>1156</v>
      </c>
      <c r="D92" s="114" t="s">
        <v>1158</v>
      </c>
      <c r="E92" s="142">
        <v>60000</v>
      </c>
      <c r="F92" s="143">
        <f>SUM(E92:E92)</f>
        <v>60000</v>
      </c>
      <c r="G92" s="22" t="s">
        <v>1160</v>
      </c>
      <c r="H92" s="114">
        <v>60000</v>
      </c>
      <c r="I92" s="114">
        <f t="shared" ref="I92:J92" si="106">M92</f>
        <v>3606</v>
      </c>
      <c r="J92" s="16">
        <f t="shared" si="106"/>
        <v>2404</v>
      </c>
      <c r="K92" s="15">
        <f t="shared" ref="K92" si="107">H92+I92+J92</f>
        <v>66010</v>
      </c>
      <c r="L92" s="16">
        <v>60000</v>
      </c>
      <c r="M92" s="75">
        <v>3606</v>
      </c>
      <c r="N92" s="75">
        <v>2404</v>
      </c>
      <c r="O92" s="15">
        <f t="shared" ref="O92" si="108">L92+M92+N92</f>
        <v>66010</v>
      </c>
      <c r="P92" s="15">
        <f t="shared" ref="P92" si="109">H92-L92</f>
        <v>0</v>
      </c>
      <c r="Q92" s="16"/>
      <c r="R92" s="16"/>
      <c r="S92" s="17">
        <f t="shared" ref="S92" si="110">P92+Q92+R92</f>
        <v>0</v>
      </c>
      <c r="T92" s="16"/>
      <c r="U92" s="48">
        <f t="shared" ref="U92" si="111">F92/100*5</f>
        <v>3000</v>
      </c>
      <c r="V92" s="16">
        <v>240</v>
      </c>
      <c r="W92" s="16"/>
      <c r="X92" s="25"/>
    </row>
    <row r="93" spans="1:25" s="83" customFormat="1">
      <c r="A93" s="80"/>
      <c r="B93" s="80"/>
      <c r="C93" s="81" t="s">
        <v>1312</v>
      </c>
      <c r="D93" s="82"/>
      <c r="E93" s="175">
        <f t="shared" ref="E93:W93" si="112">SUM(E92:E92)</f>
        <v>60000</v>
      </c>
      <c r="F93" s="175">
        <f t="shared" si="112"/>
        <v>60000</v>
      </c>
      <c r="G93" s="70"/>
      <c r="H93" s="70">
        <f t="shared" si="112"/>
        <v>60000</v>
      </c>
      <c r="I93" s="70">
        <f t="shared" si="112"/>
        <v>3606</v>
      </c>
      <c r="J93" s="70">
        <f t="shared" si="112"/>
        <v>2404</v>
      </c>
      <c r="K93" s="70">
        <f t="shared" si="112"/>
        <v>66010</v>
      </c>
      <c r="L93" s="70">
        <f t="shared" si="112"/>
        <v>60000</v>
      </c>
      <c r="M93" s="70">
        <f t="shared" si="112"/>
        <v>3606</v>
      </c>
      <c r="N93" s="70">
        <f t="shared" si="112"/>
        <v>2404</v>
      </c>
      <c r="O93" s="70">
        <f t="shared" si="112"/>
        <v>66010</v>
      </c>
      <c r="P93" s="70">
        <f t="shared" si="112"/>
        <v>0</v>
      </c>
      <c r="Q93" s="70">
        <f t="shared" si="112"/>
        <v>0</v>
      </c>
      <c r="R93" s="70">
        <f t="shared" si="112"/>
        <v>0</v>
      </c>
      <c r="S93" s="70">
        <f t="shared" si="112"/>
        <v>0</v>
      </c>
      <c r="T93" s="70">
        <f t="shared" si="112"/>
        <v>0</v>
      </c>
      <c r="U93" s="70">
        <f t="shared" si="112"/>
        <v>3000</v>
      </c>
      <c r="V93" s="70">
        <f t="shared" si="112"/>
        <v>240</v>
      </c>
      <c r="W93" s="70">
        <f t="shared" si="112"/>
        <v>0</v>
      </c>
      <c r="X93" s="92"/>
    </row>
    <row r="94" spans="1:25">
      <c r="A94" s="10">
        <v>75</v>
      </c>
      <c r="B94" s="10">
        <v>1485</v>
      </c>
      <c r="C94" s="11" t="s">
        <v>604</v>
      </c>
      <c r="D94" s="114" t="s">
        <v>1314</v>
      </c>
      <c r="E94" s="142">
        <v>85000</v>
      </c>
      <c r="F94" s="143">
        <f>SUM(E94:E94)</f>
        <v>85000</v>
      </c>
      <c r="G94" s="22" t="s">
        <v>1376</v>
      </c>
      <c r="H94" s="114">
        <v>85000</v>
      </c>
      <c r="I94" s="114">
        <f t="shared" ref="I94:J98" si="113">M94</f>
        <v>6426</v>
      </c>
      <c r="J94" s="114">
        <f t="shared" si="113"/>
        <v>4284</v>
      </c>
      <c r="K94" s="15">
        <f t="shared" ref="K94:K95" si="114">H94+I94+J94</f>
        <v>95710</v>
      </c>
      <c r="L94" s="16">
        <v>85000</v>
      </c>
      <c r="M94" s="75">
        <v>6426</v>
      </c>
      <c r="N94" s="75">
        <v>4284</v>
      </c>
      <c r="O94" s="15">
        <f t="shared" ref="O94:O95" si="115">L94+M94+N94</f>
        <v>95710</v>
      </c>
      <c r="P94" s="15">
        <f t="shared" ref="P94:P101" si="116">H94-L94</f>
        <v>0</v>
      </c>
      <c r="Q94" s="16"/>
      <c r="R94" s="16"/>
      <c r="S94" s="17">
        <f t="shared" ref="S94:S95" si="117">P94+Q94+R94</f>
        <v>0</v>
      </c>
      <c r="T94" s="16"/>
      <c r="U94" s="16">
        <f t="shared" ref="U94:U98" si="118">F94/100*5</f>
        <v>4250</v>
      </c>
      <c r="V94" s="16">
        <v>320</v>
      </c>
      <c r="W94" s="16"/>
      <c r="X94" s="25"/>
    </row>
    <row r="95" spans="1:25">
      <c r="A95" s="10">
        <v>76</v>
      </c>
      <c r="B95" s="10">
        <v>1503</v>
      </c>
      <c r="C95" s="11" t="s">
        <v>1325</v>
      </c>
      <c r="D95" s="21">
        <v>42015</v>
      </c>
      <c r="E95" s="142">
        <v>90000</v>
      </c>
      <c r="F95" s="143">
        <f>SUM(E95:E95)</f>
        <v>90000</v>
      </c>
      <c r="G95" s="112">
        <v>42197</v>
      </c>
      <c r="H95" s="114">
        <v>90000</v>
      </c>
      <c r="I95" s="114">
        <f t="shared" si="113"/>
        <v>8256</v>
      </c>
      <c r="J95" s="114">
        <f t="shared" si="113"/>
        <v>5504</v>
      </c>
      <c r="K95" s="15">
        <f t="shared" si="114"/>
        <v>103760</v>
      </c>
      <c r="L95" s="16">
        <v>90000</v>
      </c>
      <c r="M95" s="75">
        <v>8256</v>
      </c>
      <c r="N95" s="75">
        <v>5504</v>
      </c>
      <c r="O95" s="15">
        <f t="shared" si="115"/>
        <v>103760</v>
      </c>
      <c r="P95" s="15">
        <f t="shared" si="116"/>
        <v>0</v>
      </c>
      <c r="Q95" s="16"/>
      <c r="R95" s="16"/>
      <c r="S95" s="17">
        <f t="shared" si="117"/>
        <v>0</v>
      </c>
      <c r="T95" s="16"/>
      <c r="U95" s="16">
        <f t="shared" si="118"/>
        <v>4500</v>
      </c>
      <c r="V95" s="16">
        <v>490</v>
      </c>
      <c r="W95" s="16"/>
      <c r="X95" s="25"/>
    </row>
    <row r="96" spans="1:25" s="333" customFormat="1">
      <c r="A96" s="323">
        <v>77</v>
      </c>
      <c r="B96" s="323">
        <v>1521</v>
      </c>
      <c r="C96" s="349" t="s">
        <v>1342</v>
      </c>
      <c r="D96" s="351" t="s">
        <v>1344</v>
      </c>
      <c r="E96" s="326">
        <v>90000</v>
      </c>
      <c r="F96" s="327">
        <f>SUM(E96:E96)</f>
        <v>90000</v>
      </c>
      <c r="G96" s="334" t="s">
        <v>1380</v>
      </c>
      <c r="H96" s="329">
        <f t="shared" ref="H96:H97" si="119">Y96*X96</f>
        <v>90000</v>
      </c>
      <c r="I96" s="329">
        <f t="shared" si="113"/>
        <v>8286</v>
      </c>
      <c r="J96" s="329">
        <f t="shared" si="113"/>
        <v>5524</v>
      </c>
      <c r="K96" s="329">
        <f t="shared" ref="K96:K101" si="120">H96+I96+J96</f>
        <v>103810</v>
      </c>
      <c r="L96" s="330">
        <v>90000</v>
      </c>
      <c r="M96" s="331">
        <v>8286</v>
      </c>
      <c r="N96" s="331">
        <v>5524</v>
      </c>
      <c r="O96" s="329">
        <f t="shared" ref="O96:O101" si="121">L96+M96+N96</f>
        <v>103810</v>
      </c>
      <c r="P96" s="329">
        <f t="shared" si="116"/>
        <v>0</v>
      </c>
      <c r="Q96" s="330"/>
      <c r="R96" s="330"/>
      <c r="S96" s="330">
        <f t="shared" ref="S96:S101" si="122">P96+Q96+R96</f>
        <v>0</v>
      </c>
      <c r="T96" s="330"/>
      <c r="U96" s="330">
        <f t="shared" si="118"/>
        <v>4500</v>
      </c>
      <c r="V96" s="330">
        <v>400</v>
      </c>
      <c r="W96" s="330"/>
      <c r="X96" s="332">
        <v>36</v>
      </c>
      <c r="Y96" s="333">
        <v>2500</v>
      </c>
    </row>
    <row r="97" spans="1:28" s="333" customFormat="1">
      <c r="A97" s="323">
        <v>78</v>
      </c>
      <c r="B97" s="323">
        <v>1524</v>
      </c>
      <c r="C97" s="349" t="s">
        <v>635</v>
      </c>
      <c r="D97" s="351" t="s">
        <v>1344</v>
      </c>
      <c r="E97" s="326">
        <v>90000</v>
      </c>
      <c r="F97" s="327">
        <f>SUM(E97:E97)</f>
        <v>90000</v>
      </c>
      <c r="G97" s="334" t="s">
        <v>1380</v>
      </c>
      <c r="H97" s="329">
        <f t="shared" si="119"/>
        <v>90000</v>
      </c>
      <c r="I97" s="329">
        <f t="shared" si="113"/>
        <v>8100</v>
      </c>
      <c r="J97" s="329">
        <f t="shared" si="113"/>
        <v>5400</v>
      </c>
      <c r="K97" s="329">
        <f t="shared" si="120"/>
        <v>103500</v>
      </c>
      <c r="L97" s="330">
        <v>90000</v>
      </c>
      <c r="M97" s="331">
        <v>8100</v>
      </c>
      <c r="N97" s="331">
        <v>5400</v>
      </c>
      <c r="O97" s="329">
        <f t="shared" si="121"/>
        <v>103500</v>
      </c>
      <c r="P97" s="329">
        <f t="shared" si="116"/>
        <v>0</v>
      </c>
      <c r="Q97" s="330"/>
      <c r="R97" s="330"/>
      <c r="S97" s="330">
        <f t="shared" si="122"/>
        <v>0</v>
      </c>
      <c r="T97" s="330"/>
      <c r="U97" s="330">
        <f t="shared" si="118"/>
        <v>4500</v>
      </c>
      <c r="V97" s="330">
        <v>470</v>
      </c>
      <c r="W97" s="330"/>
      <c r="X97" s="332">
        <v>36</v>
      </c>
      <c r="Y97" s="333">
        <v>2500</v>
      </c>
    </row>
    <row r="98" spans="1:28">
      <c r="A98" s="10">
        <v>79</v>
      </c>
      <c r="B98" s="10">
        <v>1525</v>
      </c>
      <c r="C98" s="11" t="s">
        <v>923</v>
      </c>
      <c r="D98" s="21" t="s">
        <v>1344</v>
      </c>
      <c r="E98" s="142">
        <v>90000</v>
      </c>
      <c r="F98" s="143">
        <f>SUM(E98:E98)</f>
        <v>90000</v>
      </c>
      <c r="G98" s="22" t="s">
        <v>1380</v>
      </c>
      <c r="H98" s="114">
        <v>90000</v>
      </c>
      <c r="I98" s="114">
        <f t="shared" si="113"/>
        <v>4224</v>
      </c>
      <c r="J98" s="114">
        <f t="shared" si="113"/>
        <v>2816</v>
      </c>
      <c r="K98" s="15">
        <f t="shared" si="120"/>
        <v>97040</v>
      </c>
      <c r="L98" s="16">
        <v>90000</v>
      </c>
      <c r="M98" s="75">
        <v>4224</v>
      </c>
      <c r="N98" s="75">
        <v>2816</v>
      </c>
      <c r="O98" s="15">
        <f t="shared" si="121"/>
        <v>97040</v>
      </c>
      <c r="P98" s="15">
        <f t="shared" si="116"/>
        <v>0</v>
      </c>
      <c r="Q98" s="16"/>
      <c r="R98" s="16"/>
      <c r="S98" s="17">
        <f t="shared" si="122"/>
        <v>0</v>
      </c>
      <c r="T98" s="16"/>
      <c r="U98" s="16">
        <f t="shared" si="118"/>
        <v>4500</v>
      </c>
      <c r="V98" s="16">
        <v>900</v>
      </c>
      <c r="W98" s="16"/>
      <c r="X98" s="25"/>
    </row>
    <row r="99" spans="1:28" s="83" customFormat="1">
      <c r="A99" s="80"/>
      <c r="B99" s="80"/>
      <c r="C99" s="81" t="s">
        <v>1345</v>
      </c>
      <c r="D99" s="93"/>
      <c r="E99" s="142">
        <f t="shared" ref="E99:W99" si="123">SUM(E94:E98)</f>
        <v>445000</v>
      </c>
      <c r="F99" s="142">
        <f t="shared" si="123"/>
        <v>445000</v>
      </c>
      <c r="G99" s="69"/>
      <c r="H99" s="69">
        <f t="shared" si="123"/>
        <v>445000</v>
      </c>
      <c r="I99" s="69">
        <f t="shared" si="123"/>
        <v>35292</v>
      </c>
      <c r="J99" s="69">
        <f t="shared" si="123"/>
        <v>23528</v>
      </c>
      <c r="K99" s="69">
        <f t="shared" si="123"/>
        <v>503820</v>
      </c>
      <c r="L99" s="69">
        <f t="shared" si="123"/>
        <v>445000</v>
      </c>
      <c r="M99" s="69">
        <f t="shared" si="123"/>
        <v>35292</v>
      </c>
      <c r="N99" s="69">
        <f t="shared" si="123"/>
        <v>23528</v>
      </c>
      <c r="O99" s="69">
        <f t="shared" si="123"/>
        <v>503820</v>
      </c>
      <c r="P99" s="69">
        <f t="shared" si="123"/>
        <v>0</v>
      </c>
      <c r="Q99" s="69">
        <f t="shared" si="123"/>
        <v>0</v>
      </c>
      <c r="R99" s="69">
        <f t="shared" si="123"/>
        <v>0</v>
      </c>
      <c r="S99" s="69">
        <f t="shared" si="123"/>
        <v>0</v>
      </c>
      <c r="T99" s="69">
        <f t="shared" si="123"/>
        <v>0</v>
      </c>
      <c r="U99" s="69">
        <f t="shared" si="123"/>
        <v>22250</v>
      </c>
      <c r="V99" s="69">
        <f t="shared" si="123"/>
        <v>2580</v>
      </c>
      <c r="W99" s="69">
        <f t="shared" si="123"/>
        <v>0</v>
      </c>
      <c r="X99" s="92"/>
    </row>
    <row r="100" spans="1:28" s="68" customFormat="1">
      <c r="A100" s="64">
        <v>80</v>
      </c>
      <c r="B100" s="64">
        <v>1531</v>
      </c>
      <c r="C100" s="65" t="s">
        <v>961</v>
      </c>
      <c r="D100" s="141" t="s">
        <v>1358</v>
      </c>
      <c r="E100" s="142">
        <v>90000</v>
      </c>
      <c r="F100" s="143">
        <f>SUM(E100:E100)</f>
        <v>90000</v>
      </c>
      <c r="G100" s="66" t="s">
        <v>1382</v>
      </c>
      <c r="H100" s="97">
        <v>90000</v>
      </c>
      <c r="I100" s="97">
        <f t="shared" ref="I100:J101" si="124">M100</f>
        <v>900</v>
      </c>
      <c r="J100" s="97">
        <f t="shared" si="124"/>
        <v>600</v>
      </c>
      <c r="K100" s="15">
        <f t="shared" si="120"/>
        <v>91500</v>
      </c>
      <c r="L100" s="144">
        <v>90000</v>
      </c>
      <c r="M100" s="145">
        <v>900</v>
      </c>
      <c r="N100" s="145">
        <v>600</v>
      </c>
      <c r="O100" s="15">
        <f t="shared" si="121"/>
        <v>91500</v>
      </c>
      <c r="P100" s="15">
        <f t="shared" si="116"/>
        <v>0</v>
      </c>
      <c r="Q100" s="144"/>
      <c r="R100" s="144"/>
      <c r="S100" s="17">
        <f t="shared" si="122"/>
        <v>0</v>
      </c>
      <c r="T100" s="144"/>
      <c r="U100" s="144">
        <f t="shared" ref="U100:U101" si="125">F100/100*5</f>
        <v>4500</v>
      </c>
      <c r="V100" s="144">
        <v>110</v>
      </c>
      <c r="W100" s="144"/>
      <c r="X100" s="67"/>
    </row>
    <row r="101" spans="1:28">
      <c r="A101" s="10">
        <v>81</v>
      </c>
      <c r="B101" s="10">
        <v>1544</v>
      </c>
      <c r="C101" s="11" t="s">
        <v>1211</v>
      </c>
      <c r="D101" s="21" t="s">
        <v>1358</v>
      </c>
      <c r="E101" s="142">
        <v>85000</v>
      </c>
      <c r="F101" s="143">
        <f>SUM(E101:E101)</f>
        <v>85000</v>
      </c>
      <c r="G101" s="22" t="s">
        <v>1382</v>
      </c>
      <c r="H101" s="114">
        <f t="shared" ref="H101" si="126">Y101*X101</f>
        <v>80240</v>
      </c>
      <c r="I101" s="114">
        <f t="shared" si="124"/>
        <v>7560</v>
      </c>
      <c r="J101" s="114">
        <f t="shared" si="124"/>
        <v>5040</v>
      </c>
      <c r="K101" s="15">
        <f t="shared" si="120"/>
        <v>92840</v>
      </c>
      <c r="L101" s="16">
        <v>80240</v>
      </c>
      <c r="M101" s="75">
        <v>7560</v>
      </c>
      <c r="N101" s="75">
        <v>5040</v>
      </c>
      <c r="O101" s="15">
        <f t="shared" si="121"/>
        <v>92840</v>
      </c>
      <c r="P101" s="15">
        <f t="shared" si="116"/>
        <v>0</v>
      </c>
      <c r="Q101" s="16"/>
      <c r="R101" s="16"/>
      <c r="S101" s="17">
        <f t="shared" si="122"/>
        <v>0</v>
      </c>
      <c r="T101" s="16"/>
      <c r="U101" s="16">
        <f t="shared" si="125"/>
        <v>4250</v>
      </c>
      <c r="V101" s="16">
        <v>1010</v>
      </c>
      <c r="W101" s="16"/>
      <c r="X101" s="25">
        <v>34</v>
      </c>
      <c r="Y101" s="18">
        <v>2360</v>
      </c>
    </row>
    <row r="102" spans="1:28" s="83" customFormat="1">
      <c r="A102" s="80"/>
      <c r="B102" s="80"/>
      <c r="C102" s="94" t="s">
        <v>1425</v>
      </c>
      <c r="D102" s="95"/>
      <c r="E102" s="142">
        <f t="shared" ref="E102:W102" si="127">SUM(E100:E101)</f>
        <v>175000</v>
      </c>
      <c r="F102" s="142">
        <f t="shared" si="127"/>
        <v>175000</v>
      </c>
      <c r="G102" s="69">
        <f t="shared" si="127"/>
        <v>0</v>
      </c>
      <c r="H102" s="69">
        <f t="shared" si="127"/>
        <v>170240</v>
      </c>
      <c r="I102" s="69">
        <f t="shared" si="127"/>
        <v>8460</v>
      </c>
      <c r="J102" s="69">
        <f t="shared" si="127"/>
        <v>5640</v>
      </c>
      <c r="K102" s="69">
        <f t="shared" si="127"/>
        <v>184340</v>
      </c>
      <c r="L102" s="69">
        <f t="shared" si="127"/>
        <v>170240</v>
      </c>
      <c r="M102" s="69">
        <f t="shared" si="127"/>
        <v>8460</v>
      </c>
      <c r="N102" s="69">
        <f t="shared" si="127"/>
        <v>5640</v>
      </c>
      <c r="O102" s="69">
        <f t="shared" si="127"/>
        <v>184340</v>
      </c>
      <c r="P102" s="69">
        <f t="shared" si="127"/>
        <v>0</v>
      </c>
      <c r="Q102" s="69">
        <f t="shared" si="127"/>
        <v>0</v>
      </c>
      <c r="R102" s="69">
        <f t="shared" si="127"/>
        <v>0</v>
      </c>
      <c r="S102" s="69">
        <f t="shared" si="127"/>
        <v>0</v>
      </c>
      <c r="T102" s="69">
        <f t="shared" si="127"/>
        <v>0</v>
      </c>
      <c r="U102" s="69">
        <f t="shared" si="127"/>
        <v>8750</v>
      </c>
      <c r="V102" s="69">
        <f t="shared" si="127"/>
        <v>1120</v>
      </c>
      <c r="W102" s="69">
        <f t="shared" si="127"/>
        <v>0</v>
      </c>
      <c r="X102" s="92"/>
    </row>
    <row r="103" spans="1:28">
      <c r="A103" s="10">
        <v>82</v>
      </c>
      <c r="B103" s="10">
        <v>1610</v>
      </c>
      <c r="C103" s="11" t="s">
        <v>1156</v>
      </c>
      <c r="D103" s="63" t="s">
        <v>1424</v>
      </c>
      <c r="E103" s="142">
        <v>100000</v>
      </c>
      <c r="F103" s="143">
        <f>SUM(E103:E103)</f>
        <v>100000</v>
      </c>
      <c r="G103" s="22" t="s">
        <v>1675</v>
      </c>
      <c r="H103" s="114">
        <f t="shared" ref="H103" si="128">Y103*X103</f>
        <v>61600</v>
      </c>
      <c r="I103" s="114">
        <f t="shared" ref="I103:J103" si="129">M103</f>
        <v>7188</v>
      </c>
      <c r="J103" s="114">
        <f t="shared" si="129"/>
        <v>4792</v>
      </c>
      <c r="K103" s="15">
        <f t="shared" ref="K103:K104" si="130">H103+I103+J103</f>
        <v>73580</v>
      </c>
      <c r="L103" s="16">
        <v>61600</v>
      </c>
      <c r="M103" s="75">
        <v>7188</v>
      </c>
      <c r="N103" s="75">
        <v>4792</v>
      </c>
      <c r="O103" s="15">
        <f t="shared" ref="O103" si="131">L103+M103+N103</f>
        <v>73580</v>
      </c>
      <c r="P103" s="15">
        <f t="shared" ref="P103" si="132">H103-L103</f>
        <v>0</v>
      </c>
      <c r="Q103" s="16"/>
      <c r="R103" s="16"/>
      <c r="S103" s="17">
        <f t="shared" ref="S103:S104" si="133">P103+Q103+R103</f>
        <v>0</v>
      </c>
      <c r="T103" s="16"/>
      <c r="U103" s="16">
        <f t="shared" ref="U103:U104" si="134">F103/100*5</f>
        <v>5000</v>
      </c>
      <c r="V103" s="16">
        <v>440</v>
      </c>
      <c r="W103" s="16"/>
      <c r="X103" s="25">
        <v>22</v>
      </c>
      <c r="Y103" s="18">
        <v>2800</v>
      </c>
    </row>
    <row r="104" spans="1:28">
      <c r="A104" s="10">
        <v>83</v>
      </c>
      <c r="B104" s="10">
        <v>1632</v>
      </c>
      <c r="C104" s="11" t="s">
        <v>1204</v>
      </c>
      <c r="D104" s="63" t="s">
        <v>1626</v>
      </c>
      <c r="E104" s="142">
        <v>90000</v>
      </c>
      <c r="F104" s="143">
        <f>SUM(E104:E104)</f>
        <v>90000</v>
      </c>
      <c r="G104" s="117" t="s">
        <v>1682</v>
      </c>
      <c r="H104" s="114">
        <f t="shared" ref="H104" si="135">Y104*X104</f>
        <v>47500</v>
      </c>
      <c r="I104" s="114">
        <f t="shared" ref="I104:J104" si="136">M104</f>
        <v>6150</v>
      </c>
      <c r="J104" s="114">
        <f t="shared" si="136"/>
        <v>4100</v>
      </c>
      <c r="K104" s="15">
        <f t="shared" si="130"/>
        <v>57750</v>
      </c>
      <c r="L104" s="16">
        <v>47500</v>
      </c>
      <c r="M104" s="75">
        <v>6150</v>
      </c>
      <c r="N104" s="75">
        <v>4100</v>
      </c>
      <c r="O104" s="15">
        <f t="shared" ref="O104" si="137">L104+M104+N104</f>
        <v>57750</v>
      </c>
      <c r="P104" s="15">
        <f t="shared" ref="P104" si="138">H104-L104</f>
        <v>0</v>
      </c>
      <c r="Q104" s="16"/>
      <c r="R104" s="16"/>
      <c r="S104" s="17">
        <f t="shared" si="133"/>
        <v>0</v>
      </c>
      <c r="T104" s="16"/>
      <c r="U104" s="16">
        <f t="shared" si="134"/>
        <v>4500</v>
      </c>
      <c r="V104" s="16">
        <v>380</v>
      </c>
      <c r="W104" s="16"/>
      <c r="X104" s="25">
        <v>19</v>
      </c>
      <c r="Y104" s="18">
        <v>2500</v>
      </c>
    </row>
    <row r="105" spans="1:28" s="86" customFormat="1" ht="18.75">
      <c r="A105" s="84"/>
      <c r="B105" s="84"/>
      <c r="C105" s="81" t="s">
        <v>1426</v>
      </c>
      <c r="D105" s="85"/>
      <c r="E105" s="175">
        <f>SUM(E103:E104)</f>
        <v>190000</v>
      </c>
      <c r="F105" s="175">
        <f>SUM(F103:F104)</f>
        <v>190000</v>
      </c>
      <c r="G105" s="70"/>
      <c r="H105" s="70">
        <f t="shared" ref="H105:W105" si="139">SUM(H103:H104)</f>
        <v>109100</v>
      </c>
      <c r="I105" s="70">
        <f t="shared" si="139"/>
        <v>13338</v>
      </c>
      <c r="J105" s="70">
        <f t="shared" si="139"/>
        <v>8892</v>
      </c>
      <c r="K105" s="70">
        <f t="shared" si="139"/>
        <v>131330</v>
      </c>
      <c r="L105" s="70">
        <f t="shared" si="139"/>
        <v>109100</v>
      </c>
      <c r="M105" s="70">
        <f t="shared" si="139"/>
        <v>13338</v>
      </c>
      <c r="N105" s="70">
        <f t="shared" si="139"/>
        <v>8892</v>
      </c>
      <c r="O105" s="70">
        <f t="shared" si="139"/>
        <v>131330</v>
      </c>
      <c r="P105" s="70">
        <f t="shared" si="139"/>
        <v>0</v>
      </c>
      <c r="Q105" s="70">
        <f t="shared" si="139"/>
        <v>0</v>
      </c>
      <c r="R105" s="70">
        <f t="shared" si="139"/>
        <v>0</v>
      </c>
      <c r="S105" s="70">
        <f t="shared" si="139"/>
        <v>0</v>
      </c>
      <c r="T105" s="70">
        <f t="shared" si="139"/>
        <v>0</v>
      </c>
      <c r="U105" s="70">
        <f t="shared" si="139"/>
        <v>9500</v>
      </c>
      <c r="V105" s="70">
        <f t="shared" si="139"/>
        <v>820</v>
      </c>
      <c r="W105" s="70">
        <f t="shared" si="139"/>
        <v>0</v>
      </c>
      <c r="X105" s="96"/>
    </row>
    <row r="106" spans="1:28" s="68" customFormat="1">
      <c r="A106" s="64">
        <v>84</v>
      </c>
      <c r="B106" s="64">
        <v>1686</v>
      </c>
      <c r="C106" s="65" t="s">
        <v>1126</v>
      </c>
      <c r="D106" s="97" t="s">
        <v>1750</v>
      </c>
      <c r="E106" s="142">
        <v>90000</v>
      </c>
      <c r="F106" s="142">
        <f>E106</f>
        <v>90000</v>
      </c>
      <c r="G106" s="142" t="s">
        <v>1781</v>
      </c>
      <c r="H106" s="142">
        <f>Y106*X106</f>
        <v>30000</v>
      </c>
      <c r="I106" s="142">
        <f>M106</f>
        <v>2648</v>
      </c>
      <c r="J106" s="142">
        <f>N106</f>
        <v>1764</v>
      </c>
      <c r="K106" s="209">
        <f>H106+I106+J106</f>
        <v>34412</v>
      </c>
      <c r="L106" s="142">
        <v>30000</v>
      </c>
      <c r="M106" s="142">
        <v>2648</v>
      </c>
      <c r="N106" s="142">
        <v>1764</v>
      </c>
      <c r="O106" s="209">
        <f>L106+M106+N106</f>
        <v>34412</v>
      </c>
      <c r="P106" s="209">
        <f>H106-L106</f>
        <v>0</v>
      </c>
      <c r="Q106" s="142"/>
      <c r="R106" s="142"/>
      <c r="S106" s="209">
        <f>P106+Q106+R106</f>
        <v>0</v>
      </c>
      <c r="T106" s="142"/>
      <c r="U106" s="142">
        <f>E106/100*5</f>
        <v>4500</v>
      </c>
      <c r="V106" s="142">
        <v>90</v>
      </c>
      <c r="W106" s="142"/>
      <c r="X106" s="18">
        <v>10</v>
      </c>
      <c r="Y106" s="18">
        <v>3000</v>
      </c>
      <c r="Z106" s="18"/>
      <c r="AA106" s="18"/>
      <c r="AB106" s="18"/>
    </row>
    <row r="107" spans="1:28" s="68" customFormat="1">
      <c r="A107" s="64">
        <v>85</v>
      </c>
      <c r="B107" s="64">
        <v>1687</v>
      </c>
      <c r="C107" s="65" t="s">
        <v>1355</v>
      </c>
      <c r="D107" s="97" t="s">
        <v>1750</v>
      </c>
      <c r="E107" s="142">
        <v>100000</v>
      </c>
      <c r="F107" s="142">
        <f t="shared" ref="F107:F110" si="140">E107</f>
        <v>100000</v>
      </c>
      <c r="G107" s="141">
        <v>43229</v>
      </c>
      <c r="H107" s="142">
        <f t="shared" ref="H107:H110" si="141">Y107*X107</f>
        <v>28000</v>
      </c>
      <c r="I107" s="142">
        <f t="shared" ref="I107:I110" si="142">M107</f>
        <v>4170</v>
      </c>
      <c r="J107" s="142">
        <f t="shared" ref="J107:J110" si="143">N107</f>
        <v>2780</v>
      </c>
      <c r="K107" s="209">
        <f t="shared" ref="K107:K110" si="144">H107+I107+J107</f>
        <v>34950</v>
      </c>
      <c r="L107" s="142">
        <v>28000</v>
      </c>
      <c r="M107" s="142">
        <v>4170</v>
      </c>
      <c r="N107" s="142">
        <v>2780</v>
      </c>
      <c r="O107" s="209">
        <f t="shared" ref="O107:O110" si="145">L107+M107+N107</f>
        <v>34950</v>
      </c>
      <c r="P107" s="209">
        <f t="shared" ref="P107:P110" si="146">H107-L107</f>
        <v>0</v>
      </c>
      <c r="Q107" s="142"/>
      <c r="R107" s="142"/>
      <c r="S107" s="209">
        <f t="shared" ref="S107:S110" si="147">P107+Q107+R107</f>
        <v>0</v>
      </c>
      <c r="T107" s="142"/>
      <c r="U107" s="142">
        <f t="shared" ref="U107:U110" si="148">E107/100*5</f>
        <v>5000</v>
      </c>
      <c r="V107" s="142">
        <v>200</v>
      </c>
      <c r="W107" s="142"/>
      <c r="X107" s="18">
        <v>10</v>
      </c>
      <c r="Y107" s="18">
        <v>2800</v>
      </c>
      <c r="Z107" s="18"/>
      <c r="AA107" s="18"/>
      <c r="AB107" s="18"/>
    </row>
    <row r="108" spans="1:28" s="68" customFormat="1">
      <c r="A108" s="64">
        <v>86</v>
      </c>
      <c r="B108" s="64">
        <v>1688</v>
      </c>
      <c r="C108" s="65" t="s">
        <v>1154</v>
      </c>
      <c r="D108" s="97" t="s">
        <v>1750</v>
      </c>
      <c r="E108" s="142">
        <v>100000</v>
      </c>
      <c r="F108" s="142">
        <f t="shared" si="140"/>
        <v>100000</v>
      </c>
      <c r="G108" s="142" t="s">
        <v>1782</v>
      </c>
      <c r="H108" s="142">
        <f t="shared" si="141"/>
        <v>28000</v>
      </c>
      <c r="I108" s="142">
        <f t="shared" si="142"/>
        <v>3768</v>
      </c>
      <c r="J108" s="142">
        <f t="shared" si="143"/>
        <v>2512</v>
      </c>
      <c r="K108" s="209">
        <f t="shared" si="144"/>
        <v>34280</v>
      </c>
      <c r="L108" s="142">
        <v>28000</v>
      </c>
      <c r="M108" s="142">
        <v>3768</v>
      </c>
      <c r="N108" s="142">
        <v>2512</v>
      </c>
      <c r="O108" s="209">
        <f t="shared" si="145"/>
        <v>34280</v>
      </c>
      <c r="P108" s="209">
        <f t="shared" si="146"/>
        <v>0</v>
      </c>
      <c r="Q108" s="142"/>
      <c r="R108" s="142"/>
      <c r="S108" s="209">
        <f t="shared" si="147"/>
        <v>0</v>
      </c>
      <c r="T108" s="142"/>
      <c r="U108" s="142">
        <f t="shared" si="148"/>
        <v>5000</v>
      </c>
      <c r="V108" s="142">
        <v>200</v>
      </c>
      <c r="W108" s="142"/>
      <c r="X108" s="18">
        <v>10</v>
      </c>
      <c r="Y108" s="18">
        <v>2800</v>
      </c>
      <c r="Z108" s="18"/>
      <c r="AA108" s="18"/>
      <c r="AB108" s="18"/>
    </row>
    <row r="109" spans="1:28" s="68" customFormat="1">
      <c r="A109" s="64">
        <v>87</v>
      </c>
      <c r="B109" s="64">
        <v>1712</v>
      </c>
      <c r="C109" s="65" t="s">
        <v>661</v>
      </c>
      <c r="D109" s="97" t="s">
        <v>1762</v>
      </c>
      <c r="E109" s="142">
        <v>100000</v>
      </c>
      <c r="F109" s="142">
        <f t="shared" ref="F109" si="149">E109</f>
        <v>100000</v>
      </c>
      <c r="G109" s="142" t="s">
        <v>1834</v>
      </c>
      <c r="H109" s="142">
        <f t="shared" ref="H109" si="150">Y109*X109</f>
        <v>16800</v>
      </c>
      <c r="I109" s="142">
        <f t="shared" ref="I109" si="151">M109</f>
        <v>2640</v>
      </c>
      <c r="J109" s="142">
        <f t="shared" ref="J109" si="152">N109</f>
        <v>1760</v>
      </c>
      <c r="K109" s="209">
        <f t="shared" ref="K109" si="153">H109+I109+J109</f>
        <v>21200</v>
      </c>
      <c r="L109" s="142">
        <v>16800</v>
      </c>
      <c r="M109" s="142">
        <v>2640</v>
      </c>
      <c r="N109" s="142">
        <v>1760</v>
      </c>
      <c r="O109" s="209">
        <f t="shared" ref="O109" si="154">L109+M109+N109</f>
        <v>21200</v>
      </c>
      <c r="P109" s="209">
        <f t="shared" ref="P109" si="155">H109-L109</f>
        <v>0</v>
      </c>
      <c r="Q109" s="142"/>
      <c r="R109" s="142"/>
      <c r="S109" s="209">
        <f t="shared" ref="S109" si="156">P109+Q109+R109</f>
        <v>0</v>
      </c>
      <c r="T109" s="142"/>
      <c r="U109" s="142">
        <f t="shared" ref="U109" si="157">E109/100*5</f>
        <v>5000</v>
      </c>
      <c r="V109" s="142">
        <v>120</v>
      </c>
      <c r="W109" s="142"/>
      <c r="X109" s="18">
        <v>6</v>
      </c>
      <c r="Y109" s="18">
        <v>2800</v>
      </c>
      <c r="Z109" s="18"/>
      <c r="AA109" s="18"/>
      <c r="AB109" s="18"/>
    </row>
    <row r="110" spans="1:28" s="68" customFormat="1">
      <c r="A110" s="64">
        <v>88</v>
      </c>
      <c r="B110" s="64">
        <v>1736</v>
      </c>
      <c r="C110" s="65" t="s">
        <v>1129</v>
      </c>
      <c r="D110" s="97" t="s">
        <v>1796</v>
      </c>
      <c r="E110" s="142">
        <v>90000</v>
      </c>
      <c r="F110" s="142">
        <f t="shared" si="140"/>
        <v>90000</v>
      </c>
      <c r="G110" s="142" t="s">
        <v>1835</v>
      </c>
      <c r="H110" s="142">
        <f t="shared" si="141"/>
        <v>6000</v>
      </c>
      <c r="I110" s="142">
        <f t="shared" si="142"/>
        <v>840</v>
      </c>
      <c r="J110" s="142">
        <f t="shared" si="143"/>
        <v>560</v>
      </c>
      <c r="K110" s="209">
        <f t="shared" si="144"/>
        <v>7400</v>
      </c>
      <c r="L110" s="142">
        <v>6000</v>
      </c>
      <c r="M110" s="142">
        <v>840</v>
      </c>
      <c r="N110" s="142">
        <v>560</v>
      </c>
      <c r="O110" s="209">
        <f t="shared" si="145"/>
        <v>7400</v>
      </c>
      <c r="P110" s="209">
        <f t="shared" si="146"/>
        <v>0</v>
      </c>
      <c r="Q110" s="142"/>
      <c r="R110" s="142"/>
      <c r="S110" s="209">
        <f t="shared" si="147"/>
        <v>0</v>
      </c>
      <c r="T110" s="142"/>
      <c r="U110" s="142">
        <f t="shared" si="148"/>
        <v>4500</v>
      </c>
      <c r="V110" s="142">
        <v>100</v>
      </c>
      <c r="W110" s="142"/>
      <c r="X110" s="18">
        <v>2</v>
      </c>
      <c r="Y110" s="18">
        <v>3000</v>
      </c>
      <c r="Z110" s="18"/>
      <c r="AA110" s="18"/>
      <c r="AB110" s="18"/>
    </row>
    <row r="111" spans="1:28" s="68" customFormat="1">
      <c r="A111" s="80"/>
      <c r="B111" s="80"/>
      <c r="C111" s="94" t="s">
        <v>1748</v>
      </c>
      <c r="D111" s="82"/>
      <c r="E111" s="142">
        <f>SUM(E106:E110)</f>
        <v>480000</v>
      </c>
      <c r="F111" s="142">
        <f t="shared" ref="F111:W111" si="158">SUM(F106:F110)</f>
        <v>480000</v>
      </c>
      <c r="G111" s="69"/>
      <c r="H111" s="69">
        <f t="shared" si="158"/>
        <v>108800</v>
      </c>
      <c r="I111" s="69">
        <f t="shared" si="158"/>
        <v>14066</v>
      </c>
      <c r="J111" s="69">
        <f t="shared" si="158"/>
        <v>9376</v>
      </c>
      <c r="K111" s="69">
        <f t="shared" si="158"/>
        <v>132242</v>
      </c>
      <c r="L111" s="69">
        <f t="shared" si="158"/>
        <v>108800</v>
      </c>
      <c r="M111" s="69">
        <f t="shared" si="158"/>
        <v>14066</v>
      </c>
      <c r="N111" s="69">
        <f t="shared" si="158"/>
        <v>9376</v>
      </c>
      <c r="O111" s="69">
        <f t="shared" si="158"/>
        <v>132242</v>
      </c>
      <c r="P111" s="69">
        <f t="shared" si="158"/>
        <v>0</v>
      </c>
      <c r="Q111" s="69">
        <f t="shared" si="158"/>
        <v>0</v>
      </c>
      <c r="R111" s="69">
        <f t="shared" si="158"/>
        <v>0</v>
      </c>
      <c r="S111" s="69">
        <f t="shared" si="158"/>
        <v>0</v>
      </c>
      <c r="T111" s="69">
        <f t="shared" si="158"/>
        <v>0</v>
      </c>
      <c r="U111" s="69">
        <f t="shared" si="158"/>
        <v>24000</v>
      </c>
      <c r="V111" s="69">
        <f t="shared" si="158"/>
        <v>710</v>
      </c>
      <c r="W111" s="69">
        <f t="shared" si="158"/>
        <v>0</v>
      </c>
      <c r="X111" s="18"/>
      <c r="Y111" s="18"/>
      <c r="Z111" s="18"/>
      <c r="AA111" s="18"/>
      <c r="AB111" s="18"/>
    </row>
    <row r="112" spans="1:28">
      <c r="A112" s="10"/>
      <c r="B112" s="27"/>
      <c r="C112" s="11" t="s">
        <v>817</v>
      </c>
      <c r="D112" s="114"/>
      <c r="E112" s="175">
        <f>E7+E9+E13+E21+E27+E36+E43+E53+E60+E71+E80+E86+E91+E93+E99+E102+E105+E111</f>
        <v>3952000</v>
      </c>
      <c r="F112" s="175">
        <f t="shared" ref="F112:W112" si="159">F7+F9+F13+F21+F27+F36+F43+F53+F60+F71+F80+F86+F91+F93+F99+F102+F105+F111</f>
        <v>3952000</v>
      </c>
      <c r="G112" s="70"/>
      <c r="H112" s="70">
        <f t="shared" si="159"/>
        <v>3495140</v>
      </c>
      <c r="I112" s="70">
        <f t="shared" si="159"/>
        <v>272124</v>
      </c>
      <c r="J112" s="70">
        <f t="shared" si="159"/>
        <v>148317</v>
      </c>
      <c r="K112" s="70">
        <f t="shared" si="159"/>
        <v>3915581</v>
      </c>
      <c r="L112" s="70">
        <f t="shared" si="159"/>
        <v>3462190</v>
      </c>
      <c r="M112" s="70">
        <f t="shared" si="159"/>
        <v>276616</v>
      </c>
      <c r="N112" s="70">
        <f t="shared" si="159"/>
        <v>146532</v>
      </c>
      <c r="O112" s="70">
        <f t="shared" si="159"/>
        <v>3885338</v>
      </c>
      <c r="P112" s="70">
        <f t="shared" si="159"/>
        <v>32950</v>
      </c>
      <c r="Q112" s="70">
        <f t="shared" si="159"/>
        <v>1624</v>
      </c>
      <c r="R112" s="70">
        <f t="shared" si="159"/>
        <v>985</v>
      </c>
      <c r="S112" s="70">
        <f t="shared" si="159"/>
        <v>35559</v>
      </c>
      <c r="T112" s="70">
        <f t="shared" si="159"/>
        <v>0</v>
      </c>
      <c r="U112" s="70">
        <f t="shared" si="159"/>
        <v>184950</v>
      </c>
      <c r="V112" s="70">
        <f t="shared" si="159"/>
        <v>15480</v>
      </c>
      <c r="W112" s="70">
        <f t="shared" si="159"/>
        <v>0</v>
      </c>
    </row>
    <row r="113" spans="1:9">
      <c r="A113" s="67"/>
      <c r="C113" s="135" t="s">
        <v>1691</v>
      </c>
      <c r="D113" s="130" t="s">
        <v>1686</v>
      </c>
      <c r="E113" s="174" t="s">
        <v>1687</v>
      </c>
      <c r="F113" s="97" t="s">
        <v>9</v>
      </c>
      <c r="G113" s="121"/>
      <c r="H113" s="122"/>
    </row>
    <row r="114" spans="1:9">
      <c r="A114" s="67"/>
      <c r="D114" s="130"/>
      <c r="E114" s="174"/>
      <c r="F114" s="97">
        <f>D114+E114</f>
        <v>0</v>
      </c>
      <c r="G114" s="123"/>
      <c r="H114" s="124"/>
    </row>
    <row r="115" spans="1:9">
      <c r="A115" s="67"/>
      <c r="C115" s="385"/>
      <c r="D115" s="131" t="s">
        <v>540</v>
      </c>
      <c r="E115" s="177"/>
      <c r="F115" s="178"/>
      <c r="G115" s="125"/>
      <c r="H115" s="126"/>
    </row>
    <row r="116" spans="1:9">
      <c r="A116" s="67"/>
      <c r="C116" s="387"/>
      <c r="D116" s="130"/>
      <c r="E116" s="174"/>
      <c r="F116" s="97"/>
      <c r="G116" s="127"/>
      <c r="H116" s="128"/>
    </row>
    <row r="117" spans="1:9">
      <c r="A117" s="67"/>
      <c r="C117" s="72" t="s">
        <v>2</v>
      </c>
      <c r="D117" s="131">
        <f>F112</f>
        <v>3952000</v>
      </c>
      <c r="E117" s="174" t="s">
        <v>1689</v>
      </c>
      <c r="F117" s="97" t="s">
        <v>1688</v>
      </c>
      <c r="G117" s="75" t="s">
        <v>1690</v>
      </c>
      <c r="H117" s="75" t="s">
        <v>1692</v>
      </c>
      <c r="I117" s="16" t="s">
        <v>13</v>
      </c>
    </row>
    <row r="118" spans="1:9">
      <c r="A118" s="67"/>
      <c r="C118" s="72" t="s">
        <v>1228</v>
      </c>
      <c r="D118" s="130">
        <f>H112</f>
        <v>3495140</v>
      </c>
      <c r="E118" s="97">
        <f>I112</f>
        <v>272124</v>
      </c>
      <c r="F118" s="97">
        <f>J112</f>
        <v>148317</v>
      </c>
      <c r="G118" s="75">
        <f>E118+F118</f>
        <v>420441</v>
      </c>
      <c r="H118" s="75">
        <f>U112</f>
        <v>184950</v>
      </c>
      <c r="I118" s="75">
        <f>V112</f>
        <v>15480</v>
      </c>
    </row>
    <row r="119" spans="1:9">
      <c r="A119" s="67"/>
      <c r="C119" s="72" t="s">
        <v>1225</v>
      </c>
      <c r="D119" s="132">
        <f>L112</f>
        <v>3462190</v>
      </c>
      <c r="E119" s="142">
        <f>M112</f>
        <v>276616</v>
      </c>
      <c r="F119" s="97">
        <f>N112</f>
        <v>146532</v>
      </c>
      <c r="G119" s="75">
        <f>E119+F119</f>
        <v>423148</v>
      </c>
      <c r="H119" s="128"/>
    </row>
    <row r="120" spans="1:9">
      <c r="A120" s="67"/>
      <c r="C120" s="72" t="s">
        <v>1234</v>
      </c>
      <c r="D120" s="135"/>
      <c r="E120" s="191"/>
      <c r="F120" s="182"/>
      <c r="G120" s="128"/>
      <c r="H120" s="128"/>
    </row>
    <row r="121" spans="1:9">
      <c r="A121" s="67"/>
      <c r="C121" s="72" t="s">
        <v>1235</v>
      </c>
      <c r="D121" s="135">
        <f>SUM(P30,P37,P83,P84,P90)</f>
        <v>32950</v>
      </c>
      <c r="E121" s="191"/>
      <c r="F121" s="182"/>
      <c r="G121" s="128"/>
      <c r="H121" s="128"/>
    </row>
    <row r="122" spans="1:9">
      <c r="A122" s="67"/>
      <c r="C122" s="72" t="s">
        <v>1384</v>
      </c>
      <c r="D122" s="135">
        <f>D117-D118-D123</f>
        <v>456860</v>
      </c>
      <c r="E122" s="182"/>
      <c r="F122" s="182"/>
      <c r="G122" s="128"/>
      <c r="H122" s="128"/>
    </row>
    <row r="123" spans="1:9">
      <c r="A123" s="67"/>
      <c r="C123" s="72" t="s">
        <v>1385</v>
      </c>
      <c r="D123" s="135">
        <v>0</v>
      </c>
      <c r="E123" s="182"/>
      <c r="F123" s="182"/>
      <c r="G123" s="128"/>
      <c r="H123" s="128"/>
    </row>
  </sheetData>
  <mergeCells count="29">
    <mergeCell ref="Q3:Q4"/>
    <mergeCell ref="N3:N4"/>
    <mergeCell ref="O3:O4"/>
    <mergeCell ref="A2:A4"/>
    <mergeCell ref="J3:J4"/>
    <mergeCell ref="K3:K4"/>
    <mergeCell ref="H3:H4"/>
    <mergeCell ref="I3:I4"/>
    <mergeCell ref="B13:D13"/>
    <mergeCell ref="L3:L4"/>
    <mergeCell ref="M3:M4"/>
    <mergeCell ref="C115:C116"/>
    <mergeCell ref="P3:P4"/>
    <mergeCell ref="B1:W1"/>
    <mergeCell ref="B2:B4"/>
    <mergeCell ref="C2:C4"/>
    <mergeCell ref="D2:E2"/>
    <mergeCell ref="F2:F4"/>
    <mergeCell ref="G2:G4"/>
    <mergeCell ref="H2:K2"/>
    <mergeCell ref="L2:O2"/>
    <mergeCell ref="P2:S2"/>
    <mergeCell ref="T2:T4"/>
    <mergeCell ref="U2:U4"/>
    <mergeCell ref="V2:V4"/>
    <mergeCell ref="W2:W4"/>
    <mergeCell ref="D3:D4"/>
    <mergeCell ref="R3:R4"/>
    <mergeCell ref="S3:S4"/>
  </mergeCells>
  <pageMargins left="0.5" right="0.5" top="0.75" bottom="0.75" header="0.3" footer="0.3"/>
  <pageSetup paperSize="5" scale="5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746"/>
  <sheetViews>
    <sheetView workbookViewId="0">
      <selection activeCell="R736" sqref="R736"/>
    </sheetView>
  </sheetViews>
  <sheetFormatPr defaultRowHeight="19.5"/>
  <cols>
    <col min="1" max="1" width="9.140625" style="25"/>
    <col min="2" max="2" width="6.7109375" style="18" customWidth="1"/>
    <col min="3" max="3" width="27.28515625" style="31" customWidth="1"/>
    <col min="4" max="4" width="13.5703125" style="30" customWidth="1"/>
    <col min="5" max="5" width="11.85546875" style="179" customWidth="1"/>
    <col min="6" max="6" width="11.85546875" style="180" customWidth="1"/>
    <col min="7" max="7" width="12.85546875" style="34" customWidth="1"/>
    <col min="8" max="8" width="12.42578125" style="30" customWidth="1"/>
    <col min="9" max="9" width="13.85546875" style="28" bestFit="1" customWidth="1"/>
    <col min="10" max="10" width="12.140625" style="28" bestFit="1" customWidth="1"/>
    <col min="11" max="11" width="12" style="29" customWidth="1"/>
    <col min="12" max="12" width="15.5703125" style="28" bestFit="1" customWidth="1"/>
    <col min="13" max="13" width="13.28515625" style="76" customWidth="1"/>
    <col min="14" max="14" width="12.140625" style="77" bestFit="1" customWidth="1"/>
    <col min="15" max="15" width="12.28515625" style="29" customWidth="1"/>
    <col min="16" max="16" width="12.85546875" style="28" customWidth="1"/>
    <col min="17" max="18" width="10.5703125" style="28" bestFit="1" customWidth="1"/>
    <col min="19" max="19" width="13.7109375" style="29" bestFit="1" customWidth="1"/>
    <col min="20" max="20" width="9.140625" style="28"/>
    <col min="21" max="21" width="11.85546875" style="28" customWidth="1"/>
    <col min="22" max="23" width="9.140625" style="28"/>
    <col min="24" max="24" width="7" style="18" customWidth="1"/>
    <col min="25" max="16384" width="9.140625" style="18"/>
  </cols>
  <sheetData>
    <row r="1" spans="1:23" ht="52.5" customHeight="1">
      <c r="B1" s="380" t="s">
        <v>1791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ht="19.5" customHeight="1">
      <c r="A2" s="413"/>
      <c r="B2" s="385" t="s">
        <v>0</v>
      </c>
      <c r="C2" s="385" t="s">
        <v>1</v>
      </c>
      <c r="D2" s="382" t="s">
        <v>2</v>
      </c>
      <c r="E2" s="383"/>
      <c r="F2" s="391" t="s">
        <v>818</v>
      </c>
      <c r="G2" s="406" t="s">
        <v>5</v>
      </c>
      <c r="H2" s="382" t="s">
        <v>6</v>
      </c>
      <c r="I2" s="383"/>
      <c r="J2" s="383"/>
      <c r="K2" s="384"/>
      <c r="L2" s="382" t="s">
        <v>15</v>
      </c>
      <c r="M2" s="383"/>
      <c r="N2" s="383"/>
      <c r="O2" s="384"/>
      <c r="P2" s="382" t="s">
        <v>10</v>
      </c>
      <c r="Q2" s="383"/>
      <c r="R2" s="383"/>
      <c r="S2" s="384"/>
      <c r="T2" s="396" t="s">
        <v>11</v>
      </c>
      <c r="U2" s="396" t="s">
        <v>12</v>
      </c>
      <c r="V2" s="385" t="s">
        <v>13</v>
      </c>
      <c r="W2" s="385" t="s">
        <v>14</v>
      </c>
    </row>
    <row r="3" spans="1:23" ht="34.5" customHeight="1">
      <c r="A3" s="414"/>
      <c r="B3" s="386"/>
      <c r="C3" s="386"/>
      <c r="D3" s="385" t="s">
        <v>3</v>
      </c>
      <c r="E3" s="174" t="s">
        <v>807</v>
      </c>
      <c r="F3" s="392"/>
      <c r="G3" s="407"/>
      <c r="H3" s="385" t="s">
        <v>7</v>
      </c>
      <c r="I3" s="385" t="s">
        <v>8</v>
      </c>
      <c r="J3" s="402">
        <v>0.04</v>
      </c>
      <c r="K3" s="394" t="s">
        <v>9</v>
      </c>
      <c r="L3" s="385" t="s">
        <v>7</v>
      </c>
      <c r="M3" s="388" t="s">
        <v>8</v>
      </c>
      <c r="N3" s="404">
        <v>0.04</v>
      </c>
      <c r="O3" s="394" t="s">
        <v>9</v>
      </c>
      <c r="P3" s="394" t="s">
        <v>7</v>
      </c>
      <c r="Q3" s="385" t="s">
        <v>8</v>
      </c>
      <c r="R3" s="402">
        <v>0.04</v>
      </c>
      <c r="S3" s="394" t="s">
        <v>9</v>
      </c>
      <c r="T3" s="397"/>
      <c r="U3" s="397"/>
      <c r="V3" s="386"/>
      <c r="W3" s="386"/>
    </row>
    <row r="4" spans="1:23" ht="18.75" customHeight="1">
      <c r="A4" s="415"/>
      <c r="B4" s="387"/>
      <c r="C4" s="387"/>
      <c r="D4" s="387"/>
      <c r="E4" s="142" t="s">
        <v>540</v>
      </c>
      <c r="F4" s="393"/>
      <c r="G4" s="408"/>
      <c r="H4" s="387"/>
      <c r="I4" s="387"/>
      <c r="J4" s="403"/>
      <c r="K4" s="395"/>
      <c r="L4" s="387"/>
      <c r="M4" s="390"/>
      <c r="N4" s="405"/>
      <c r="O4" s="395"/>
      <c r="P4" s="395"/>
      <c r="Q4" s="387"/>
      <c r="R4" s="403"/>
      <c r="S4" s="395"/>
      <c r="T4" s="398"/>
      <c r="U4" s="398"/>
      <c r="V4" s="387"/>
      <c r="W4" s="387"/>
    </row>
    <row r="5" spans="1:23">
      <c r="A5" s="10"/>
      <c r="B5" s="14">
        <v>1</v>
      </c>
      <c r="C5" s="114">
        <v>2</v>
      </c>
      <c r="D5" s="114">
        <v>3</v>
      </c>
      <c r="E5" s="164">
        <v>7</v>
      </c>
      <c r="F5" s="164">
        <v>10</v>
      </c>
      <c r="G5" s="114">
        <v>11</v>
      </c>
      <c r="H5" s="114">
        <v>12</v>
      </c>
      <c r="I5" s="14">
        <v>13</v>
      </c>
      <c r="J5" s="114">
        <v>14</v>
      </c>
      <c r="K5" s="114">
        <v>15</v>
      </c>
      <c r="L5" s="14">
        <v>16</v>
      </c>
      <c r="M5" s="72">
        <v>17</v>
      </c>
      <c r="N5" s="72">
        <v>18</v>
      </c>
      <c r="O5" s="14">
        <v>19</v>
      </c>
      <c r="P5" s="114">
        <v>20</v>
      </c>
      <c r="Q5" s="114">
        <v>21</v>
      </c>
      <c r="R5" s="14">
        <v>22</v>
      </c>
      <c r="S5" s="114">
        <v>23</v>
      </c>
      <c r="T5" s="114">
        <v>24</v>
      </c>
      <c r="U5" s="14">
        <v>25</v>
      </c>
      <c r="V5" s="114">
        <v>26</v>
      </c>
      <c r="W5" s="114">
        <v>27</v>
      </c>
    </row>
    <row r="6" spans="1:23">
      <c r="A6" s="10">
        <v>1</v>
      </c>
      <c r="B6" s="10">
        <v>55</v>
      </c>
      <c r="C6" s="11" t="s">
        <v>181</v>
      </c>
      <c r="D6" s="114" t="s">
        <v>825</v>
      </c>
      <c r="E6" s="142">
        <v>2500</v>
      </c>
      <c r="F6" s="143">
        <f t="shared" ref="F6:F15" si="0">SUM(E6:E6)</f>
        <v>2500</v>
      </c>
      <c r="G6" s="20">
        <v>35774</v>
      </c>
      <c r="H6" s="114">
        <f t="shared" ref="H6:H16" si="1">F6</f>
        <v>2500</v>
      </c>
      <c r="I6" s="114">
        <f t="shared" ref="I6:J46" si="2">M6</f>
        <v>244</v>
      </c>
      <c r="J6" s="114">
        <f t="shared" si="2"/>
        <v>0</v>
      </c>
      <c r="K6" s="15">
        <f t="shared" ref="K6:K16" si="3">H6+I6+J6</f>
        <v>2744</v>
      </c>
      <c r="L6" s="114">
        <v>2500</v>
      </c>
      <c r="M6" s="72">
        <v>244</v>
      </c>
      <c r="N6" s="72">
        <v>0</v>
      </c>
      <c r="O6" s="15">
        <f t="shared" ref="O6:O15" si="4">L6+M6+N6</f>
        <v>2744</v>
      </c>
      <c r="P6" s="15">
        <f t="shared" ref="P6:P16" si="5">H6-L6</f>
        <v>0</v>
      </c>
      <c r="Q6" s="114">
        <v>0</v>
      </c>
      <c r="R6" s="16">
        <v>0</v>
      </c>
      <c r="S6" s="17">
        <f t="shared" ref="S6:S16" si="6">P6+Q6+R6</f>
        <v>0</v>
      </c>
      <c r="T6" s="16">
        <v>0</v>
      </c>
      <c r="U6" s="16">
        <f>F6/100*5</f>
        <v>125</v>
      </c>
      <c r="V6" s="16"/>
      <c r="W6" s="16"/>
    </row>
    <row r="7" spans="1:23">
      <c r="A7" s="10">
        <v>2</v>
      </c>
      <c r="B7" s="10">
        <v>56</v>
      </c>
      <c r="C7" s="11" t="s">
        <v>182</v>
      </c>
      <c r="D7" s="114" t="s">
        <v>825</v>
      </c>
      <c r="E7" s="142">
        <v>2500</v>
      </c>
      <c r="F7" s="143">
        <f t="shared" si="0"/>
        <v>2500</v>
      </c>
      <c r="G7" s="20">
        <v>35774</v>
      </c>
      <c r="H7" s="114">
        <f t="shared" si="1"/>
        <v>2500</v>
      </c>
      <c r="I7" s="114">
        <f t="shared" si="2"/>
        <v>244</v>
      </c>
      <c r="J7" s="114">
        <f t="shared" si="2"/>
        <v>0</v>
      </c>
      <c r="K7" s="15">
        <f t="shared" si="3"/>
        <v>2744</v>
      </c>
      <c r="L7" s="114">
        <v>2500</v>
      </c>
      <c r="M7" s="72">
        <v>244</v>
      </c>
      <c r="N7" s="72">
        <v>0</v>
      </c>
      <c r="O7" s="15">
        <f t="shared" si="4"/>
        <v>2744</v>
      </c>
      <c r="P7" s="15">
        <f t="shared" si="5"/>
        <v>0</v>
      </c>
      <c r="Q7" s="114">
        <v>0</v>
      </c>
      <c r="R7" s="16">
        <v>0</v>
      </c>
      <c r="S7" s="17">
        <f t="shared" si="6"/>
        <v>0</v>
      </c>
      <c r="T7" s="16">
        <v>0</v>
      </c>
      <c r="U7" s="16">
        <f t="shared" ref="U7:U16" si="7">F7/100*5</f>
        <v>125</v>
      </c>
      <c r="V7" s="16"/>
      <c r="W7" s="16"/>
    </row>
    <row r="8" spans="1:23">
      <c r="A8" s="10">
        <v>3</v>
      </c>
      <c r="B8" s="10">
        <v>57</v>
      </c>
      <c r="C8" s="11" t="s">
        <v>183</v>
      </c>
      <c r="D8" s="114" t="s">
        <v>825</v>
      </c>
      <c r="E8" s="142">
        <v>2500</v>
      </c>
      <c r="F8" s="143">
        <f t="shared" si="0"/>
        <v>2500</v>
      </c>
      <c r="G8" s="20">
        <v>35774</v>
      </c>
      <c r="H8" s="114">
        <f t="shared" si="1"/>
        <v>2500</v>
      </c>
      <c r="I8" s="114">
        <f t="shared" si="2"/>
        <v>244</v>
      </c>
      <c r="J8" s="114">
        <f t="shared" si="2"/>
        <v>0</v>
      </c>
      <c r="K8" s="15">
        <f t="shared" si="3"/>
        <v>2744</v>
      </c>
      <c r="L8" s="114">
        <v>2500</v>
      </c>
      <c r="M8" s="72">
        <v>244</v>
      </c>
      <c r="N8" s="72">
        <v>0</v>
      </c>
      <c r="O8" s="15">
        <f t="shared" si="4"/>
        <v>2744</v>
      </c>
      <c r="P8" s="15">
        <f t="shared" si="5"/>
        <v>0</v>
      </c>
      <c r="Q8" s="114">
        <v>0</v>
      </c>
      <c r="R8" s="16">
        <v>0</v>
      </c>
      <c r="S8" s="17">
        <f t="shared" si="6"/>
        <v>0</v>
      </c>
      <c r="T8" s="16">
        <v>0</v>
      </c>
      <c r="U8" s="16">
        <f t="shared" si="7"/>
        <v>125</v>
      </c>
      <c r="V8" s="16"/>
      <c r="W8" s="16"/>
    </row>
    <row r="9" spans="1:23">
      <c r="A9" s="10">
        <v>4</v>
      </c>
      <c r="B9" s="10">
        <v>58</v>
      </c>
      <c r="C9" s="11" t="s">
        <v>184</v>
      </c>
      <c r="D9" s="114" t="s">
        <v>825</v>
      </c>
      <c r="E9" s="142">
        <v>2500</v>
      </c>
      <c r="F9" s="143">
        <f t="shared" si="0"/>
        <v>2500</v>
      </c>
      <c r="G9" s="20">
        <v>35774</v>
      </c>
      <c r="H9" s="114">
        <f t="shared" si="1"/>
        <v>2500</v>
      </c>
      <c r="I9" s="114">
        <f t="shared" si="2"/>
        <v>244</v>
      </c>
      <c r="J9" s="114">
        <f t="shared" si="2"/>
        <v>0</v>
      </c>
      <c r="K9" s="15">
        <f t="shared" si="3"/>
        <v>2744</v>
      </c>
      <c r="L9" s="114">
        <v>2500</v>
      </c>
      <c r="M9" s="72">
        <v>244</v>
      </c>
      <c r="N9" s="72">
        <v>0</v>
      </c>
      <c r="O9" s="15">
        <f t="shared" si="4"/>
        <v>2744</v>
      </c>
      <c r="P9" s="15">
        <f t="shared" si="5"/>
        <v>0</v>
      </c>
      <c r="Q9" s="114">
        <v>0</v>
      </c>
      <c r="R9" s="16">
        <v>0</v>
      </c>
      <c r="S9" s="17">
        <f t="shared" si="6"/>
        <v>0</v>
      </c>
      <c r="T9" s="16">
        <v>0</v>
      </c>
      <c r="U9" s="16">
        <f t="shared" si="7"/>
        <v>125</v>
      </c>
      <c r="V9" s="16"/>
      <c r="W9" s="16"/>
    </row>
    <row r="10" spans="1:23">
      <c r="A10" s="10">
        <v>5</v>
      </c>
      <c r="B10" s="10">
        <v>59</v>
      </c>
      <c r="C10" s="11" t="s">
        <v>182</v>
      </c>
      <c r="D10" s="114" t="s">
        <v>825</v>
      </c>
      <c r="E10" s="142">
        <v>2500</v>
      </c>
      <c r="F10" s="143">
        <f t="shared" si="0"/>
        <v>2500</v>
      </c>
      <c r="G10" s="20">
        <v>35774</v>
      </c>
      <c r="H10" s="114">
        <f t="shared" si="1"/>
        <v>2500</v>
      </c>
      <c r="I10" s="114">
        <f t="shared" si="2"/>
        <v>244</v>
      </c>
      <c r="J10" s="114">
        <f t="shared" si="2"/>
        <v>0</v>
      </c>
      <c r="K10" s="15">
        <f t="shared" si="3"/>
        <v>2744</v>
      </c>
      <c r="L10" s="114">
        <v>2500</v>
      </c>
      <c r="M10" s="72">
        <v>244</v>
      </c>
      <c r="N10" s="72">
        <v>0</v>
      </c>
      <c r="O10" s="15">
        <f t="shared" si="4"/>
        <v>2744</v>
      </c>
      <c r="P10" s="15">
        <f t="shared" si="5"/>
        <v>0</v>
      </c>
      <c r="Q10" s="114">
        <v>0</v>
      </c>
      <c r="R10" s="16">
        <v>0</v>
      </c>
      <c r="S10" s="17">
        <f t="shared" si="6"/>
        <v>0</v>
      </c>
      <c r="T10" s="16">
        <v>0</v>
      </c>
      <c r="U10" s="16">
        <f t="shared" si="7"/>
        <v>125</v>
      </c>
      <c r="V10" s="16"/>
      <c r="W10" s="16"/>
    </row>
    <row r="11" spans="1:23">
      <c r="A11" s="10">
        <v>6</v>
      </c>
      <c r="B11" s="10">
        <v>60</v>
      </c>
      <c r="C11" s="11" t="s">
        <v>185</v>
      </c>
      <c r="D11" s="114" t="s">
        <v>825</v>
      </c>
      <c r="E11" s="142">
        <v>2500</v>
      </c>
      <c r="F11" s="143">
        <f t="shared" si="0"/>
        <v>2500</v>
      </c>
      <c r="G11" s="20">
        <v>35774</v>
      </c>
      <c r="H11" s="114">
        <f t="shared" si="1"/>
        <v>2500</v>
      </c>
      <c r="I11" s="114">
        <f t="shared" si="2"/>
        <v>244</v>
      </c>
      <c r="J11" s="114">
        <f t="shared" si="2"/>
        <v>0</v>
      </c>
      <c r="K11" s="15">
        <f t="shared" si="3"/>
        <v>2744</v>
      </c>
      <c r="L11" s="114">
        <v>2500</v>
      </c>
      <c r="M11" s="72">
        <v>244</v>
      </c>
      <c r="N11" s="72">
        <v>0</v>
      </c>
      <c r="O11" s="15">
        <f t="shared" si="4"/>
        <v>2744</v>
      </c>
      <c r="P11" s="15">
        <f t="shared" si="5"/>
        <v>0</v>
      </c>
      <c r="Q11" s="114">
        <v>0</v>
      </c>
      <c r="R11" s="16">
        <v>0</v>
      </c>
      <c r="S11" s="17">
        <f t="shared" si="6"/>
        <v>0</v>
      </c>
      <c r="T11" s="16">
        <v>0</v>
      </c>
      <c r="U11" s="16">
        <f t="shared" si="7"/>
        <v>125</v>
      </c>
      <c r="V11" s="16"/>
      <c r="W11" s="16"/>
    </row>
    <row r="12" spans="1:23">
      <c r="A12" s="10">
        <v>7</v>
      </c>
      <c r="B12" s="10">
        <v>61</v>
      </c>
      <c r="C12" s="11" t="s">
        <v>186</v>
      </c>
      <c r="D12" s="114" t="s">
        <v>825</v>
      </c>
      <c r="E12" s="142">
        <v>2500</v>
      </c>
      <c r="F12" s="143">
        <f t="shared" si="0"/>
        <v>2500</v>
      </c>
      <c r="G12" s="20">
        <v>35774</v>
      </c>
      <c r="H12" s="114">
        <f t="shared" si="1"/>
        <v>2500</v>
      </c>
      <c r="I12" s="114">
        <f t="shared" si="2"/>
        <v>244</v>
      </c>
      <c r="J12" s="114">
        <f t="shared" si="2"/>
        <v>0</v>
      </c>
      <c r="K12" s="15">
        <f t="shared" si="3"/>
        <v>2744</v>
      </c>
      <c r="L12" s="114">
        <v>2500</v>
      </c>
      <c r="M12" s="72">
        <v>244</v>
      </c>
      <c r="N12" s="72">
        <v>0</v>
      </c>
      <c r="O12" s="15">
        <f t="shared" si="4"/>
        <v>2744</v>
      </c>
      <c r="P12" s="15">
        <f t="shared" si="5"/>
        <v>0</v>
      </c>
      <c r="Q12" s="114">
        <v>0</v>
      </c>
      <c r="R12" s="16">
        <v>0</v>
      </c>
      <c r="S12" s="17">
        <f t="shared" si="6"/>
        <v>0</v>
      </c>
      <c r="T12" s="16">
        <v>0</v>
      </c>
      <c r="U12" s="16">
        <f t="shared" si="7"/>
        <v>125</v>
      </c>
      <c r="V12" s="16"/>
      <c r="W12" s="16"/>
    </row>
    <row r="13" spans="1:23">
      <c r="A13" s="10">
        <v>8</v>
      </c>
      <c r="B13" s="10">
        <v>62</v>
      </c>
      <c r="C13" s="11" t="s">
        <v>187</v>
      </c>
      <c r="D13" s="114" t="s">
        <v>825</v>
      </c>
      <c r="E13" s="142">
        <v>2500</v>
      </c>
      <c r="F13" s="143">
        <f t="shared" si="0"/>
        <v>2500</v>
      </c>
      <c r="G13" s="20">
        <v>35774</v>
      </c>
      <c r="H13" s="114">
        <f t="shared" si="1"/>
        <v>2500</v>
      </c>
      <c r="I13" s="114">
        <f t="shared" si="2"/>
        <v>244</v>
      </c>
      <c r="J13" s="114">
        <f t="shared" si="2"/>
        <v>0</v>
      </c>
      <c r="K13" s="15">
        <f t="shared" si="3"/>
        <v>2744</v>
      </c>
      <c r="L13" s="114">
        <v>2500</v>
      </c>
      <c r="M13" s="72">
        <v>244</v>
      </c>
      <c r="N13" s="72">
        <v>0</v>
      </c>
      <c r="O13" s="15">
        <f t="shared" si="4"/>
        <v>2744</v>
      </c>
      <c r="P13" s="15">
        <f t="shared" si="5"/>
        <v>0</v>
      </c>
      <c r="Q13" s="114">
        <v>0</v>
      </c>
      <c r="R13" s="16">
        <v>0</v>
      </c>
      <c r="S13" s="17">
        <f t="shared" si="6"/>
        <v>0</v>
      </c>
      <c r="T13" s="16">
        <v>0</v>
      </c>
      <c r="U13" s="16">
        <f t="shared" si="7"/>
        <v>125</v>
      </c>
      <c r="V13" s="16"/>
      <c r="W13" s="16"/>
    </row>
    <row r="14" spans="1:23">
      <c r="A14" s="10">
        <v>9</v>
      </c>
      <c r="B14" s="10">
        <v>63</v>
      </c>
      <c r="C14" s="11" t="s">
        <v>188</v>
      </c>
      <c r="D14" s="114" t="s">
        <v>825</v>
      </c>
      <c r="E14" s="142">
        <v>2500</v>
      </c>
      <c r="F14" s="143">
        <f t="shared" si="0"/>
        <v>2500</v>
      </c>
      <c r="G14" s="20">
        <v>35774</v>
      </c>
      <c r="H14" s="114">
        <f t="shared" si="1"/>
        <v>2500</v>
      </c>
      <c r="I14" s="114">
        <f t="shared" si="2"/>
        <v>244</v>
      </c>
      <c r="J14" s="114">
        <f t="shared" si="2"/>
        <v>0</v>
      </c>
      <c r="K14" s="15">
        <f t="shared" si="3"/>
        <v>2744</v>
      </c>
      <c r="L14" s="114">
        <v>2500</v>
      </c>
      <c r="M14" s="72">
        <v>244</v>
      </c>
      <c r="N14" s="72">
        <v>0</v>
      </c>
      <c r="O14" s="15">
        <f t="shared" si="4"/>
        <v>2744</v>
      </c>
      <c r="P14" s="15">
        <f t="shared" si="5"/>
        <v>0</v>
      </c>
      <c r="Q14" s="114">
        <v>0</v>
      </c>
      <c r="R14" s="16">
        <v>0</v>
      </c>
      <c r="S14" s="17">
        <f t="shared" si="6"/>
        <v>0</v>
      </c>
      <c r="T14" s="16">
        <v>0</v>
      </c>
      <c r="U14" s="16">
        <f t="shared" si="7"/>
        <v>125</v>
      </c>
      <c r="V14" s="16"/>
      <c r="W14" s="16"/>
    </row>
    <row r="15" spans="1:23">
      <c r="A15" s="10">
        <v>10</v>
      </c>
      <c r="B15" s="10">
        <v>64</v>
      </c>
      <c r="C15" s="11" t="s">
        <v>189</v>
      </c>
      <c r="D15" s="114" t="s">
        <v>825</v>
      </c>
      <c r="E15" s="142">
        <v>1000</v>
      </c>
      <c r="F15" s="143">
        <f t="shared" si="0"/>
        <v>1000</v>
      </c>
      <c r="G15" s="20">
        <v>35774</v>
      </c>
      <c r="H15" s="114">
        <f t="shared" si="1"/>
        <v>1000</v>
      </c>
      <c r="I15" s="114">
        <f t="shared" si="2"/>
        <v>84</v>
      </c>
      <c r="J15" s="114">
        <f t="shared" si="2"/>
        <v>0</v>
      </c>
      <c r="K15" s="15">
        <f t="shared" si="3"/>
        <v>1084</v>
      </c>
      <c r="L15" s="114">
        <v>1000</v>
      </c>
      <c r="M15" s="72">
        <v>84</v>
      </c>
      <c r="N15" s="72">
        <v>0</v>
      </c>
      <c r="O15" s="15">
        <f t="shared" si="4"/>
        <v>1084</v>
      </c>
      <c r="P15" s="15">
        <f t="shared" si="5"/>
        <v>0</v>
      </c>
      <c r="Q15" s="114">
        <v>0</v>
      </c>
      <c r="R15" s="16">
        <v>0</v>
      </c>
      <c r="S15" s="17">
        <f t="shared" si="6"/>
        <v>0</v>
      </c>
      <c r="T15" s="16">
        <v>0</v>
      </c>
      <c r="U15" s="16">
        <f t="shared" si="7"/>
        <v>50</v>
      </c>
      <c r="V15" s="16"/>
      <c r="W15" s="16"/>
    </row>
    <row r="16" spans="1:23">
      <c r="A16" s="10">
        <v>11</v>
      </c>
      <c r="B16" s="10">
        <v>65</v>
      </c>
      <c r="C16" s="11" t="s">
        <v>190</v>
      </c>
      <c r="D16" s="114" t="s">
        <v>825</v>
      </c>
      <c r="E16" s="142">
        <v>2500</v>
      </c>
      <c r="F16" s="143">
        <f t="shared" ref="F16:F47" si="8">SUM(E16:E16)</f>
        <v>2500</v>
      </c>
      <c r="G16" s="20">
        <v>35774</v>
      </c>
      <c r="H16" s="114">
        <f t="shared" si="1"/>
        <v>2500</v>
      </c>
      <c r="I16" s="114">
        <f t="shared" si="2"/>
        <v>244</v>
      </c>
      <c r="J16" s="114">
        <f t="shared" si="2"/>
        <v>0</v>
      </c>
      <c r="K16" s="15">
        <f t="shared" si="3"/>
        <v>2744</v>
      </c>
      <c r="L16" s="114">
        <v>2500</v>
      </c>
      <c r="M16" s="72">
        <v>244</v>
      </c>
      <c r="N16" s="72">
        <v>0</v>
      </c>
      <c r="O16" s="15">
        <f t="shared" ref="O16:O51" si="9">L16+M16+N16</f>
        <v>2744</v>
      </c>
      <c r="P16" s="15">
        <f t="shared" si="5"/>
        <v>0</v>
      </c>
      <c r="Q16" s="114">
        <v>0</v>
      </c>
      <c r="R16" s="16">
        <v>0</v>
      </c>
      <c r="S16" s="17">
        <f t="shared" si="6"/>
        <v>0</v>
      </c>
      <c r="T16" s="16">
        <v>0</v>
      </c>
      <c r="U16" s="16">
        <f t="shared" si="7"/>
        <v>125</v>
      </c>
      <c r="V16" s="16"/>
      <c r="W16" s="16"/>
    </row>
    <row r="17" spans="1:23">
      <c r="A17" s="10">
        <v>12</v>
      </c>
      <c r="B17" s="10">
        <v>66</v>
      </c>
      <c r="C17" s="11" t="s">
        <v>191</v>
      </c>
      <c r="D17" s="114" t="s">
        <v>825</v>
      </c>
      <c r="E17" s="142">
        <v>1000</v>
      </c>
      <c r="F17" s="143">
        <f t="shared" si="8"/>
        <v>1000</v>
      </c>
      <c r="G17" s="20">
        <v>35774</v>
      </c>
      <c r="H17" s="114">
        <f t="shared" ref="H17:H51" si="10">F17</f>
        <v>1000</v>
      </c>
      <c r="I17" s="114">
        <f t="shared" si="2"/>
        <v>84</v>
      </c>
      <c r="J17" s="114">
        <f t="shared" si="2"/>
        <v>0</v>
      </c>
      <c r="K17" s="15">
        <f t="shared" ref="K17:K51" si="11">H17+I17+J17</f>
        <v>1084</v>
      </c>
      <c r="L17" s="114">
        <v>1000</v>
      </c>
      <c r="M17" s="72">
        <v>84</v>
      </c>
      <c r="N17" s="72">
        <v>0</v>
      </c>
      <c r="O17" s="15">
        <f t="shared" si="9"/>
        <v>1084</v>
      </c>
      <c r="P17" s="15">
        <f t="shared" ref="P17:P51" si="12">H17-L17</f>
        <v>0</v>
      </c>
      <c r="Q17" s="114">
        <v>0</v>
      </c>
      <c r="R17" s="16">
        <v>0</v>
      </c>
      <c r="S17" s="17">
        <f t="shared" ref="S17:S51" si="13">P17+Q17+R17</f>
        <v>0</v>
      </c>
      <c r="T17" s="16">
        <v>0</v>
      </c>
      <c r="U17" s="16">
        <f t="shared" ref="U17:U48" si="14">F17/100*5</f>
        <v>50</v>
      </c>
      <c r="V17" s="16"/>
      <c r="W17" s="16"/>
    </row>
    <row r="18" spans="1:23">
      <c r="A18" s="10">
        <v>13</v>
      </c>
      <c r="B18" s="10">
        <v>67</v>
      </c>
      <c r="C18" s="11" t="s">
        <v>192</v>
      </c>
      <c r="D18" s="114" t="s">
        <v>825</v>
      </c>
      <c r="E18" s="142">
        <v>2500</v>
      </c>
      <c r="F18" s="143">
        <f t="shared" si="8"/>
        <v>2500</v>
      </c>
      <c r="G18" s="20">
        <v>35774</v>
      </c>
      <c r="H18" s="114">
        <f t="shared" si="10"/>
        <v>2500</v>
      </c>
      <c r="I18" s="114">
        <f t="shared" si="2"/>
        <v>244</v>
      </c>
      <c r="J18" s="114">
        <f t="shared" si="2"/>
        <v>0</v>
      </c>
      <c r="K18" s="15">
        <f t="shared" si="11"/>
        <v>2744</v>
      </c>
      <c r="L18" s="114">
        <v>2500</v>
      </c>
      <c r="M18" s="72">
        <v>244</v>
      </c>
      <c r="N18" s="72">
        <v>0</v>
      </c>
      <c r="O18" s="15">
        <f t="shared" si="9"/>
        <v>2744</v>
      </c>
      <c r="P18" s="15">
        <f t="shared" si="12"/>
        <v>0</v>
      </c>
      <c r="Q18" s="114">
        <v>0</v>
      </c>
      <c r="R18" s="16">
        <v>0</v>
      </c>
      <c r="S18" s="17">
        <f t="shared" si="13"/>
        <v>0</v>
      </c>
      <c r="T18" s="16">
        <v>0</v>
      </c>
      <c r="U18" s="16">
        <f t="shared" si="14"/>
        <v>125</v>
      </c>
      <c r="V18" s="16"/>
      <c r="W18" s="16"/>
    </row>
    <row r="19" spans="1:23">
      <c r="A19" s="10">
        <v>14</v>
      </c>
      <c r="B19" s="10">
        <v>68</v>
      </c>
      <c r="C19" s="11" t="s">
        <v>193</v>
      </c>
      <c r="D19" s="114" t="s">
        <v>825</v>
      </c>
      <c r="E19" s="142">
        <v>1000</v>
      </c>
      <c r="F19" s="143">
        <f t="shared" si="8"/>
        <v>1000</v>
      </c>
      <c r="G19" s="20">
        <v>35774</v>
      </c>
      <c r="H19" s="114">
        <f t="shared" si="10"/>
        <v>1000</v>
      </c>
      <c r="I19" s="114">
        <f t="shared" si="2"/>
        <v>84</v>
      </c>
      <c r="J19" s="114">
        <f t="shared" si="2"/>
        <v>0</v>
      </c>
      <c r="K19" s="15">
        <f t="shared" si="11"/>
        <v>1084</v>
      </c>
      <c r="L19" s="114">
        <v>1000</v>
      </c>
      <c r="M19" s="72">
        <v>84</v>
      </c>
      <c r="N19" s="72">
        <v>0</v>
      </c>
      <c r="O19" s="15">
        <f t="shared" si="9"/>
        <v>1084</v>
      </c>
      <c r="P19" s="15">
        <f t="shared" si="12"/>
        <v>0</v>
      </c>
      <c r="Q19" s="114">
        <v>0</v>
      </c>
      <c r="R19" s="16">
        <v>0</v>
      </c>
      <c r="S19" s="17">
        <f t="shared" si="13"/>
        <v>0</v>
      </c>
      <c r="T19" s="16">
        <v>0</v>
      </c>
      <c r="U19" s="16">
        <f t="shared" si="14"/>
        <v>50</v>
      </c>
      <c r="V19" s="16"/>
      <c r="W19" s="16"/>
    </row>
    <row r="20" spans="1:23">
      <c r="A20" s="10">
        <v>15</v>
      </c>
      <c r="B20" s="10">
        <v>69</v>
      </c>
      <c r="C20" s="11" t="s">
        <v>194</v>
      </c>
      <c r="D20" s="114" t="s">
        <v>825</v>
      </c>
      <c r="E20" s="142">
        <v>2500</v>
      </c>
      <c r="F20" s="143">
        <f t="shared" si="8"/>
        <v>2500</v>
      </c>
      <c r="G20" s="20">
        <v>35774</v>
      </c>
      <c r="H20" s="114">
        <f t="shared" si="10"/>
        <v>2500</v>
      </c>
      <c r="I20" s="114">
        <f t="shared" si="2"/>
        <v>244</v>
      </c>
      <c r="J20" s="114">
        <f t="shared" si="2"/>
        <v>0</v>
      </c>
      <c r="K20" s="15">
        <f t="shared" si="11"/>
        <v>2744</v>
      </c>
      <c r="L20" s="114">
        <v>2500</v>
      </c>
      <c r="M20" s="72">
        <v>244</v>
      </c>
      <c r="N20" s="72">
        <v>0</v>
      </c>
      <c r="O20" s="15">
        <f t="shared" si="9"/>
        <v>2744</v>
      </c>
      <c r="P20" s="15">
        <f t="shared" si="12"/>
        <v>0</v>
      </c>
      <c r="Q20" s="114">
        <v>0</v>
      </c>
      <c r="R20" s="16">
        <v>0</v>
      </c>
      <c r="S20" s="17">
        <f t="shared" si="13"/>
        <v>0</v>
      </c>
      <c r="T20" s="16">
        <v>0</v>
      </c>
      <c r="U20" s="16">
        <f t="shared" si="14"/>
        <v>125</v>
      </c>
      <c r="V20" s="16"/>
      <c r="W20" s="16"/>
    </row>
    <row r="21" spans="1:23">
      <c r="A21" s="10">
        <v>16</v>
      </c>
      <c r="B21" s="10">
        <v>70</v>
      </c>
      <c r="C21" s="11" t="s">
        <v>195</v>
      </c>
      <c r="D21" s="114" t="s">
        <v>825</v>
      </c>
      <c r="E21" s="142">
        <v>2500</v>
      </c>
      <c r="F21" s="143">
        <f t="shared" si="8"/>
        <v>2500</v>
      </c>
      <c r="G21" s="14" t="s">
        <v>820</v>
      </c>
      <c r="H21" s="114">
        <f t="shared" si="10"/>
        <v>2500</v>
      </c>
      <c r="I21" s="114">
        <f t="shared" si="2"/>
        <v>244</v>
      </c>
      <c r="J21" s="114">
        <f t="shared" si="2"/>
        <v>0</v>
      </c>
      <c r="K21" s="15">
        <f t="shared" si="11"/>
        <v>2744</v>
      </c>
      <c r="L21" s="114">
        <v>2500</v>
      </c>
      <c r="M21" s="72">
        <v>244</v>
      </c>
      <c r="N21" s="72">
        <v>0</v>
      </c>
      <c r="O21" s="15">
        <f t="shared" si="9"/>
        <v>2744</v>
      </c>
      <c r="P21" s="15">
        <f t="shared" si="12"/>
        <v>0</v>
      </c>
      <c r="Q21" s="114">
        <v>0</v>
      </c>
      <c r="R21" s="16">
        <v>0</v>
      </c>
      <c r="S21" s="17">
        <f t="shared" si="13"/>
        <v>0</v>
      </c>
      <c r="T21" s="16">
        <v>0</v>
      </c>
      <c r="U21" s="16">
        <f t="shared" si="14"/>
        <v>125</v>
      </c>
      <c r="V21" s="16"/>
      <c r="W21" s="16"/>
    </row>
    <row r="22" spans="1:23">
      <c r="A22" s="10">
        <v>17</v>
      </c>
      <c r="B22" s="10">
        <v>71</v>
      </c>
      <c r="C22" s="11" t="s">
        <v>196</v>
      </c>
      <c r="D22" s="114" t="s">
        <v>825</v>
      </c>
      <c r="E22" s="142">
        <v>2500</v>
      </c>
      <c r="F22" s="143">
        <f t="shared" si="8"/>
        <v>2500</v>
      </c>
      <c r="G22" s="14" t="s">
        <v>820</v>
      </c>
      <c r="H22" s="114">
        <f t="shared" si="10"/>
        <v>2500</v>
      </c>
      <c r="I22" s="114">
        <f t="shared" si="2"/>
        <v>244</v>
      </c>
      <c r="J22" s="114">
        <f t="shared" si="2"/>
        <v>0</v>
      </c>
      <c r="K22" s="15">
        <f t="shared" si="11"/>
        <v>2744</v>
      </c>
      <c r="L22" s="114">
        <v>2500</v>
      </c>
      <c r="M22" s="72">
        <v>244</v>
      </c>
      <c r="N22" s="72">
        <v>0</v>
      </c>
      <c r="O22" s="15">
        <f t="shared" si="9"/>
        <v>2744</v>
      </c>
      <c r="P22" s="15">
        <f t="shared" si="12"/>
        <v>0</v>
      </c>
      <c r="Q22" s="114">
        <v>0</v>
      </c>
      <c r="R22" s="16">
        <v>0</v>
      </c>
      <c r="S22" s="17">
        <f t="shared" si="13"/>
        <v>0</v>
      </c>
      <c r="T22" s="16">
        <v>0</v>
      </c>
      <c r="U22" s="16">
        <f t="shared" si="14"/>
        <v>125</v>
      </c>
      <c r="V22" s="16"/>
      <c r="W22" s="16"/>
    </row>
    <row r="23" spans="1:23">
      <c r="A23" s="10">
        <v>18</v>
      </c>
      <c r="B23" s="10">
        <v>72</v>
      </c>
      <c r="C23" s="11" t="s">
        <v>197</v>
      </c>
      <c r="D23" s="114" t="s">
        <v>825</v>
      </c>
      <c r="E23" s="142">
        <v>2500</v>
      </c>
      <c r="F23" s="143">
        <f t="shared" si="8"/>
        <v>2500</v>
      </c>
      <c r="G23" s="14" t="s">
        <v>820</v>
      </c>
      <c r="H23" s="114">
        <f t="shared" si="10"/>
        <v>2500</v>
      </c>
      <c r="I23" s="114">
        <f t="shared" si="2"/>
        <v>244</v>
      </c>
      <c r="J23" s="114">
        <f t="shared" si="2"/>
        <v>0</v>
      </c>
      <c r="K23" s="15">
        <f t="shared" si="11"/>
        <v>2744</v>
      </c>
      <c r="L23" s="114">
        <v>2500</v>
      </c>
      <c r="M23" s="72">
        <v>244</v>
      </c>
      <c r="N23" s="72">
        <v>0</v>
      </c>
      <c r="O23" s="15">
        <f t="shared" si="9"/>
        <v>2744</v>
      </c>
      <c r="P23" s="15">
        <f t="shared" si="12"/>
        <v>0</v>
      </c>
      <c r="Q23" s="114">
        <v>0</v>
      </c>
      <c r="R23" s="16">
        <v>0</v>
      </c>
      <c r="S23" s="17">
        <f t="shared" si="13"/>
        <v>0</v>
      </c>
      <c r="T23" s="16">
        <v>0</v>
      </c>
      <c r="U23" s="16">
        <f t="shared" si="14"/>
        <v>125</v>
      </c>
      <c r="V23" s="16"/>
      <c r="W23" s="16"/>
    </row>
    <row r="24" spans="1:23">
      <c r="A24" s="10">
        <v>19</v>
      </c>
      <c r="B24" s="10">
        <v>73</v>
      </c>
      <c r="C24" s="11" t="s">
        <v>198</v>
      </c>
      <c r="D24" s="114" t="s">
        <v>825</v>
      </c>
      <c r="E24" s="142">
        <v>2500</v>
      </c>
      <c r="F24" s="143">
        <f t="shared" si="8"/>
        <v>2500</v>
      </c>
      <c r="G24" s="14" t="s">
        <v>820</v>
      </c>
      <c r="H24" s="114">
        <f t="shared" si="10"/>
        <v>2500</v>
      </c>
      <c r="I24" s="114">
        <f t="shared" si="2"/>
        <v>244</v>
      </c>
      <c r="J24" s="114">
        <f t="shared" si="2"/>
        <v>0</v>
      </c>
      <c r="K24" s="15">
        <f t="shared" si="11"/>
        <v>2744</v>
      </c>
      <c r="L24" s="114">
        <v>2500</v>
      </c>
      <c r="M24" s="72">
        <v>244</v>
      </c>
      <c r="N24" s="72">
        <v>0</v>
      </c>
      <c r="O24" s="15">
        <f t="shared" si="9"/>
        <v>2744</v>
      </c>
      <c r="P24" s="15">
        <f t="shared" si="12"/>
        <v>0</v>
      </c>
      <c r="Q24" s="114">
        <v>0</v>
      </c>
      <c r="R24" s="16">
        <v>0</v>
      </c>
      <c r="S24" s="17">
        <f t="shared" si="13"/>
        <v>0</v>
      </c>
      <c r="T24" s="16">
        <v>0</v>
      </c>
      <c r="U24" s="16">
        <f t="shared" si="14"/>
        <v>125</v>
      </c>
      <c r="V24" s="16"/>
      <c r="W24" s="16"/>
    </row>
    <row r="25" spans="1:23">
      <c r="A25" s="10">
        <v>20</v>
      </c>
      <c r="B25" s="10">
        <v>74</v>
      </c>
      <c r="C25" s="11" t="s">
        <v>199</v>
      </c>
      <c r="D25" s="114" t="s">
        <v>825</v>
      </c>
      <c r="E25" s="142">
        <v>2500</v>
      </c>
      <c r="F25" s="143">
        <f t="shared" si="8"/>
        <v>2500</v>
      </c>
      <c r="G25" s="14" t="s">
        <v>820</v>
      </c>
      <c r="H25" s="114">
        <f t="shared" si="10"/>
        <v>2500</v>
      </c>
      <c r="I25" s="114">
        <f t="shared" si="2"/>
        <v>244</v>
      </c>
      <c r="J25" s="114">
        <f t="shared" si="2"/>
        <v>0</v>
      </c>
      <c r="K25" s="15">
        <f t="shared" si="11"/>
        <v>2744</v>
      </c>
      <c r="L25" s="114">
        <v>2500</v>
      </c>
      <c r="M25" s="72">
        <v>244</v>
      </c>
      <c r="N25" s="72">
        <v>0</v>
      </c>
      <c r="O25" s="15">
        <f t="shared" si="9"/>
        <v>2744</v>
      </c>
      <c r="P25" s="15">
        <f t="shared" si="12"/>
        <v>0</v>
      </c>
      <c r="Q25" s="114">
        <v>0</v>
      </c>
      <c r="R25" s="16">
        <v>0</v>
      </c>
      <c r="S25" s="17">
        <f t="shared" si="13"/>
        <v>0</v>
      </c>
      <c r="T25" s="16">
        <v>0</v>
      </c>
      <c r="U25" s="16">
        <f t="shared" si="14"/>
        <v>125</v>
      </c>
      <c r="V25" s="16"/>
      <c r="W25" s="16"/>
    </row>
    <row r="26" spans="1:23">
      <c r="A26" s="10">
        <v>21</v>
      </c>
      <c r="B26" s="10">
        <v>75</v>
      </c>
      <c r="C26" s="11" t="s">
        <v>200</v>
      </c>
      <c r="D26" s="114" t="s">
        <v>825</v>
      </c>
      <c r="E26" s="142">
        <v>2500</v>
      </c>
      <c r="F26" s="143">
        <f t="shared" si="8"/>
        <v>2500</v>
      </c>
      <c r="G26" s="14" t="s">
        <v>820</v>
      </c>
      <c r="H26" s="114">
        <f t="shared" si="10"/>
        <v>2500</v>
      </c>
      <c r="I26" s="114">
        <f t="shared" si="2"/>
        <v>244</v>
      </c>
      <c r="J26" s="114">
        <f t="shared" si="2"/>
        <v>0</v>
      </c>
      <c r="K26" s="15">
        <f t="shared" si="11"/>
        <v>2744</v>
      </c>
      <c r="L26" s="114">
        <v>2500</v>
      </c>
      <c r="M26" s="72">
        <v>244</v>
      </c>
      <c r="N26" s="72">
        <v>0</v>
      </c>
      <c r="O26" s="15">
        <f t="shared" si="9"/>
        <v>2744</v>
      </c>
      <c r="P26" s="15">
        <f t="shared" si="12"/>
        <v>0</v>
      </c>
      <c r="Q26" s="114">
        <v>0</v>
      </c>
      <c r="R26" s="16">
        <v>0</v>
      </c>
      <c r="S26" s="17">
        <f t="shared" si="13"/>
        <v>0</v>
      </c>
      <c r="T26" s="16">
        <v>0</v>
      </c>
      <c r="U26" s="16">
        <f t="shared" si="14"/>
        <v>125</v>
      </c>
      <c r="V26" s="16"/>
      <c r="W26" s="16"/>
    </row>
    <row r="27" spans="1:23">
      <c r="A27" s="10">
        <v>22</v>
      </c>
      <c r="B27" s="10">
        <v>76</v>
      </c>
      <c r="C27" s="11" t="s">
        <v>201</v>
      </c>
      <c r="D27" s="114" t="s">
        <v>825</v>
      </c>
      <c r="E27" s="142">
        <v>2500</v>
      </c>
      <c r="F27" s="143">
        <f t="shared" si="8"/>
        <v>2500</v>
      </c>
      <c r="G27" s="14" t="s">
        <v>820</v>
      </c>
      <c r="H27" s="114">
        <f t="shared" si="10"/>
        <v>2500</v>
      </c>
      <c r="I27" s="114">
        <f t="shared" si="2"/>
        <v>241</v>
      </c>
      <c r="J27" s="114">
        <f t="shared" si="2"/>
        <v>0</v>
      </c>
      <c r="K27" s="15">
        <f t="shared" si="11"/>
        <v>2741</v>
      </c>
      <c r="L27" s="114">
        <v>2500</v>
      </c>
      <c r="M27" s="72">
        <v>241</v>
      </c>
      <c r="N27" s="72">
        <v>0</v>
      </c>
      <c r="O27" s="15">
        <f t="shared" si="9"/>
        <v>2741</v>
      </c>
      <c r="P27" s="15">
        <f t="shared" si="12"/>
        <v>0</v>
      </c>
      <c r="Q27" s="114">
        <v>0</v>
      </c>
      <c r="R27" s="16">
        <v>0</v>
      </c>
      <c r="S27" s="17">
        <f t="shared" si="13"/>
        <v>0</v>
      </c>
      <c r="T27" s="16">
        <v>0</v>
      </c>
      <c r="U27" s="16">
        <f t="shared" si="14"/>
        <v>125</v>
      </c>
      <c r="V27" s="16"/>
      <c r="W27" s="16"/>
    </row>
    <row r="28" spans="1:23">
      <c r="A28" s="10">
        <v>23</v>
      </c>
      <c r="B28" s="10">
        <v>77</v>
      </c>
      <c r="C28" s="11" t="s">
        <v>202</v>
      </c>
      <c r="D28" s="114" t="s">
        <v>825</v>
      </c>
      <c r="E28" s="142">
        <v>2500</v>
      </c>
      <c r="F28" s="143">
        <f t="shared" si="8"/>
        <v>2500</v>
      </c>
      <c r="G28" s="14" t="s">
        <v>820</v>
      </c>
      <c r="H28" s="114">
        <f t="shared" si="10"/>
        <v>2500</v>
      </c>
      <c r="I28" s="114">
        <f t="shared" si="2"/>
        <v>244</v>
      </c>
      <c r="J28" s="114">
        <f t="shared" si="2"/>
        <v>0</v>
      </c>
      <c r="K28" s="15">
        <f t="shared" si="11"/>
        <v>2744</v>
      </c>
      <c r="L28" s="114">
        <v>2500</v>
      </c>
      <c r="M28" s="72">
        <v>244</v>
      </c>
      <c r="N28" s="72">
        <v>0</v>
      </c>
      <c r="O28" s="15">
        <f t="shared" si="9"/>
        <v>2744</v>
      </c>
      <c r="P28" s="15">
        <f t="shared" si="12"/>
        <v>0</v>
      </c>
      <c r="Q28" s="114">
        <v>0</v>
      </c>
      <c r="R28" s="16">
        <v>0</v>
      </c>
      <c r="S28" s="17">
        <f t="shared" si="13"/>
        <v>0</v>
      </c>
      <c r="T28" s="16">
        <v>0</v>
      </c>
      <c r="U28" s="16">
        <f t="shared" si="14"/>
        <v>125</v>
      </c>
      <c r="V28" s="16"/>
      <c r="W28" s="16"/>
    </row>
    <row r="29" spans="1:23">
      <c r="A29" s="10">
        <v>24</v>
      </c>
      <c r="B29" s="10">
        <v>78</v>
      </c>
      <c r="C29" s="11" t="s">
        <v>203</v>
      </c>
      <c r="D29" s="114" t="s">
        <v>825</v>
      </c>
      <c r="E29" s="142">
        <v>2500</v>
      </c>
      <c r="F29" s="143">
        <f t="shared" si="8"/>
        <v>2500</v>
      </c>
      <c r="G29" s="14" t="s">
        <v>820</v>
      </c>
      <c r="H29" s="114">
        <f t="shared" si="10"/>
        <v>2500</v>
      </c>
      <c r="I29" s="114">
        <f t="shared" si="2"/>
        <v>244</v>
      </c>
      <c r="J29" s="114">
        <f t="shared" si="2"/>
        <v>0</v>
      </c>
      <c r="K29" s="15">
        <f t="shared" si="11"/>
        <v>2744</v>
      </c>
      <c r="L29" s="114">
        <v>2500</v>
      </c>
      <c r="M29" s="72">
        <v>244</v>
      </c>
      <c r="N29" s="72">
        <v>0</v>
      </c>
      <c r="O29" s="15">
        <f t="shared" si="9"/>
        <v>2744</v>
      </c>
      <c r="P29" s="15">
        <f t="shared" si="12"/>
        <v>0</v>
      </c>
      <c r="Q29" s="114">
        <v>0</v>
      </c>
      <c r="R29" s="16">
        <v>0</v>
      </c>
      <c r="S29" s="17">
        <f t="shared" si="13"/>
        <v>0</v>
      </c>
      <c r="T29" s="16">
        <v>0</v>
      </c>
      <c r="U29" s="16">
        <f t="shared" si="14"/>
        <v>125</v>
      </c>
      <c r="V29" s="16"/>
      <c r="W29" s="16"/>
    </row>
    <row r="30" spans="1:23">
      <c r="A30" s="10">
        <v>25</v>
      </c>
      <c r="B30" s="10">
        <v>79</v>
      </c>
      <c r="C30" s="11" t="s">
        <v>204</v>
      </c>
      <c r="D30" s="114" t="s">
        <v>825</v>
      </c>
      <c r="E30" s="142">
        <v>2500</v>
      </c>
      <c r="F30" s="143">
        <f t="shared" si="8"/>
        <v>2500</v>
      </c>
      <c r="G30" s="14" t="s">
        <v>820</v>
      </c>
      <c r="H30" s="114">
        <f t="shared" si="10"/>
        <v>2500</v>
      </c>
      <c r="I30" s="114">
        <f t="shared" si="2"/>
        <v>244</v>
      </c>
      <c r="J30" s="114">
        <f t="shared" si="2"/>
        <v>0</v>
      </c>
      <c r="K30" s="15">
        <f t="shared" si="11"/>
        <v>2744</v>
      </c>
      <c r="L30" s="114">
        <v>2500</v>
      </c>
      <c r="M30" s="72">
        <v>244</v>
      </c>
      <c r="N30" s="72">
        <v>0</v>
      </c>
      <c r="O30" s="15">
        <f t="shared" si="9"/>
        <v>2744</v>
      </c>
      <c r="P30" s="15">
        <f t="shared" si="12"/>
        <v>0</v>
      </c>
      <c r="Q30" s="114">
        <v>0</v>
      </c>
      <c r="R30" s="16">
        <v>0</v>
      </c>
      <c r="S30" s="17">
        <f t="shared" si="13"/>
        <v>0</v>
      </c>
      <c r="T30" s="16">
        <v>0</v>
      </c>
      <c r="U30" s="16">
        <f t="shared" si="14"/>
        <v>125</v>
      </c>
      <c r="V30" s="16"/>
      <c r="W30" s="16"/>
    </row>
    <row r="31" spans="1:23">
      <c r="A31" s="10">
        <v>26</v>
      </c>
      <c r="B31" s="10">
        <v>80</v>
      </c>
      <c r="C31" s="11" t="s">
        <v>205</v>
      </c>
      <c r="D31" s="114" t="s">
        <v>825</v>
      </c>
      <c r="E31" s="142">
        <v>2500</v>
      </c>
      <c r="F31" s="143">
        <f t="shared" si="8"/>
        <v>2500</v>
      </c>
      <c r="G31" s="14" t="s">
        <v>820</v>
      </c>
      <c r="H31" s="114">
        <f t="shared" si="10"/>
        <v>2500</v>
      </c>
      <c r="I31" s="114">
        <f t="shared" si="2"/>
        <v>244</v>
      </c>
      <c r="J31" s="114">
        <f t="shared" si="2"/>
        <v>0</v>
      </c>
      <c r="K31" s="15">
        <f t="shared" si="11"/>
        <v>2744</v>
      </c>
      <c r="L31" s="114">
        <v>2500</v>
      </c>
      <c r="M31" s="72">
        <v>244</v>
      </c>
      <c r="N31" s="72">
        <v>0</v>
      </c>
      <c r="O31" s="15">
        <f t="shared" si="9"/>
        <v>2744</v>
      </c>
      <c r="P31" s="15">
        <f t="shared" si="12"/>
        <v>0</v>
      </c>
      <c r="Q31" s="114">
        <v>0</v>
      </c>
      <c r="R31" s="16">
        <v>0</v>
      </c>
      <c r="S31" s="17">
        <f t="shared" si="13"/>
        <v>0</v>
      </c>
      <c r="T31" s="16">
        <v>0</v>
      </c>
      <c r="U31" s="16">
        <f t="shared" si="14"/>
        <v>125</v>
      </c>
      <c r="V31" s="16"/>
      <c r="W31" s="16"/>
    </row>
    <row r="32" spans="1:23">
      <c r="A32" s="10">
        <v>27</v>
      </c>
      <c r="B32" s="10">
        <v>81</v>
      </c>
      <c r="C32" s="11" t="s">
        <v>176</v>
      </c>
      <c r="D32" s="114" t="s">
        <v>825</v>
      </c>
      <c r="E32" s="142">
        <v>2500</v>
      </c>
      <c r="F32" s="143">
        <f t="shared" si="8"/>
        <v>2500</v>
      </c>
      <c r="G32" s="14" t="s">
        <v>820</v>
      </c>
      <c r="H32" s="114">
        <f t="shared" si="10"/>
        <v>2500</v>
      </c>
      <c r="I32" s="114">
        <f t="shared" si="2"/>
        <v>240</v>
      </c>
      <c r="J32" s="114">
        <f t="shared" si="2"/>
        <v>0</v>
      </c>
      <c r="K32" s="15">
        <f t="shared" si="11"/>
        <v>2740</v>
      </c>
      <c r="L32" s="114">
        <v>2500</v>
      </c>
      <c r="M32" s="72">
        <v>240</v>
      </c>
      <c r="N32" s="72">
        <v>0</v>
      </c>
      <c r="O32" s="15">
        <f t="shared" si="9"/>
        <v>2740</v>
      </c>
      <c r="P32" s="15">
        <f t="shared" si="12"/>
        <v>0</v>
      </c>
      <c r="Q32" s="114">
        <v>0</v>
      </c>
      <c r="R32" s="16">
        <v>0</v>
      </c>
      <c r="S32" s="17">
        <f t="shared" si="13"/>
        <v>0</v>
      </c>
      <c r="T32" s="16">
        <v>0</v>
      </c>
      <c r="U32" s="16">
        <f t="shared" si="14"/>
        <v>125</v>
      </c>
      <c r="V32" s="16"/>
      <c r="W32" s="16"/>
    </row>
    <row r="33" spans="1:23">
      <c r="A33" s="10">
        <v>28</v>
      </c>
      <c r="B33" s="10">
        <v>82</v>
      </c>
      <c r="C33" s="11" t="s">
        <v>206</v>
      </c>
      <c r="D33" s="114" t="s">
        <v>825</v>
      </c>
      <c r="E33" s="142">
        <v>2500</v>
      </c>
      <c r="F33" s="143">
        <f t="shared" si="8"/>
        <v>2500</v>
      </c>
      <c r="G33" s="14" t="s">
        <v>820</v>
      </c>
      <c r="H33" s="114">
        <f t="shared" si="10"/>
        <v>2500</v>
      </c>
      <c r="I33" s="114">
        <f t="shared" si="2"/>
        <v>244</v>
      </c>
      <c r="J33" s="114">
        <f t="shared" si="2"/>
        <v>0</v>
      </c>
      <c r="K33" s="15">
        <f t="shared" si="11"/>
        <v>2744</v>
      </c>
      <c r="L33" s="114">
        <v>2500</v>
      </c>
      <c r="M33" s="72">
        <v>244</v>
      </c>
      <c r="N33" s="72">
        <v>0</v>
      </c>
      <c r="O33" s="15">
        <f t="shared" si="9"/>
        <v>2744</v>
      </c>
      <c r="P33" s="15">
        <f t="shared" si="12"/>
        <v>0</v>
      </c>
      <c r="Q33" s="114">
        <v>0</v>
      </c>
      <c r="R33" s="16">
        <v>0</v>
      </c>
      <c r="S33" s="17">
        <f t="shared" si="13"/>
        <v>0</v>
      </c>
      <c r="T33" s="16">
        <v>0</v>
      </c>
      <c r="U33" s="16">
        <f t="shared" si="14"/>
        <v>125</v>
      </c>
      <c r="V33" s="16"/>
      <c r="W33" s="16"/>
    </row>
    <row r="34" spans="1:23">
      <c r="A34" s="10">
        <v>29</v>
      </c>
      <c r="B34" s="10">
        <v>83</v>
      </c>
      <c r="C34" s="11" t="s">
        <v>207</v>
      </c>
      <c r="D34" s="114" t="s">
        <v>825</v>
      </c>
      <c r="E34" s="142">
        <v>2500</v>
      </c>
      <c r="F34" s="143">
        <f t="shared" si="8"/>
        <v>2500</v>
      </c>
      <c r="G34" s="14" t="s">
        <v>820</v>
      </c>
      <c r="H34" s="114">
        <f t="shared" si="10"/>
        <v>2500</v>
      </c>
      <c r="I34" s="114">
        <f t="shared" si="2"/>
        <v>240</v>
      </c>
      <c r="J34" s="114">
        <f t="shared" si="2"/>
        <v>0</v>
      </c>
      <c r="K34" s="15">
        <f t="shared" si="11"/>
        <v>2740</v>
      </c>
      <c r="L34" s="114">
        <v>2500</v>
      </c>
      <c r="M34" s="72">
        <v>240</v>
      </c>
      <c r="N34" s="72">
        <v>0</v>
      </c>
      <c r="O34" s="15">
        <f t="shared" si="9"/>
        <v>2740</v>
      </c>
      <c r="P34" s="15">
        <f t="shared" si="12"/>
        <v>0</v>
      </c>
      <c r="Q34" s="114">
        <v>0</v>
      </c>
      <c r="R34" s="16">
        <v>0</v>
      </c>
      <c r="S34" s="17">
        <f t="shared" si="13"/>
        <v>0</v>
      </c>
      <c r="T34" s="16">
        <v>0</v>
      </c>
      <c r="U34" s="16">
        <f t="shared" si="14"/>
        <v>125</v>
      </c>
      <c r="V34" s="16"/>
      <c r="W34" s="16"/>
    </row>
    <row r="35" spans="1:23">
      <c r="A35" s="10">
        <v>30</v>
      </c>
      <c r="B35" s="10">
        <v>84</v>
      </c>
      <c r="C35" s="11" t="s">
        <v>208</v>
      </c>
      <c r="D35" s="114" t="s">
        <v>825</v>
      </c>
      <c r="E35" s="142">
        <v>2500</v>
      </c>
      <c r="F35" s="143">
        <f t="shared" si="8"/>
        <v>2500</v>
      </c>
      <c r="G35" s="14" t="s">
        <v>820</v>
      </c>
      <c r="H35" s="114">
        <f t="shared" si="10"/>
        <v>2500</v>
      </c>
      <c r="I35" s="114">
        <f t="shared" si="2"/>
        <v>244</v>
      </c>
      <c r="J35" s="114">
        <f t="shared" si="2"/>
        <v>0</v>
      </c>
      <c r="K35" s="15">
        <f t="shared" si="11"/>
        <v>2744</v>
      </c>
      <c r="L35" s="114">
        <v>2500</v>
      </c>
      <c r="M35" s="72">
        <v>244</v>
      </c>
      <c r="N35" s="72">
        <v>0</v>
      </c>
      <c r="O35" s="15">
        <f t="shared" si="9"/>
        <v>2744</v>
      </c>
      <c r="P35" s="15">
        <f t="shared" si="12"/>
        <v>0</v>
      </c>
      <c r="Q35" s="114">
        <v>0</v>
      </c>
      <c r="R35" s="16">
        <v>0</v>
      </c>
      <c r="S35" s="17">
        <f t="shared" si="13"/>
        <v>0</v>
      </c>
      <c r="T35" s="16">
        <v>0</v>
      </c>
      <c r="U35" s="16">
        <f t="shared" si="14"/>
        <v>125</v>
      </c>
      <c r="V35" s="16"/>
      <c r="W35" s="16"/>
    </row>
    <row r="36" spans="1:23">
      <c r="A36" s="10">
        <v>31</v>
      </c>
      <c r="B36" s="10">
        <v>85</v>
      </c>
      <c r="C36" s="11" t="s">
        <v>209</v>
      </c>
      <c r="D36" s="114" t="s">
        <v>825</v>
      </c>
      <c r="E36" s="142">
        <v>2500</v>
      </c>
      <c r="F36" s="143">
        <f t="shared" si="8"/>
        <v>2500</v>
      </c>
      <c r="G36" s="14" t="s">
        <v>820</v>
      </c>
      <c r="H36" s="114">
        <f t="shared" si="10"/>
        <v>2500</v>
      </c>
      <c r="I36" s="114">
        <f t="shared" si="2"/>
        <v>244</v>
      </c>
      <c r="J36" s="114">
        <f t="shared" si="2"/>
        <v>0</v>
      </c>
      <c r="K36" s="15">
        <f t="shared" si="11"/>
        <v>2744</v>
      </c>
      <c r="L36" s="114">
        <v>2500</v>
      </c>
      <c r="M36" s="72">
        <v>244</v>
      </c>
      <c r="N36" s="72">
        <v>0</v>
      </c>
      <c r="O36" s="15">
        <f t="shared" si="9"/>
        <v>2744</v>
      </c>
      <c r="P36" s="15">
        <f t="shared" si="12"/>
        <v>0</v>
      </c>
      <c r="Q36" s="114">
        <v>0</v>
      </c>
      <c r="R36" s="16">
        <v>0</v>
      </c>
      <c r="S36" s="17">
        <f t="shared" si="13"/>
        <v>0</v>
      </c>
      <c r="T36" s="16">
        <v>0</v>
      </c>
      <c r="U36" s="16">
        <f t="shared" si="14"/>
        <v>125</v>
      </c>
      <c r="V36" s="16"/>
      <c r="W36" s="16"/>
    </row>
    <row r="37" spans="1:23">
      <c r="A37" s="10">
        <v>32</v>
      </c>
      <c r="B37" s="10">
        <v>86</v>
      </c>
      <c r="C37" s="11" t="s">
        <v>210</v>
      </c>
      <c r="D37" s="114" t="s">
        <v>825</v>
      </c>
      <c r="E37" s="142">
        <v>2500</v>
      </c>
      <c r="F37" s="143">
        <f t="shared" si="8"/>
        <v>2500</v>
      </c>
      <c r="G37" s="14" t="s">
        <v>820</v>
      </c>
      <c r="H37" s="114">
        <f t="shared" si="10"/>
        <v>2500</v>
      </c>
      <c r="I37" s="114">
        <f t="shared" si="2"/>
        <v>244</v>
      </c>
      <c r="J37" s="114">
        <f t="shared" si="2"/>
        <v>0</v>
      </c>
      <c r="K37" s="15">
        <f t="shared" si="11"/>
        <v>2744</v>
      </c>
      <c r="L37" s="114">
        <v>2500</v>
      </c>
      <c r="M37" s="72">
        <v>244</v>
      </c>
      <c r="N37" s="72">
        <v>0</v>
      </c>
      <c r="O37" s="15">
        <f t="shared" si="9"/>
        <v>2744</v>
      </c>
      <c r="P37" s="15">
        <f t="shared" si="12"/>
        <v>0</v>
      </c>
      <c r="Q37" s="114">
        <v>0</v>
      </c>
      <c r="R37" s="16">
        <v>0</v>
      </c>
      <c r="S37" s="17">
        <f t="shared" si="13"/>
        <v>0</v>
      </c>
      <c r="T37" s="16">
        <v>0</v>
      </c>
      <c r="U37" s="16">
        <f t="shared" si="14"/>
        <v>125</v>
      </c>
      <c r="V37" s="16"/>
      <c r="W37" s="16"/>
    </row>
    <row r="38" spans="1:23">
      <c r="A38" s="10">
        <v>33</v>
      </c>
      <c r="B38" s="10">
        <v>87</v>
      </c>
      <c r="C38" s="11" t="s">
        <v>211</v>
      </c>
      <c r="D38" s="114" t="s">
        <v>825</v>
      </c>
      <c r="E38" s="142">
        <v>2500</v>
      </c>
      <c r="F38" s="143">
        <f t="shared" si="8"/>
        <v>2500</v>
      </c>
      <c r="G38" s="14" t="s">
        <v>820</v>
      </c>
      <c r="H38" s="114">
        <f t="shared" si="10"/>
        <v>2500</v>
      </c>
      <c r="I38" s="114">
        <f t="shared" si="2"/>
        <v>244</v>
      </c>
      <c r="J38" s="114">
        <f t="shared" si="2"/>
        <v>0</v>
      </c>
      <c r="K38" s="15">
        <f t="shared" si="11"/>
        <v>2744</v>
      </c>
      <c r="L38" s="114">
        <v>2500</v>
      </c>
      <c r="M38" s="72">
        <v>244</v>
      </c>
      <c r="N38" s="72">
        <v>0</v>
      </c>
      <c r="O38" s="15">
        <f t="shared" si="9"/>
        <v>2744</v>
      </c>
      <c r="P38" s="15">
        <f t="shared" si="12"/>
        <v>0</v>
      </c>
      <c r="Q38" s="114">
        <v>0</v>
      </c>
      <c r="R38" s="16">
        <v>0</v>
      </c>
      <c r="S38" s="17">
        <f t="shared" si="13"/>
        <v>0</v>
      </c>
      <c r="T38" s="16">
        <v>0</v>
      </c>
      <c r="U38" s="16">
        <f t="shared" si="14"/>
        <v>125</v>
      </c>
      <c r="V38" s="16"/>
      <c r="W38" s="16"/>
    </row>
    <row r="39" spans="1:23">
      <c r="A39" s="10">
        <v>34</v>
      </c>
      <c r="B39" s="10">
        <v>88</v>
      </c>
      <c r="C39" s="11" t="s">
        <v>212</v>
      </c>
      <c r="D39" s="114" t="s">
        <v>825</v>
      </c>
      <c r="E39" s="142">
        <v>2500</v>
      </c>
      <c r="F39" s="143">
        <f t="shared" si="8"/>
        <v>2500</v>
      </c>
      <c r="G39" s="14" t="s">
        <v>820</v>
      </c>
      <c r="H39" s="114">
        <f t="shared" si="10"/>
        <v>2500</v>
      </c>
      <c r="I39" s="114">
        <f t="shared" si="2"/>
        <v>244</v>
      </c>
      <c r="J39" s="114">
        <f t="shared" si="2"/>
        <v>0</v>
      </c>
      <c r="K39" s="15">
        <f t="shared" si="11"/>
        <v>2744</v>
      </c>
      <c r="L39" s="114">
        <v>2500</v>
      </c>
      <c r="M39" s="72">
        <v>244</v>
      </c>
      <c r="N39" s="72">
        <v>0</v>
      </c>
      <c r="O39" s="15">
        <f t="shared" si="9"/>
        <v>2744</v>
      </c>
      <c r="P39" s="15">
        <f t="shared" si="12"/>
        <v>0</v>
      </c>
      <c r="Q39" s="114">
        <v>0</v>
      </c>
      <c r="R39" s="16">
        <v>0</v>
      </c>
      <c r="S39" s="17">
        <f t="shared" si="13"/>
        <v>0</v>
      </c>
      <c r="T39" s="16">
        <v>0</v>
      </c>
      <c r="U39" s="16">
        <f t="shared" si="14"/>
        <v>125</v>
      </c>
      <c r="V39" s="16"/>
      <c r="W39" s="16"/>
    </row>
    <row r="40" spans="1:23">
      <c r="A40" s="10">
        <v>35</v>
      </c>
      <c r="B40" s="10">
        <v>89</v>
      </c>
      <c r="C40" s="11" t="s">
        <v>213</v>
      </c>
      <c r="D40" s="114" t="s">
        <v>825</v>
      </c>
      <c r="E40" s="142">
        <v>2500</v>
      </c>
      <c r="F40" s="143">
        <f t="shared" si="8"/>
        <v>2500</v>
      </c>
      <c r="G40" s="14" t="s">
        <v>820</v>
      </c>
      <c r="H40" s="114">
        <f t="shared" si="10"/>
        <v>2500</v>
      </c>
      <c r="I40" s="114">
        <f t="shared" si="2"/>
        <v>244</v>
      </c>
      <c r="J40" s="114">
        <f t="shared" si="2"/>
        <v>0</v>
      </c>
      <c r="K40" s="15">
        <f t="shared" si="11"/>
        <v>2744</v>
      </c>
      <c r="L40" s="114">
        <v>2500</v>
      </c>
      <c r="M40" s="72">
        <v>244</v>
      </c>
      <c r="N40" s="72">
        <v>0</v>
      </c>
      <c r="O40" s="15">
        <f t="shared" si="9"/>
        <v>2744</v>
      </c>
      <c r="P40" s="15">
        <f t="shared" si="12"/>
        <v>0</v>
      </c>
      <c r="Q40" s="114">
        <v>0</v>
      </c>
      <c r="R40" s="16">
        <v>0</v>
      </c>
      <c r="S40" s="17">
        <f t="shared" si="13"/>
        <v>0</v>
      </c>
      <c r="T40" s="16">
        <v>0</v>
      </c>
      <c r="U40" s="16">
        <f t="shared" si="14"/>
        <v>125</v>
      </c>
      <c r="V40" s="16"/>
      <c r="W40" s="16"/>
    </row>
    <row r="41" spans="1:23">
      <c r="A41" s="10">
        <v>36</v>
      </c>
      <c r="B41" s="10">
        <v>90</v>
      </c>
      <c r="C41" s="11" t="s">
        <v>214</v>
      </c>
      <c r="D41" s="114" t="s">
        <v>825</v>
      </c>
      <c r="E41" s="142">
        <v>2500</v>
      </c>
      <c r="F41" s="143">
        <f t="shared" si="8"/>
        <v>2500</v>
      </c>
      <c r="G41" s="14" t="s">
        <v>820</v>
      </c>
      <c r="H41" s="114">
        <f t="shared" si="10"/>
        <v>2500</v>
      </c>
      <c r="I41" s="114">
        <f t="shared" si="2"/>
        <v>244</v>
      </c>
      <c r="J41" s="114">
        <f t="shared" si="2"/>
        <v>0</v>
      </c>
      <c r="K41" s="15">
        <f t="shared" si="11"/>
        <v>2744</v>
      </c>
      <c r="L41" s="114">
        <v>2500</v>
      </c>
      <c r="M41" s="72">
        <v>244</v>
      </c>
      <c r="N41" s="72">
        <v>0</v>
      </c>
      <c r="O41" s="15">
        <f t="shared" si="9"/>
        <v>2744</v>
      </c>
      <c r="P41" s="15">
        <f t="shared" si="12"/>
        <v>0</v>
      </c>
      <c r="Q41" s="114">
        <v>0</v>
      </c>
      <c r="R41" s="16">
        <v>0</v>
      </c>
      <c r="S41" s="17">
        <f t="shared" si="13"/>
        <v>0</v>
      </c>
      <c r="T41" s="16">
        <v>0</v>
      </c>
      <c r="U41" s="16">
        <f t="shared" si="14"/>
        <v>125</v>
      </c>
      <c r="V41" s="16"/>
      <c r="W41" s="16"/>
    </row>
    <row r="42" spans="1:23">
      <c r="A42" s="10">
        <v>37</v>
      </c>
      <c r="B42" s="10">
        <v>91</v>
      </c>
      <c r="C42" s="11" t="s">
        <v>215</v>
      </c>
      <c r="D42" s="114" t="s">
        <v>825</v>
      </c>
      <c r="E42" s="142">
        <v>2500</v>
      </c>
      <c r="F42" s="143">
        <f t="shared" si="8"/>
        <v>2500</v>
      </c>
      <c r="G42" s="14" t="s">
        <v>820</v>
      </c>
      <c r="H42" s="114">
        <f t="shared" si="10"/>
        <v>2500</v>
      </c>
      <c r="I42" s="114">
        <f t="shared" si="2"/>
        <v>244</v>
      </c>
      <c r="J42" s="114">
        <f t="shared" si="2"/>
        <v>0</v>
      </c>
      <c r="K42" s="15">
        <f t="shared" si="11"/>
        <v>2744</v>
      </c>
      <c r="L42" s="114">
        <v>2500</v>
      </c>
      <c r="M42" s="72">
        <v>244</v>
      </c>
      <c r="N42" s="72">
        <v>0</v>
      </c>
      <c r="O42" s="15">
        <f t="shared" si="9"/>
        <v>2744</v>
      </c>
      <c r="P42" s="15">
        <f t="shared" si="12"/>
        <v>0</v>
      </c>
      <c r="Q42" s="114">
        <v>0</v>
      </c>
      <c r="R42" s="16">
        <v>0</v>
      </c>
      <c r="S42" s="17">
        <f t="shared" si="13"/>
        <v>0</v>
      </c>
      <c r="T42" s="16">
        <v>0</v>
      </c>
      <c r="U42" s="16">
        <f t="shared" si="14"/>
        <v>125</v>
      </c>
      <c r="V42" s="16"/>
      <c r="W42" s="16"/>
    </row>
    <row r="43" spans="1:23">
      <c r="A43" s="10">
        <v>38</v>
      </c>
      <c r="B43" s="10">
        <v>92</v>
      </c>
      <c r="C43" s="11" t="s">
        <v>216</v>
      </c>
      <c r="D43" s="114" t="s">
        <v>825</v>
      </c>
      <c r="E43" s="142">
        <v>2500</v>
      </c>
      <c r="F43" s="143">
        <f t="shared" si="8"/>
        <v>2500</v>
      </c>
      <c r="G43" s="14" t="s">
        <v>820</v>
      </c>
      <c r="H43" s="114">
        <f t="shared" si="10"/>
        <v>2500</v>
      </c>
      <c r="I43" s="114">
        <f t="shared" si="2"/>
        <v>244</v>
      </c>
      <c r="J43" s="114">
        <f t="shared" si="2"/>
        <v>0</v>
      </c>
      <c r="K43" s="15">
        <f t="shared" si="11"/>
        <v>2744</v>
      </c>
      <c r="L43" s="114">
        <v>2500</v>
      </c>
      <c r="M43" s="72">
        <v>244</v>
      </c>
      <c r="N43" s="72">
        <v>0</v>
      </c>
      <c r="O43" s="15">
        <f t="shared" si="9"/>
        <v>2744</v>
      </c>
      <c r="P43" s="15">
        <f t="shared" si="12"/>
        <v>0</v>
      </c>
      <c r="Q43" s="114">
        <v>0</v>
      </c>
      <c r="R43" s="16">
        <v>0</v>
      </c>
      <c r="S43" s="17">
        <f t="shared" si="13"/>
        <v>0</v>
      </c>
      <c r="T43" s="16">
        <v>0</v>
      </c>
      <c r="U43" s="16">
        <f t="shared" si="14"/>
        <v>125</v>
      </c>
      <c r="V43" s="16"/>
      <c r="W43" s="16"/>
    </row>
    <row r="44" spans="1:23">
      <c r="A44" s="10">
        <v>39</v>
      </c>
      <c r="B44" s="10">
        <v>93</v>
      </c>
      <c r="C44" s="11" t="s">
        <v>217</v>
      </c>
      <c r="D44" s="114" t="s">
        <v>825</v>
      </c>
      <c r="E44" s="142">
        <v>2500</v>
      </c>
      <c r="F44" s="143">
        <f t="shared" si="8"/>
        <v>2500</v>
      </c>
      <c r="G44" s="14" t="s">
        <v>821</v>
      </c>
      <c r="H44" s="114">
        <f t="shared" si="10"/>
        <v>2500</v>
      </c>
      <c r="I44" s="114">
        <f t="shared" si="2"/>
        <v>244</v>
      </c>
      <c r="J44" s="114">
        <f t="shared" si="2"/>
        <v>0</v>
      </c>
      <c r="K44" s="15">
        <f t="shared" si="11"/>
        <v>2744</v>
      </c>
      <c r="L44" s="114">
        <v>2500</v>
      </c>
      <c r="M44" s="72">
        <v>244</v>
      </c>
      <c r="N44" s="72">
        <v>0</v>
      </c>
      <c r="O44" s="15">
        <f t="shared" si="9"/>
        <v>2744</v>
      </c>
      <c r="P44" s="15">
        <f t="shared" si="12"/>
        <v>0</v>
      </c>
      <c r="Q44" s="114">
        <v>0</v>
      </c>
      <c r="R44" s="16">
        <v>0</v>
      </c>
      <c r="S44" s="17">
        <f t="shared" si="13"/>
        <v>0</v>
      </c>
      <c r="T44" s="16">
        <v>0</v>
      </c>
      <c r="U44" s="16">
        <f t="shared" si="14"/>
        <v>125</v>
      </c>
      <c r="V44" s="16"/>
      <c r="W44" s="16"/>
    </row>
    <row r="45" spans="1:23">
      <c r="A45" s="10">
        <v>40</v>
      </c>
      <c r="B45" s="10">
        <v>94</v>
      </c>
      <c r="C45" s="11" t="s">
        <v>218</v>
      </c>
      <c r="D45" s="114" t="s">
        <v>825</v>
      </c>
      <c r="E45" s="142">
        <v>2500</v>
      </c>
      <c r="F45" s="143">
        <f t="shared" si="8"/>
        <v>2500</v>
      </c>
      <c r="G45" s="14" t="s">
        <v>821</v>
      </c>
      <c r="H45" s="114">
        <f t="shared" si="10"/>
        <v>2500</v>
      </c>
      <c r="I45" s="114">
        <f t="shared" si="2"/>
        <v>292</v>
      </c>
      <c r="J45" s="114">
        <f t="shared" si="2"/>
        <v>0</v>
      </c>
      <c r="K45" s="15">
        <f t="shared" si="11"/>
        <v>2792</v>
      </c>
      <c r="L45" s="114">
        <v>2500</v>
      </c>
      <c r="M45" s="72">
        <v>292</v>
      </c>
      <c r="N45" s="72">
        <v>0</v>
      </c>
      <c r="O45" s="15">
        <f t="shared" si="9"/>
        <v>2792</v>
      </c>
      <c r="P45" s="15">
        <f t="shared" si="12"/>
        <v>0</v>
      </c>
      <c r="Q45" s="114">
        <v>0</v>
      </c>
      <c r="R45" s="16">
        <v>0</v>
      </c>
      <c r="S45" s="17">
        <f t="shared" si="13"/>
        <v>0</v>
      </c>
      <c r="T45" s="16">
        <v>0</v>
      </c>
      <c r="U45" s="16">
        <f t="shared" si="14"/>
        <v>125</v>
      </c>
      <c r="V45" s="16"/>
      <c r="W45" s="16"/>
    </row>
    <row r="46" spans="1:23">
      <c r="A46" s="10">
        <v>41</v>
      </c>
      <c r="B46" s="10">
        <v>95</v>
      </c>
      <c r="C46" s="11" t="s">
        <v>219</v>
      </c>
      <c r="D46" s="114" t="s">
        <v>825</v>
      </c>
      <c r="E46" s="142">
        <v>2500</v>
      </c>
      <c r="F46" s="143">
        <f t="shared" si="8"/>
        <v>2500</v>
      </c>
      <c r="G46" s="14" t="s">
        <v>821</v>
      </c>
      <c r="H46" s="114">
        <f t="shared" si="10"/>
        <v>2500</v>
      </c>
      <c r="I46" s="114">
        <f t="shared" si="2"/>
        <v>335</v>
      </c>
      <c r="J46" s="114">
        <f t="shared" si="2"/>
        <v>0</v>
      </c>
      <c r="K46" s="15">
        <f t="shared" si="11"/>
        <v>2835</v>
      </c>
      <c r="L46" s="114">
        <v>2500</v>
      </c>
      <c r="M46" s="72">
        <v>335</v>
      </c>
      <c r="N46" s="72">
        <v>0</v>
      </c>
      <c r="O46" s="15">
        <f t="shared" si="9"/>
        <v>2835</v>
      </c>
      <c r="P46" s="15">
        <f t="shared" si="12"/>
        <v>0</v>
      </c>
      <c r="Q46" s="114">
        <v>0</v>
      </c>
      <c r="R46" s="16">
        <v>0</v>
      </c>
      <c r="S46" s="17">
        <f t="shared" si="13"/>
        <v>0</v>
      </c>
      <c r="T46" s="16">
        <v>0</v>
      </c>
      <c r="U46" s="16">
        <f t="shared" si="14"/>
        <v>125</v>
      </c>
      <c r="V46" s="16"/>
      <c r="W46" s="16"/>
    </row>
    <row r="47" spans="1:23">
      <c r="A47" s="10">
        <v>42</v>
      </c>
      <c r="B47" s="10">
        <v>96</v>
      </c>
      <c r="C47" s="11" t="s">
        <v>220</v>
      </c>
      <c r="D47" s="114" t="s">
        <v>825</v>
      </c>
      <c r="E47" s="142">
        <v>2500</v>
      </c>
      <c r="F47" s="143">
        <f t="shared" si="8"/>
        <v>2500</v>
      </c>
      <c r="G47" s="14" t="s">
        <v>821</v>
      </c>
      <c r="H47" s="114">
        <f t="shared" si="10"/>
        <v>2500</v>
      </c>
      <c r="I47" s="114">
        <f t="shared" ref="I47:J49" si="15">M47</f>
        <v>244</v>
      </c>
      <c r="J47" s="114">
        <f t="shared" si="15"/>
        <v>0</v>
      </c>
      <c r="K47" s="15">
        <f t="shared" si="11"/>
        <v>2744</v>
      </c>
      <c r="L47" s="114">
        <v>2500</v>
      </c>
      <c r="M47" s="72">
        <v>244</v>
      </c>
      <c r="N47" s="72">
        <v>0</v>
      </c>
      <c r="O47" s="15">
        <f t="shared" si="9"/>
        <v>2744</v>
      </c>
      <c r="P47" s="15">
        <f t="shared" si="12"/>
        <v>0</v>
      </c>
      <c r="Q47" s="114">
        <v>0</v>
      </c>
      <c r="R47" s="16">
        <v>0</v>
      </c>
      <c r="S47" s="17">
        <f t="shared" si="13"/>
        <v>0</v>
      </c>
      <c r="T47" s="16">
        <v>0</v>
      </c>
      <c r="U47" s="16">
        <f t="shared" si="14"/>
        <v>125</v>
      </c>
      <c r="V47" s="16"/>
      <c r="W47" s="16"/>
    </row>
    <row r="48" spans="1:23">
      <c r="A48" s="10">
        <v>43</v>
      </c>
      <c r="B48" s="10">
        <v>97</v>
      </c>
      <c r="C48" s="11" t="s">
        <v>221</v>
      </c>
      <c r="D48" s="114" t="s">
        <v>825</v>
      </c>
      <c r="E48" s="142">
        <v>2500</v>
      </c>
      <c r="F48" s="143">
        <f t="shared" ref="F48:F49" si="16">SUM(E48:E48)</f>
        <v>2500</v>
      </c>
      <c r="G48" s="14" t="s">
        <v>821</v>
      </c>
      <c r="H48" s="114">
        <f t="shared" si="10"/>
        <v>2500</v>
      </c>
      <c r="I48" s="114">
        <f t="shared" si="15"/>
        <v>244</v>
      </c>
      <c r="J48" s="114">
        <f t="shared" si="15"/>
        <v>0</v>
      </c>
      <c r="K48" s="15">
        <f t="shared" si="11"/>
        <v>2744</v>
      </c>
      <c r="L48" s="114">
        <v>2500</v>
      </c>
      <c r="M48" s="72">
        <v>244</v>
      </c>
      <c r="N48" s="72">
        <v>0</v>
      </c>
      <c r="O48" s="15">
        <f t="shared" si="9"/>
        <v>2744</v>
      </c>
      <c r="P48" s="15">
        <f t="shared" si="12"/>
        <v>0</v>
      </c>
      <c r="Q48" s="114">
        <v>0</v>
      </c>
      <c r="R48" s="16">
        <v>0</v>
      </c>
      <c r="S48" s="17">
        <f t="shared" si="13"/>
        <v>0</v>
      </c>
      <c r="T48" s="16">
        <v>0</v>
      </c>
      <c r="U48" s="16">
        <f t="shared" si="14"/>
        <v>125</v>
      </c>
      <c r="V48" s="16"/>
      <c r="W48" s="16"/>
    </row>
    <row r="49" spans="1:23">
      <c r="A49" s="10">
        <v>44</v>
      </c>
      <c r="B49" s="10">
        <v>98</v>
      </c>
      <c r="C49" s="11" t="s">
        <v>222</v>
      </c>
      <c r="D49" s="114" t="s">
        <v>825</v>
      </c>
      <c r="E49" s="142">
        <v>2500</v>
      </c>
      <c r="F49" s="143">
        <f t="shared" si="16"/>
        <v>2500</v>
      </c>
      <c r="G49" s="14" t="s">
        <v>821</v>
      </c>
      <c r="H49" s="114">
        <f t="shared" si="10"/>
        <v>2500</v>
      </c>
      <c r="I49" s="114">
        <f t="shared" si="15"/>
        <v>244</v>
      </c>
      <c r="J49" s="114">
        <f t="shared" si="15"/>
        <v>0</v>
      </c>
      <c r="K49" s="15">
        <f t="shared" si="11"/>
        <v>2744</v>
      </c>
      <c r="L49" s="114">
        <v>2500</v>
      </c>
      <c r="M49" s="72">
        <v>244</v>
      </c>
      <c r="N49" s="72">
        <v>0</v>
      </c>
      <c r="O49" s="15">
        <f t="shared" si="9"/>
        <v>2744</v>
      </c>
      <c r="P49" s="15">
        <f t="shared" si="12"/>
        <v>0</v>
      </c>
      <c r="Q49" s="114">
        <v>0</v>
      </c>
      <c r="R49" s="16">
        <v>0</v>
      </c>
      <c r="S49" s="17">
        <f t="shared" si="13"/>
        <v>0</v>
      </c>
      <c r="T49" s="16">
        <v>0</v>
      </c>
      <c r="U49" s="16"/>
      <c r="V49" s="16"/>
      <c r="W49" s="16"/>
    </row>
    <row r="50" spans="1:23" s="83" customFormat="1">
      <c r="A50" s="80"/>
      <c r="B50" s="80"/>
      <c r="C50" s="81" t="s">
        <v>1277</v>
      </c>
      <c r="D50" s="82"/>
      <c r="E50" s="175">
        <f>SUM(E6:E49)</f>
        <v>105500</v>
      </c>
      <c r="F50" s="175">
        <f>SUM(F6:F49)</f>
        <v>105500</v>
      </c>
      <c r="G50" s="70"/>
      <c r="H50" s="70">
        <f t="shared" ref="H50:W50" si="17">SUM(H6:H49)</f>
        <v>105500</v>
      </c>
      <c r="I50" s="70">
        <f t="shared" si="17"/>
        <v>10384</v>
      </c>
      <c r="J50" s="70">
        <f t="shared" si="17"/>
        <v>0</v>
      </c>
      <c r="K50" s="70">
        <f t="shared" si="17"/>
        <v>115884</v>
      </c>
      <c r="L50" s="70">
        <f t="shared" si="17"/>
        <v>105500</v>
      </c>
      <c r="M50" s="70">
        <f t="shared" si="17"/>
        <v>10384</v>
      </c>
      <c r="N50" s="70">
        <f t="shared" si="17"/>
        <v>0</v>
      </c>
      <c r="O50" s="70">
        <f t="shared" si="17"/>
        <v>115884</v>
      </c>
      <c r="P50" s="70">
        <f t="shared" si="17"/>
        <v>0</v>
      </c>
      <c r="Q50" s="70">
        <f t="shared" si="17"/>
        <v>0</v>
      </c>
      <c r="R50" s="70">
        <f t="shared" si="17"/>
        <v>0</v>
      </c>
      <c r="S50" s="70">
        <f t="shared" si="17"/>
        <v>0</v>
      </c>
      <c r="T50" s="70">
        <f t="shared" si="17"/>
        <v>0</v>
      </c>
      <c r="U50" s="70">
        <f t="shared" si="17"/>
        <v>5150</v>
      </c>
      <c r="V50" s="70">
        <f t="shared" si="17"/>
        <v>0</v>
      </c>
      <c r="W50" s="70">
        <f t="shared" si="17"/>
        <v>0</v>
      </c>
    </row>
    <row r="51" spans="1:23">
      <c r="A51" s="10">
        <v>45</v>
      </c>
      <c r="B51" s="10">
        <v>110</v>
      </c>
      <c r="C51" s="11" t="s">
        <v>234</v>
      </c>
      <c r="D51" s="114" t="s">
        <v>116</v>
      </c>
      <c r="E51" s="142">
        <v>5000</v>
      </c>
      <c r="F51" s="143">
        <f t="shared" ref="F51" si="18">SUM(E51:E51)</f>
        <v>5000</v>
      </c>
      <c r="G51" s="14" t="s">
        <v>823</v>
      </c>
      <c r="H51" s="114">
        <f t="shared" si="10"/>
        <v>5000</v>
      </c>
      <c r="I51" s="114">
        <f t="shared" ref="I51:J51" si="19">M51</f>
        <v>842</v>
      </c>
      <c r="J51" s="114">
        <f t="shared" si="19"/>
        <v>0</v>
      </c>
      <c r="K51" s="15">
        <f t="shared" si="11"/>
        <v>5842</v>
      </c>
      <c r="L51" s="114">
        <v>5000</v>
      </c>
      <c r="M51" s="72">
        <v>842</v>
      </c>
      <c r="N51" s="72">
        <v>0</v>
      </c>
      <c r="O51" s="15">
        <f t="shared" si="9"/>
        <v>5842</v>
      </c>
      <c r="P51" s="15">
        <f t="shared" si="12"/>
        <v>0</v>
      </c>
      <c r="Q51" s="114">
        <v>0</v>
      </c>
      <c r="R51" s="16">
        <v>0</v>
      </c>
      <c r="S51" s="17">
        <f t="shared" si="13"/>
        <v>0</v>
      </c>
      <c r="T51" s="16">
        <v>0</v>
      </c>
      <c r="U51" s="16">
        <v>0</v>
      </c>
      <c r="V51" s="16"/>
      <c r="W51" s="16"/>
    </row>
    <row r="52" spans="1:23" s="83" customFormat="1">
      <c r="A52" s="80"/>
      <c r="B52" s="80"/>
      <c r="C52" s="81" t="s">
        <v>1278</v>
      </c>
      <c r="D52" s="82"/>
      <c r="E52" s="175">
        <f t="shared" ref="E52:W52" si="20">SUM(E51:E51)</f>
        <v>5000</v>
      </c>
      <c r="F52" s="175">
        <f t="shared" si="20"/>
        <v>5000</v>
      </c>
      <c r="G52" s="70"/>
      <c r="H52" s="70">
        <f t="shared" si="20"/>
        <v>5000</v>
      </c>
      <c r="I52" s="70">
        <f t="shared" si="20"/>
        <v>842</v>
      </c>
      <c r="J52" s="70">
        <f t="shared" si="20"/>
        <v>0</v>
      </c>
      <c r="K52" s="70">
        <f t="shared" si="20"/>
        <v>5842</v>
      </c>
      <c r="L52" s="70">
        <f t="shared" si="20"/>
        <v>5000</v>
      </c>
      <c r="M52" s="70">
        <f t="shared" si="20"/>
        <v>842</v>
      </c>
      <c r="N52" s="70">
        <f t="shared" si="20"/>
        <v>0</v>
      </c>
      <c r="O52" s="70">
        <f t="shared" si="20"/>
        <v>5842</v>
      </c>
      <c r="P52" s="70">
        <f t="shared" si="20"/>
        <v>0</v>
      </c>
      <c r="Q52" s="70">
        <f t="shared" si="20"/>
        <v>0</v>
      </c>
      <c r="R52" s="70">
        <f t="shared" si="20"/>
        <v>0</v>
      </c>
      <c r="S52" s="70">
        <f t="shared" si="20"/>
        <v>0</v>
      </c>
      <c r="T52" s="70">
        <f t="shared" si="20"/>
        <v>0</v>
      </c>
      <c r="U52" s="70">
        <f t="shared" si="20"/>
        <v>0</v>
      </c>
      <c r="V52" s="70">
        <f t="shared" si="20"/>
        <v>0</v>
      </c>
      <c r="W52" s="70">
        <f t="shared" si="20"/>
        <v>0</v>
      </c>
    </row>
    <row r="53" spans="1:23">
      <c r="A53" s="10">
        <v>46</v>
      </c>
      <c r="B53" s="10">
        <v>142</v>
      </c>
      <c r="C53" s="11" t="s">
        <v>251</v>
      </c>
      <c r="D53" s="114" t="s">
        <v>118</v>
      </c>
      <c r="E53" s="142">
        <v>10000</v>
      </c>
      <c r="F53" s="143">
        <f t="shared" ref="F53" si="21">SUM(E53:E53)</f>
        <v>10000</v>
      </c>
      <c r="G53" s="14" t="s">
        <v>827</v>
      </c>
      <c r="H53" s="114">
        <f t="shared" ref="H53:H71" si="22">F53</f>
        <v>10000</v>
      </c>
      <c r="I53" s="114">
        <f t="shared" ref="I53:J63" si="23">M53</f>
        <v>3223</v>
      </c>
      <c r="J53" s="114">
        <f t="shared" si="23"/>
        <v>0</v>
      </c>
      <c r="K53" s="15">
        <f t="shared" ref="K53:K69" si="24">H53+I53+J53</f>
        <v>13223</v>
      </c>
      <c r="L53" s="114">
        <v>10000</v>
      </c>
      <c r="M53" s="72">
        <v>3223</v>
      </c>
      <c r="N53" s="72">
        <v>0</v>
      </c>
      <c r="O53" s="15">
        <f t="shared" ref="O53:O68" si="25">L53+M53+N53</f>
        <v>13223</v>
      </c>
      <c r="P53" s="15">
        <f t="shared" ref="P53:P69" si="26">H53-L53</f>
        <v>0</v>
      </c>
      <c r="Q53" s="114">
        <v>0</v>
      </c>
      <c r="R53" s="16">
        <v>0</v>
      </c>
      <c r="S53" s="17">
        <f t="shared" ref="S53:S69" si="27">P53+Q53+R53</f>
        <v>0</v>
      </c>
      <c r="T53" s="16">
        <v>0</v>
      </c>
      <c r="U53" s="16">
        <v>0</v>
      </c>
      <c r="V53" s="16"/>
      <c r="W53" s="16"/>
    </row>
    <row r="54" spans="1:23">
      <c r="A54" s="10">
        <v>47</v>
      </c>
      <c r="B54" s="10">
        <v>153</v>
      </c>
      <c r="C54" s="11" t="s">
        <v>268</v>
      </c>
      <c r="D54" s="21">
        <v>35807</v>
      </c>
      <c r="E54" s="142">
        <v>5000</v>
      </c>
      <c r="F54" s="143">
        <f t="shared" ref="F54:F62" si="28">SUM(E54:E54)</f>
        <v>5000</v>
      </c>
      <c r="G54" s="20">
        <v>36164</v>
      </c>
      <c r="H54" s="114">
        <f t="shared" si="22"/>
        <v>5000</v>
      </c>
      <c r="I54" s="114">
        <f t="shared" si="23"/>
        <v>926</v>
      </c>
      <c r="J54" s="114">
        <f t="shared" si="23"/>
        <v>0</v>
      </c>
      <c r="K54" s="15">
        <f t="shared" si="24"/>
        <v>5926</v>
      </c>
      <c r="L54" s="114">
        <v>5000</v>
      </c>
      <c r="M54" s="72">
        <v>926</v>
      </c>
      <c r="N54" s="72">
        <v>0</v>
      </c>
      <c r="O54" s="15">
        <f t="shared" si="25"/>
        <v>5926</v>
      </c>
      <c r="P54" s="15">
        <f t="shared" si="26"/>
        <v>0</v>
      </c>
      <c r="Q54" s="114">
        <v>0</v>
      </c>
      <c r="R54" s="16">
        <v>0</v>
      </c>
      <c r="S54" s="17">
        <f t="shared" si="27"/>
        <v>0</v>
      </c>
      <c r="T54" s="16">
        <v>0</v>
      </c>
      <c r="U54" s="16">
        <v>0</v>
      </c>
      <c r="V54" s="16"/>
      <c r="W54" s="16"/>
    </row>
    <row r="55" spans="1:23">
      <c r="A55" s="10">
        <v>48</v>
      </c>
      <c r="B55" s="10">
        <v>154</v>
      </c>
      <c r="C55" s="11" t="s">
        <v>269</v>
      </c>
      <c r="D55" s="21">
        <v>35807</v>
      </c>
      <c r="E55" s="142">
        <v>5000</v>
      </c>
      <c r="F55" s="143">
        <f t="shared" si="28"/>
        <v>5000</v>
      </c>
      <c r="G55" s="20">
        <v>36164</v>
      </c>
      <c r="H55" s="114">
        <f t="shared" si="22"/>
        <v>5000</v>
      </c>
      <c r="I55" s="114">
        <f t="shared" si="23"/>
        <v>855</v>
      </c>
      <c r="J55" s="114">
        <f t="shared" si="23"/>
        <v>0</v>
      </c>
      <c r="K55" s="15">
        <f t="shared" si="24"/>
        <v>5855</v>
      </c>
      <c r="L55" s="114">
        <v>5000</v>
      </c>
      <c r="M55" s="72">
        <v>855</v>
      </c>
      <c r="N55" s="72">
        <v>0</v>
      </c>
      <c r="O55" s="15">
        <f t="shared" si="25"/>
        <v>5855</v>
      </c>
      <c r="P55" s="15">
        <f t="shared" si="26"/>
        <v>0</v>
      </c>
      <c r="Q55" s="114">
        <v>0</v>
      </c>
      <c r="R55" s="16">
        <v>0</v>
      </c>
      <c r="S55" s="17">
        <f t="shared" si="27"/>
        <v>0</v>
      </c>
      <c r="T55" s="16">
        <v>0</v>
      </c>
      <c r="U55" s="16">
        <v>0</v>
      </c>
      <c r="V55" s="16"/>
      <c r="W55" s="16"/>
    </row>
    <row r="56" spans="1:23">
      <c r="A56" s="10">
        <v>49</v>
      </c>
      <c r="B56" s="10">
        <v>178</v>
      </c>
      <c r="C56" s="11" t="s">
        <v>289</v>
      </c>
      <c r="D56" s="114" t="s">
        <v>120</v>
      </c>
      <c r="E56" s="142">
        <v>5000</v>
      </c>
      <c r="F56" s="143">
        <f t="shared" si="28"/>
        <v>5000</v>
      </c>
      <c r="G56" s="14" t="s">
        <v>829</v>
      </c>
      <c r="H56" s="114">
        <f t="shared" si="22"/>
        <v>5000</v>
      </c>
      <c r="I56" s="114">
        <f t="shared" si="23"/>
        <v>842</v>
      </c>
      <c r="J56" s="114">
        <f t="shared" si="23"/>
        <v>0</v>
      </c>
      <c r="K56" s="15">
        <f t="shared" si="24"/>
        <v>5842</v>
      </c>
      <c r="L56" s="114">
        <v>5000</v>
      </c>
      <c r="M56" s="72">
        <v>842</v>
      </c>
      <c r="N56" s="72">
        <v>0</v>
      </c>
      <c r="O56" s="15">
        <f t="shared" si="25"/>
        <v>5842</v>
      </c>
      <c r="P56" s="15">
        <f t="shared" si="26"/>
        <v>0</v>
      </c>
      <c r="Q56" s="114">
        <v>0</v>
      </c>
      <c r="R56" s="16">
        <v>0</v>
      </c>
      <c r="S56" s="17">
        <f t="shared" si="27"/>
        <v>0</v>
      </c>
      <c r="T56" s="16">
        <v>0</v>
      </c>
      <c r="U56" s="16">
        <v>0</v>
      </c>
      <c r="V56" s="16">
        <v>135</v>
      </c>
      <c r="W56" s="16"/>
    </row>
    <row r="57" spans="1:23">
      <c r="A57" s="10">
        <v>50</v>
      </c>
      <c r="B57" s="10">
        <v>179</v>
      </c>
      <c r="C57" s="11" t="s">
        <v>290</v>
      </c>
      <c r="D57" s="114" t="s">
        <v>120</v>
      </c>
      <c r="E57" s="142">
        <v>5000</v>
      </c>
      <c r="F57" s="143">
        <f t="shared" si="28"/>
        <v>5000</v>
      </c>
      <c r="G57" s="14" t="s">
        <v>829</v>
      </c>
      <c r="H57" s="114">
        <f t="shared" si="22"/>
        <v>5000</v>
      </c>
      <c r="I57" s="114">
        <f t="shared" si="23"/>
        <v>864</v>
      </c>
      <c r="J57" s="114">
        <f t="shared" si="23"/>
        <v>0</v>
      </c>
      <c r="K57" s="15">
        <f t="shared" si="24"/>
        <v>5864</v>
      </c>
      <c r="L57" s="114">
        <v>5000</v>
      </c>
      <c r="M57" s="72">
        <v>864</v>
      </c>
      <c r="N57" s="72">
        <v>0</v>
      </c>
      <c r="O57" s="15">
        <f t="shared" si="25"/>
        <v>5864</v>
      </c>
      <c r="P57" s="15">
        <f t="shared" si="26"/>
        <v>0</v>
      </c>
      <c r="Q57" s="114">
        <v>0</v>
      </c>
      <c r="R57" s="16">
        <v>0</v>
      </c>
      <c r="S57" s="17">
        <f t="shared" si="27"/>
        <v>0</v>
      </c>
      <c r="T57" s="16">
        <v>0</v>
      </c>
      <c r="U57" s="16">
        <v>0</v>
      </c>
      <c r="V57" s="16"/>
      <c r="W57" s="16"/>
    </row>
    <row r="58" spans="1:23">
      <c r="A58" s="10">
        <v>51</v>
      </c>
      <c r="B58" s="10">
        <v>180</v>
      </c>
      <c r="C58" s="11" t="s">
        <v>291</v>
      </c>
      <c r="D58" s="114" t="s">
        <v>120</v>
      </c>
      <c r="E58" s="142">
        <v>5000</v>
      </c>
      <c r="F58" s="143">
        <f t="shared" si="28"/>
        <v>5000</v>
      </c>
      <c r="G58" s="14" t="s">
        <v>829</v>
      </c>
      <c r="H58" s="114">
        <f t="shared" si="22"/>
        <v>5000</v>
      </c>
      <c r="I58" s="114">
        <f t="shared" si="23"/>
        <v>899</v>
      </c>
      <c r="J58" s="114">
        <f t="shared" si="23"/>
        <v>0</v>
      </c>
      <c r="K58" s="15">
        <f t="shared" si="24"/>
        <v>5899</v>
      </c>
      <c r="L58" s="114">
        <v>5000</v>
      </c>
      <c r="M58" s="72">
        <v>899</v>
      </c>
      <c r="N58" s="72">
        <v>0</v>
      </c>
      <c r="O58" s="15">
        <f t="shared" si="25"/>
        <v>5899</v>
      </c>
      <c r="P58" s="15">
        <f t="shared" si="26"/>
        <v>0</v>
      </c>
      <c r="Q58" s="114">
        <v>0</v>
      </c>
      <c r="R58" s="16">
        <v>0</v>
      </c>
      <c r="S58" s="17">
        <f t="shared" si="27"/>
        <v>0</v>
      </c>
      <c r="T58" s="16">
        <v>0</v>
      </c>
      <c r="U58" s="16">
        <v>0</v>
      </c>
      <c r="V58" s="16">
        <v>135</v>
      </c>
      <c r="W58" s="16"/>
    </row>
    <row r="59" spans="1:23">
      <c r="A59" s="10">
        <v>52</v>
      </c>
      <c r="B59" s="10">
        <v>181</v>
      </c>
      <c r="C59" s="11" t="s">
        <v>292</v>
      </c>
      <c r="D59" s="114" t="s">
        <v>120</v>
      </c>
      <c r="E59" s="142">
        <v>5000</v>
      </c>
      <c r="F59" s="143">
        <f t="shared" si="28"/>
        <v>5000</v>
      </c>
      <c r="G59" s="14" t="s">
        <v>829</v>
      </c>
      <c r="H59" s="114">
        <f t="shared" si="22"/>
        <v>5000</v>
      </c>
      <c r="I59" s="114">
        <f t="shared" si="23"/>
        <v>873</v>
      </c>
      <c r="J59" s="114">
        <f t="shared" si="23"/>
        <v>0</v>
      </c>
      <c r="K59" s="15">
        <f t="shared" si="24"/>
        <v>5873</v>
      </c>
      <c r="L59" s="114">
        <v>5000</v>
      </c>
      <c r="M59" s="72">
        <v>873</v>
      </c>
      <c r="N59" s="72">
        <v>0</v>
      </c>
      <c r="O59" s="15">
        <f t="shared" si="25"/>
        <v>5873</v>
      </c>
      <c r="P59" s="15">
        <f t="shared" si="26"/>
        <v>0</v>
      </c>
      <c r="Q59" s="114">
        <v>0</v>
      </c>
      <c r="R59" s="16">
        <v>0</v>
      </c>
      <c r="S59" s="17">
        <f t="shared" si="27"/>
        <v>0</v>
      </c>
      <c r="T59" s="16">
        <v>0</v>
      </c>
      <c r="U59" s="16">
        <v>0</v>
      </c>
      <c r="V59" s="16">
        <v>110</v>
      </c>
      <c r="W59" s="16"/>
    </row>
    <row r="60" spans="1:23">
      <c r="A60" s="10">
        <v>53</v>
      </c>
      <c r="B60" s="10">
        <v>182</v>
      </c>
      <c r="C60" s="11" t="s">
        <v>293</v>
      </c>
      <c r="D60" s="114" t="s">
        <v>120</v>
      </c>
      <c r="E60" s="142">
        <v>10000</v>
      </c>
      <c r="F60" s="143">
        <f t="shared" si="28"/>
        <v>10000</v>
      </c>
      <c r="G60" s="14" t="s">
        <v>829</v>
      </c>
      <c r="H60" s="114">
        <f t="shared" si="22"/>
        <v>10000</v>
      </c>
      <c r="I60" s="114">
        <f t="shared" si="23"/>
        <v>1768</v>
      </c>
      <c r="J60" s="114">
        <f t="shared" si="23"/>
        <v>0</v>
      </c>
      <c r="K60" s="15">
        <f t="shared" si="24"/>
        <v>11768</v>
      </c>
      <c r="L60" s="114">
        <v>10000</v>
      </c>
      <c r="M60" s="72">
        <v>1768</v>
      </c>
      <c r="N60" s="72">
        <v>0</v>
      </c>
      <c r="O60" s="15">
        <f t="shared" si="25"/>
        <v>11768</v>
      </c>
      <c r="P60" s="15">
        <f t="shared" si="26"/>
        <v>0</v>
      </c>
      <c r="Q60" s="114">
        <v>0</v>
      </c>
      <c r="R60" s="16">
        <v>0</v>
      </c>
      <c r="S60" s="17">
        <f t="shared" si="27"/>
        <v>0</v>
      </c>
      <c r="T60" s="16">
        <v>0</v>
      </c>
      <c r="U60" s="16">
        <v>0</v>
      </c>
      <c r="V60" s="16">
        <v>155</v>
      </c>
      <c r="W60" s="16"/>
    </row>
    <row r="61" spans="1:23">
      <c r="A61" s="10">
        <v>54</v>
      </c>
      <c r="B61" s="10">
        <v>183</v>
      </c>
      <c r="C61" s="11" t="s">
        <v>294</v>
      </c>
      <c r="D61" s="114" t="s">
        <v>120</v>
      </c>
      <c r="E61" s="142">
        <v>5000</v>
      </c>
      <c r="F61" s="143">
        <f t="shared" si="28"/>
        <v>5000</v>
      </c>
      <c r="G61" s="14" t="s">
        <v>829</v>
      </c>
      <c r="H61" s="114">
        <f t="shared" si="22"/>
        <v>5000</v>
      </c>
      <c r="I61" s="114">
        <f t="shared" si="23"/>
        <v>834</v>
      </c>
      <c r="J61" s="114">
        <f t="shared" si="23"/>
        <v>0</v>
      </c>
      <c r="K61" s="15">
        <f t="shared" si="24"/>
        <v>5834</v>
      </c>
      <c r="L61" s="114">
        <v>5000</v>
      </c>
      <c r="M61" s="72">
        <v>834</v>
      </c>
      <c r="N61" s="72">
        <v>0</v>
      </c>
      <c r="O61" s="15">
        <f t="shared" si="25"/>
        <v>5834</v>
      </c>
      <c r="P61" s="15">
        <f t="shared" si="26"/>
        <v>0</v>
      </c>
      <c r="Q61" s="114">
        <v>0</v>
      </c>
      <c r="R61" s="16">
        <v>0</v>
      </c>
      <c r="S61" s="17">
        <f t="shared" si="27"/>
        <v>0</v>
      </c>
      <c r="T61" s="16">
        <v>0</v>
      </c>
      <c r="U61" s="16">
        <v>0</v>
      </c>
      <c r="V61" s="16">
        <v>135</v>
      </c>
      <c r="W61" s="16"/>
    </row>
    <row r="62" spans="1:23">
      <c r="A62" s="10">
        <v>55</v>
      </c>
      <c r="B62" s="10">
        <v>184</v>
      </c>
      <c r="C62" s="11" t="s">
        <v>295</v>
      </c>
      <c r="D62" s="114" t="s">
        <v>120</v>
      </c>
      <c r="E62" s="142">
        <v>5000</v>
      </c>
      <c r="F62" s="143">
        <f t="shared" si="28"/>
        <v>5000</v>
      </c>
      <c r="G62" s="14" t="s">
        <v>829</v>
      </c>
      <c r="H62" s="114">
        <f t="shared" si="22"/>
        <v>5000</v>
      </c>
      <c r="I62" s="114">
        <f t="shared" si="23"/>
        <v>848</v>
      </c>
      <c r="J62" s="114">
        <f t="shared" si="23"/>
        <v>0</v>
      </c>
      <c r="K62" s="15">
        <f t="shared" si="24"/>
        <v>5848</v>
      </c>
      <c r="L62" s="114">
        <v>5000</v>
      </c>
      <c r="M62" s="72">
        <v>848</v>
      </c>
      <c r="N62" s="72">
        <v>0</v>
      </c>
      <c r="O62" s="15">
        <f t="shared" si="25"/>
        <v>5848</v>
      </c>
      <c r="P62" s="15">
        <f t="shared" si="26"/>
        <v>0</v>
      </c>
      <c r="Q62" s="114">
        <v>0</v>
      </c>
      <c r="R62" s="16">
        <v>0</v>
      </c>
      <c r="S62" s="17">
        <f t="shared" si="27"/>
        <v>0</v>
      </c>
      <c r="T62" s="16">
        <v>0</v>
      </c>
      <c r="U62" s="16">
        <v>0</v>
      </c>
      <c r="V62" s="16"/>
      <c r="W62" s="16"/>
    </row>
    <row r="63" spans="1:23">
      <c r="A63" s="10">
        <v>56</v>
      </c>
      <c r="B63" s="10">
        <v>185</v>
      </c>
      <c r="C63" s="11" t="s">
        <v>296</v>
      </c>
      <c r="D63" s="114" t="s">
        <v>120</v>
      </c>
      <c r="E63" s="142">
        <v>5000</v>
      </c>
      <c r="F63" s="143">
        <f t="shared" ref="F63:F83" si="29">SUM(E63:E63)</f>
        <v>5000</v>
      </c>
      <c r="G63" s="14" t="s">
        <v>829</v>
      </c>
      <c r="H63" s="114">
        <f t="shared" si="22"/>
        <v>5000</v>
      </c>
      <c r="I63" s="114">
        <f t="shared" si="23"/>
        <v>847</v>
      </c>
      <c r="J63" s="114">
        <f t="shared" si="23"/>
        <v>0</v>
      </c>
      <c r="K63" s="15">
        <f t="shared" si="24"/>
        <v>5847</v>
      </c>
      <c r="L63" s="114">
        <v>5000</v>
      </c>
      <c r="M63" s="72">
        <v>847</v>
      </c>
      <c r="N63" s="72">
        <v>0</v>
      </c>
      <c r="O63" s="15">
        <f t="shared" si="25"/>
        <v>5847</v>
      </c>
      <c r="P63" s="15">
        <f t="shared" si="26"/>
        <v>0</v>
      </c>
      <c r="Q63" s="114">
        <v>0</v>
      </c>
      <c r="R63" s="16">
        <v>0</v>
      </c>
      <c r="S63" s="17">
        <f t="shared" si="27"/>
        <v>0</v>
      </c>
      <c r="T63" s="16">
        <v>0</v>
      </c>
      <c r="U63" s="16">
        <v>0</v>
      </c>
      <c r="V63" s="16">
        <v>140</v>
      </c>
      <c r="W63" s="16"/>
    </row>
    <row r="64" spans="1:23">
      <c r="A64" s="10">
        <v>57</v>
      </c>
      <c r="B64" s="10">
        <v>186</v>
      </c>
      <c r="C64" s="11" t="s">
        <v>297</v>
      </c>
      <c r="D64" s="114" t="s">
        <v>120</v>
      </c>
      <c r="E64" s="142">
        <v>5000</v>
      </c>
      <c r="F64" s="143">
        <f t="shared" si="29"/>
        <v>5000</v>
      </c>
      <c r="G64" s="14" t="s">
        <v>829</v>
      </c>
      <c r="H64" s="114">
        <f t="shared" si="22"/>
        <v>5000</v>
      </c>
      <c r="I64" s="114">
        <f t="shared" ref="I64:J83" si="30">M64</f>
        <v>865</v>
      </c>
      <c r="J64" s="114">
        <f t="shared" si="30"/>
        <v>0</v>
      </c>
      <c r="K64" s="15">
        <f t="shared" si="24"/>
        <v>5865</v>
      </c>
      <c r="L64" s="114">
        <v>5000</v>
      </c>
      <c r="M64" s="72">
        <v>865</v>
      </c>
      <c r="N64" s="72">
        <v>0</v>
      </c>
      <c r="O64" s="15">
        <f t="shared" si="25"/>
        <v>5865</v>
      </c>
      <c r="P64" s="15">
        <f t="shared" si="26"/>
        <v>0</v>
      </c>
      <c r="Q64" s="114">
        <v>0</v>
      </c>
      <c r="R64" s="16">
        <v>0</v>
      </c>
      <c r="S64" s="17">
        <f t="shared" si="27"/>
        <v>0</v>
      </c>
      <c r="T64" s="16">
        <v>0</v>
      </c>
      <c r="U64" s="16">
        <v>0</v>
      </c>
      <c r="V64" s="16">
        <v>145</v>
      </c>
      <c r="W64" s="16"/>
    </row>
    <row r="65" spans="1:23">
      <c r="A65" s="10">
        <v>58</v>
      </c>
      <c r="B65" s="10">
        <v>187</v>
      </c>
      <c r="C65" s="11" t="s">
        <v>298</v>
      </c>
      <c r="D65" s="114" t="s">
        <v>120</v>
      </c>
      <c r="E65" s="142">
        <v>5000</v>
      </c>
      <c r="F65" s="143">
        <f t="shared" si="29"/>
        <v>5000</v>
      </c>
      <c r="G65" s="14" t="s">
        <v>829</v>
      </c>
      <c r="H65" s="114">
        <f t="shared" si="22"/>
        <v>5000</v>
      </c>
      <c r="I65" s="114">
        <f t="shared" si="30"/>
        <v>894</v>
      </c>
      <c r="J65" s="114">
        <f t="shared" si="30"/>
        <v>0</v>
      </c>
      <c r="K65" s="15">
        <f t="shared" si="24"/>
        <v>5894</v>
      </c>
      <c r="L65" s="114">
        <v>5000</v>
      </c>
      <c r="M65" s="72">
        <v>894</v>
      </c>
      <c r="N65" s="72">
        <v>0</v>
      </c>
      <c r="O65" s="15">
        <f t="shared" si="25"/>
        <v>5894</v>
      </c>
      <c r="P65" s="15">
        <f t="shared" si="26"/>
        <v>0</v>
      </c>
      <c r="Q65" s="114">
        <v>0</v>
      </c>
      <c r="R65" s="16">
        <v>0</v>
      </c>
      <c r="S65" s="17">
        <f t="shared" si="27"/>
        <v>0</v>
      </c>
      <c r="T65" s="16">
        <v>0</v>
      </c>
      <c r="U65" s="16">
        <v>0</v>
      </c>
      <c r="V65" s="16">
        <v>140</v>
      </c>
      <c r="W65" s="16"/>
    </row>
    <row r="66" spans="1:23">
      <c r="A66" s="10">
        <v>59</v>
      </c>
      <c r="B66" s="10">
        <v>188</v>
      </c>
      <c r="C66" s="11" t="s">
        <v>299</v>
      </c>
      <c r="D66" s="114" t="s">
        <v>120</v>
      </c>
      <c r="E66" s="142">
        <v>5000</v>
      </c>
      <c r="F66" s="143">
        <f t="shared" si="29"/>
        <v>5000</v>
      </c>
      <c r="G66" s="14" t="s">
        <v>829</v>
      </c>
      <c r="H66" s="114">
        <f t="shared" si="22"/>
        <v>5000</v>
      </c>
      <c r="I66" s="114">
        <f t="shared" si="30"/>
        <v>945</v>
      </c>
      <c r="J66" s="114">
        <f t="shared" si="30"/>
        <v>0</v>
      </c>
      <c r="K66" s="15">
        <f t="shared" si="24"/>
        <v>5945</v>
      </c>
      <c r="L66" s="114">
        <v>5000</v>
      </c>
      <c r="M66" s="72">
        <v>945</v>
      </c>
      <c r="N66" s="72">
        <v>0</v>
      </c>
      <c r="O66" s="15">
        <f t="shared" si="25"/>
        <v>5945</v>
      </c>
      <c r="P66" s="15">
        <f t="shared" si="26"/>
        <v>0</v>
      </c>
      <c r="Q66" s="114">
        <v>0</v>
      </c>
      <c r="R66" s="16">
        <v>0</v>
      </c>
      <c r="S66" s="17">
        <f t="shared" si="27"/>
        <v>0</v>
      </c>
      <c r="T66" s="16">
        <v>0</v>
      </c>
      <c r="U66" s="16">
        <v>0</v>
      </c>
      <c r="V66" s="16">
        <v>80</v>
      </c>
      <c r="W66" s="16"/>
    </row>
    <row r="67" spans="1:23">
      <c r="A67" s="10">
        <v>60</v>
      </c>
      <c r="B67" s="10">
        <v>189</v>
      </c>
      <c r="C67" s="11" t="s">
        <v>300</v>
      </c>
      <c r="D67" s="114" t="s">
        <v>120</v>
      </c>
      <c r="E67" s="142">
        <v>5000</v>
      </c>
      <c r="F67" s="143">
        <f t="shared" si="29"/>
        <v>5000</v>
      </c>
      <c r="G67" s="14" t="s">
        <v>829</v>
      </c>
      <c r="H67" s="114">
        <f t="shared" si="22"/>
        <v>5000</v>
      </c>
      <c r="I67" s="114">
        <f t="shared" si="30"/>
        <v>1018</v>
      </c>
      <c r="J67" s="114">
        <f t="shared" si="30"/>
        <v>0</v>
      </c>
      <c r="K67" s="15">
        <f t="shared" si="24"/>
        <v>6018</v>
      </c>
      <c r="L67" s="114">
        <v>5000</v>
      </c>
      <c r="M67" s="72">
        <v>1018</v>
      </c>
      <c r="N67" s="72">
        <v>0</v>
      </c>
      <c r="O67" s="15">
        <f t="shared" si="25"/>
        <v>6018</v>
      </c>
      <c r="P67" s="15">
        <f t="shared" si="26"/>
        <v>0</v>
      </c>
      <c r="Q67" s="114">
        <v>0</v>
      </c>
      <c r="R67" s="16">
        <v>0</v>
      </c>
      <c r="S67" s="17">
        <f t="shared" si="27"/>
        <v>0</v>
      </c>
      <c r="T67" s="16">
        <v>0</v>
      </c>
      <c r="U67" s="16">
        <v>0</v>
      </c>
      <c r="V67" s="16"/>
      <c r="W67" s="16"/>
    </row>
    <row r="68" spans="1:23">
      <c r="A68" s="10">
        <v>61</v>
      </c>
      <c r="B68" s="10">
        <v>190</v>
      </c>
      <c r="C68" s="11" t="s">
        <v>301</v>
      </c>
      <c r="D68" s="114" t="s">
        <v>120</v>
      </c>
      <c r="E68" s="142">
        <v>5000</v>
      </c>
      <c r="F68" s="143">
        <f t="shared" si="29"/>
        <v>5000</v>
      </c>
      <c r="G68" s="14" t="s">
        <v>829</v>
      </c>
      <c r="H68" s="114">
        <f t="shared" si="22"/>
        <v>5000</v>
      </c>
      <c r="I68" s="114">
        <f t="shared" si="30"/>
        <v>822</v>
      </c>
      <c r="J68" s="114">
        <f t="shared" si="30"/>
        <v>0</v>
      </c>
      <c r="K68" s="15">
        <f t="shared" si="24"/>
        <v>5822</v>
      </c>
      <c r="L68" s="114">
        <v>5000</v>
      </c>
      <c r="M68" s="72">
        <v>822</v>
      </c>
      <c r="N68" s="72">
        <v>0</v>
      </c>
      <c r="O68" s="15">
        <f t="shared" si="25"/>
        <v>5822</v>
      </c>
      <c r="P68" s="15">
        <f t="shared" si="26"/>
        <v>0</v>
      </c>
      <c r="Q68" s="114">
        <v>0</v>
      </c>
      <c r="R68" s="16">
        <v>0</v>
      </c>
      <c r="S68" s="17">
        <f t="shared" si="27"/>
        <v>0</v>
      </c>
      <c r="T68" s="16">
        <v>0</v>
      </c>
      <c r="U68" s="16">
        <v>0</v>
      </c>
      <c r="V68" s="16"/>
      <c r="W68" s="16"/>
    </row>
    <row r="69" spans="1:23">
      <c r="A69" s="10">
        <v>62</v>
      </c>
      <c r="B69" s="10">
        <v>191</v>
      </c>
      <c r="C69" s="11" t="s">
        <v>302</v>
      </c>
      <c r="D69" s="114" t="s">
        <v>120</v>
      </c>
      <c r="E69" s="142">
        <v>5000</v>
      </c>
      <c r="F69" s="143">
        <f t="shared" si="29"/>
        <v>5000</v>
      </c>
      <c r="G69" s="14" t="s">
        <v>829</v>
      </c>
      <c r="H69" s="114">
        <f t="shared" si="22"/>
        <v>5000</v>
      </c>
      <c r="I69" s="114">
        <f t="shared" si="30"/>
        <v>834</v>
      </c>
      <c r="J69" s="114">
        <f t="shared" si="30"/>
        <v>0</v>
      </c>
      <c r="K69" s="15">
        <f t="shared" si="24"/>
        <v>5834</v>
      </c>
      <c r="L69" s="114">
        <v>5000</v>
      </c>
      <c r="M69" s="72">
        <v>834</v>
      </c>
      <c r="N69" s="72">
        <v>0</v>
      </c>
      <c r="O69" s="15">
        <f t="shared" ref="O69:O107" si="31">L69+M69+N69</f>
        <v>5834</v>
      </c>
      <c r="P69" s="15">
        <f t="shared" si="26"/>
        <v>0</v>
      </c>
      <c r="Q69" s="114">
        <v>0</v>
      </c>
      <c r="R69" s="16">
        <v>0</v>
      </c>
      <c r="S69" s="17">
        <f t="shared" si="27"/>
        <v>0</v>
      </c>
      <c r="T69" s="16">
        <v>0</v>
      </c>
      <c r="U69" s="16">
        <v>0</v>
      </c>
      <c r="V69" s="16"/>
      <c r="W69" s="16"/>
    </row>
    <row r="70" spans="1:23">
      <c r="A70" s="10">
        <v>63</v>
      </c>
      <c r="B70" s="10">
        <v>192</v>
      </c>
      <c r="C70" s="11" t="s">
        <v>303</v>
      </c>
      <c r="D70" s="114" t="s">
        <v>120</v>
      </c>
      <c r="E70" s="142">
        <v>5000</v>
      </c>
      <c r="F70" s="143">
        <f t="shared" si="29"/>
        <v>5000</v>
      </c>
      <c r="G70" s="14" t="s">
        <v>829</v>
      </c>
      <c r="H70" s="114">
        <f t="shared" si="22"/>
        <v>5000</v>
      </c>
      <c r="I70" s="114">
        <f t="shared" si="30"/>
        <v>900</v>
      </c>
      <c r="J70" s="114">
        <f t="shared" si="30"/>
        <v>0</v>
      </c>
      <c r="K70" s="15">
        <f t="shared" ref="K70:K108" si="32">H70+I70+J70</f>
        <v>5900</v>
      </c>
      <c r="L70" s="114">
        <v>5000</v>
      </c>
      <c r="M70" s="72">
        <v>900</v>
      </c>
      <c r="N70" s="72">
        <v>0</v>
      </c>
      <c r="O70" s="15">
        <f t="shared" si="31"/>
        <v>5900</v>
      </c>
      <c r="P70" s="15">
        <f t="shared" ref="P70:P108" si="33">H70-L70</f>
        <v>0</v>
      </c>
      <c r="Q70" s="114">
        <v>0</v>
      </c>
      <c r="R70" s="16">
        <v>0</v>
      </c>
      <c r="S70" s="17">
        <f t="shared" ref="S70:S108" si="34">P70+Q70+R70</f>
        <v>0</v>
      </c>
      <c r="T70" s="16">
        <v>0</v>
      </c>
      <c r="U70" s="16">
        <v>0</v>
      </c>
      <c r="V70" s="16"/>
      <c r="W70" s="16"/>
    </row>
    <row r="71" spans="1:23">
      <c r="A71" s="10">
        <v>64</v>
      </c>
      <c r="B71" s="10">
        <v>193</v>
      </c>
      <c r="C71" s="11" t="s">
        <v>304</v>
      </c>
      <c r="D71" s="114" t="s">
        <v>120</v>
      </c>
      <c r="E71" s="142">
        <v>5000</v>
      </c>
      <c r="F71" s="143">
        <f t="shared" si="29"/>
        <v>5000</v>
      </c>
      <c r="G71" s="14" t="s">
        <v>829</v>
      </c>
      <c r="H71" s="114">
        <f t="shared" si="22"/>
        <v>5000</v>
      </c>
      <c r="I71" s="114">
        <f t="shared" si="30"/>
        <v>1050</v>
      </c>
      <c r="J71" s="114">
        <f t="shared" si="30"/>
        <v>0</v>
      </c>
      <c r="K71" s="15">
        <f t="shared" si="32"/>
        <v>6050</v>
      </c>
      <c r="L71" s="114">
        <v>5000</v>
      </c>
      <c r="M71" s="72">
        <v>1050</v>
      </c>
      <c r="N71" s="72">
        <v>0</v>
      </c>
      <c r="O71" s="15">
        <f t="shared" si="31"/>
        <v>6050</v>
      </c>
      <c r="P71" s="15">
        <f t="shared" si="33"/>
        <v>0</v>
      </c>
      <c r="Q71" s="114">
        <v>0</v>
      </c>
      <c r="R71" s="16">
        <v>0</v>
      </c>
      <c r="S71" s="17">
        <f t="shared" si="34"/>
        <v>0</v>
      </c>
      <c r="T71" s="16">
        <v>0</v>
      </c>
      <c r="U71" s="16">
        <v>0</v>
      </c>
      <c r="V71" s="16"/>
      <c r="W71" s="16"/>
    </row>
    <row r="72" spans="1:23">
      <c r="A72" s="10">
        <v>65</v>
      </c>
      <c r="B72" s="10">
        <v>194</v>
      </c>
      <c r="C72" s="11" t="s">
        <v>305</v>
      </c>
      <c r="D72" s="114" t="s">
        <v>120</v>
      </c>
      <c r="E72" s="142">
        <v>5000</v>
      </c>
      <c r="F72" s="143">
        <f t="shared" si="29"/>
        <v>5000</v>
      </c>
      <c r="G72" s="14" t="s">
        <v>829</v>
      </c>
      <c r="H72" s="114">
        <f t="shared" ref="H72:H111" si="35">F72</f>
        <v>5000</v>
      </c>
      <c r="I72" s="114">
        <f t="shared" si="30"/>
        <v>823</v>
      </c>
      <c r="J72" s="114">
        <f t="shared" si="30"/>
        <v>0</v>
      </c>
      <c r="K72" s="15">
        <f t="shared" si="32"/>
        <v>5823</v>
      </c>
      <c r="L72" s="114">
        <v>5000</v>
      </c>
      <c r="M72" s="72">
        <v>823</v>
      </c>
      <c r="N72" s="72">
        <v>0</v>
      </c>
      <c r="O72" s="15">
        <f t="shared" si="31"/>
        <v>5823</v>
      </c>
      <c r="P72" s="15">
        <f t="shared" si="33"/>
        <v>0</v>
      </c>
      <c r="Q72" s="114">
        <v>0</v>
      </c>
      <c r="R72" s="16">
        <v>0</v>
      </c>
      <c r="S72" s="17">
        <f t="shared" si="34"/>
        <v>0</v>
      </c>
      <c r="T72" s="16">
        <v>0</v>
      </c>
      <c r="U72" s="16">
        <v>0</v>
      </c>
      <c r="V72" s="16"/>
      <c r="W72" s="16"/>
    </row>
    <row r="73" spans="1:23">
      <c r="A73" s="10">
        <v>66</v>
      </c>
      <c r="B73" s="10">
        <v>195</v>
      </c>
      <c r="C73" s="11" t="s">
        <v>306</v>
      </c>
      <c r="D73" s="114" t="s">
        <v>120</v>
      </c>
      <c r="E73" s="142">
        <v>5000</v>
      </c>
      <c r="F73" s="143">
        <f t="shared" si="29"/>
        <v>5000</v>
      </c>
      <c r="G73" s="14" t="s">
        <v>829</v>
      </c>
      <c r="H73" s="114">
        <f t="shared" si="35"/>
        <v>5000</v>
      </c>
      <c r="I73" s="114">
        <f t="shared" si="30"/>
        <v>2968</v>
      </c>
      <c r="J73" s="114">
        <f t="shared" si="30"/>
        <v>0</v>
      </c>
      <c r="K73" s="15">
        <f t="shared" si="32"/>
        <v>7968</v>
      </c>
      <c r="L73" s="114">
        <v>5000</v>
      </c>
      <c r="M73" s="72">
        <v>2968</v>
      </c>
      <c r="N73" s="72">
        <v>0</v>
      </c>
      <c r="O73" s="15">
        <f t="shared" si="31"/>
        <v>7968</v>
      </c>
      <c r="P73" s="15">
        <f t="shared" si="33"/>
        <v>0</v>
      </c>
      <c r="Q73" s="114">
        <v>0</v>
      </c>
      <c r="R73" s="16">
        <v>0</v>
      </c>
      <c r="S73" s="17">
        <f t="shared" si="34"/>
        <v>0</v>
      </c>
      <c r="T73" s="16">
        <v>0</v>
      </c>
      <c r="U73" s="16">
        <v>0</v>
      </c>
      <c r="V73" s="16"/>
      <c r="W73" s="16"/>
    </row>
    <row r="74" spans="1:23">
      <c r="A74" s="10">
        <v>67</v>
      </c>
      <c r="B74" s="10">
        <v>204</v>
      </c>
      <c r="C74" s="11" t="s">
        <v>314</v>
      </c>
      <c r="D74" s="114" t="s">
        <v>122</v>
      </c>
      <c r="E74" s="142">
        <v>10000</v>
      </c>
      <c r="F74" s="143">
        <f t="shared" si="29"/>
        <v>10000</v>
      </c>
      <c r="G74" s="14" t="s">
        <v>831</v>
      </c>
      <c r="H74" s="114">
        <f t="shared" si="35"/>
        <v>10000</v>
      </c>
      <c r="I74" s="114">
        <f t="shared" si="30"/>
        <v>1686</v>
      </c>
      <c r="J74" s="114">
        <f t="shared" si="30"/>
        <v>0</v>
      </c>
      <c r="K74" s="15">
        <f t="shared" si="32"/>
        <v>11686</v>
      </c>
      <c r="L74" s="114">
        <v>10000</v>
      </c>
      <c r="M74" s="72">
        <v>1686</v>
      </c>
      <c r="N74" s="72">
        <v>0</v>
      </c>
      <c r="O74" s="15">
        <f t="shared" si="31"/>
        <v>11686</v>
      </c>
      <c r="P74" s="15">
        <f t="shared" si="33"/>
        <v>0</v>
      </c>
      <c r="Q74" s="114">
        <v>0</v>
      </c>
      <c r="R74" s="16">
        <v>0</v>
      </c>
      <c r="S74" s="17">
        <f t="shared" si="34"/>
        <v>0</v>
      </c>
      <c r="T74" s="16">
        <v>0</v>
      </c>
      <c r="U74" s="16">
        <v>0</v>
      </c>
      <c r="V74" s="16"/>
      <c r="W74" s="16"/>
    </row>
    <row r="75" spans="1:23">
      <c r="A75" s="10">
        <v>68</v>
      </c>
      <c r="B75" s="10">
        <v>205</v>
      </c>
      <c r="C75" s="11" t="s">
        <v>315</v>
      </c>
      <c r="D75" s="114" t="s">
        <v>122</v>
      </c>
      <c r="E75" s="142">
        <v>10000</v>
      </c>
      <c r="F75" s="143">
        <f t="shared" si="29"/>
        <v>10000</v>
      </c>
      <c r="G75" s="14" t="s">
        <v>831</v>
      </c>
      <c r="H75" s="114">
        <f t="shared" si="35"/>
        <v>10000</v>
      </c>
      <c r="I75" s="114">
        <f t="shared" si="30"/>
        <v>1550</v>
      </c>
      <c r="J75" s="114">
        <f t="shared" si="30"/>
        <v>0</v>
      </c>
      <c r="K75" s="15">
        <f t="shared" si="32"/>
        <v>11550</v>
      </c>
      <c r="L75" s="114">
        <v>10000</v>
      </c>
      <c r="M75" s="72">
        <v>1550</v>
      </c>
      <c r="N75" s="72">
        <v>0</v>
      </c>
      <c r="O75" s="15">
        <f t="shared" si="31"/>
        <v>11550</v>
      </c>
      <c r="P75" s="15">
        <f t="shared" si="33"/>
        <v>0</v>
      </c>
      <c r="Q75" s="114">
        <v>0</v>
      </c>
      <c r="R75" s="16">
        <v>0</v>
      </c>
      <c r="S75" s="17">
        <f t="shared" si="34"/>
        <v>0</v>
      </c>
      <c r="T75" s="16">
        <v>0</v>
      </c>
      <c r="U75" s="16">
        <v>0</v>
      </c>
      <c r="V75" s="16"/>
      <c r="W75" s="16"/>
    </row>
    <row r="76" spans="1:23">
      <c r="A76" s="10">
        <v>69</v>
      </c>
      <c r="B76" s="10">
        <v>206</v>
      </c>
      <c r="C76" s="11" t="s">
        <v>316</v>
      </c>
      <c r="D76" s="114" t="s">
        <v>122</v>
      </c>
      <c r="E76" s="142">
        <v>10000</v>
      </c>
      <c r="F76" s="143">
        <f t="shared" si="29"/>
        <v>10000</v>
      </c>
      <c r="G76" s="14" t="s">
        <v>831</v>
      </c>
      <c r="H76" s="114">
        <f t="shared" si="35"/>
        <v>10000</v>
      </c>
      <c r="I76" s="114">
        <f t="shared" si="30"/>
        <v>1954</v>
      </c>
      <c r="J76" s="114">
        <f t="shared" si="30"/>
        <v>0</v>
      </c>
      <c r="K76" s="15">
        <f t="shared" si="32"/>
        <v>11954</v>
      </c>
      <c r="L76" s="114">
        <v>10000</v>
      </c>
      <c r="M76" s="72">
        <v>1954</v>
      </c>
      <c r="N76" s="72">
        <v>0</v>
      </c>
      <c r="O76" s="15">
        <f t="shared" si="31"/>
        <v>11954</v>
      </c>
      <c r="P76" s="15">
        <f t="shared" si="33"/>
        <v>0</v>
      </c>
      <c r="Q76" s="114">
        <v>0</v>
      </c>
      <c r="R76" s="16">
        <v>0</v>
      </c>
      <c r="S76" s="17">
        <f t="shared" si="34"/>
        <v>0</v>
      </c>
      <c r="T76" s="16">
        <v>0</v>
      </c>
      <c r="U76" s="16">
        <v>0</v>
      </c>
      <c r="V76" s="16"/>
      <c r="W76" s="16"/>
    </row>
    <row r="77" spans="1:23">
      <c r="A77" s="10">
        <v>70</v>
      </c>
      <c r="B77" s="10">
        <v>207</v>
      </c>
      <c r="C77" s="11" t="s">
        <v>317</v>
      </c>
      <c r="D77" s="114" t="s">
        <v>122</v>
      </c>
      <c r="E77" s="142">
        <v>10000</v>
      </c>
      <c r="F77" s="143">
        <f t="shared" si="29"/>
        <v>10000</v>
      </c>
      <c r="G77" s="14" t="s">
        <v>831</v>
      </c>
      <c r="H77" s="114">
        <f t="shared" si="35"/>
        <v>10000</v>
      </c>
      <c r="I77" s="114">
        <f t="shared" si="30"/>
        <v>1920</v>
      </c>
      <c r="J77" s="114">
        <f t="shared" si="30"/>
        <v>0</v>
      </c>
      <c r="K77" s="15">
        <f t="shared" si="32"/>
        <v>11920</v>
      </c>
      <c r="L77" s="114">
        <v>10000</v>
      </c>
      <c r="M77" s="72">
        <v>1920</v>
      </c>
      <c r="N77" s="72">
        <v>0</v>
      </c>
      <c r="O77" s="15">
        <f t="shared" si="31"/>
        <v>11920</v>
      </c>
      <c r="P77" s="15">
        <f t="shared" si="33"/>
        <v>0</v>
      </c>
      <c r="Q77" s="114">
        <v>0</v>
      </c>
      <c r="R77" s="16">
        <v>0</v>
      </c>
      <c r="S77" s="17">
        <f t="shared" si="34"/>
        <v>0</v>
      </c>
      <c r="T77" s="16">
        <v>0</v>
      </c>
      <c r="U77" s="16">
        <v>0</v>
      </c>
      <c r="V77" s="16"/>
      <c r="W77" s="16"/>
    </row>
    <row r="78" spans="1:23">
      <c r="A78" s="10">
        <v>71</v>
      </c>
      <c r="B78" s="10">
        <v>208</v>
      </c>
      <c r="C78" s="11" t="s">
        <v>318</v>
      </c>
      <c r="D78" s="114" t="s">
        <v>122</v>
      </c>
      <c r="E78" s="142">
        <v>10000</v>
      </c>
      <c r="F78" s="143">
        <f t="shared" si="29"/>
        <v>10000</v>
      </c>
      <c r="G78" s="14" t="s">
        <v>832</v>
      </c>
      <c r="H78" s="114">
        <f t="shared" si="35"/>
        <v>10000</v>
      </c>
      <c r="I78" s="114">
        <f t="shared" si="30"/>
        <v>2650</v>
      </c>
      <c r="J78" s="114">
        <f t="shared" si="30"/>
        <v>0</v>
      </c>
      <c r="K78" s="15">
        <f t="shared" si="32"/>
        <v>12650</v>
      </c>
      <c r="L78" s="114">
        <v>10000</v>
      </c>
      <c r="M78" s="72">
        <v>2650</v>
      </c>
      <c r="N78" s="72">
        <v>0</v>
      </c>
      <c r="O78" s="15">
        <f t="shared" si="31"/>
        <v>12650</v>
      </c>
      <c r="P78" s="15">
        <f t="shared" si="33"/>
        <v>0</v>
      </c>
      <c r="Q78" s="114">
        <v>0</v>
      </c>
      <c r="R78" s="16">
        <v>0</v>
      </c>
      <c r="S78" s="17">
        <f t="shared" si="34"/>
        <v>0</v>
      </c>
      <c r="T78" s="16">
        <v>0</v>
      </c>
      <c r="U78" s="16">
        <v>0</v>
      </c>
      <c r="V78" s="16">
        <v>0</v>
      </c>
      <c r="W78" s="16"/>
    </row>
    <row r="79" spans="1:23">
      <c r="A79" s="10">
        <v>72</v>
      </c>
      <c r="B79" s="10">
        <v>209</v>
      </c>
      <c r="C79" s="11" t="s">
        <v>319</v>
      </c>
      <c r="D79" s="114" t="s">
        <v>122</v>
      </c>
      <c r="E79" s="142">
        <v>10000</v>
      </c>
      <c r="F79" s="143">
        <f t="shared" si="29"/>
        <v>10000</v>
      </c>
      <c r="G79" s="14" t="s">
        <v>832</v>
      </c>
      <c r="H79" s="114">
        <f t="shared" si="35"/>
        <v>10000</v>
      </c>
      <c r="I79" s="114">
        <f t="shared" si="30"/>
        <v>2648</v>
      </c>
      <c r="J79" s="114">
        <f t="shared" si="30"/>
        <v>0</v>
      </c>
      <c r="K79" s="15">
        <f t="shared" si="32"/>
        <v>12648</v>
      </c>
      <c r="L79" s="114">
        <v>10000</v>
      </c>
      <c r="M79" s="72">
        <v>2648</v>
      </c>
      <c r="N79" s="72">
        <v>0</v>
      </c>
      <c r="O79" s="15">
        <f t="shared" si="31"/>
        <v>12648</v>
      </c>
      <c r="P79" s="15">
        <f t="shared" si="33"/>
        <v>0</v>
      </c>
      <c r="Q79" s="114">
        <v>0</v>
      </c>
      <c r="R79" s="16">
        <v>0</v>
      </c>
      <c r="S79" s="17">
        <f t="shared" si="34"/>
        <v>0</v>
      </c>
      <c r="T79" s="16">
        <v>0</v>
      </c>
      <c r="U79" s="16">
        <v>0</v>
      </c>
      <c r="V79" s="16">
        <v>150</v>
      </c>
      <c r="W79" s="16"/>
    </row>
    <row r="80" spans="1:23">
      <c r="A80" s="10">
        <v>73</v>
      </c>
      <c r="B80" s="10">
        <v>210</v>
      </c>
      <c r="C80" s="11" t="s">
        <v>320</v>
      </c>
      <c r="D80" s="210" t="s">
        <v>122</v>
      </c>
      <c r="E80" s="142">
        <v>10000</v>
      </c>
      <c r="F80" s="143">
        <f t="shared" si="29"/>
        <v>10000</v>
      </c>
      <c r="G80" s="14" t="s">
        <v>832</v>
      </c>
      <c r="H80" s="210">
        <f t="shared" si="35"/>
        <v>10000</v>
      </c>
      <c r="I80" s="210">
        <v>2000</v>
      </c>
      <c r="J80" s="210">
        <f t="shared" si="30"/>
        <v>800</v>
      </c>
      <c r="K80" s="15">
        <f t="shared" si="32"/>
        <v>12800</v>
      </c>
      <c r="L80" s="210">
        <v>10000</v>
      </c>
      <c r="M80" s="72">
        <v>1200</v>
      </c>
      <c r="N80" s="72">
        <v>800</v>
      </c>
      <c r="O80" s="15">
        <f t="shared" si="31"/>
        <v>12000</v>
      </c>
      <c r="P80" s="15">
        <f t="shared" si="33"/>
        <v>0</v>
      </c>
      <c r="Q80" s="210">
        <v>0</v>
      </c>
      <c r="R80" s="16">
        <v>0</v>
      </c>
      <c r="S80" s="17">
        <f t="shared" si="34"/>
        <v>0</v>
      </c>
      <c r="T80" s="16">
        <v>0</v>
      </c>
      <c r="U80" s="16">
        <v>0</v>
      </c>
      <c r="V80" s="16">
        <v>0</v>
      </c>
      <c r="W80" s="16"/>
    </row>
    <row r="81" spans="1:23" s="50" customFormat="1">
      <c r="A81" s="10">
        <v>74</v>
      </c>
      <c r="B81" s="42">
        <v>211</v>
      </c>
      <c r="C81" s="53" t="s">
        <v>321</v>
      </c>
      <c r="D81" s="44" t="s">
        <v>122</v>
      </c>
      <c r="E81" s="188">
        <v>10000</v>
      </c>
      <c r="F81" s="189">
        <f t="shared" si="29"/>
        <v>10000</v>
      </c>
      <c r="G81" s="46" t="s">
        <v>832</v>
      </c>
      <c r="H81" s="44">
        <f t="shared" si="35"/>
        <v>10000</v>
      </c>
      <c r="I81" s="114">
        <v>1960</v>
      </c>
      <c r="J81" s="114">
        <f t="shared" si="30"/>
        <v>0</v>
      </c>
      <c r="K81" s="47">
        <f t="shared" si="32"/>
        <v>11960</v>
      </c>
      <c r="L81" s="44">
        <v>3385</v>
      </c>
      <c r="M81" s="73">
        <v>960</v>
      </c>
      <c r="N81" s="73">
        <v>0</v>
      </c>
      <c r="O81" s="47">
        <f t="shared" si="31"/>
        <v>4345</v>
      </c>
      <c r="P81" s="98">
        <f t="shared" si="33"/>
        <v>6615</v>
      </c>
      <c r="Q81" s="44">
        <v>706</v>
      </c>
      <c r="R81" s="48">
        <v>0</v>
      </c>
      <c r="S81" s="49">
        <f t="shared" si="34"/>
        <v>7321</v>
      </c>
      <c r="T81" s="48">
        <v>0</v>
      </c>
      <c r="U81" s="48">
        <v>0</v>
      </c>
      <c r="V81" s="48">
        <v>25</v>
      </c>
      <c r="W81" s="48"/>
    </row>
    <row r="82" spans="1:23">
      <c r="A82" s="10">
        <v>75</v>
      </c>
      <c r="B82" s="10">
        <v>212</v>
      </c>
      <c r="C82" s="11" t="s">
        <v>322</v>
      </c>
      <c r="D82" s="114" t="s">
        <v>122</v>
      </c>
      <c r="E82" s="142">
        <v>7500</v>
      </c>
      <c r="F82" s="143">
        <f t="shared" si="29"/>
        <v>7500</v>
      </c>
      <c r="G82" s="14" t="s">
        <v>832</v>
      </c>
      <c r="H82" s="114">
        <f t="shared" si="35"/>
        <v>7500</v>
      </c>
      <c r="I82" s="114">
        <f t="shared" si="30"/>
        <v>2253</v>
      </c>
      <c r="J82" s="114">
        <f t="shared" si="30"/>
        <v>0</v>
      </c>
      <c r="K82" s="15">
        <f t="shared" si="32"/>
        <v>9753</v>
      </c>
      <c r="L82" s="114">
        <v>7500</v>
      </c>
      <c r="M82" s="72">
        <v>2253</v>
      </c>
      <c r="N82" s="72">
        <v>0</v>
      </c>
      <c r="O82" s="15">
        <f t="shared" si="31"/>
        <v>9753</v>
      </c>
      <c r="P82" s="15">
        <f t="shared" si="33"/>
        <v>0</v>
      </c>
      <c r="Q82" s="114">
        <v>0</v>
      </c>
      <c r="R82" s="16">
        <v>0</v>
      </c>
      <c r="S82" s="17">
        <f t="shared" si="34"/>
        <v>0</v>
      </c>
      <c r="T82" s="16">
        <v>0</v>
      </c>
      <c r="U82" s="16">
        <v>0</v>
      </c>
      <c r="V82" s="16">
        <v>45</v>
      </c>
      <c r="W82" s="16"/>
    </row>
    <row r="83" spans="1:23">
      <c r="A83" s="10">
        <v>76</v>
      </c>
      <c r="B83" s="10">
        <v>213</v>
      </c>
      <c r="C83" s="11" t="s">
        <v>323</v>
      </c>
      <c r="D83" s="114" t="s">
        <v>122</v>
      </c>
      <c r="E83" s="142">
        <v>10000</v>
      </c>
      <c r="F83" s="143">
        <f t="shared" si="29"/>
        <v>10000</v>
      </c>
      <c r="G83" s="14" t="s">
        <v>832</v>
      </c>
      <c r="H83" s="114">
        <f t="shared" si="35"/>
        <v>10000</v>
      </c>
      <c r="I83" s="114">
        <f t="shared" si="30"/>
        <v>2432</v>
      </c>
      <c r="J83" s="114">
        <f t="shared" si="30"/>
        <v>0</v>
      </c>
      <c r="K83" s="15">
        <f t="shared" si="32"/>
        <v>12432</v>
      </c>
      <c r="L83" s="114">
        <v>10000</v>
      </c>
      <c r="M83" s="72">
        <v>2432</v>
      </c>
      <c r="N83" s="72">
        <v>0</v>
      </c>
      <c r="O83" s="15">
        <f t="shared" si="31"/>
        <v>12432</v>
      </c>
      <c r="P83" s="15">
        <f t="shared" si="33"/>
        <v>0</v>
      </c>
      <c r="Q83" s="114">
        <v>0</v>
      </c>
      <c r="R83" s="16">
        <v>0</v>
      </c>
      <c r="S83" s="17">
        <f t="shared" si="34"/>
        <v>0</v>
      </c>
      <c r="T83" s="16">
        <v>0</v>
      </c>
      <c r="U83" s="16">
        <v>0</v>
      </c>
      <c r="V83" s="16">
        <v>80</v>
      </c>
      <c r="W83" s="16"/>
    </row>
    <row r="84" spans="1:23" s="86" customFormat="1" ht="18.75">
      <c r="A84" s="84"/>
      <c r="B84" s="84"/>
      <c r="C84" s="81" t="s">
        <v>1279</v>
      </c>
      <c r="D84" s="85"/>
      <c r="E84" s="175">
        <f t="shared" ref="E84:W84" si="36">SUM(E53:E83)</f>
        <v>212500</v>
      </c>
      <c r="F84" s="175">
        <f t="shared" si="36"/>
        <v>212500</v>
      </c>
      <c r="G84" s="70"/>
      <c r="H84" s="70">
        <f t="shared" si="36"/>
        <v>212500</v>
      </c>
      <c r="I84" s="70">
        <f t="shared" si="36"/>
        <v>44951</v>
      </c>
      <c r="J84" s="70">
        <f t="shared" si="36"/>
        <v>800</v>
      </c>
      <c r="K84" s="70">
        <f t="shared" si="36"/>
        <v>258251</v>
      </c>
      <c r="L84" s="70">
        <f t="shared" si="36"/>
        <v>205885</v>
      </c>
      <c r="M84" s="70">
        <f t="shared" si="36"/>
        <v>43151</v>
      </c>
      <c r="N84" s="70">
        <f t="shared" si="36"/>
        <v>800</v>
      </c>
      <c r="O84" s="70">
        <f t="shared" si="36"/>
        <v>249836</v>
      </c>
      <c r="P84" s="70">
        <f t="shared" si="36"/>
        <v>6615</v>
      </c>
      <c r="Q84" s="70">
        <f t="shared" si="36"/>
        <v>706</v>
      </c>
      <c r="R84" s="70">
        <f t="shared" si="36"/>
        <v>0</v>
      </c>
      <c r="S84" s="70">
        <f t="shared" si="36"/>
        <v>7321</v>
      </c>
      <c r="T84" s="70">
        <f t="shared" si="36"/>
        <v>0</v>
      </c>
      <c r="U84" s="70">
        <f t="shared" si="36"/>
        <v>0</v>
      </c>
      <c r="V84" s="70">
        <f t="shared" si="36"/>
        <v>1475</v>
      </c>
      <c r="W84" s="70">
        <f t="shared" si="36"/>
        <v>0</v>
      </c>
    </row>
    <row r="85" spans="1:23">
      <c r="A85" s="10">
        <v>77</v>
      </c>
      <c r="B85" s="10">
        <v>226</v>
      </c>
      <c r="C85" s="11" t="s">
        <v>333</v>
      </c>
      <c r="D85" s="114" t="s">
        <v>123</v>
      </c>
      <c r="E85" s="142">
        <v>5000</v>
      </c>
      <c r="F85" s="143">
        <f t="shared" ref="F85:F106" si="37">SUM(E85:E85)</f>
        <v>5000</v>
      </c>
      <c r="G85" s="22" t="s">
        <v>833</v>
      </c>
      <c r="H85" s="114">
        <f t="shared" si="35"/>
        <v>5000</v>
      </c>
      <c r="I85" s="114">
        <f t="shared" ref="I85:J126" si="38">M85</f>
        <v>1690</v>
      </c>
      <c r="J85" s="114">
        <f t="shared" si="38"/>
        <v>0</v>
      </c>
      <c r="K85" s="15">
        <f t="shared" si="32"/>
        <v>6690</v>
      </c>
      <c r="L85" s="16">
        <v>5000</v>
      </c>
      <c r="M85" s="72">
        <v>1690</v>
      </c>
      <c r="N85" s="72">
        <v>0</v>
      </c>
      <c r="O85" s="15">
        <f t="shared" si="31"/>
        <v>6690</v>
      </c>
      <c r="P85" s="15">
        <f t="shared" si="33"/>
        <v>0</v>
      </c>
      <c r="Q85" s="16">
        <v>0</v>
      </c>
      <c r="R85" s="16">
        <v>0</v>
      </c>
      <c r="S85" s="17">
        <f t="shared" si="34"/>
        <v>0</v>
      </c>
      <c r="T85" s="16">
        <v>0</v>
      </c>
      <c r="U85" s="16">
        <v>0</v>
      </c>
      <c r="V85" s="16">
        <v>100</v>
      </c>
      <c r="W85" s="16"/>
    </row>
    <row r="86" spans="1:23">
      <c r="A86" s="10">
        <v>78</v>
      </c>
      <c r="B86" s="10">
        <v>228</v>
      </c>
      <c r="C86" s="11" t="s">
        <v>265</v>
      </c>
      <c r="D86" s="114" t="s">
        <v>123</v>
      </c>
      <c r="E86" s="142">
        <v>5000</v>
      </c>
      <c r="F86" s="143">
        <f t="shared" si="37"/>
        <v>5000</v>
      </c>
      <c r="G86" s="22" t="s">
        <v>833</v>
      </c>
      <c r="H86" s="114">
        <f t="shared" si="35"/>
        <v>5000</v>
      </c>
      <c r="I86" s="114">
        <f t="shared" si="38"/>
        <v>901</v>
      </c>
      <c r="J86" s="114">
        <f t="shared" si="38"/>
        <v>0</v>
      </c>
      <c r="K86" s="15">
        <f t="shared" si="32"/>
        <v>5901</v>
      </c>
      <c r="L86" s="16">
        <v>5000</v>
      </c>
      <c r="M86" s="72">
        <v>901</v>
      </c>
      <c r="N86" s="72">
        <v>0</v>
      </c>
      <c r="O86" s="15">
        <f t="shared" si="31"/>
        <v>5901</v>
      </c>
      <c r="P86" s="15">
        <f t="shared" si="33"/>
        <v>0</v>
      </c>
      <c r="Q86" s="16">
        <v>0</v>
      </c>
      <c r="R86" s="16">
        <v>0</v>
      </c>
      <c r="S86" s="17">
        <f t="shared" si="34"/>
        <v>0</v>
      </c>
      <c r="T86" s="16">
        <v>0</v>
      </c>
      <c r="U86" s="16">
        <v>0</v>
      </c>
      <c r="V86" s="16">
        <v>95</v>
      </c>
      <c r="W86" s="16"/>
    </row>
    <row r="87" spans="1:23">
      <c r="A87" s="10">
        <v>79</v>
      </c>
      <c r="B87" s="10">
        <v>229</v>
      </c>
      <c r="C87" s="11" t="s">
        <v>322</v>
      </c>
      <c r="D87" s="114" t="s">
        <v>123</v>
      </c>
      <c r="E87" s="142">
        <v>5000</v>
      </c>
      <c r="F87" s="143">
        <f t="shared" si="37"/>
        <v>5000</v>
      </c>
      <c r="G87" s="22" t="s">
        <v>833</v>
      </c>
      <c r="H87" s="114">
        <f t="shared" si="35"/>
        <v>5000</v>
      </c>
      <c r="I87" s="114">
        <f t="shared" si="38"/>
        <v>839</v>
      </c>
      <c r="J87" s="114">
        <f t="shared" si="38"/>
        <v>0</v>
      </c>
      <c r="K87" s="15">
        <f t="shared" si="32"/>
        <v>5839</v>
      </c>
      <c r="L87" s="16">
        <v>5000</v>
      </c>
      <c r="M87" s="72">
        <v>839</v>
      </c>
      <c r="N87" s="72">
        <v>0</v>
      </c>
      <c r="O87" s="15">
        <f t="shared" si="31"/>
        <v>5839</v>
      </c>
      <c r="P87" s="15">
        <f t="shared" si="33"/>
        <v>0</v>
      </c>
      <c r="Q87" s="16">
        <v>0</v>
      </c>
      <c r="R87" s="16">
        <v>0</v>
      </c>
      <c r="S87" s="17">
        <f t="shared" si="34"/>
        <v>0</v>
      </c>
      <c r="T87" s="16">
        <v>0</v>
      </c>
      <c r="U87" s="16">
        <v>0</v>
      </c>
      <c r="V87" s="16">
        <v>105</v>
      </c>
      <c r="W87" s="16"/>
    </row>
    <row r="88" spans="1:23">
      <c r="A88" s="10">
        <v>80</v>
      </c>
      <c r="B88" s="10">
        <v>230</v>
      </c>
      <c r="C88" s="11" t="s">
        <v>335</v>
      </c>
      <c r="D88" s="114" t="s">
        <v>123</v>
      </c>
      <c r="E88" s="142">
        <v>5000</v>
      </c>
      <c r="F88" s="143">
        <f t="shared" si="37"/>
        <v>5000</v>
      </c>
      <c r="G88" s="22" t="s">
        <v>833</v>
      </c>
      <c r="H88" s="114">
        <f t="shared" si="35"/>
        <v>5000</v>
      </c>
      <c r="I88" s="114">
        <f t="shared" si="38"/>
        <v>844</v>
      </c>
      <c r="J88" s="114">
        <f t="shared" si="38"/>
        <v>0</v>
      </c>
      <c r="K88" s="15">
        <f t="shared" si="32"/>
        <v>5844</v>
      </c>
      <c r="L88" s="16">
        <v>5000</v>
      </c>
      <c r="M88" s="72">
        <v>844</v>
      </c>
      <c r="N88" s="72">
        <v>0</v>
      </c>
      <c r="O88" s="15">
        <f t="shared" si="31"/>
        <v>5844</v>
      </c>
      <c r="P88" s="15">
        <f t="shared" si="33"/>
        <v>0</v>
      </c>
      <c r="Q88" s="16">
        <v>0</v>
      </c>
      <c r="R88" s="16">
        <v>0</v>
      </c>
      <c r="S88" s="17">
        <f t="shared" si="34"/>
        <v>0</v>
      </c>
      <c r="T88" s="16">
        <v>0</v>
      </c>
      <c r="U88" s="16">
        <v>0</v>
      </c>
      <c r="V88" s="16">
        <v>170</v>
      </c>
      <c r="W88" s="16"/>
    </row>
    <row r="89" spans="1:23">
      <c r="A89" s="10">
        <v>81</v>
      </c>
      <c r="B89" s="10">
        <v>231</v>
      </c>
      <c r="C89" s="11" t="s">
        <v>336</v>
      </c>
      <c r="D89" s="114" t="s">
        <v>123</v>
      </c>
      <c r="E89" s="142">
        <v>5000</v>
      </c>
      <c r="F89" s="143">
        <f t="shared" si="37"/>
        <v>5000</v>
      </c>
      <c r="G89" s="22" t="s">
        <v>833</v>
      </c>
      <c r="H89" s="114">
        <f t="shared" si="35"/>
        <v>5000</v>
      </c>
      <c r="I89" s="114">
        <f t="shared" si="38"/>
        <v>843</v>
      </c>
      <c r="J89" s="114">
        <f t="shared" si="38"/>
        <v>0</v>
      </c>
      <c r="K89" s="15">
        <f t="shared" si="32"/>
        <v>5843</v>
      </c>
      <c r="L89" s="16">
        <v>5000</v>
      </c>
      <c r="M89" s="72">
        <v>843</v>
      </c>
      <c r="N89" s="72">
        <v>0</v>
      </c>
      <c r="O89" s="15">
        <f t="shared" si="31"/>
        <v>5843</v>
      </c>
      <c r="P89" s="15">
        <f t="shared" si="33"/>
        <v>0</v>
      </c>
      <c r="Q89" s="16">
        <v>0</v>
      </c>
      <c r="R89" s="16">
        <v>0</v>
      </c>
      <c r="S89" s="17">
        <f t="shared" si="34"/>
        <v>0</v>
      </c>
      <c r="T89" s="16">
        <v>0</v>
      </c>
      <c r="U89" s="16">
        <v>0</v>
      </c>
      <c r="V89" s="16">
        <v>170</v>
      </c>
      <c r="W89" s="16"/>
    </row>
    <row r="90" spans="1:23">
      <c r="A90" s="10">
        <v>82</v>
      </c>
      <c r="B90" s="10">
        <v>232</v>
      </c>
      <c r="C90" s="11" t="s">
        <v>270</v>
      </c>
      <c r="D90" s="114" t="s">
        <v>123</v>
      </c>
      <c r="E90" s="142">
        <v>5000</v>
      </c>
      <c r="F90" s="143">
        <f t="shared" si="37"/>
        <v>5000</v>
      </c>
      <c r="G90" s="22" t="s">
        <v>833</v>
      </c>
      <c r="H90" s="114">
        <f t="shared" si="35"/>
        <v>5000</v>
      </c>
      <c r="I90" s="114">
        <f t="shared" si="38"/>
        <v>916</v>
      </c>
      <c r="J90" s="114">
        <f t="shared" si="38"/>
        <v>0</v>
      </c>
      <c r="K90" s="15">
        <f t="shared" si="32"/>
        <v>5916</v>
      </c>
      <c r="L90" s="16">
        <v>5000</v>
      </c>
      <c r="M90" s="72">
        <v>916</v>
      </c>
      <c r="N90" s="72">
        <v>0</v>
      </c>
      <c r="O90" s="15">
        <f t="shared" si="31"/>
        <v>5916</v>
      </c>
      <c r="P90" s="15">
        <f t="shared" si="33"/>
        <v>0</v>
      </c>
      <c r="Q90" s="16">
        <v>0</v>
      </c>
      <c r="R90" s="16">
        <v>0</v>
      </c>
      <c r="S90" s="17">
        <f t="shared" si="34"/>
        <v>0</v>
      </c>
      <c r="T90" s="16">
        <v>0</v>
      </c>
      <c r="U90" s="16">
        <v>0</v>
      </c>
      <c r="V90" s="16">
        <v>165</v>
      </c>
      <c r="W90" s="16"/>
    </row>
    <row r="91" spans="1:23">
      <c r="A91" s="10">
        <v>83</v>
      </c>
      <c r="B91" s="10">
        <v>233</v>
      </c>
      <c r="C91" s="11" t="s">
        <v>337</v>
      </c>
      <c r="D91" s="114" t="s">
        <v>123</v>
      </c>
      <c r="E91" s="142">
        <v>5000</v>
      </c>
      <c r="F91" s="143">
        <f t="shared" si="37"/>
        <v>5000</v>
      </c>
      <c r="G91" s="22" t="s">
        <v>833</v>
      </c>
      <c r="H91" s="114">
        <f t="shared" si="35"/>
        <v>5000</v>
      </c>
      <c r="I91" s="114">
        <f t="shared" si="38"/>
        <v>885</v>
      </c>
      <c r="J91" s="114">
        <f t="shared" si="38"/>
        <v>0</v>
      </c>
      <c r="K91" s="15">
        <f t="shared" si="32"/>
        <v>5885</v>
      </c>
      <c r="L91" s="16">
        <v>5000</v>
      </c>
      <c r="M91" s="72">
        <v>885</v>
      </c>
      <c r="N91" s="72">
        <v>0</v>
      </c>
      <c r="O91" s="15">
        <f t="shared" si="31"/>
        <v>5885</v>
      </c>
      <c r="P91" s="15">
        <f t="shared" si="33"/>
        <v>0</v>
      </c>
      <c r="Q91" s="16">
        <v>0</v>
      </c>
      <c r="R91" s="16">
        <v>0</v>
      </c>
      <c r="S91" s="17">
        <f t="shared" si="34"/>
        <v>0</v>
      </c>
      <c r="T91" s="16">
        <v>0</v>
      </c>
      <c r="U91" s="16">
        <v>0</v>
      </c>
      <c r="V91" s="16">
        <v>85</v>
      </c>
      <c r="W91" s="16"/>
    </row>
    <row r="92" spans="1:23">
      <c r="A92" s="10">
        <v>84</v>
      </c>
      <c r="B92" s="10">
        <v>234</v>
      </c>
      <c r="C92" s="11" t="s">
        <v>338</v>
      </c>
      <c r="D92" s="114" t="s">
        <v>123</v>
      </c>
      <c r="E92" s="142">
        <v>10000</v>
      </c>
      <c r="F92" s="143">
        <f t="shared" si="37"/>
        <v>10000</v>
      </c>
      <c r="G92" s="22" t="s">
        <v>833</v>
      </c>
      <c r="H92" s="114">
        <f t="shared" si="35"/>
        <v>10000</v>
      </c>
      <c r="I92" s="114">
        <f t="shared" si="38"/>
        <v>2216</v>
      </c>
      <c r="J92" s="114">
        <f t="shared" si="38"/>
        <v>0</v>
      </c>
      <c r="K92" s="15">
        <f t="shared" si="32"/>
        <v>12216</v>
      </c>
      <c r="L92" s="16">
        <v>10000</v>
      </c>
      <c r="M92" s="72">
        <v>2216</v>
      </c>
      <c r="N92" s="72">
        <v>0</v>
      </c>
      <c r="O92" s="15">
        <f t="shared" si="31"/>
        <v>12216</v>
      </c>
      <c r="P92" s="15">
        <f t="shared" si="33"/>
        <v>0</v>
      </c>
      <c r="Q92" s="16">
        <v>0</v>
      </c>
      <c r="R92" s="16">
        <v>0</v>
      </c>
      <c r="S92" s="17">
        <f t="shared" si="34"/>
        <v>0</v>
      </c>
      <c r="T92" s="16">
        <v>0</v>
      </c>
      <c r="U92" s="16">
        <v>0</v>
      </c>
      <c r="V92" s="16">
        <v>150</v>
      </c>
      <c r="W92" s="16"/>
    </row>
    <row r="93" spans="1:23">
      <c r="A93" s="10">
        <v>85</v>
      </c>
      <c r="B93" s="10">
        <v>235</v>
      </c>
      <c r="C93" s="11" t="s">
        <v>339</v>
      </c>
      <c r="D93" s="114" t="s">
        <v>123</v>
      </c>
      <c r="E93" s="142">
        <v>5000</v>
      </c>
      <c r="F93" s="143">
        <f t="shared" si="37"/>
        <v>5000</v>
      </c>
      <c r="G93" s="22" t="s">
        <v>833</v>
      </c>
      <c r="H93" s="114">
        <f t="shared" si="35"/>
        <v>5000</v>
      </c>
      <c r="I93" s="114">
        <f t="shared" si="38"/>
        <v>819</v>
      </c>
      <c r="J93" s="114">
        <f t="shared" si="38"/>
        <v>0</v>
      </c>
      <c r="K93" s="15">
        <f t="shared" si="32"/>
        <v>5819</v>
      </c>
      <c r="L93" s="16">
        <v>5000</v>
      </c>
      <c r="M93" s="72">
        <v>819</v>
      </c>
      <c r="N93" s="72">
        <v>0</v>
      </c>
      <c r="O93" s="15">
        <f t="shared" si="31"/>
        <v>5819</v>
      </c>
      <c r="P93" s="15">
        <f t="shared" si="33"/>
        <v>0</v>
      </c>
      <c r="Q93" s="16">
        <v>0</v>
      </c>
      <c r="R93" s="16">
        <v>0</v>
      </c>
      <c r="S93" s="17">
        <f t="shared" si="34"/>
        <v>0</v>
      </c>
      <c r="T93" s="16">
        <v>0</v>
      </c>
      <c r="U93" s="16">
        <v>0</v>
      </c>
      <c r="V93" s="16">
        <v>105</v>
      </c>
      <c r="W93" s="16"/>
    </row>
    <row r="94" spans="1:23">
      <c r="A94" s="10">
        <v>86</v>
      </c>
      <c r="B94" s="10">
        <v>236</v>
      </c>
      <c r="C94" s="11" t="s">
        <v>340</v>
      </c>
      <c r="D94" s="114" t="s">
        <v>123</v>
      </c>
      <c r="E94" s="142">
        <v>10000</v>
      </c>
      <c r="F94" s="143">
        <f t="shared" si="37"/>
        <v>10000</v>
      </c>
      <c r="G94" s="22" t="s">
        <v>833</v>
      </c>
      <c r="H94" s="114">
        <f t="shared" si="35"/>
        <v>10000</v>
      </c>
      <c r="I94" s="114">
        <f t="shared" si="38"/>
        <v>2087</v>
      </c>
      <c r="J94" s="114">
        <f t="shared" si="38"/>
        <v>0</v>
      </c>
      <c r="K94" s="15">
        <f t="shared" si="32"/>
        <v>12087</v>
      </c>
      <c r="L94" s="16">
        <v>10000</v>
      </c>
      <c r="M94" s="72">
        <v>2087</v>
      </c>
      <c r="N94" s="72">
        <v>0</v>
      </c>
      <c r="O94" s="15">
        <f t="shared" si="31"/>
        <v>12087</v>
      </c>
      <c r="P94" s="15">
        <f t="shared" si="33"/>
        <v>0</v>
      </c>
      <c r="Q94" s="16">
        <v>0</v>
      </c>
      <c r="R94" s="16">
        <v>0</v>
      </c>
      <c r="S94" s="17">
        <f t="shared" si="34"/>
        <v>0</v>
      </c>
      <c r="T94" s="16">
        <v>0</v>
      </c>
      <c r="U94" s="16">
        <v>0</v>
      </c>
      <c r="V94" s="16">
        <v>80</v>
      </c>
      <c r="W94" s="16"/>
    </row>
    <row r="95" spans="1:23">
      <c r="A95" s="10">
        <v>87</v>
      </c>
      <c r="B95" s="10">
        <v>237</v>
      </c>
      <c r="C95" s="11" t="s">
        <v>341</v>
      </c>
      <c r="D95" s="21">
        <v>36350</v>
      </c>
      <c r="E95" s="142">
        <v>10000</v>
      </c>
      <c r="F95" s="143">
        <f t="shared" si="37"/>
        <v>10000</v>
      </c>
      <c r="G95" s="23">
        <v>36708</v>
      </c>
      <c r="H95" s="114">
        <f t="shared" si="35"/>
        <v>10000</v>
      </c>
      <c r="I95" s="114">
        <f t="shared" si="38"/>
        <v>3544</v>
      </c>
      <c r="J95" s="114">
        <f t="shared" si="38"/>
        <v>0</v>
      </c>
      <c r="K95" s="15">
        <f t="shared" si="32"/>
        <v>13544</v>
      </c>
      <c r="L95" s="16">
        <v>10000</v>
      </c>
      <c r="M95" s="72">
        <v>3544</v>
      </c>
      <c r="N95" s="72">
        <v>0</v>
      </c>
      <c r="O95" s="15">
        <f t="shared" si="31"/>
        <v>13544</v>
      </c>
      <c r="P95" s="15">
        <f t="shared" si="33"/>
        <v>0</v>
      </c>
      <c r="Q95" s="16">
        <v>0</v>
      </c>
      <c r="R95" s="16">
        <v>0</v>
      </c>
      <c r="S95" s="17">
        <f t="shared" si="34"/>
        <v>0</v>
      </c>
      <c r="T95" s="16">
        <v>0</v>
      </c>
      <c r="U95" s="16">
        <v>0</v>
      </c>
      <c r="V95" s="16">
        <v>125</v>
      </c>
      <c r="W95" s="16"/>
    </row>
    <row r="96" spans="1:23">
      <c r="A96" s="10">
        <v>88</v>
      </c>
      <c r="B96" s="10">
        <v>238</v>
      </c>
      <c r="C96" s="11" t="s">
        <v>342</v>
      </c>
      <c r="D96" s="21">
        <v>36350</v>
      </c>
      <c r="E96" s="142">
        <v>10000</v>
      </c>
      <c r="F96" s="143">
        <f t="shared" si="37"/>
        <v>10000</v>
      </c>
      <c r="G96" s="23">
        <v>36708</v>
      </c>
      <c r="H96" s="114">
        <f t="shared" si="35"/>
        <v>10000</v>
      </c>
      <c r="I96" s="114">
        <f t="shared" si="38"/>
        <v>2708</v>
      </c>
      <c r="J96" s="114">
        <f t="shared" si="38"/>
        <v>0</v>
      </c>
      <c r="K96" s="15">
        <f t="shared" si="32"/>
        <v>12708</v>
      </c>
      <c r="L96" s="16">
        <v>10000</v>
      </c>
      <c r="M96" s="72">
        <v>2708</v>
      </c>
      <c r="N96" s="72">
        <v>0</v>
      </c>
      <c r="O96" s="15">
        <f t="shared" si="31"/>
        <v>12708</v>
      </c>
      <c r="P96" s="15">
        <f t="shared" si="33"/>
        <v>0</v>
      </c>
      <c r="Q96" s="16">
        <v>0</v>
      </c>
      <c r="R96" s="16">
        <v>0</v>
      </c>
      <c r="S96" s="17">
        <f t="shared" si="34"/>
        <v>0</v>
      </c>
      <c r="T96" s="16">
        <v>0</v>
      </c>
      <c r="U96" s="16">
        <v>0</v>
      </c>
      <c r="V96" s="16">
        <v>40</v>
      </c>
      <c r="W96" s="16"/>
    </row>
    <row r="97" spans="1:23" s="50" customFormat="1">
      <c r="A97" s="10">
        <v>89</v>
      </c>
      <c r="B97" s="42">
        <v>243</v>
      </c>
      <c r="C97" s="53" t="s">
        <v>344</v>
      </c>
      <c r="D97" s="51">
        <v>36172</v>
      </c>
      <c r="E97" s="188">
        <v>10000</v>
      </c>
      <c r="F97" s="189">
        <f t="shared" si="37"/>
        <v>10000</v>
      </c>
      <c r="G97" s="55">
        <v>36529</v>
      </c>
      <c r="H97" s="44">
        <f t="shared" si="35"/>
        <v>10000</v>
      </c>
      <c r="I97" s="114">
        <f t="shared" si="38"/>
        <v>1210</v>
      </c>
      <c r="J97" s="114">
        <f t="shared" si="38"/>
        <v>0</v>
      </c>
      <c r="K97" s="47">
        <f t="shared" si="32"/>
        <v>11210</v>
      </c>
      <c r="L97" s="48">
        <v>2648</v>
      </c>
      <c r="M97" s="73">
        <v>1210</v>
      </c>
      <c r="N97" s="73">
        <v>0</v>
      </c>
      <c r="O97" s="47">
        <f t="shared" si="31"/>
        <v>3858</v>
      </c>
      <c r="P97" s="98">
        <f t="shared" si="33"/>
        <v>7352</v>
      </c>
      <c r="Q97" s="48">
        <v>456</v>
      </c>
      <c r="R97" s="48">
        <v>0</v>
      </c>
      <c r="S97" s="49">
        <f t="shared" si="34"/>
        <v>7808</v>
      </c>
      <c r="T97" s="48">
        <v>0</v>
      </c>
      <c r="U97" s="48">
        <v>0</v>
      </c>
      <c r="V97" s="48">
        <v>30</v>
      </c>
      <c r="W97" s="48"/>
    </row>
    <row r="98" spans="1:23" s="50" customFormat="1">
      <c r="A98" s="10">
        <v>90</v>
      </c>
      <c r="B98" s="42">
        <v>244</v>
      </c>
      <c r="C98" s="53" t="s">
        <v>345</v>
      </c>
      <c r="D98" s="51">
        <v>36172</v>
      </c>
      <c r="E98" s="188">
        <v>10000</v>
      </c>
      <c r="F98" s="189">
        <f t="shared" si="37"/>
        <v>10000</v>
      </c>
      <c r="G98" s="55">
        <v>36529</v>
      </c>
      <c r="H98" s="44">
        <f t="shared" si="35"/>
        <v>10000</v>
      </c>
      <c r="I98" s="114">
        <f t="shared" si="38"/>
        <v>1475</v>
      </c>
      <c r="J98" s="114">
        <f t="shared" si="38"/>
        <v>0</v>
      </c>
      <c r="K98" s="47">
        <f t="shared" si="32"/>
        <v>11475</v>
      </c>
      <c r="L98" s="48">
        <v>3802</v>
      </c>
      <c r="M98" s="73">
        <v>1475</v>
      </c>
      <c r="N98" s="73">
        <v>0</v>
      </c>
      <c r="O98" s="47">
        <f t="shared" si="31"/>
        <v>5277</v>
      </c>
      <c r="P98" s="98">
        <f t="shared" si="33"/>
        <v>6198</v>
      </c>
      <c r="Q98" s="48">
        <v>191</v>
      </c>
      <c r="R98" s="48">
        <v>0</v>
      </c>
      <c r="S98" s="49">
        <f t="shared" si="34"/>
        <v>6389</v>
      </c>
      <c r="T98" s="48">
        <v>0</v>
      </c>
      <c r="U98" s="48">
        <v>0</v>
      </c>
      <c r="V98" s="48">
        <v>45</v>
      </c>
      <c r="W98" s="48"/>
    </row>
    <row r="99" spans="1:23" s="50" customFormat="1">
      <c r="A99" s="10">
        <v>91</v>
      </c>
      <c r="B99" s="42">
        <v>245</v>
      </c>
      <c r="C99" s="53" t="s">
        <v>320</v>
      </c>
      <c r="D99" s="51">
        <v>36172</v>
      </c>
      <c r="E99" s="188">
        <v>10000</v>
      </c>
      <c r="F99" s="189">
        <f t="shared" si="37"/>
        <v>10000</v>
      </c>
      <c r="G99" s="55">
        <v>36529</v>
      </c>
      <c r="H99" s="44">
        <f t="shared" si="35"/>
        <v>10000</v>
      </c>
      <c r="I99" s="114">
        <f t="shared" si="38"/>
        <v>1520</v>
      </c>
      <c r="J99" s="114">
        <f t="shared" si="38"/>
        <v>0</v>
      </c>
      <c r="K99" s="47">
        <f t="shared" si="32"/>
        <v>11520</v>
      </c>
      <c r="L99" s="48">
        <v>6253</v>
      </c>
      <c r="M99" s="73">
        <v>1520</v>
      </c>
      <c r="N99" s="73">
        <v>0</v>
      </c>
      <c r="O99" s="47">
        <f t="shared" si="31"/>
        <v>7773</v>
      </c>
      <c r="P99" s="98">
        <f t="shared" si="33"/>
        <v>3747</v>
      </c>
      <c r="Q99" s="48">
        <v>147</v>
      </c>
      <c r="R99" s="48">
        <v>0</v>
      </c>
      <c r="S99" s="49">
        <f t="shared" si="34"/>
        <v>3894</v>
      </c>
      <c r="T99" s="48">
        <v>0</v>
      </c>
      <c r="U99" s="48">
        <v>0</v>
      </c>
      <c r="V99" s="48">
        <v>30</v>
      </c>
      <c r="W99" s="48"/>
    </row>
    <row r="100" spans="1:23">
      <c r="A100" s="10">
        <v>92</v>
      </c>
      <c r="B100" s="10">
        <v>246</v>
      </c>
      <c r="C100" s="11" t="s">
        <v>346</v>
      </c>
      <c r="D100" s="21">
        <v>36172</v>
      </c>
      <c r="E100" s="142">
        <v>10000</v>
      </c>
      <c r="F100" s="143">
        <f t="shared" si="37"/>
        <v>10000</v>
      </c>
      <c r="G100" s="23">
        <v>36529</v>
      </c>
      <c r="H100" s="114">
        <f t="shared" si="35"/>
        <v>10000</v>
      </c>
      <c r="I100" s="114">
        <f t="shared" si="38"/>
        <v>1989</v>
      </c>
      <c r="J100" s="114">
        <f t="shared" si="38"/>
        <v>0</v>
      </c>
      <c r="K100" s="15">
        <f t="shared" si="32"/>
        <v>11989</v>
      </c>
      <c r="L100" s="16">
        <v>10000</v>
      </c>
      <c r="M100" s="72">
        <v>1989</v>
      </c>
      <c r="N100" s="72">
        <v>0</v>
      </c>
      <c r="O100" s="15">
        <f t="shared" si="31"/>
        <v>11989</v>
      </c>
      <c r="P100" s="15">
        <f t="shared" si="33"/>
        <v>0</v>
      </c>
      <c r="Q100" s="16">
        <v>0</v>
      </c>
      <c r="R100" s="16">
        <v>0</v>
      </c>
      <c r="S100" s="17">
        <f t="shared" si="34"/>
        <v>0</v>
      </c>
      <c r="T100" s="16">
        <v>0</v>
      </c>
      <c r="U100" s="16">
        <v>0</v>
      </c>
      <c r="V100" s="16">
        <v>80</v>
      </c>
      <c r="W100" s="16"/>
    </row>
    <row r="101" spans="1:23">
      <c r="A101" s="10">
        <v>93</v>
      </c>
      <c r="B101" s="10">
        <v>247</v>
      </c>
      <c r="C101" s="11" t="s">
        <v>210</v>
      </c>
      <c r="D101" s="21">
        <v>36172</v>
      </c>
      <c r="E101" s="142">
        <v>10000</v>
      </c>
      <c r="F101" s="143">
        <f t="shared" si="37"/>
        <v>10000</v>
      </c>
      <c r="G101" s="23">
        <v>36529</v>
      </c>
      <c r="H101" s="114">
        <f t="shared" si="35"/>
        <v>10000</v>
      </c>
      <c r="I101" s="114">
        <f t="shared" si="38"/>
        <v>1970</v>
      </c>
      <c r="J101" s="114">
        <f t="shared" si="38"/>
        <v>0</v>
      </c>
      <c r="K101" s="15">
        <f t="shared" si="32"/>
        <v>11970</v>
      </c>
      <c r="L101" s="16">
        <v>10000</v>
      </c>
      <c r="M101" s="72">
        <v>1970</v>
      </c>
      <c r="N101" s="72">
        <v>0</v>
      </c>
      <c r="O101" s="15">
        <f t="shared" si="31"/>
        <v>11970</v>
      </c>
      <c r="P101" s="15">
        <f t="shared" si="33"/>
        <v>0</v>
      </c>
      <c r="Q101" s="16">
        <v>0</v>
      </c>
      <c r="R101" s="16">
        <v>0</v>
      </c>
      <c r="S101" s="17">
        <f t="shared" si="34"/>
        <v>0</v>
      </c>
      <c r="T101" s="16">
        <v>0</v>
      </c>
      <c r="U101" s="16">
        <v>0</v>
      </c>
      <c r="V101" s="16">
        <v>30</v>
      </c>
      <c r="W101" s="16"/>
    </row>
    <row r="102" spans="1:23">
      <c r="A102" s="10">
        <v>94</v>
      </c>
      <c r="B102" s="10">
        <v>248</v>
      </c>
      <c r="C102" s="11" t="s">
        <v>347</v>
      </c>
      <c r="D102" s="21">
        <v>36172</v>
      </c>
      <c r="E102" s="142">
        <v>10000</v>
      </c>
      <c r="F102" s="143">
        <f t="shared" si="37"/>
        <v>10000</v>
      </c>
      <c r="G102" s="23">
        <v>36529</v>
      </c>
      <c r="H102" s="114">
        <f t="shared" si="35"/>
        <v>10000</v>
      </c>
      <c r="I102" s="114">
        <f t="shared" si="38"/>
        <v>1720</v>
      </c>
      <c r="J102" s="114">
        <f t="shared" si="38"/>
        <v>0</v>
      </c>
      <c r="K102" s="15">
        <f t="shared" si="32"/>
        <v>11720</v>
      </c>
      <c r="L102" s="16">
        <v>10000</v>
      </c>
      <c r="M102" s="72">
        <v>1720</v>
      </c>
      <c r="N102" s="72">
        <v>0</v>
      </c>
      <c r="O102" s="15">
        <f t="shared" si="31"/>
        <v>11720</v>
      </c>
      <c r="P102" s="15">
        <f t="shared" si="33"/>
        <v>0</v>
      </c>
      <c r="Q102" s="16">
        <v>0</v>
      </c>
      <c r="R102" s="16">
        <v>0</v>
      </c>
      <c r="S102" s="17">
        <f t="shared" si="34"/>
        <v>0</v>
      </c>
      <c r="T102" s="16">
        <v>0</v>
      </c>
      <c r="U102" s="16">
        <v>0</v>
      </c>
      <c r="V102" s="16">
        <v>60</v>
      </c>
      <c r="W102" s="16"/>
    </row>
    <row r="103" spans="1:23">
      <c r="A103" s="10">
        <v>95</v>
      </c>
      <c r="B103" s="10">
        <v>249</v>
      </c>
      <c r="C103" s="11" t="s">
        <v>348</v>
      </c>
      <c r="D103" s="21">
        <v>36172</v>
      </c>
      <c r="E103" s="142">
        <v>10000</v>
      </c>
      <c r="F103" s="143">
        <f t="shared" si="37"/>
        <v>10000</v>
      </c>
      <c r="G103" s="23">
        <v>36529</v>
      </c>
      <c r="H103" s="114">
        <f t="shared" si="35"/>
        <v>10000</v>
      </c>
      <c r="I103" s="114">
        <f t="shared" si="38"/>
        <v>3848</v>
      </c>
      <c r="J103" s="114">
        <f t="shared" si="38"/>
        <v>0</v>
      </c>
      <c r="K103" s="15">
        <f t="shared" si="32"/>
        <v>13848</v>
      </c>
      <c r="L103" s="16">
        <v>10000</v>
      </c>
      <c r="M103" s="72">
        <v>3848</v>
      </c>
      <c r="N103" s="72">
        <v>0</v>
      </c>
      <c r="O103" s="15">
        <f t="shared" si="31"/>
        <v>13848</v>
      </c>
      <c r="P103" s="15">
        <f t="shared" si="33"/>
        <v>0</v>
      </c>
      <c r="Q103" s="16">
        <v>0</v>
      </c>
      <c r="R103" s="16">
        <v>0</v>
      </c>
      <c r="S103" s="17">
        <f t="shared" si="34"/>
        <v>0</v>
      </c>
      <c r="T103" s="16">
        <v>0</v>
      </c>
      <c r="U103" s="16">
        <v>0</v>
      </c>
      <c r="V103" s="16">
        <v>35</v>
      </c>
      <c r="W103" s="16"/>
    </row>
    <row r="104" spans="1:23">
      <c r="A104" s="10">
        <v>96</v>
      </c>
      <c r="B104" s="10">
        <v>250</v>
      </c>
      <c r="C104" s="11" t="s">
        <v>349</v>
      </c>
      <c r="D104" s="21">
        <v>36172</v>
      </c>
      <c r="E104" s="142">
        <v>10000</v>
      </c>
      <c r="F104" s="143">
        <f t="shared" si="37"/>
        <v>10000</v>
      </c>
      <c r="G104" s="23">
        <v>36529</v>
      </c>
      <c r="H104" s="114">
        <f t="shared" si="35"/>
        <v>10000</v>
      </c>
      <c r="I104" s="114">
        <f t="shared" si="38"/>
        <v>2027</v>
      </c>
      <c r="J104" s="114">
        <f t="shared" si="38"/>
        <v>0</v>
      </c>
      <c r="K104" s="15">
        <f t="shared" si="32"/>
        <v>12027</v>
      </c>
      <c r="L104" s="16">
        <v>10000</v>
      </c>
      <c r="M104" s="72">
        <v>2027</v>
      </c>
      <c r="N104" s="72">
        <v>0</v>
      </c>
      <c r="O104" s="15">
        <f t="shared" si="31"/>
        <v>12027</v>
      </c>
      <c r="P104" s="15">
        <f t="shared" si="33"/>
        <v>0</v>
      </c>
      <c r="Q104" s="16">
        <v>1059</v>
      </c>
      <c r="R104" s="16">
        <v>0</v>
      </c>
      <c r="S104" s="17">
        <f t="shared" si="34"/>
        <v>1059</v>
      </c>
      <c r="T104" s="16">
        <v>0</v>
      </c>
      <c r="U104" s="16">
        <v>0</v>
      </c>
      <c r="V104" s="16">
        <v>25</v>
      </c>
      <c r="W104" s="16"/>
    </row>
    <row r="105" spans="1:23">
      <c r="A105" s="10">
        <v>97</v>
      </c>
      <c r="B105" s="10">
        <v>251</v>
      </c>
      <c r="C105" s="11" t="s">
        <v>350</v>
      </c>
      <c r="D105" s="21">
        <v>36172</v>
      </c>
      <c r="E105" s="142">
        <v>10000</v>
      </c>
      <c r="F105" s="143">
        <f t="shared" si="37"/>
        <v>10000</v>
      </c>
      <c r="G105" s="23">
        <v>36529</v>
      </c>
      <c r="H105" s="114">
        <f t="shared" si="35"/>
        <v>10000</v>
      </c>
      <c r="I105" s="114">
        <f t="shared" si="38"/>
        <v>1996</v>
      </c>
      <c r="J105" s="114">
        <f t="shared" si="38"/>
        <v>0</v>
      </c>
      <c r="K105" s="15">
        <f t="shared" si="32"/>
        <v>11996</v>
      </c>
      <c r="L105" s="16">
        <v>10000</v>
      </c>
      <c r="M105" s="72">
        <v>1996</v>
      </c>
      <c r="N105" s="72">
        <v>0</v>
      </c>
      <c r="O105" s="15">
        <f t="shared" si="31"/>
        <v>11996</v>
      </c>
      <c r="P105" s="15">
        <f t="shared" si="33"/>
        <v>0</v>
      </c>
      <c r="Q105" s="16">
        <v>0</v>
      </c>
      <c r="R105" s="16">
        <v>0</v>
      </c>
      <c r="S105" s="17">
        <f t="shared" si="34"/>
        <v>0</v>
      </c>
      <c r="T105" s="16">
        <v>0</v>
      </c>
      <c r="U105" s="16">
        <v>0</v>
      </c>
      <c r="V105" s="16">
        <v>50</v>
      </c>
      <c r="W105" s="16"/>
    </row>
    <row r="106" spans="1:23">
      <c r="A106" s="10">
        <v>98</v>
      </c>
      <c r="B106" s="10">
        <v>252</v>
      </c>
      <c r="C106" s="11" t="s">
        <v>351</v>
      </c>
      <c r="D106" s="21">
        <v>36172</v>
      </c>
      <c r="E106" s="142">
        <v>10000</v>
      </c>
      <c r="F106" s="143">
        <f t="shared" si="37"/>
        <v>10000</v>
      </c>
      <c r="G106" s="23">
        <v>36529</v>
      </c>
      <c r="H106" s="114">
        <f t="shared" si="35"/>
        <v>10000</v>
      </c>
      <c r="I106" s="114">
        <f t="shared" si="38"/>
        <v>1842</v>
      </c>
      <c r="J106" s="114">
        <f t="shared" si="38"/>
        <v>0</v>
      </c>
      <c r="K106" s="15">
        <f t="shared" si="32"/>
        <v>11842</v>
      </c>
      <c r="L106" s="16">
        <v>10000</v>
      </c>
      <c r="M106" s="72">
        <v>1842</v>
      </c>
      <c r="N106" s="72">
        <v>0</v>
      </c>
      <c r="O106" s="15">
        <f t="shared" si="31"/>
        <v>11842</v>
      </c>
      <c r="P106" s="15">
        <f t="shared" si="33"/>
        <v>0</v>
      </c>
      <c r="Q106" s="16">
        <v>0</v>
      </c>
      <c r="R106" s="16">
        <v>0</v>
      </c>
      <c r="S106" s="17">
        <f t="shared" si="34"/>
        <v>0</v>
      </c>
      <c r="T106" s="16">
        <v>0</v>
      </c>
      <c r="U106" s="16">
        <v>0</v>
      </c>
      <c r="V106" s="16">
        <v>60</v>
      </c>
      <c r="W106" s="16"/>
    </row>
    <row r="107" spans="1:23">
      <c r="A107" s="10">
        <v>99</v>
      </c>
      <c r="B107" s="10">
        <v>253</v>
      </c>
      <c r="C107" s="11" t="s">
        <v>352</v>
      </c>
      <c r="D107" s="21">
        <v>36172</v>
      </c>
      <c r="E107" s="142">
        <v>10000</v>
      </c>
      <c r="F107" s="143">
        <f t="shared" ref="F107:F125" si="39">SUM(E107:E107)</f>
        <v>10000</v>
      </c>
      <c r="G107" s="23">
        <v>36529</v>
      </c>
      <c r="H107" s="114">
        <f t="shared" si="35"/>
        <v>10000</v>
      </c>
      <c r="I107" s="114">
        <f t="shared" si="38"/>
        <v>1897</v>
      </c>
      <c r="J107" s="114">
        <f t="shared" si="38"/>
        <v>0</v>
      </c>
      <c r="K107" s="15">
        <f t="shared" si="32"/>
        <v>11897</v>
      </c>
      <c r="L107" s="16">
        <v>10000</v>
      </c>
      <c r="M107" s="72">
        <v>1897</v>
      </c>
      <c r="N107" s="72">
        <v>0</v>
      </c>
      <c r="O107" s="15">
        <f t="shared" si="31"/>
        <v>11897</v>
      </c>
      <c r="P107" s="15">
        <f t="shared" si="33"/>
        <v>0</v>
      </c>
      <c r="Q107" s="16">
        <v>0</v>
      </c>
      <c r="R107" s="16">
        <v>0</v>
      </c>
      <c r="S107" s="17">
        <f t="shared" si="34"/>
        <v>0</v>
      </c>
      <c r="T107" s="16">
        <v>0</v>
      </c>
      <c r="U107" s="16">
        <v>0</v>
      </c>
      <c r="V107" s="16">
        <v>45</v>
      </c>
      <c r="W107" s="16"/>
    </row>
    <row r="108" spans="1:23">
      <c r="A108" s="10">
        <v>100</v>
      </c>
      <c r="B108" s="10">
        <v>254</v>
      </c>
      <c r="C108" s="11" t="s">
        <v>353</v>
      </c>
      <c r="D108" s="21">
        <v>36172</v>
      </c>
      <c r="E108" s="142">
        <v>10000</v>
      </c>
      <c r="F108" s="143">
        <f t="shared" si="39"/>
        <v>10000</v>
      </c>
      <c r="G108" s="23">
        <v>36529</v>
      </c>
      <c r="H108" s="114">
        <f t="shared" si="35"/>
        <v>10000</v>
      </c>
      <c r="I108" s="114">
        <f t="shared" si="38"/>
        <v>4508</v>
      </c>
      <c r="J108" s="114">
        <f t="shared" si="38"/>
        <v>0</v>
      </c>
      <c r="K108" s="15">
        <f t="shared" si="32"/>
        <v>14508</v>
      </c>
      <c r="L108" s="16">
        <v>10000</v>
      </c>
      <c r="M108" s="72">
        <v>4508</v>
      </c>
      <c r="N108" s="72">
        <v>0</v>
      </c>
      <c r="O108" s="15">
        <f t="shared" ref="O108:O152" si="40">L108+M108+N108</f>
        <v>14508</v>
      </c>
      <c r="P108" s="15">
        <f t="shared" si="33"/>
        <v>0</v>
      </c>
      <c r="Q108" s="16">
        <v>0</v>
      </c>
      <c r="R108" s="16">
        <v>0</v>
      </c>
      <c r="S108" s="17">
        <f t="shared" si="34"/>
        <v>0</v>
      </c>
      <c r="T108" s="16">
        <v>0</v>
      </c>
      <c r="U108" s="16">
        <v>0</v>
      </c>
      <c r="V108" s="16">
        <v>0</v>
      </c>
      <c r="W108" s="16"/>
    </row>
    <row r="109" spans="1:23">
      <c r="A109" s="10">
        <v>101</v>
      </c>
      <c r="B109" s="10">
        <v>255</v>
      </c>
      <c r="C109" s="11" t="s">
        <v>354</v>
      </c>
      <c r="D109" s="21">
        <v>36172</v>
      </c>
      <c r="E109" s="142">
        <v>10000</v>
      </c>
      <c r="F109" s="143">
        <f t="shared" si="39"/>
        <v>10000</v>
      </c>
      <c r="G109" s="23">
        <v>36529</v>
      </c>
      <c r="H109" s="114">
        <f t="shared" si="35"/>
        <v>10000</v>
      </c>
      <c r="I109" s="114">
        <f t="shared" si="38"/>
        <v>3988</v>
      </c>
      <c r="J109" s="114">
        <f t="shared" si="38"/>
        <v>0</v>
      </c>
      <c r="K109" s="15">
        <f t="shared" ref="K109:K153" si="41">H109+I109+J109</f>
        <v>13988</v>
      </c>
      <c r="L109" s="16">
        <v>10000</v>
      </c>
      <c r="M109" s="72">
        <v>3988</v>
      </c>
      <c r="N109" s="72">
        <v>0</v>
      </c>
      <c r="O109" s="15">
        <f t="shared" si="40"/>
        <v>13988</v>
      </c>
      <c r="P109" s="15">
        <f t="shared" ref="P109:P153" si="42">H109-L109</f>
        <v>0</v>
      </c>
      <c r="Q109" s="16">
        <v>0</v>
      </c>
      <c r="R109" s="16">
        <v>0</v>
      </c>
      <c r="S109" s="17">
        <f t="shared" ref="S109:S153" si="43">P109+Q109+R109</f>
        <v>0</v>
      </c>
      <c r="T109" s="16">
        <v>0</v>
      </c>
      <c r="U109" s="16">
        <v>0</v>
      </c>
      <c r="V109" s="16">
        <v>30</v>
      </c>
      <c r="W109" s="16"/>
    </row>
    <row r="110" spans="1:23">
      <c r="A110" s="10">
        <v>102</v>
      </c>
      <c r="B110" s="10">
        <v>256</v>
      </c>
      <c r="C110" s="11" t="s">
        <v>355</v>
      </c>
      <c r="D110" s="21">
        <v>36172</v>
      </c>
      <c r="E110" s="142">
        <v>10000</v>
      </c>
      <c r="F110" s="143">
        <f t="shared" si="39"/>
        <v>10000</v>
      </c>
      <c r="G110" s="23">
        <v>36529</v>
      </c>
      <c r="H110" s="114">
        <f t="shared" si="35"/>
        <v>10000</v>
      </c>
      <c r="I110" s="114">
        <f t="shared" si="38"/>
        <v>2339</v>
      </c>
      <c r="J110" s="114">
        <f t="shared" si="38"/>
        <v>0</v>
      </c>
      <c r="K110" s="15">
        <f t="shared" si="41"/>
        <v>12339</v>
      </c>
      <c r="L110" s="16">
        <v>10000</v>
      </c>
      <c r="M110" s="72">
        <v>2339</v>
      </c>
      <c r="N110" s="72">
        <v>0</v>
      </c>
      <c r="O110" s="15">
        <f t="shared" si="40"/>
        <v>12339</v>
      </c>
      <c r="P110" s="15">
        <f t="shared" si="42"/>
        <v>0</v>
      </c>
      <c r="Q110" s="16">
        <v>0</v>
      </c>
      <c r="R110" s="16">
        <v>0</v>
      </c>
      <c r="S110" s="17">
        <f t="shared" si="43"/>
        <v>0</v>
      </c>
      <c r="T110" s="16">
        <v>0</v>
      </c>
      <c r="U110" s="16">
        <v>0</v>
      </c>
      <c r="V110" s="16">
        <v>35</v>
      </c>
      <c r="W110" s="16"/>
    </row>
    <row r="111" spans="1:23">
      <c r="A111" s="10">
        <v>103</v>
      </c>
      <c r="B111" s="10">
        <v>257</v>
      </c>
      <c r="C111" s="11" t="s">
        <v>356</v>
      </c>
      <c r="D111" s="21">
        <v>36172</v>
      </c>
      <c r="E111" s="142">
        <v>10000</v>
      </c>
      <c r="F111" s="143">
        <f t="shared" si="39"/>
        <v>10000</v>
      </c>
      <c r="G111" s="23">
        <v>36529</v>
      </c>
      <c r="H111" s="114">
        <f t="shared" si="35"/>
        <v>10000</v>
      </c>
      <c r="I111" s="114">
        <f t="shared" si="38"/>
        <v>1849</v>
      </c>
      <c r="J111" s="114">
        <f t="shared" si="38"/>
        <v>0</v>
      </c>
      <c r="K111" s="15">
        <f t="shared" si="41"/>
        <v>11849</v>
      </c>
      <c r="L111" s="16">
        <v>10000</v>
      </c>
      <c r="M111" s="72">
        <v>1849</v>
      </c>
      <c r="N111" s="72">
        <v>0</v>
      </c>
      <c r="O111" s="15">
        <f t="shared" si="40"/>
        <v>11849</v>
      </c>
      <c r="P111" s="15">
        <f t="shared" si="42"/>
        <v>0</v>
      </c>
      <c r="Q111" s="16">
        <v>0</v>
      </c>
      <c r="R111" s="16">
        <v>0</v>
      </c>
      <c r="S111" s="17">
        <f t="shared" si="43"/>
        <v>0</v>
      </c>
      <c r="T111" s="16">
        <v>0</v>
      </c>
      <c r="U111" s="16">
        <v>0</v>
      </c>
      <c r="V111" s="16">
        <v>130</v>
      </c>
      <c r="W111" s="16"/>
    </row>
    <row r="112" spans="1:23">
      <c r="A112" s="10">
        <v>104</v>
      </c>
      <c r="B112" s="10">
        <v>258</v>
      </c>
      <c r="C112" s="11" t="s">
        <v>357</v>
      </c>
      <c r="D112" s="21">
        <v>36172</v>
      </c>
      <c r="E112" s="142">
        <v>10000</v>
      </c>
      <c r="F112" s="143">
        <f t="shared" si="39"/>
        <v>10000</v>
      </c>
      <c r="G112" s="23">
        <v>36529</v>
      </c>
      <c r="H112" s="114">
        <f t="shared" ref="H112:H154" si="44">F112</f>
        <v>10000</v>
      </c>
      <c r="I112" s="114">
        <f t="shared" si="38"/>
        <v>1550</v>
      </c>
      <c r="J112" s="114">
        <f t="shared" si="38"/>
        <v>0</v>
      </c>
      <c r="K112" s="15">
        <f t="shared" si="41"/>
        <v>11550</v>
      </c>
      <c r="L112" s="16">
        <v>10000</v>
      </c>
      <c r="M112" s="72">
        <v>1550</v>
      </c>
      <c r="N112" s="72">
        <v>0</v>
      </c>
      <c r="O112" s="15">
        <f t="shared" si="40"/>
        <v>11550</v>
      </c>
      <c r="P112" s="15">
        <f t="shared" si="42"/>
        <v>0</v>
      </c>
      <c r="Q112" s="16">
        <v>0</v>
      </c>
      <c r="R112" s="16">
        <v>0</v>
      </c>
      <c r="S112" s="17">
        <f t="shared" si="43"/>
        <v>0</v>
      </c>
      <c r="T112" s="16">
        <v>0</v>
      </c>
      <c r="U112" s="16">
        <v>0</v>
      </c>
      <c r="V112" s="16">
        <v>135</v>
      </c>
      <c r="W112" s="16"/>
    </row>
    <row r="113" spans="1:23">
      <c r="A113" s="10">
        <v>105</v>
      </c>
      <c r="B113" s="10">
        <v>259</v>
      </c>
      <c r="C113" s="11" t="s">
        <v>358</v>
      </c>
      <c r="D113" s="21">
        <v>36172</v>
      </c>
      <c r="E113" s="142">
        <v>10000</v>
      </c>
      <c r="F113" s="143">
        <f t="shared" si="39"/>
        <v>10000</v>
      </c>
      <c r="G113" s="23">
        <v>36529</v>
      </c>
      <c r="H113" s="114">
        <f t="shared" si="44"/>
        <v>10000</v>
      </c>
      <c r="I113" s="114">
        <f t="shared" si="38"/>
        <v>945</v>
      </c>
      <c r="J113" s="114">
        <f t="shared" si="38"/>
        <v>0</v>
      </c>
      <c r="K113" s="15">
        <f t="shared" si="41"/>
        <v>10945</v>
      </c>
      <c r="L113" s="16">
        <v>10000</v>
      </c>
      <c r="M113" s="72">
        <v>945</v>
      </c>
      <c r="N113" s="72">
        <v>0</v>
      </c>
      <c r="O113" s="15">
        <f t="shared" si="40"/>
        <v>10945</v>
      </c>
      <c r="P113" s="15">
        <f t="shared" si="42"/>
        <v>0</v>
      </c>
      <c r="Q113" s="16">
        <v>0</v>
      </c>
      <c r="R113" s="16">
        <v>0</v>
      </c>
      <c r="S113" s="17">
        <f t="shared" si="43"/>
        <v>0</v>
      </c>
      <c r="T113" s="16">
        <v>0</v>
      </c>
      <c r="U113" s="16">
        <v>0</v>
      </c>
      <c r="V113" s="16">
        <v>25</v>
      </c>
      <c r="W113" s="16"/>
    </row>
    <row r="114" spans="1:23">
      <c r="A114" s="10">
        <v>106</v>
      </c>
      <c r="B114" s="10">
        <v>260</v>
      </c>
      <c r="C114" s="11" t="s">
        <v>359</v>
      </c>
      <c r="D114" s="21">
        <v>36172</v>
      </c>
      <c r="E114" s="142">
        <v>10000</v>
      </c>
      <c r="F114" s="143">
        <f t="shared" si="39"/>
        <v>10000</v>
      </c>
      <c r="G114" s="23">
        <v>36529</v>
      </c>
      <c r="H114" s="114">
        <f t="shared" si="44"/>
        <v>10000</v>
      </c>
      <c r="I114" s="114">
        <f t="shared" si="38"/>
        <v>3085</v>
      </c>
      <c r="J114" s="114">
        <f t="shared" si="38"/>
        <v>0</v>
      </c>
      <c r="K114" s="15">
        <f t="shared" si="41"/>
        <v>13085</v>
      </c>
      <c r="L114" s="16">
        <v>10000</v>
      </c>
      <c r="M114" s="72">
        <v>3085</v>
      </c>
      <c r="N114" s="72">
        <v>0</v>
      </c>
      <c r="O114" s="15">
        <f t="shared" si="40"/>
        <v>13085</v>
      </c>
      <c r="P114" s="15">
        <f t="shared" si="42"/>
        <v>0</v>
      </c>
      <c r="Q114" s="16">
        <v>0</v>
      </c>
      <c r="R114" s="16">
        <v>0</v>
      </c>
      <c r="S114" s="17">
        <f t="shared" si="43"/>
        <v>0</v>
      </c>
      <c r="T114" s="16">
        <v>0</v>
      </c>
      <c r="U114" s="16">
        <v>0</v>
      </c>
      <c r="V114" s="16">
        <v>70</v>
      </c>
      <c r="W114" s="16"/>
    </row>
    <row r="115" spans="1:23">
      <c r="A115" s="10">
        <v>107</v>
      </c>
      <c r="B115" s="10">
        <v>261</v>
      </c>
      <c r="C115" s="11" t="s">
        <v>360</v>
      </c>
      <c r="D115" s="21">
        <v>36172</v>
      </c>
      <c r="E115" s="142">
        <v>10000</v>
      </c>
      <c r="F115" s="143">
        <f t="shared" si="39"/>
        <v>10000</v>
      </c>
      <c r="G115" s="23">
        <v>36529</v>
      </c>
      <c r="H115" s="114">
        <f t="shared" si="44"/>
        <v>10000</v>
      </c>
      <c r="I115" s="114">
        <f t="shared" si="38"/>
        <v>1639</v>
      </c>
      <c r="J115" s="114">
        <f t="shared" si="38"/>
        <v>0</v>
      </c>
      <c r="K115" s="15">
        <f t="shared" si="41"/>
        <v>11639</v>
      </c>
      <c r="L115" s="16">
        <v>10000</v>
      </c>
      <c r="M115" s="72">
        <v>1639</v>
      </c>
      <c r="N115" s="72">
        <v>0</v>
      </c>
      <c r="O115" s="15">
        <f t="shared" si="40"/>
        <v>11639</v>
      </c>
      <c r="P115" s="15">
        <f t="shared" si="42"/>
        <v>0</v>
      </c>
      <c r="Q115" s="16">
        <v>0</v>
      </c>
      <c r="R115" s="16">
        <v>0</v>
      </c>
      <c r="S115" s="17">
        <f t="shared" si="43"/>
        <v>0</v>
      </c>
      <c r="T115" s="16">
        <v>0</v>
      </c>
      <c r="U115" s="16">
        <v>0</v>
      </c>
      <c r="V115" s="16">
        <v>150</v>
      </c>
      <c r="W115" s="16"/>
    </row>
    <row r="116" spans="1:23">
      <c r="A116" s="10">
        <v>108</v>
      </c>
      <c r="B116" s="10">
        <v>274</v>
      </c>
      <c r="C116" s="11" t="s">
        <v>369</v>
      </c>
      <c r="D116" s="114" t="s">
        <v>127</v>
      </c>
      <c r="E116" s="142">
        <v>5000</v>
      </c>
      <c r="F116" s="143">
        <f t="shared" si="39"/>
        <v>5000</v>
      </c>
      <c r="G116" s="22" t="s">
        <v>837</v>
      </c>
      <c r="H116" s="114">
        <f t="shared" si="44"/>
        <v>5000</v>
      </c>
      <c r="I116" s="114">
        <f t="shared" si="38"/>
        <v>773</v>
      </c>
      <c r="J116" s="114">
        <f t="shared" si="38"/>
        <v>0</v>
      </c>
      <c r="K116" s="15">
        <f t="shared" si="41"/>
        <v>5773</v>
      </c>
      <c r="L116" s="16">
        <v>5000</v>
      </c>
      <c r="M116" s="72">
        <v>773</v>
      </c>
      <c r="N116" s="72">
        <v>0</v>
      </c>
      <c r="O116" s="15">
        <f t="shared" si="40"/>
        <v>5773</v>
      </c>
      <c r="P116" s="15">
        <f t="shared" si="42"/>
        <v>0</v>
      </c>
      <c r="Q116" s="16">
        <v>0</v>
      </c>
      <c r="R116" s="16">
        <v>0</v>
      </c>
      <c r="S116" s="17">
        <f t="shared" si="43"/>
        <v>0</v>
      </c>
      <c r="T116" s="16">
        <v>0</v>
      </c>
      <c r="U116" s="16">
        <v>0</v>
      </c>
      <c r="V116" s="16">
        <v>125</v>
      </c>
      <c r="W116" s="16"/>
    </row>
    <row r="117" spans="1:23">
      <c r="A117" s="10">
        <v>109</v>
      </c>
      <c r="B117" s="10">
        <v>275</v>
      </c>
      <c r="C117" s="11" t="s">
        <v>370</v>
      </c>
      <c r="D117" s="114" t="s">
        <v>127</v>
      </c>
      <c r="E117" s="142">
        <v>5000</v>
      </c>
      <c r="F117" s="143">
        <f t="shared" si="39"/>
        <v>5000</v>
      </c>
      <c r="G117" s="22" t="s">
        <v>837</v>
      </c>
      <c r="H117" s="114">
        <f t="shared" si="44"/>
        <v>5000</v>
      </c>
      <c r="I117" s="114">
        <f t="shared" si="38"/>
        <v>768</v>
      </c>
      <c r="J117" s="114">
        <f t="shared" si="38"/>
        <v>0</v>
      </c>
      <c r="K117" s="15">
        <f t="shared" si="41"/>
        <v>5768</v>
      </c>
      <c r="L117" s="16">
        <v>5000</v>
      </c>
      <c r="M117" s="72">
        <v>768</v>
      </c>
      <c r="N117" s="72">
        <v>0</v>
      </c>
      <c r="O117" s="15">
        <f t="shared" si="40"/>
        <v>5768</v>
      </c>
      <c r="P117" s="15">
        <f t="shared" si="42"/>
        <v>0</v>
      </c>
      <c r="Q117" s="16">
        <v>0</v>
      </c>
      <c r="R117" s="16">
        <v>0</v>
      </c>
      <c r="S117" s="17">
        <f t="shared" si="43"/>
        <v>0</v>
      </c>
      <c r="T117" s="16">
        <v>0</v>
      </c>
      <c r="U117" s="16">
        <v>0</v>
      </c>
      <c r="V117" s="16">
        <v>130</v>
      </c>
      <c r="W117" s="16"/>
    </row>
    <row r="118" spans="1:23">
      <c r="A118" s="10">
        <v>110</v>
      </c>
      <c r="B118" s="10">
        <v>276</v>
      </c>
      <c r="C118" s="11" t="s">
        <v>371</v>
      </c>
      <c r="D118" s="114" t="s">
        <v>127</v>
      </c>
      <c r="E118" s="142">
        <v>5000</v>
      </c>
      <c r="F118" s="143">
        <f t="shared" si="39"/>
        <v>5000</v>
      </c>
      <c r="G118" s="22" t="s">
        <v>837</v>
      </c>
      <c r="H118" s="114">
        <f t="shared" si="44"/>
        <v>5000</v>
      </c>
      <c r="I118" s="114">
        <f t="shared" si="38"/>
        <v>2203</v>
      </c>
      <c r="J118" s="114">
        <f t="shared" si="38"/>
        <v>0</v>
      </c>
      <c r="K118" s="15">
        <f t="shared" si="41"/>
        <v>7203</v>
      </c>
      <c r="L118" s="16">
        <v>5000</v>
      </c>
      <c r="M118" s="72">
        <v>2203</v>
      </c>
      <c r="N118" s="72">
        <v>0</v>
      </c>
      <c r="O118" s="15">
        <f t="shared" si="40"/>
        <v>7203</v>
      </c>
      <c r="P118" s="15">
        <f t="shared" si="42"/>
        <v>0</v>
      </c>
      <c r="Q118" s="16">
        <v>0</v>
      </c>
      <c r="R118" s="16">
        <v>0</v>
      </c>
      <c r="S118" s="17">
        <f t="shared" si="43"/>
        <v>0</v>
      </c>
      <c r="T118" s="16">
        <v>0</v>
      </c>
      <c r="U118" s="16">
        <v>0</v>
      </c>
      <c r="V118" s="16">
        <v>40</v>
      </c>
      <c r="W118" s="16"/>
    </row>
    <row r="119" spans="1:23">
      <c r="A119" s="10">
        <v>111</v>
      </c>
      <c r="B119" s="10">
        <v>277</v>
      </c>
      <c r="C119" s="11" t="s">
        <v>372</v>
      </c>
      <c r="D119" s="114" t="s">
        <v>127</v>
      </c>
      <c r="E119" s="142">
        <v>5000</v>
      </c>
      <c r="F119" s="143">
        <f t="shared" si="39"/>
        <v>5000</v>
      </c>
      <c r="G119" s="22" t="s">
        <v>837</v>
      </c>
      <c r="H119" s="114">
        <f t="shared" si="44"/>
        <v>5000</v>
      </c>
      <c r="I119" s="114">
        <f t="shared" si="38"/>
        <v>555</v>
      </c>
      <c r="J119" s="114">
        <f t="shared" si="38"/>
        <v>0</v>
      </c>
      <c r="K119" s="15">
        <f t="shared" si="41"/>
        <v>5555</v>
      </c>
      <c r="L119" s="16">
        <v>5000</v>
      </c>
      <c r="M119" s="72">
        <v>555</v>
      </c>
      <c r="N119" s="72">
        <v>0</v>
      </c>
      <c r="O119" s="15">
        <f t="shared" si="40"/>
        <v>5555</v>
      </c>
      <c r="P119" s="15">
        <f t="shared" si="42"/>
        <v>0</v>
      </c>
      <c r="Q119" s="16">
        <v>0</v>
      </c>
      <c r="R119" s="16">
        <v>0</v>
      </c>
      <c r="S119" s="17">
        <f t="shared" si="43"/>
        <v>0</v>
      </c>
      <c r="T119" s="16">
        <v>0</v>
      </c>
      <c r="U119" s="16">
        <v>0</v>
      </c>
      <c r="V119" s="16">
        <v>65</v>
      </c>
      <c r="W119" s="16"/>
    </row>
    <row r="120" spans="1:23">
      <c r="A120" s="10">
        <v>112</v>
      </c>
      <c r="B120" s="10">
        <v>278</v>
      </c>
      <c r="C120" s="11" t="s">
        <v>373</v>
      </c>
      <c r="D120" s="114" t="s">
        <v>127</v>
      </c>
      <c r="E120" s="142">
        <v>5000</v>
      </c>
      <c r="F120" s="143">
        <f t="shared" si="39"/>
        <v>5000</v>
      </c>
      <c r="G120" s="22" t="s">
        <v>837</v>
      </c>
      <c r="H120" s="114">
        <f t="shared" si="44"/>
        <v>5000</v>
      </c>
      <c r="I120" s="114">
        <f t="shared" si="38"/>
        <v>2002</v>
      </c>
      <c r="J120" s="114">
        <f t="shared" si="38"/>
        <v>0</v>
      </c>
      <c r="K120" s="15">
        <f t="shared" si="41"/>
        <v>7002</v>
      </c>
      <c r="L120" s="16">
        <v>5000</v>
      </c>
      <c r="M120" s="72">
        <v>2002</v>
      </c>
      <c r="N120" s="72">
        <v>0</v>
      </c>
      <c r="O120" s="15">
        <f t="shared" si="40"/>
        <v>7002</v>
      </c>
      <c r="P120" s="15">
        <f t="shared" si="42"/>
        <v>0</v>
      </c>
      <c r="Q120" s="16">
        <v>0</v>
      </c>
      <c r="R120" s="16">
        <v>0</v>
      </c>
      <c r="S120" s="17">
        <f t="shared" si="43"/>
        <v>0</v>
      </c>
      <c r="T120" s="16">
        <v>0</v>
      </c>
      <c r="U120" s="16">
        <v>0</v>
      </c>
      <c r="V120" s="16">
        <v>70</v>
      </c>
      <c r="W120" s="16"/>
    </row>
    <row r="121" spans="1:23">
      <c r="A121" s="10">
        <v>113</v>
      </c>
      <c r="B121" s="10">
        <v>279</v>
      </c>
      <c r="C121" s="11" t="s">
        <v>374</v>
      </c>
      <c r="D121" s="114" t="s">
        <v>127</v>
      </c>
      <c r="E121" s="142">
        <v>5000</v>
      </c>
      <c r="F121" s="143">
        <f t="shared" si="39"/>
        <v>5000</v>
      </c>
      <c r="G121" s="22" t="s">
        <v>837</v>
      </c>
      <c r="H121" s="114">
        <f t="shared" si="44"/>
        <v>5000</v>
      </c>
      <c r="I121" s="114">
        <f t="shared" si="38"/>
        <v>1101</v>
      </c>
      <c r="J121" s="114">
        <f t="shared" si="38"/>
        <v>0</v>
      </c>
      <c r="K121" s="15">
        <f t="shared" si="41"/>
        <v>6101</v>
      </c>
      <c r="L121" s="16">
        <v>5000</v>
      </c>
      <c r="M121" s="72">
        <v>1101</v>
      </c>
      <c r="N121" s="72">
        <v>0</v>
      </c>
      <c r="O121" s="15">
        <f t="shared" si="40"/>
        <v>6101</v>
      </c>
      <c r="P121" s="15">
        <f t="shared" si="42"/>
        <v>0</v>
      </c>
      <c r="Q121" s="16">
        <v>0</v>
      </c>
      <c r="R121" s="16">
        <v>0</v>
      </c>
      <c r="S121" s="17">
        <f t="shared" si="43"/>
        <v>0</v>
      </c>
      <c r="T121" s="16">
        <v>0</v>
      </c>
      <c r="U121" s="16">
        <v>0</v>
      </c>
      <c r="V121" s="16">
        <v>80</v>
      </c>
      <c r="W121" s="16"/>
    </row>
    <row r="122" spans="1:23">
      <c r="A122" s="10">
        <v>114</v>
      </c>
      <c r="B122" s="10">
        <v>280</v>
      </c>
      <c r="C122" s="11" t="s">
        <v>375</v>
      </c>
      <c r="D122" s="114" t="s">
        <v>127</v>
      </c>
      <c r="E122" s="142">
        <v>5000</v>
      </c>
      <c r="F122" s="143">
        <f t="shared" si="39"/>
        <v>5000</v>
      </c>
      <c r="G122" s="22" t="s">
        <v>837</v>
      </c>
      <c r="H122" s="114">
        <f t="shared" si="44"/>
        <v>5000</v>
      </c>
      <c r="I122" s="114">
        <f t="shared" si="38"/>
        <v>1288</v>
      </c>
      <c r="J122" s="114">
        <f t="shared" si="38"/>
        <v>0</v>
      </c>
      <c r="K122" s="15">
        <f t="shared" si="41"/>
        <v>6288</v>
      </c>
      <c r="L122" s="16">
        <v>5000</v>
      </c>
      <c r="M122" s="72">
        <v>1288</v>
      </c>
      <c r="N122" s="72">
        <v>0</v>
      </c>
      <c r="O122" s="15">
        <f t="shared" si="40"/>
        <v>6288</v>
      </c>
      <c r="P122" s="15">
        <f t="shared" si="42"/>
        <v>0</v>
      </c>
      <c r="Q122" s="16">
        <v>0</v>
      </c>
      <c r="R122" s="16">
        <v>0</v>
      </c>
      <c r="S122" s="17">
        <f t="shared" si="43"/>
        <v>0</v>
      </c>
      <c r="T122" s="16">
        <v>0</v>
      </c>
      <c r="U122" s="16">
        <v>0</v>
      </c>
      <c r="V122" s="16">
        <v>80</v>
      </c>
      <c r="W122" s="16"/>
    </row>
    <row r="123" spans="1:23">
      <c r="A123" s="10">
        <v>115</v>
      </c>
      <c r="B123" s="10">
        <v>281</v>
      </c>
      <c r="C123" s="11" t="s">
        <v>246</v>
      </c>
      <c r="D123" s="114" t="s">
        <v>128</v>
      </c>
      <c r="E123" s="142">
        <v>7500</v>
      </c>
      <c r="F123" s="143">
        <f t="shared" si="39"/>
        <v>7500</v>
      </c>
      <c r="G123" s="22" t="s">
        <v>837</v>
      </c>
      <c r="H123" s="114">
        <f t="shared" si="44"/>
        <v>7500</v>
      </c>
      <c r="I123" s="114">
        <f t="shared" si="38"/>
        <v>1442</v>
      </c>
      <c r="J123" s="114">
        <f t="shared" si="38"/>
        <v>0</v>
      </c>
      <c r="K123" s="15">
        <f t="shared" si="41"/>
        <v>8942</v>
      </c>
      <c r="L123" s="16">
        <v>7500</v>
      </c>
      <c r="M123" s="72">
        <v>1442</v>
      </c>
      <c r="N123" s="72">
        <v>0</v>
      </c>
      <c r="O123" s="15">
        <f t="shared" si="40"/>
        <v>8942</v>
      </c>
      <c r="P123" s="15">
        <f t="shared" si="42"/>
        <v>0</v>
      </c>
      <c r="Q123" s="16">
        <v>0</v>
      </c>
      <c r="R123" s="16">
        <v>0</v>
      </c>
      <c r="S123" s="17">
        <f t="shared" si="43"/>
        <v>0</v>
      </c>
      <c r="T123" s="16">
        <v>0</v>
      </c>
      <c r="U123" s="16">
        <v>0</v>
      </c>
      <c r="V123" s="16">
        <v>40</v>
      </c>
      <c r="W123" s="16"/>
    </row>
    <row r="124" spans="1:23">
      <c r="A124" s="10">
        <v>116</v>
      </c>
      <c r="B124" s="10">
        <v>282</v>
      </c>
      <c r="C124" s="11" t="s">
        <v>376</v>
      </c>
      <c r="D124" s="114" t="s">
        <v>129</v>
      </c>
      <c r="E124" s="142">
        <v>7500</v>
      </c>
      <c r="F124" s="143">
        <f t="shared" si="39"/>
        <v>7500</v>
      </c>
      <c r="G124" s="22" t="s">
        <v>837</v>
      </c>
      <c r="H124" s="114">
        <f t="shared" si="44"/>
        <v>7500</v>
      </c>
      <c r="I124" s="114">
        <f t="shared" si="38"/>
        <v>1813</v>
      </c>
      <c r="J124" s="114">
        <f t="shared" si="38"/>
        <v>0</v>
      </c>
      <c r="K124" s="15">
        <f t="shared" si="41"/>
        <v>9313</v>
      </c>
      <c r="L124" s="16">
        <v>7500</v>
      </c>
      <c r="M124" s="72">
        <v>1813</v>
      </c>
      <c r="N124" s="72">
        <v>0</v>
      </c>
      <c r="O124" s="15">
        <f t="shared" si="40"/>
        <v>9313</v>
      </c>
      <c r="P124" s="15">
        <f t="shared" si="42"/>
        <v>0</v>
      </c>
      <c r="Q124" s="16">
        <v>0</v>
      </c>
      <c r="R124" s="16">
        <v>0</v>
      </c>
      <c r="S124" s="17">
        <f t="shared" si="43"/>
        <v>0</v>
      </c>
      <c r="T124" s="16">
        <v>0</v>
      </c>
      <c r="U124" s="16">
        <v>0</v>
      </c>
      <c r="V124" s="16">
        <v>80</v>
      </c>
      <c r="W124" s="16"/>
    </row>
    <row r="125" spans="1:23">
      <c r="A125" s="10">
        <v>117</v>
      </c>
      <c r="B125" s="10">
        <v>283</v>
      </c>
      <c r="C125" s="11" t="s">
        <v>377</v>
      </c>
      <c r="D125" s="114" t="s">
        <v>127</v>
      </c>
      <c r="E125" s="142">
        <v>7500</v>
      </c>
      <c r="F125" s="143">
        <f t="shared" si="39"/>
        <v>7500</v>
      </c>
      <c r="G125" s="22" t="s">
        <v>837</v>
      </c>
      <c r="H125" s="114">
        <f t="shared" si="44"/>
        <v>7500</v>
      </c>
      <c r="I125" s="114">
        <f t="shared" si="38"/>
        <v>1310</v>
      </c>
      <c r="J125" s="114">
        <f t="shared" si="38"/>
        <v>0</v>
      </c>
      <c r="K125" s="15">
        <f t="shared" si="41"/>
        <v>8810</v>
      </c>
      <c r="L125" s="16">
        <v>7500</v>
      </c>
      <c r="M125" s="72">
        <v>1310</v>
      </c>
      <c r="N125" s="72">
        <v>0</v>
      </c>
      <c r="O125" s="15">
        <f t="shared" si="40"/>
        <v>8810</v>
      </c>
      <c r="P125" s="15">
        <f t="shared" si="42"/>
        <v>0</v>
      </c>
      <c r="Q125" s="16">
        <v>0</v>
      </c>
      <c r="R125" s="16">
        <v>0</v>
      </c>
      <c r="S125" s="17">
        <f t="shared" si="43"/>
        <v>0</v>
      </c>
      <c r="T125" s="16">
        <v>0</v>
      </c>
      <c r="U125" s="16">
        <v>0</v>
      </c>
      <c r="V125" s="16">
        <v>35</v>
      </c>
      <c r="W125" s="16"/>
    </row>
    <row r="126" spans="1:23">
      <c r="A126" s="10">
        <v>118</v>
      </c>
      <c r="B126" s="10">
        <v>285</v>
      </c>
      <c r="C126" s="11" t="s">
        <v>378</v>
      </c>
      <c r="D126" s="114" t="s">
        <v>127</v>
      </c>
      <c r="E126" s="142">
        <v>7500</v>
      </c>
      <c r="F126" s="143">
        <f t="shared" ref="F126:F150" si="45">SUM(E126:E126)</f>
        <v>7500</v>
      </c>
      <c r="G126" s="22" t="s">
        <v>837</v>
      </c>
      <c r="H126" s="114">
        <f t="shared" si="44"/>
        <v>7500</v>
      </c>
      <c r="I126" s="114">
        <f t="shared" si="38"/>
        <v>1781</v>
      </c>
      <c r="J126" s="114">
        <f t="shared" si="38"/>
        <v>0</v>
      </c>
      <c r="K126" s="15">
        <f t="shared" si="41"/>
        <v>9281</v>
      </c>
      <c r="L126" s="16">
        <v>7500</v>
      </c>
      <c r="M126" s="72">
        <v>1781</v>
      </c>
      <c r="N126" s="72">
        <v>0</v>
      </c>
      <c r="O126" s="15">
        <f t="shared" si="40"/>
        <v>9281</v>
      </c>
      <c r="P126" s="15">
        <f t="shared" si="42"/>
        <v>0</v>
      </c>
      <c r="Q126" s="16">
        <v>0</v>
      </c>
      <c r="R126" s="16">
        <v>0</v>
      </c>
      <c r="S126" s="17">
        <f t="shared" si="43"/>
        <v>0</v>
      </c>
      <c r="T126" s="16">
        <v>0</v>
      </c>
      <c r="U126" s="16">
        <v>0</v>
      </c>
      <c r="V126" s="16">
        <v>40</v>
      </c>
      <c r="W126" s="16"/>
    </row>
    <row r="127" spans="1:23">
      <c r="A127" s="10">
        <v>119</v>
      </c>
      <c r="B127" s="10">
        <v>286</v>
      </c>
      <c r="C127" s="11" t="s">
        <v>379</v>
      </c>
      <c r="D127" s="114" t="s">
        <v>127</v>
      </c>
      <c r="E127" s="142">
        <v>7500</v>
      </c>
      <c r="F127" s="143">
        <f t="shared" si="45"/>
        <v>7500</v>
      </c>
      <c r="G127" s="22" t="s">
        <v>837</v>
      </c>
      <c r="H127" s="114">
        <f t="shared" si="44"/>
        <v>7500</v>
      </c>
      <c r="I127" s="114">
        <f t="shared" ref="I127:J150" si="46">M127</f>
        <v>817</v>
      </c>
      <c r="J127" s="114">
        <f t="shared" si="46"/>
        <v>0</v>
      </c>
      <c r="K127" s="15">
        <f t="shared" si="41"/>
        <v>8317</v>
      </c>
      <c r="L127" s="16">
        <v>7500</v>
      </c>
      <c r="M127" s="72">
        <v>817</v>
      </c>
      <c r="N127" s="72">
        <v>0</v>
      </c>
      <c r="O127" s="15">
        <f t="shared" si="40"/>
        <v>8317</v>
      </c>
      <c r="P127" s="15">
        <f t="shared" si="42"/>
        <v>0</v>
      </c>
      <c r="Q127" s="16">
        <v>0</v>
      </c>
      <c r="R127" s="16">
        <v>0</v>
      </c>
      <c r="S127" s="17">
        <f t="shared" si="43"/>
        <v>0</v>
      </c>
      <c r="T127" s="16">
        <v>0</v>
      </c>
      <c r="U127" s="16">
        <v>0</v>
      </c>
      <c r="V127" s="16">
        <v>60</v>
      </c>
      <c r="W127" s="16"/>
    </row>
    <row r="128" spans="1:23">
      <c r="A128" s="10">
        <v>120</v>
      </c>
      <c r="B128" s="10">
        <v>287</v>
      </c>
      <c r="C128" s="11" t="s">
        <v>380</v>
      </c>
      <c r="D128" s="114" t="s">
        <v>127</v>
      </c>
      <c r="E128" s="142">
        <v>7500</v>
      </c>
      <c r="F128" s="143">
        <f t="shared" si="45"/>
        <v>7500</v>
      </c>
      <c r="G128" s="22" t="s">
        <v>837</v>
      </c>
      <c r="H128" s="114">
        <f t="shared" si="44"/>
        <v>7500</v>
      </c>
      <c r="I128" s="114">
        <f t="shared" si="46"/>
        <v>1942</v>
      </c>
      <c r="J128" s="114">
        <f t="shared" si="46"/>
        <v>0</v>
      </c>
      <c r="K128" s="15">
        <f t="shared" si="41"/>
        <v>9442</v>
      </c>
      <c r="L128" s="16">
        <v>7500</v>
      </c>
      <c r="M128" s="72">
        <v>1942</v>
      </c>
      <c r="N128" s="72">
        <v>0</v>
      </c>
      <c r="O128" s="15">
        <f t="shared" si="40"/>
        <v>9442</v>
      </c>
      <c r="P128" s="15">
        <f t="shared" si="42"/>
        <v>0</v>
      </c>
      <c r="Q128" s="16">
        <v>0</v>
      </c>
      <c r="R128" s="16">
        <v>0</v>
      </c>
      <c r="S128" s="17">
        <f t="shared" si="43"/>
        <v>0</v>
      </c>
      <c r="T128" s="16">
        <v>0</v>
      </c>
      <c r="U128" s="16">
        <v>0</v>
      </c>
      <c r="V128" s="16">
        <v>110</v>
      </c>
      <c r="W128" s="16"/>
    </row>
    <row r="129" spans="1:23">
      <c r="A129" s="10">
        <v>121</v>
      </c>
      <c r="B129" s="10">
        <v>288</v>
      </c>
      <c r="C129" s="11" t="s">
        <v>381</v>
      </c>
      <c r="D129" s="114" t="s">
        <v>130</v>
      </c>
      <c r="E129" s="142">
        <v>7500</v>
      </c>
      <c r="F129" s="143">
        <f t="shared" si="45"/>
        <v>7500</v>
      </c>
      <c r="G129" s="22" t="s">
        <v>837</v>
      </c>
      <c r="H129" s="114">
        <f t="shared" si="44"/>
        <v>7500</v>
      </c>
      <c r="I129" s="114">
        <f t="shared" si="46"/>
        <v>3801</v>
      </c>
      <c r="J129" s="114">
        <f t="shared" si="46"/>
        <v>0</v>
      </c>
      <c r="K129" s="15">
        <f t="shared" si="41"/>
        <v>11301</v>
      </c>
      <c r="L129" s="16">
        <v>7500</v>
      </c>
      <c r="M129" s="72">
        <v>3801</v>
      </c>
      <c r="N129" s="72">
        <v>0</v>
      </c>
      <c r="O129" s="15">
        <f t="shared" si="40"/>
        <v>11301</v>
      </c>
      <c r="P129" s="15">
        <f t="shared" si="42"/>
        <v>0</v>
      </c>
      <c r="Q129" s="16">
        <v>0</v>
      </c>
      <c r="R129" s="16">
        <v>0</v>
      </c>
      <c r="S129" s="17">
        <f t="shared" si="43"/>
        <v>0</v>
      </c>
      <c r="T129" s="16">
        <v>0</v>
      </c>
      <c r="U129" s="16">
        <v>0</v>
      </c>
      <c r="V129" s="16">
        <v>100</v>
      </c>
      <c r="W129" s="16"/>
    </row>
    <row r="130" spans="1:23">
      <c r="A130" s="10">
        <v>122</v>
      </c>
      <c r="B130" s="10">
        <v>289</v>
      </c>
      <c r="C130" s="11" t="s">
        <v>382</v>
      </c>
      <c r="D130" s="114" t="s">
        <v>127</v>
      </c>
      <c r="E130" s="142">
        <v>7500</v>
      </c>
      <c r="F130" s="143">
        <f t="shared" si="45"/>
        <v>7500</v>
      </c>
      <c r="G130" s="22" t="s">
        <v>837</v>
      </c>
      <c r="H130" s="114">
        <f t="shared" si="44"/>
        <v>7500</v>
      </c>
      <c r="I130" s="114">
        <f t="shared" si="46"/>
        <v>1630</v>
      </c>
      <c r="J130" s="114">
        <f t="shared" si="46"/>
        <v>0</v>
      </c>
      <c r="K130" s="15">
        <f t="shared" si="41"/>
        <v>9130</v>
      </c>
      <c r="L130" s="16">
        <v>7500</v>
      </c>
      <c r="M130" s="72">
        <v>1630</v>
      </c>
      <c r="N130" s="72">
        <v>0</v>
      </c>
      <c r="O130" s="15">
        <f t="shared" si="40"/>
        <v>9130</v>
      </c>
      <c r="P130" s="15">
        <f t="shared" si="42"/>
        <v>0</v>
      </c>
      <c r="Q130" s="16">
        <v>0</v>
      </c>
      <c r="R130" s="16">
        <v>0</v>
      </c>
      <c r="S130" s="17">
        <f t="shared" si="43"/>
        <v>0</v>
      </c>
      <c r="T130" s="16">
        <v>0</v>
      </c>
      <c r="U130" s="16">
        <v>0</v>
      </c>
      <c r="V130" s="16">
        <v>95</v>
      </c>
      <c r="W130" s="16"/>
    </row>
    <row r="131" spans="1:23">
      <c r="A131" s="10">
        <v>123</v>
      </c>
      <c r="B131" s="10">
        <v>290</v>
      </c>
      <c r="C131" s="11" t="s">
        <v>383</v>
      </c>
      <c r="D131" s="114" t="s">
        <v>127</v>
      </c>
      <c r="E131" s="142">
        <v>7500</v>
      </c>
      <c r="F131" s="143">
        <f t="shared" si="45"/>
        <v>7500</v>
      </c>
      <c r="G131" s="22" t="s">
        <v>837</v>
      </c>
      <c r="H131" s="114">
        <f t="shared" si="44"/>
        <v>7500</v>
      </c>
      <c r="I131" s="114">
        <f t="shared" si="46"/>
        <v>3078</v>
      </c>
      <c r="J131" s="114">
        <f t="shared" si="46"/>
        <v>0</v>
      </c>
      <c r="K131" s="15">
        <f t="shared" si="41"/>
        <v>10578</v>
      </c>
      <c r="L131" s="16">
        <v>7500</v>
      </c>
      <c r="M131" s="72">
        <v>3078</v>
      </c>
      <c r="N131" s="72">
        <v>0</v>
      </c>
      <c r="O131" s="15">
        <f t="shared" si="40"/>
        <v>10578</v>
      </c>
      <c r="P131" s="15">
        <f t="shared" si="42"/>
        <v>0</v>
      </c>
      <c r="Q131" s="16">
        <v>0</v>
      </c>
      <c r="R131" s="16">
        <v>0</v>
      </c>
      <c r="S131" s="17">
        <f t="shared" si="43"/>
        <v>0</v>
      </c>
      <c r="T131" s="16">
        <v>0</v>
      </c>
      <c r="U131" s="16">
        <v>0</v>
      </c>
      <c r="V131" s="16">
        <v>65</v>
      </c>
      <c r="W131" s="16"/>
    </row>
    <row r="132" spans="1:23">
      <c r="A132" s="10">
        <v>124</v>
      </c>
      <c r="B132" s="10">
        <v>291</v>
      </c>
      <c r="C132" s="11" t="s">
        <v>384</v>
      </c>
      <c r="D132" s="114" t="s">
        <v>130</v>
      </c>
      <c r="E132" s="142">
        <v>7500</v>
      </c>
      <c r="F132" s="143">
        <f t="shared" si="45"/>
        <v>7500</v>
      </c>
      <c r="G132" s="22" t="s">
        <v>837</v>
      </c>
      <c r="H132" s="114">
        <f t="shared" si="44"/>
        <v>7500</v>
      </c>
      <c r="I132" s="114">
        <f t="shared" si="46"/>
        <v>3854</v>
      </c>
      <c r="J132" s="114">
        <f t="shared" si="46"/>
        <v>0</v>
      </c>
      <c r="K132" s="15">
        <f t="shared" si="41"/>
        <v>11354</v>
      </c>
      <c r="L132" s="16">
        <v>7500</v>
      </c>
      <c r="M132" s="72">
        <v>3854</v>
      </c>
      <c r="N132" s="72">
        <v>0</v>
      </c>
      <c r="O132" s="15">
        <f t="shared" si="40"/>
        <v>11354</v>
      </c>
      <c r="P132" s="15">
        <f t="shared" si="42"/>
        <v>0</v>
      </c>
      <c r="Q132" s="16">
        <v>0</v>
      </c>
      <c r="R132" s="16">
        <v>0</v>
      </c>
      <c r="S132" s="17">
        <f t="shared" si="43"/>
        <v>0</v>
      </c>
      <c r="T132" s="16">
        <v>0</v>
      </c>
      <c r="U132" s="16">
        <v>0</v>
      </c>
      <c r="V132" s="16">
        <v>100</v>
      </c>
      <c r="W132" s="16"/>
    </row>
    <row r="133" spans="1:23">
      <c r="A133" s="10">
        <v>125</v>
      </c>
      <c r="B133" s="10">
        <v>292</v>
      </c>
      <c r="C133" s="11" t="s">
        <v>385</v>
      </c>
      <c r="D133" s="114" t="s">
        <v>127</v>
      </c>
      <c r="E133" s="142">
        <v>10000</v>
      </c>
      <c r="F133" s="143">
        <f t="shared" si="45"/>
        <v>10000</v>
      </c>
      <c r="G133" s="22" t="s">
        <v>837</v>
      </c>
      <c r="H133" s="114">
        <f t="shared" si="44"/>
        <v>10000</v>
      </c>
      <c r="I133" s="114">
        <f t="shared" si="46"/>
        <v>2036</v>
      </c>
      <c r="J133" s="114">
        <f t="shared" si="46"/>
        <v>0</v>
      </c>
      <c r="K133" s="15">
        <f t="shared" si="41"/>
        <v>12036</v>
      </c>
      <c r="L133" s="16">
        <v>10000</v>
      </c>
      <c r="M133" s="72">
        <v>2036</v>
      </c>
      <c r="N133" s="72">
        <v>0</v>
      </c>
      <c r="O133" s="15">
        <f t="shared" si="40"/>
        <v>12036</v>
      </c>
      <c r="P133" s="15">
        <f t="shared" si="42"/>
        <v>0</v>
      </c>
      <c r="Q133" s="16">
        <v>0</v>
      </c>
      <c r="R133" s="16">
        <v>0</v>
      </c>
      <c r="S133" s="17">
        <f t="shared" si="43"/>
        <v>0</v>
      </c>
      <c r="T133" s="16">
        <v>0</v>
      </c>
      <c r="U133" s="16">
        <v>0</v>
      </c>
      <c r="V133" s="16">
        <v>65</v>
      </c>
      <c r="W133" s="16"/>
    </row>
    <row r="134" spans="1:23">
      <c r="A134" s="10">
        <v>126</v>
      </c>
      <c r="B134" s="10">
        <v>293</v>
      </c>
      <c r="C134" s="11" t="s">
        <v>386</v>
      </c>
      <c r="D134" s="114" t="s">
        <v>127</v>
      </c>
      <c r="E134" s="142">
        <v>10000</v>
      </c>
      <c r="F134" s="143">
        <f t="shared" si="45"/>
        <v>10000</v>
      </c>
      <c r="G134" s="22" t="s">
        <v>837</v>
      </c>
      <c r="H134" s="114">
        <f t="shared" si="44"/>
        <v>10000</v>
      </c>
      <c r="I134" s="114">
        <f t="shared" si="46"/>
        <v>1602</v>
      </c>
      <c r="J134" s="114">
        <f t="shared" si="46"/>
        <v>0</v>
      </c>
      <c r="K134" s="15">
        <f t="shared" si="41"/>
        <v>11602</v>
      </c>
      <c r="L134" s="16">
        <v>10000</v>
      </c>
      <c r="M134" s="72">
        <v>1602</v>
      </c>
      <c r="N134" s="72">
        <v>0</v>
      </c>
      <c r="O134" s="15">
        <f t="shared" si="40"/>
        <v>11602</v>
      </c>
      <c r="P134" s="15">
        <f t="shared" si="42"/>
        <v>0</v>
      </c>
      <c r="Q134" s="16">
        <v>0</v>
      </c>
      <c r="R134" s="16">
        <v>0</v>
      </c>
      <c r="S134" s="17">
        <f t="shared" si="43"/>
        <v>0</v>
      </c>
      <c r="T134" s="16">
        <v>0</v>
      </c>
      <c r="U134" s="16">
        <v>0</v>
      </c>
      <c r="V134" s="16">
        <v>115</v>
      </c>
      <c r="W134" s="16"/>
    </row>
    <row r="135" spans="1:23">
      <c r="A135" s="10">
        <v>127</v>
      </c>
      <c r="B135" s="10">
        <v>294</v>
      </c>
      <c r="C135" s="11" t="s">
        <v>277</v>
      </c>
      <c r="D135" s="114" t="s">
        <v>127</v>
      </c>
      <c r="E135" s="142">
        <v>10000</v>
      </c>
      <c r="F135" s="143">
        <f t="shared" si="45"/>
        <v>10000</v>
      </c>
      <c r="G135" s="22" t="s">
        <v>837</v>
      </c>
      <c r="H135" s="114">
        <f t="shared" si="44"/>
        <v>10000</v>
      </c>
      <c r="I135" s="114">
        <f t="shared" si="46"/>
        <v>1731</v>
      </c>
      <c r="J135" s="114">
        <f t="shared" si="46"/>
        <v>0</v>
      </c>
      <c r="K135" s="15">
        <f t="shared" si="41"/>
        <v>11731</v>
      </c>
      <c r="L135" s="16">
        <v>10000</v>
      </c>
      <c r="M135" s="72">
        <v>1731</v>
      </c>
      <c r="N135" s="72">
        <v>0</v>
      </c>
      <c r="O135" s="15">
        <f t="shared" si="40"/>
        <v>11731</v>
      </c>
      <c r="P135" s="15">
        <f t="shared" si="42"/>
        <v>0</v>
      </c>
      <c r="Q135" s="16">
        <v>0</v>
      </c>
      <c r="R135" s="16">
        <v>0</v>
      </c>
      <c r="S135" s="17">
        <f t="shared" si="43"/>
        <v>0</v>
      </c>
      <c r="T135" s="16">
        <v>0</v>
      </c>
      <c r="U135" s="16">
        <v>0</v>
      </c>
      <c r="V135" s="16">
        <v>125</v>
      </c>
      <c r="W135" s="16"/>
    </row>
    <row r="136" spans="1:23">
      <c r="A136" s="10">
        <v>128</v>
      </c>
      <c r="B136" s="10">
        <v>295</v>
      </c>
      <c r="C136" s="11" t="s">
        <v>387</v>
      </c>
      <c r="D136" s="114" t="s">
        <v>127</v>
      </c>
      <c r="E136" s="142">
        <v>10000</v>
      </c>
      <c r="F136" s="143">
        <f t="shared" si="45"/>
        <v>10000</v>
      </c>
      <c r="G136" s="22" t="s">
        <v>837</v>
      </c>
      <c r="H136" s="114">
        <f t="shared" si="44"/>
        <v>10000</v>
      </c>
      <c r="I136" s="114">
        <f t="shared" si="46"/>
        <v>2008</v>
      </c>
      <c r="J136" s="114">
        <f t="shared" si="46"/>
        <v>0</v>
      </c>
      <c r="K136" s="15">
        <f t="shared" si="41"/>
        <v>12008</v>
      </c>
      <c r="L136" s="16">
        <v>10000</v>
      </c>
      <c r="M136" s="72">
        <v>2008</v>
      </c>
      <c r="N136" s="72">
        <v>0</v>
      </c>
      <c r="O136" s="15">
        <f t="shared" si="40"/>
        <v>12008</v>
      </c>
      <c r="P136" s="15">
        <f t="shared" si="42"/>
        <v>0</v>
      </c>
      <c r="Q136" s="16">
        <v>0</v>
      </c>
      <c r="R136" s="16">
        <v>0</v>
      </c>
      <c r="S136" s="17">
        <f t="shared" si="43"/>
        <v>0</v>
      </c>
      <c r="T136" s="16">
        <v>0</v>
      </c>
      <c r="U136" s="16">
        <v>0</v>
      </c>
      <c r="V136" s="16">
        <v>30</v>
      </c>
      <c r="W136" s="16"/>
    </row>
    <row r="137" spans="1:23">
      <c r="A137" s="10">
        <v>129</v>
      </c>
      <c r="B137" s="10">
        <v>296</v>
      </c>
      <c r="C137" s="11" t="s">
        <v>385</v>
      </c>
      <c r="D137" s="114" t="s">
        <v>131</v>
      </c>
      <c r="E137" s="142">
        <v>10000</v>
      </c>
      <c r="F137" s="143">
        <f t="shared" si="45"/>
        <v>10000</v>
      </c>
      <c r="G137" s="22" t="s">
        <v>837</v>
      </c>
      <c r="H137" s="114">
        <f t="shared" si="44"/>
        <v>10000</v>
      </c>
      <c r="I137" s="114">
        <f t="shared" si="46"/>
        <v>1421</v>
      </c>
      <c r="J137" s="114">
        <f t="shared" si="46"/>
        <v>0</v>
      </c>
      <c r="K137" s="15">
        <f t="shared" si="41"/>
        <v>11421</v>
      </c>
      <c r="L137" s="16">
        <v>10000</v>
      </c>
      <c r="M137" s="72">
        <v>1421</v>
      </c>
      <c r="N137" s="72">
        <v>0</v>
      </c>
      <c r="O137" s="15">
        <f t="shared" si="40"/>
        <v>11421</v>
      </c>
      <c r="P137" s="15">
        <f t="shared" si="42"/>
        <v>0</v>
      </c>
      <c r="Q137" s="16">
        <v>0</v>
      </c>
      <c r="R137" s="16">
        <v>0</v>
      </c>
      <c r="S137" s="17">
        <f t="shared" si="43"/>
        <v>0</v>
      </c>
      <c r="T137" s="16">
        <v>0</v>
      </c>
      <c r="U137" s="16">
        <v>0</v>
      </c>
      <c r="V137" s="16">
        <v>125</v>
      </c>
      <c r="W137" s="16"/>
    </row>
    <row r="138" spans="1:23">
      <c r="A138" s="10">
        <v>130</v>
      </c>
      <c r="B138" s="10">
        <v>297</v>
      </c>
      <c r="C138" s="11" t="s">
        <v>388</v>
      </c>
      <c r="D138" s="114" t="s">
        <v>127</v>
      </c>
      <c r="E138" s="142">
        <v>10000</v>
      </c>
      <c r="F138" s="143">
        <f t="shared" si="45"/>
        <v>10000</v>
      </c>
      <c r="G138" s="22" t="s">
        <v>837</v>
      </c>
      <c r="H138" s="114">
        <f t="shared" si="44"/>
        <v>10000</v>
      </c>
      <c r="I138" s="114">
        <f t="shared" si="46"/>
        <v>2446</v>
      </c>
      <c r="J138" s="114">
        <f t="shared" si="46"/>
        <v>0</v>
      </c>
      <c r="K138" s="15">
        <f t="shared" si="41"/>
        <v>12446</v>
      </c>
      <c r="L138" s="16">
        <v>10000</v>
      </c>
      <c r="M138" s="72">
        <v>2446</v>
      </c>
      <c r="N138" s="72">
        <v>0</v>
      </c>
      <c r="O138" s="15">
        <f t="shared" si="40"/>
        <v>12446</v>
      </c>
      <c r="P138" s="15">
        <f t="shared" si="42"/>
        <v>0</v>
      </c>
      <c r="Q138" s="16">
        <v>0</v>
      </c>
      <c r="R138" s="16">
        <v>0</v>
      </c>
      <c r="S138" s="17">
        <f t="shared" si="43"/>
        <v>0</v>
      </c>
      <c r="T138" s="16">
        <v>0</v>
      </c>
      <c r="U138" s="16">
        <v>0</v>
      </c>
      <c r="V138" s="16">
        <v>20</v>
      </c>
      <c r="W138" s="16"/>
    </row>
    <row r="139" spans="1:23">
      <c r="A139" s="10">
        <v>131</v>
      </c>
      <c r="B139" s="10">
        <v>298</v>
      </c>
      <c r="C139" s="11" t="s">
        <v>389</v>
      </c>
      <c r="D139" s="114" t="s">
        <v>132</v>
      </c>
      <c r="E139" s="142">
        <v>10000</v>
      </c>
      <c r="F139" s="143">
        <f t="shared" si="45"/>
        <v>10000</v>
      </c>
      <c r="G139" s="22" t="s">
        <v>837</v>
      </c>
      <c r="H139" s="114">
        <f t="shared" si="44"/>
        <v>10000</v>
      </c>
      <c r="I139" s="114">
        <f t="shared" si="46"/>
        <v>1112</v>
      </c>
      <c r="J139" s="114">
        <f t="shared" si="46"/>
        <v>0</v>
      </c>
      <c r="K139" s="15">
        <f t="shared" si="41"/>
        <v>11112</v>
      </c>
      <c r="L139" s="16">
        <v>10000</v>
      </c>
      <c r="M139" s="72">
        <v>1112</v>
      </c>
      <c r="N139" s="72">
        <v>0</v>
      </c>
      <c r="O139" s="15">
        <f t="shared" si="40"/>
        <v>11112</v>
      </c>
      <c r="P139" s="15">
        <f t="shared" si="42"/>
        <v>0</v>
      </c>
      <c r="Q139" s="16">
        <v>0</v>
      </c>
      <c r="R139" s="16">
        <v>0</v>
      </c>
      <c r="S139" s="17">
        <f t="shared" si="43"/>
        <v>0</v>
      </c>
      <c r="T139" s="16">
        <v>0</v>
      </c>
      <c r="U139" s="16">
        <v>0</v>
      </c>
      <c r="V139" s="16">
        <v>50</v>
      </c>
      <c r="W139" s="16"/>
    </row>
    <row r="140" spans="1:23">
      <c r="A140" s="10">
        <v>132</v>
      </c>
      <c r="B140" s="10">
        <v>299</v>
      </c>
      <c r="C140" s="11" t="s">
        <v>390</v>
      </c>
      <c r="D140" s="114" t="s">
        <v>127</v>
      </c>
      <c r="E140" s="142">
        <v>7500</v>
      </c>
      <c r="F140" s="143">
        <f t="shared" si="45"/>
        <v>7500</v>
      </c>
      <c r="G140" s="22" t="s">
        <v>837</v>
      </c>
      <c r="H140" s="114">
        <f t="shared" si="44"/>
        <v>7500</v>
      </c>
      <c r="I140" s="114">
        <f t="shared" si="46"/>
        <v>841</v>
      </c>
      <c r="J140" s="114">
        <f t="shared" si="46"/>
        <v>0</v>
      </c>
      <c r="K140" s="15">
        <f t="shared" si="41"/>
        <v>8341</v>
      </c>
      <c r="L140" s="16">
        <v>7500</v>
      </c>
      <c r="M140" s="72">
        <v>841</v>
      </c>
      <c r="N140" s="72">
        <v>0</v>
      </c>
      <c r="O140" s="15">
        <f t="shared" si="40"/>
        <v>8341</v>
      </c>
      <c r="P140" s="15">
        <f t="shared" si="42"/>
        <v>0</v>
      </c>
      <c r="Q140" s="16">
        <v>0</v>
      </c>
      <c r="R140" s="16">
        <v>0</v>
      </c>
      <c r="S140" s="17">
        <f t="shared" si="43"/>
        <v>0</v>
      </c>
      <c r="T140" s="16">
        <v>0</v>
      </c>
      <c r="U140" s="16">
        <v>0</v>
      </c>
      <c r="V140" s="16">
        <v>55</v>
      </c>
      <c r="W140" s="16"/>
    </row>
    <row r="141" spans="1:23">
      <c r="A141" s="10">
        <v>133</v>
      </c>
      <c r="B141" s="10">
        <v>305</v>
      </c>
      <c r="C141" s="11" t="s">
        <v>395</v>
      </c>
      <c r="D141" s="114" t="s">
        <v>134</v>
      </c>
      <c r="E141" s="142">
        <v>10000</v>
      </c>
      <c r="F141" s="143">
        <f t="shared" si="45"/>
        <v>10000</v>
      </c>
      <c r="G141" s="22" t="s">
        <v>838</v>
      </c>
      <c r="H141" s="114">
        <f t="shared" si="44"/>
        <v>10000</v>
      </c>
      <c r="I141" s="114">
        <f t="shared" si="46"/>
        <v>2641</v>
      </c>
      <c r="J141" s="114">
        <f t="shared" si="46"/>
        <v>0</v>
      </c>
      <c r="K141" s="15">
        <f t="shared" si="41"/>
        <v>12641</v>
      </c>
      <c r="L141" s="16">
        <v>10000</v>
      </c>
      <c r="M141" s="72">
        <v>2641</v>
      </c>
      <c r="N141" s="72">
        <v>0</v>
      </c>
      <c r="O141" s="15">
        <f t="shared" si="40"/>
        <v>12641</v>
      </c>
      <c r="P141" s="15">
        <f t="shared" si="42"/>
        <v>0</v>
      </c>
      <c r="Q141" s="16">
        <v>0</v>
      </c>
      <c r="R141" s="16">
        <v>0</v>
      </c>
      <c r="S141" s="17">
        <f t="shared" si="43"/>
        <v>0</v>
      </c>
      <c r="T141" s="16">
        <v>0</v>
      </c>
      <c r="U141" s="16">
        <v>0</v>
      </c>
      <c r="V141" s="16">
        <v>25</v>
      </c>
      <c r="W141" s="16"/>
    </row>
    <row r="142" spans="1:23">
      <c r="A142" s="10">
        <v>134</v>
      </c>
      <c r="B142" s="10">
        <v>306</v>
      </c>
      <c r="C142" s="11" t="s">
        <v>396</v>
      </c>
      <c r="D142" s="114" t="s">
        <v>134</v>
      </c>
      <c r="E142" s="142">
        <v>7500</v>
      </c>
      <c r="F142" s="143">
        <f t="shared" si="45"/>
        <v>7500</v>
      </c>
      <c r="G142" s="22" t="s">
        <v>838</v>
      </c>
      <c r="H142" s="114">
        <f t="shared" si="44"/>
        <v>7500</v>
      </c>
      <c r="I142" s="114">
        <f t="shared" si="46"/>
        <v>5650</v>
      </c>
      <c r="J142" s="114">
        <f t="shared" si="46"/>
        <v>0</v>
      </c>
      <c r="K142" s="15">
        <f t="shared" si="41"/>
        <v>13150</v>
      </c>
      <c r="L142" s="16">
        <v>7500</v>
      </c>
      <c r="M142" s="72">
        <v>5650</v>
      </c>
      <c r="N142" s="72">
        <v>0</v>
      </c>
      <c r="O142" s="15">
        <f t="shared" si="40"/>
        <v>13150</v>
      </c>
      <c r="P142" s="15">
        <f t="shared" si="42"/>
        <v>0</v>
      </c>
      <c r="Q142" s="16">
        <v>0</v>
      </c>
      <c r="R142" s="16">
        <v>0</v>
      </c>
      <c r="S142" s="17">
        <f t="shared" si="43"/>
        <v>0</v>
      </c>
      <c r="T142" s="16">
        <v>0</v>
      </c>
      <c r="U142" s="16">
        <v>0</v>
      </c>
      <c r="V142" s="16">
        <v>0</v>
      </c>
      <c r="W142" s="16"/>
    </row>
    <row r="143" spans="1:23">
      <c r="A143" s="10">
        <v>135</v>
      </c>
      <c r="B143" s="10">
        <v>307</v>
      </c>
      <c r="C143" s="11" t="s">
        <v>397</v>
      </c>
      <c r="D143" s="114" t="s">
        <v>134</v>
      </c>
      <c r="E143" s="142">
        <v>10000</v>
      </c>
      <c r="F143" s="143">
        <f t="shared" si="45"/>
        <v>10000</v>
      </c>
      <c r="G143" s="22" t="s">
        <v>838</v>
      </c>
      <c r="H143" s="114">
        <f t="shared" si="44"/>
        <v>10000</v>
      </c>
      <c r="I143" s="114">
        <f t="shared" si="46"/>
        <v>4179</v>
      </c>
      <c r="J143" s="114">
        <f t="shared" si="46"/>
        <v>0</v>
      </c>
      <c r="K143" s="15">
        <f t="shared" si="41"/>
        <v>14179</v>
      </c>
      <c r="L143" s="16">
        <v>10000</v>
      </c>
      <c r="M143" s="72">
        <v>4179</v>
      </c>
      <c r="N143" s="72">
        <v>0</v>
      </c>
      <c r="O143" s="15">
        <f t="shared" si="40"/>
        <v>14179</v>
      </c>
      <c r="P143" s="15">
        <f t="shared" si="42"/>
        <v>0</v>
      </c>
      <c r="Q143" s="16">
        <v>0</v>
      </c>
      <c r="R143" s="16">
        <v>0</v>
      </c>
      <c r="S143" s="17">
        <f t="shared" si="43"/>
        <v>0</v>
      </c>
      <c r="T143" s="16">
        <v>0</v>
      </c>
      <c r="U143" s="16">
        <v>0</v>
      </c>
      <c r="V143" s="16">
        <v>25</v>
      </c>
      <c r="W143" s="16"/>
    </row>
    <row r="144" spans="1:23">
      <c r="A144" s="10">
        <v>136</v>
      </c>
      <c r="B144" s="10">
        <v>308</v>
      </c>
      <c r="C144" s="11" t="s">
        <v>398</v>
      </c>
      <c r="D144" s="114" t="s">
        <v>134</v>
      </c>
      <c r="E144" s="142">
        <v>7500</v>
      </c>
      <c r="F144" s="143">
        <f t="shared" si="45"/>
        <v>7500</v>
      </c>
      <c r="G144" s="22" t="s">
        <v>838</v>
      </c>
      <c r="H144" s="114">
        <f t="shared" si="44"/>
        <v>7500</v>
      </c>
      <c r="I144" s="114">
        <f t="shared" si="46"/>
        <v>1730</v>
      </c>
      <c r="J144" s="114">
        <f t="shared" si="46"/>
        <v>0</v>
      </c>
      <c r="K144" s="15">
        <f t="shared" si="41"/>
        <v>9230</v>
      </c>
      <c r="L144" s="16">
        <v>7500</v>
      </c>
      <c r="M144" s="72">
        <v>1730</v>
      </c>
      <c r="N144" s="72">
        <v>0</v>
      </c>
      <c r="O144" s="15">
        <f t="shared" si="40"/>
        <v>9230</v>
      </c>
      <c r="P144" s="15">
        <f t="shared" si="42"/>
        <v>0</v>
      </c>
      <c r="Q144" s="16">
        <v>0</v>
      </c>
      <c r="R144" s="16">
        <v>0</v>
      </c>
      <c r="S144" s="17">
        <f t="shared" si="43"/>
        <v>0</v>
      </c>
      <c r="T144" s="16">
        <v>0</v>
      </c>
      <c r="U144" s="16">
        <v>0</v>
      </c>
      <c r="V144" s="16">
        <v>0</v>
      </c>
      <c r="W144" s="16"/>
    </row>
    <row r="145" spans="1:23">
      <c r="A145" s="10">
        <v>137</v>
      </c>
      <c r="B145" s="10">
        <v>309</v>
      </c>
      <c r="C145" s="11" t="s">
        <v>399</v>
      </c>
      <c r="D145" s="114" t="s">
        <v>134</v>
      </c>
      <c r="E145" s="142">
        <v>10000</v>
      </c>
      <c r="F145" s="143">
        <f t="shared" si="45"/>
        <v>10000</v>
      </c>
      <c r="G145" s="22" t="s">
        <v>838</v>
      </c>
      <c r="H145" s="114">
        <f t="shared" si="44"/>
        <v>10000</v>
      </c>
      <c r="I145" s="114">
        <f t="shared" si="46"/>
        <v>862</v>
      </c>
      <c r="J145" s="114">
        <f t="shared" si="46"/>
        <v>0</v>
      </c>
      <c r="K145" s="15">
        <f t="shared" si="41"/>
        <v>10862</v>
      </c>
      <c r="L145" s="16">
        <v>10000</v>
      </c>
      <c r="M145" s="72">
        <v>862</v>
      </c>
      <c r="N145" s="72">
        <v>0</v>
      </c>
      <c r="O145" s="15">
        <f t="shared" si="40"/>
        <v>10862</v>
      </c>
      <c r="P145" s="15">
        <f t="shared" si="42"/>
        <v>0</v>
      </c>
      <c r="Q145" s="16">
        <v>0</v>
      </c>
      <c r="R145" s="16">
        <v>0</v>
      </c>
      <c r="S145" s="17">
        <f t="shared" si="43"/>
        <v>0</v>
      </c>
      <c r="T145" s="16">
        <v>0</v>
      </c>
      <c r="U145" s="16">
        <v>0</v>
      </c>
      <c r="V145" s="16">
        <v>55</v>
      </c>
      <c r="W145" s="16"/>
    </row>
    <row r="146" spans="1:23">
      <c r="A146" s="10">
        <v>138</v>
      </c>
      <c r="B146" s="10">
        <v>310</v>
      </c>
      <c r="C146" s="11" t="s">
        <v>400</v>
      </c>
      <c r="D146" s="114" t="s">
        <v>134</v>
      </c>
      <c r="E146" s="142">
        <v>5000</v>
      </c>
      <c r="F146" s="143">
        <f t="shared" si="45"/>
        <v>5000</v>
      </c>
      <c r="G146" s="22" t="s">
        <v>838</v>
      </c>
      <c r="H146" s="114">
        <f t="shared" si="44"/>
        <v>5000</v>
      </c>
      <c r="I146" s="114">
        <f t="shared" si="46"/>
        <v>871</v>
      </c>
      <c r="J146" s="114">
        <f t="shared" si="46"/>
        <v>0</v>
      </c>
      <c r="K146" s="15">
        <f t="shared" si="41"/>
        <v>5871</v>
      </c>
      <c r="L146" s="16">
        <v>5000</v>
      </c>
      <c r="M146" s="72">
        <v>871</v>
      </c>
      <c r="N146" s="72">
        <v>0</v>
      </c>
      <c r="O146" s="15">
        <f t="shared" si="40"/>
        <v>5871</v>
      </c>
      <c r="P146" s="15">
        <f t="shared" si="42"/>
        <v>0</v>
      </c>
      <c r="Q146" s="16">
        <v>0</v>
      </c>
      <c r="R146" s="16">
        <v>0</v>
      </c>
      <c r="S146" s="17">
        <f t="shared" si="43"/>
        <v>0</v>
      </c>
      <c r="T146" s="16">
        <v>0</v>
      </c>
      <c r="U146" s="16">
        <v>0</v>
      </c>
      <c r="V146" s="16">
        <v>155</v>
      </c>
      <c r="W146" s="16"/>
    </row>
    <row r="147" spans="1:23">
      <c r="A147" s="10">
        <v>139</v>
      </c>
      <c r="B147" s="10">
        <v>311</v>
      </c>
      <c r="C147" s="11" t="s">
        <v>401</v>
      </c>
      <c r="D147" s="114" t="s">
        <v>134</v>
      </c>
      <c r="E147" s="142">
        <v>10000</v>
      </c>
      <c r="F147" s="143">
        <f t="shared" si="45"/>
        <v>10000</v>
      </c>
      <c r="G147" s="22" t="s">
        <v>838</v>
      </c>
      <c r="H147" s="114">
        <f t="shared" si="44"/>
        <v>10000</v>
      </c>
      <c r="I147" s="114">
        <f t="shared" si="46"/>
        <v>744</v>
      </c>
      <c r="J147" s="114">
        <f t="shared" si="46"/>
        <v>0</v>
      </c>
      <c r="K147" s="15">
        <f t="shared" si="41"/>
        <v>10744</v>
      </c>
      <c r="L147" s="16">
        <v>10000</v>
      </c>
      <c r="M147" s="72">
        <v>744</v>
      </c>
      <c r="N147" s="72">
        <v>0</v>
      </c>
      <c r="O147" s="15">
        <f t="shared" si="40"/>
        <v>10744</v>
      </c>
      <c r="P147" s="15">
        <f t="shared" si="42"/>
        <v>0</v>
      </c>
      <c r="Q147" s="16">
        <v>0</v>
      </c>
      <c r="R147" s="16">
        <v>0</v>
      </c>
      <c r="S147" s="17">
        <f t="shared" si="43"/>
        <v>0</v>
      </c>
      <c r="T147" s="16">
        <v>0</v>
      </c>
      <c r="U147" s="16">
        <v>0</v>
      </c>
      <c r="V147" s="16">
        <v>175</v>
      </c>
      <c r="W147" s="16"/>
    </row>
    <row r="148" spans="1:23">
      <c r="A148" s="10">
        <v>140</v>
      </c>
      <c r="B148" s="10">
        <v>312</v>
      </c>
      <c r="C148" s="11" t="s">
        <v>402</v>
      </c>
      <c r="D148" s="114" t="s">
        <v>134</v>
      </c>
      <c r="E148" s="142">
        <v>10000</v>
      </c>
      <c r="F148" s="143">
        <f t="shared" si="45"/>
        <v>10000</v>
      </c>
      <c r="G148" s="22" t="s">
        <v>838</v>
      </c>
      <c r="H148" s="114">
        <f t="shared" si="44"/>
        <v>10000</v>
      </c>
      <c r="I148" s="114">
        <f t="shared" si="46"/>
        <v>1767</v>
      </c>
      <c r="J148" s="114">
        <f t="shared" si="46"/>
        <v>0</v>
      </c>
      <c r="K148" s="15">
        <f t="shared" si="41"/>
        <v>11767</v>
      </c>
      <c r="L148" s="16">
        <v>10000</v>
      </c>
      <c r="M148" s="72">
        <v>1767</v>
      </c>
      <c r="N148" s="72">
        <v>0</v>
      </c>
      <c r="O148" s="15">
        <f t="shared" si="40"/>
        <v>11767</v>
      </c>
      <c r="P148" s="15">
        <f t="shared" si="42"/>
        <v>0</v>
      </c>
      <c r="Q148" s="16">
        <v>0</v>
      </c>
      <c r="R148" s="16">
        <v>0</v>
      </c>
      <c r="S148" s="17">
        <f t="shared" si="43"/>
        <v>0</v>
      </c>
      <c r="T148" s="16">
        <v>0</v>
      </c>
      <c r="U148" s="16">
        <v>0</v>
      </c>
      <c r="V148" s="16">
        <v>40</v>
      </c>
      <c r="W148" s="16"/>
    </row>
    <row r="149" spans="1:23">
      <c r="A149" s="10">
        <v>141</v>
      </c>
      <c r="B149" s="10">
        <v>313</v>
      </c>
      <c r="C149" s="11" t="s">
        <v>403</v>
      </c>
      <c r="D149" s="114" t="s">
        <v>134</v>
      </c>
      <c r="E149" s="142">
        <v>7500</v>
      </c>
      <c r="F149" s="143">
        <f t="shared" si="45"/>
        <v>7500</v>
      </c>
      <c r="G149" s="22" t="s">
        <v>838</v>
      </c>
      <c r="H149" s="114">
        <f t="shared" si="44"/>
        <v>7500</v>
      </c>
      <c r="I149" s="114">
        <f t="shared" si="46"/>
        <v>1369</v>
      </c>
      <c r="J149" s="114">
        <f t="shared" si="46"/>
        <v>0</v>
      </c>
      <c r="K149" s="15">
        <f t="shared" si="41"/>
        <v>8869</v>
      </c>
      <c r="L149" s="16">
        <v>7500</v>
      </c>
      <c r="M149" s="72">
        <v>1369</v>
      </c>
      <c r="N149" s="72">
        <v>0</v>
      </c>
      <c r="O149" s="15">
        <f t="shared" si="40"/>
        <v>8869</v>
      </c>
      <c r="P149" s="15">
        <f t="shared" si="42"/>
        <v>0</v>
      </c>
      <c r="Q149" s="16">
        <v>0</v>
      </c>
      <c r="R149" s="16">
        <v>0</v>
      </c>
      <c r="S149" s="17">
        <f t="shared" si="43"/>
        <v>0</v>
      </c>
      <c r="T149" s="16">
        <v>0</v>
      </c>
      <c r="U149" s="16">
        <v>0</v>
      </c>
      <c r="V149" s="16">
        <v>50</v>
      </c>
      <c r="W149" s="16"/>
    </row>
    <row r="150" spans="1:23">
      <c r="A150" s="10">
        <v>142</v>
      </c>
      <c r="B150" s="10">
        <v>314</v>
      </c>
      <c r="C150" s="11" t="s">
        <v>404</v>
      </c>
      <c r="D150" s="114" t="s">
        <v>134</v>
      </c>
      <c r="E150" s="142">
        <v>7500</v>
      </c>
      <c r="F150" s="143">
        <f t="shared" si="45"/>
        <v>7500</v>
      </c>
      <c r="G150" s="22" t="s">
        <v>838</v>
      </c>
      <c r="H150" s="114">
        <f t="shared" si="44"/>
        <v>7500</v>
      </c>
      <c r="I150" s="114">
        <f t="shared" si="46"/>
        <v>4112</v>
      </c>
      <c r="J150" s="114">
        <f t="shared" si="46"/>
        <v>0</v>
      </c>
      <c r="K150" s="15">
        <f t="shared" si="41"/>
        <v>11612</v>
      </c>
      <c r="L150" s="16">
        <v>7500</v>
      </c>
      <c r="M150" s="72">
        <v>4112</v>
      </c>
      <c r="N150" s="72">
        <v>0</v>
      </c>
      <c r="O150" s="15">
        <f t="shared" si="40"/>
        <v>11612</v>
      </c>
      <c r="P150" s="15">
        <f t="shared" si="42"/>
        <v>0</v>
      </c>
      <c r="Q150" s="16">
        <v>0</v>
      </c>
      <c r="R150" s="16">
        <v>0</v>
      </c>
      <c r="S150" s="17">
        <f t="shared" si="43"/>
        <v>0</v>
      </c>
      <c r="T150" s="16">
        <v>0</v>
      </c>
      <c r="U150" s="16">
        <v>0</v>
      </c>
      <c r="V150" s="16">
        <v>30</v>
      </c>
      <c r="W150" s="16"/>
    </row>
    <row r="151" spans="1:23" s="86" customFormat="1" ht="18.75">
      <c r="A151" s="84"/>
      <c r="B151" s="84"/>
      <c r="C151" s="81" t="s">
        <v>1280</v>
      </c>
      <c r="D151" s="85"/>
      <c r="E151" s="175">
        <f t="shared" ref="E151:W151" si="47">SUM(E85:E150)</f>
        <v>542500</v>
      </c>
      <c r="F151" s="175">
        <f t="shared" si="47"/>
        <v>542500</v>
      </c>
      <c r="G151" s="70"/>
      <c r="H151" s="70">
        <f t="shared" si="47"/>
        <v>542500</v>
      </c>
      <c r="I151" s="70">
        <f t="shared" si="47"/>
        <v>126969</v>
      </c>
      <c r="J151" s="70">
        <f t="shared" si="47"/>
        <v>0</v>
      </c>
      <c r="K151" s="70">
        <f t="shared" si="47"/>
        <v>669469</v>
      </c>
      <c r="L151" s="70">
        <f t="shared" si="47"/>
        <v>525203</v>
      </c>
      <c r="M151" s="70">
        <f t="shared" si="47"/>
        <v>126969</v>
      </c>
      <c r="N151" s="70">
        <f t="shared" si="47"/>
        <v>0</v>
      </c>
      <c r="O151" s="70">
        <f t="shared" si="47"/>
        <v>652172</v>
      </c>
      <c r="P151" s="70">
        <f t="shared" si="47"/>
        <v>17297</v>
      </c>
      <c r="Q151" s="70">
        <f t="shared" si="47"/>
        <v>1853</v>
      </c>
      <c r="R151" s="70">
        <f t="shared" si="47"/>
        <v>0</v>
      </c>
      <c r="S151" s="70">
        <f t="shared" si="47"/>
        <v>19150</v>
      </c>
      <c r="T151" s="70">
        <f t="shared" si="47"/>
        <v>0</v>
      </c>
      <c r="U151" s="70">
        <f t="shared" si="47"/>
        <v>0</v>
      </c>
      <c r="V151" s="70">
        <f t="shared" si="47"/>
        <v>4910</v>
      </c>
      <c r="W151" s="70">
        <f t="shared" si="47"/>
        <v>0</v>
      </c>
    </row>
    <row r="152" spans="1:23">
      <c r="A152" s="10">
        <v>143</v>
      </c>
      <c r="B152" s="10">
        <v>316</v>
      </c>
      <c r="C152" s="11" t="s">
        <v>405</v>
      </c>
      <c r="D152" s="114" t="s">
        <v>135</v>
      </c>
      <c r="E152" s="142">
        <v>15000</v>
      </c>
      <c r="F152" s="143">
        <f t="shared" ref="F152:F174" si="48">SUM(E152:E152)</f>
        <v>15000</v>
      </c>
      <c r="G152" s="22" t="s">
        <v>839</v>
      </c>
      <c r="H152" s="114">
        <f t="shared" si="44"/>
        <v>15000</v>
      </c>
      <c r="I152" s="114">
        <f>M152</f>
        <v>2611</v>
      </c>
      <c r="J152" s="114">
        <f>N152</f>
        <v>0</v>
      </c>
      <c r="K152" s="15">
        <f t="shared" si="41"/>
        <v>17611</v>
      </c>
      <c r="L152" s="16">
        <v>15000</v>
      </c>
      <c r="M152" s="72">
        <v>2611</v>
      </c>
      <c r="N152" s="72">
        <v>0</v>
      </c>
      <c r="O152" s="15">
        <f t="shared" si="40"/>
        <v>17611</v>
      </c>
      <c r="P152" s="15">
        <f t="shared" si="42"/>
        <v>0</v>
      </c>
      <c r="Q152" s="16">
        <v>0</v>
      </c>
      <c r="R152" s="16">
        <v>0</v>
      </c>
      <c r="S152" s="17">
        <f t="shared" si="43"/>
        <v>0</v>
      </c>
      <c r="T152" s="16">
        <v>0</v>
      </c>
      <c r="U152" s="16">
        <v>0</v>
      </c>
      <c r="V152" s="16">
        <v>25</v>
      </c>
      <c r="W152" s="16"/>
    </row>
    <row r="153" spans="1:23">
      <c r="A153" s="10">
        <v>144</v>
      </c>
      <c r="B153" s="10">
        <v>317</v>
      </c>
      <c r="C153" s="11" t="s">
        <v>377</v>
      </c>
      <c r="D153" s="114" t="s">
        <v>135</v>
      </c>
      <c r="E153" s="142">
        <v>15000</v>
      </c>
      <c r="F153" s="143">
        <f t="shared" si="48"/>
        <v>15000</v>
      </c>
      <c r="G153" s="22" t="s">
        <v>839</v>
      </c>
      <c r="H153" s="114">
        <f t="shared" si="44"/>
        <v>15000</v>
      </c>
      <c r="I153" s="114">
        <f t="shared" ref="I153:J193" si="49">M153</f>
        <v>1699</v>
      </c>
      <c r="J153" s="114">
        <f t="shared" si="49"/>
        <v>0</v>
      </c>
      <c r="K153" s="15">
        <f t="shared" si="41"/>
        <v>16699</v>
      </c>
      <c r="L153" s="16">
        <v>15000</v>
      </c>
      <c r="M153" s="72">
        <v>1699</v>
      </c>
      <c r="N153" s="72">
        <v>0</v>
      </c>
      <c r="O153" s="15">
        <f t="shared" ref="O153:O193" si="50">L153+M153+N153</f>
        <v>16699</v>
      </c>
      <c r="P153" s="15">
        <f t="shared" si="42"/>
        <v>0</v>
      </c>
      <c r="Q153" s="16">
        <v>0</v>
      </c>
      <c r="R153" s="16">
        <v>0</v>
      </c>
      <c r="S153" s="17">
        <f t="shared" si="43"/>
        <v>0</v>
      </c>
      <c r="T153" s="16">
        <v>0</v>
      </c>
      <c r="U153" s="16">
        <v>0</v>
      </c>
      <c r="V153" s="16">
        <v>50</v>
      </c>
      <c r="W153" s="16"/>
    </row>
    <row r="154" spans="1:23">
      <c r="A154" s="10">
        <v>145</v>
      </c>
      <c r="B154" s="10">
        <v>318</v>
      </c>
      <c r="C154" s="11" t="s">
        <v>406</v>
      </c>
      <c r="D154" s="114" t="s">
        <v>135</v>
      </c>
      <c r="E154" s="142">
        <v>15000</v>
      </c>
      <c r="F154" s="143">
        <f t="shared" si="48"/>
        <v>15000</v>
      </c>
      <c r="G154" s="22" t="s">
        <v>839</v>
      </c>
      <c r="H154" s="114">
        <f t="shared" si="44"/>
        <v>15000</v>
      </c>
      <c r="I154" s="114">
        <f t="shared" si="49"/>
        <v>2783</v>
      </c>
      <c r="J154" s="114">
        <f t="shared" si="49"/>
        <v>0</v>
      </c>
      <c r="K154" s="15">
        <f t="shared" ref="K154:K193" si="51">H154+I154+J154</f>
        <v>17783</v>
      </c>
      <c r="L154" s="16">
        <v>15000</v>
      </c>
      <c r="M154" s="72">
        <v>2783</v>
      </c>
      <c r="N154" s="72">
        <v>0</v>
      </c>
      <c r="O154" s="15">
        <f t="shared" si="50"/>
        <v>17783</v>
      </c>
      <c r="P154" s="15">
        <f t="shared" ref="P154:P193" si="52">H154-L154</f>
        <v>0</v>
      </c>
      <c r="Q154" s="16">
        <v>0</v>
      </c>
      <c r="R154" s="16">
        <v>0</v>
      </c>
      <c r="S154" s="17">
        <f t="shared" ref="S154:S193" si="53">P154+Q154+R154</f>
        <v>0</v>
      </c>
      <c r="T154" s="16">
        <v>0</v>
      </c>
      <c r="U154" s="16">
        <v>0</v>
      </c>
      <c r="V154" s="16">
        <v>130</v>
      </c>
      <c r="W154" s="16"/>
    </row>
    <row r="155" spans="1:23">
      <c r="A155" s="10">
        <v>146</v>
      </c>
      <c r="B155" s="10">
        <v>323</v>
      </c>
      <c r="C155" s="11" t="s">
        <v>408</v>
      </c>
      <c r="D155" s="114" t="s">
        <v>135</v>
      </c>
      <c r="E155" s="142">
        <v>12000</v>
      </c>
      <c r="F155" s="143">
        <f t="shared" si="48"/>
        <v>12000</v>
      </c>
      <c r="G155" s="22" t="s">
        <v>839</v>
      </c>
      <c r="H155" s="114">
        <f t="shared" ref="H155:H197" si="54">F155</f>
        <v>12000</v>
      </c>
      <c r="I155" s="114">
        <f t="shared" si="49"/>
        <v>1650</v>
      </c>
      <c r="J155" s="114">
        <f t="shared" si="49"/>
        <v>0</v>
      </c>
      <c r="K155" s="15">
        <f t="shared" si="51"/>
        <v>13650</v>
      </c>
      <c r="L155" s="16">
        <v>12000</v>
      </c>
      <c r="M155" s="72">
        <v>1650</v>
      </c>
      <c r="N155" s="72">
        <v>0</v>
      </c>
      <c r="O155" s="15">
        <f t="shared" si="50"/>
        <v>13650</v>
      </c>
      <c r="P155" s="15">
        <f t="shared" si="52"/>
        <v>0</v>
      </c>
      <c r="Q155" s="16">
        <v>0</v>
      </c>
      <c r="R155" s="16">
        <v>0</v>
      </c>
      <c r="S155" s="17">
        <f t="shared" si="53"/>
        <v>0</v>
      </c>
      <c r="T155" s="16">
        <v>0</v>
      </c>
      <c r="U155" s="16">
        <v>0</v>
      </c>
      <c r="V155" s="16">
        <v>125</v>
      </c>
      <c r="W155" s="16"/>
    </row>
    <row r="156" spans="1:23">
      <c r="A156" s="10">
        <v>147</v>
      </c>
      <c r="B156" s="10">
        <v>325</v>
      </c>
      <c r="C156" s="11" t="s">
        <v>410</v>
      </c>
      <c r="D156" s="21">
        <v>36869</v>
      </c>
      <c r="E156" s="142">
        <v>15000</v>
      </c>
      <c r="F156" s="143">
        <f t="shared" si="48"/>
        <v>15000</v>
      </c>
      <c r="G156" s="22" t="s">
        <v>839</v>
      </c>
      <c r="H156" s="114">
        <f t="shared" si="54"/>
        <v>15000</v>
      </c>
      <c r="I156" s="114">
        <f t="shared" si="49"/>
        <v>3700</v>
      </c>
      <c r="J156" s="114">
        <f t="shared" si="49"/>
        <v>0</v>
      </c>
      <c r="K156" s="15">
        <f t="shared" si="51"/>
        <v>18700</v>
      </c>
      <c r="L156" s="16">
        <v>15000</v>
      </c>
      <c r="M156" s="72">
        <v>3700</v>
      </c>
      <c r="N156" s="72">
        <v>0</v>
      </c>
      <c r="O156" s="15">
        <f t="shared" si="50"/>
        <v>18700</v>
      </c>
      <c r="P156" s="15">
        <f t="shared" si="52"/>
        <v>0</v>
      </c>
      <c r="Q156" s="16">
        <v>0</v>
      </c>
      <c r="R156" s="16">
        <v>0</v>
      </c>
      <c r="S156" s="17">
        <f t="shared" si="53"/>
        <v>0</v>
      </c>
      <c r="T156" s="16">
        <v>0</v>
      </c>
      <c r="U156" s="16">
        <v>0</v>
      </c>
      <c r="V156" s="16">
        <v>0</v>
      </c>
      <c r="W156" s="16"/>
    </row>
    <row r="157" spans="1:23">
      <c r="A157" s="10">
        <v>148</v>
      </c>
      <c r="B157" s="10">
        <v>330</v>
      </c>
      <c r="C157" s="11" t="s">
        <v>414</v>
      </c>
      <c r="D157" s="114" t="s">
        <v>135</v>
      </c>
      <c r="E157" s="142">
        <v>7500</v>
      </c>
      <c r="F157" s="143">
        <f t="shared" si="48"/>
        <v>7500</v>
      </c>
      <c r="G157" s="22" t="s">
        <v>839</v>
      </c>
      <c r="H157" s="114">
        <f t="shared" si="54"/>
        <v>7500</v>
      </c>
      <c r="I157" s="114">
        <f t="shared" si="49"/>
        <v>1087</v>
      </c>
      <c r="J157" s="114">
        <f t="shared" si="49"/>
        <v>0</v>
      </c>
      <c r="K157" s="15">
        <f t="shared" si="51"/>
        <v>8587</v>
      </c>
      <c r="L157" s="16">
        <v>7500</v>
      </c>
      <c r="M157" s="72">
        <v>1087</v>
      </c>
      <c r="N157" s="72">
        <v>0</v>
      </c>
      <c r="O157" s="15">
        <f t="shared" si="50"/>
        <v>8587</v>
      </c>
      <c r="P157" s="15">
        <f t="shared" si="52"/>
        <v>0</v>
      </c>
      <c r="Q157" s="16">
        <v>0</v>
      </c>
      <c r="R157" s="16">
        <v>0</v>
      </c>
      <c r="S157" s="17">
        <f t="shared" si="53"/>
        <v>0</v>
      </c>
      <c r="T157" s="16">
        <v>0</v>
      </c>
      <c r="U157" s="16">
        <v>0</v>
      </c>
      <c r="V157" s="16">
        <v>35</v>
      </c>
      <c r="W157" s="16"/>
    </row>
    <row r="158" spans="1:23">
      <c r="A158" s="10">
        <v>149</v>
      </c>
      <c r="B158" s="10">
        <v>331</v>
      </c>
      <c r="C158" s="11" t="s">
        <v>415</v>
      </c>
      <c r="D158" s="114" t="s">
        <v>135</v>
      </c>
      <c r="E158" s="142">
        <v>5000</v>
      </c>
      <c r="F158" s="143">
        <f t="shared" si="48"/>
        <v>5000</v>
      </c>
      <c r="G158" s="22" t="s">
        <v>839</v>
      </c>
      <c r="H158" s="114">
        <f t="shared" si="54"/>
        <v>5000</v>
      </c>
      <c r="I158" s="114">
        <f t="shared" si="49"/>
        <v>1472</v>
      </c>
      <c r="J158" s="114">
        <f t="shared" si="49"/>
        <v>0</v>
      </c>
      <c r="K158" s="15">
        <f t="shared" si="51"/>
        <v>6472</v>
      </c>
      <c r="L158" s="16">
        <v>5000</v>
      </c>
      <c r="M158" s="72">
        <v>1472</v>
      </c>
      <c r="N158" s="72">
        <v>0</v>
      </c>
      <c r="O158" s="15">
        <f t="shared" si="50"/>
        <v>6472</v>
      </c>
      <c r="P158" s="15">
        <f t="shared" si="52"/>
        <v>0</v>
      </c>
      <c r="Q158" s="16">
        <v>0</v>
      </c>
      <c r="R158" s="16">
        <v>0</v>
      </c>
      <c r="S158" s="17">
        <f t="shared" si="53"/>
        <v>0</v>
      </c>
      <c r="T158" s="16">
        <v>0</v>
      </c>
      <c r="U158" s="16">
        <v>0</v>
      </c>
      <c r="V158" s="16">
        <v>20</v>
      </c>
      <c r="W158" s="16"/>
    </row>
    <row r="159" spans="1:23">
      <c r="A159" s="10">
        <v>150</v>
      </c>
      <c r="B159" s="10">
        <v>332</v>
      </c>
      <c r="C159" s="11" t="s">
        <v>416</v>
      </c>
      <c r="D159" s="114" t="s">
        <v>136</v>
      </c>
      <c r="E159" s="142">
        <v>10000</v>
      </c>
      <c r="F159" s="143">
        <f t="shared" si="48"/>
        <v>10000</v>
      </c>
      <c r="G159" s="22" t="s">
        <v>839</v>
      </c>
      <c r="H159" s="114">
        <f t="shared" si="54"/>
        <v>10000</v>
      </c>
      <c r="I159" s="114">
        <f t="shared" si="49"/>
        <v>1696</v>
      </c>
      <c r="J159" s="114">
        <f t="shared" si="49"/>
        <v>0</v>
      </c>
      <c r="K159" s="15">
        <f t="shared" si="51"/>
        <v>11696</v>
      </c>
      <c r="L159" s="16">
        <v>10000</v>
      </c>
      <c r="M159" s="72">
        <v>1696</v>
      </c>
      <c r="N159" s="72">
        <v>0</v>
      </c>
      <c r="O159" s="15">
        <f t="shared" si="50"/>
        <v>11696</v>
      </c>
      <c r="P159" s="15">
        <f t="shared" si="52"/>
        <v>0</v>
      </c>
      <c r="Q159" s="16">
        <v>0</v>
      </c>
      <c r="R159" s="16">
        <v>0</v>
      </c>
      <c r="S159" s="17">
        <f t="shared" si="53"/>
        <v>0</v>
      </c>
      <c r="T159" s="16">
        <v>0</v>
      </c>
      <c r="U159" s="16">
        <v>0</v>
      </c>
      <c r="V159" s="16">
        <v>180</v>
      </c>
      <c r="W159" s="16"/>
    </row>
    <row r="160" spans="1:23">
      <c r="A160" s="10">
        <v>151</v>
      </c>
      <c r="B160" s="10">
        <v>333</v>
      </c>
      <c r="C160" s="11" t="s">
        <v>417</v>
      </c>
      <c r="D160" s="114" t="s">
        <v>135</v>
      </c>
      <c r="E160" s="142">
        <v>5000</v>
      </c>
      <c r="F160" s="143">
        <f t="shared" si="48"/>
        <v>5000</v>
      </c>
      <c r="G160" s="22" t="s">
        <v>839</v>
      </c>
      <c r="H160" s="114">
        <f t="shared" si="54"/>
        <v>5000</v>
      </c>
      <c r="I160" s="114">
        <f t="shared" si="49"/>
        <v>878</v>
      </c>
      <c r="J160" s="114">
        <f t="shared" si="49"/>
        <v>0</v>
      </c>
      <c r="K160" s="15">
        <f t="shared" si="51"/>
        <v>5878</v>
      </c>
      <c r="L160" s="16">
        <v>5000</v>
      </c>
      <c r="M160" s="72">
        <v>878</v>
      </c>
      <c r="N160" s="72">
        <v>0</v>
      </c>
      <c r="O160" s="15">
        <f t="shared" si="50"/>
        <v>5878</v>
      </c>
      <c r="P160" s="15">
        <f t="shared" si="52"/>
        <v>0</v>
      </c>
      <c r="Q160" s="16">
        <v>0</v>
      </c>
      <c r="R160" s="16">
        <v>0</v>
      </c>
      <c r="S160" s="17">
        <f t="shared" si="53"/>
        <v>0</v>
      </c>
      <c r="T160" s="16">
        <v>0</v>
      </c>
      <c r="U160" s="16">
        <v>0</v>
      </c>
      <c r="V160" s="16">
        <v>120</v>
      </c>
      <c r="W160" s="16"/>
    </row>
    <row r="161" spans="1:23">
      <c r="A161" s="10">
        <v>152</v>
      </c>
      <c r="B161" s="10">
        <v>334</v>
      </c>
      <c r="C161" s="11" t="s">
        <v>418</v>
      </c>
      <c r="D161" s="114" t="s">
        <v>135</v>
      </c>
      <c r="E161" s="142">
        <v>7500</v>
      </c>
      <c r="F161" s="143">
        <f t="shared" si="48"/>
        <v>7500</v>
      </c>
      <c r="G161" s="22" t="s">
        <v>839</v>
      </c>
      <c r="H161" s="114">
        <f t="shared" si="54"/>
        <v>7500</v>
      </c>
      <c r="I161" s="114">
        <f t="shared" si="49"/>
        <v>1269</v>
      </c>
      <c r="J161" s="114">
        <f t="shared" si="49"/>
        <v>0</v>
      </c>
      <c r="K161" s="15">
        <f t="shared" si="51"/>
        <v>8769</v>
      </c>
      <c r="L161" s="16">
        <v>7500</v>
      </c>
      <c r="M161" s="72">
        <v>1269</v>
      </c>
      <c r="N161" s="72">
        <v>0</v>
      </c>
      <c r="O161" s="15">
        <f t="shared" si="50"/>
        <v>8769</v>
      </c>
      <c r="P161" s="15">
        <f t="shared" si="52"/>
        <v>0</v>
      </c>
      <c r="Q161" s="16">
        <v>0</v>
      </c>
      <c r="R161" s="16">
        <v>0</v>
      </c>
      <c r="S161" s="17">
        <f t="shared" si="53"/>
        <v>0</v>
      </c>
      <c r="T161" s="16">
        <v>0</v>
      </c>
      <c r="U161" s="16">
        <v>0</v>
      </c>
      <c r="V161" s="16">
        <v>195</v>
      </c>
      <c r="W161" s="16"/>
    </row>
    <row r="162" spans="1:23">
      <c r="A162" s="10">
        <v>153</v>
      </c>
      <c r="B162" s="10">
        <v>335</v>
      </c>
      <c r="C162" s="11" t="s">
        <v>419</v>
      </c>
      <c r="D162" s="114" t="s">
        <v>135</v>
      </c>
      <c r="E162" s="142">
        <v>7500</v>
      </c>
      <c r="F162" s="143">
        <f t="shared" si="48"/>
        <v>7500</v>
      </c>
      <c r="G162" s="22" t="s">
        <v>839</v>
      </c>
      <c r="H162" s="114">
        <f t="shared" si="54"/>
        <v>7500</v>
      </c>
      <c r="I162" s="114">
        <f t="shared" si="49"/>
        <v>1936</v>
      </c>
      <c r="J162" s="114">
        <f t="shared" si="49"/>
        <v>0</v>
      </c>
      <c r="K162" s="15">
        <f t="shared" si="51"/>
        <v>9436</v>
      </c>
      <c r="L162" s="16">
        <v>7500</v>
      </c>
      <c r="M162" s="72">
        <v>1936</v>
      </c>
      <c r="N162" s="72">
        <v>0</v>
      </c>
      <c r="O162" s="15">
        <f t="shared" si="50"/>
        <v>9436</v>
      </c>
      <c r="P162" s="15">
        <f t="shared" si="52"/>
        <v>0</v>
      </c>
      <c r="Q162" s="16">
        <v>0</v>
      </c>
      <c r="R162" s="16">
        <v>0</v>
      </c>
      <c r="S162" s="17">
        <f t="shared" si="53"/>
        <v>0</v>
      </c>
      <c r="T162" s="16">
        <v>0</v>
      </c>
      <c r="U162" s="16">
        <v>0</v>
      </c>
      <c r="V162" s="16">
        <v>70</v>
      </c>
      <c r="W162" s="16"/>
    </row>
    <row r="163" spans="1:23">
      <c r="A163" s="10">
        <v>154</v>
      </c>
      <c r="B163" s="10">
        <v>336</v>
      </c>
      <c r="C163" s="11" t="s">
        <v>374</v>
      </c>
      <c r="D163" s="114" t="s">
        <v>135</v>
      </c>
      <c r="E163" s="142">
        <v>10000</v>
      </c>
      <c r="F163" s="143">
        <f t="shared" si="48"/>
        <v>10000</v>
      </c>
      <c r="G163" s="22" t="s">
        <v>839</v>
      </c>
      <c r="H163" s="114">
        <f t="shared" si="54"/>
        <v>10000</v>
      </c>
      <c r="I163" s="114">
        <f t="shared" si="49"/>
        <v>1017</v>
      </c>
      <c r="J163" s="114">
        <f t="shared" si="49"/>
        <v>0</v>
      </c>
      <c r="K163" s="15">
        <f t="shared" si="51"/>
        <v>11017</v>
      </c>
      <c r="L163" s="16">
        <v>10000</v>
      </c>
      <c r="M163" s="72">
        <v>1017</v>
      </c>
      <c r="N163" s="72">
        <v>0</v>
      </c>
      <c r="O163" s="15">
        <f t="shared" si="50"/>
        <v>11017</v>
      </c>
      <c r="P163" s="15">
        <f t="shared" si="52"/>
        <v>0</v>
      </c>
      <c r="Q163" s="16">
        <v>0</v>
      </c>
      <c r="R163" s="16">
        <v>0</v>
      </c>
      <c r="S163" s="17">
        <f t="shared" si="53"/>
        <v>0</v>
      </c>
      <c r="T163" s="16">
        <v>0</v>
      </c>
      <c r="U163" s="16">
        <v>0</v>
      </c>
      <c r="V163" s="16">
        <v>85</v>
      </c>
      <c r="W163" s="16"/>
    </row>
    <row r="164" spans="1:23">
      <c r="A164" s="10">
        <v>155</v>
      </c>
      <c r="B164" s="10">
        <v>337</v>
      </c>
      <c r="C164" s="11" t="s">
        <v>420</v>
      </c>
      <c r="D164" s="114" t="s">
        <v>135</v>
      </c>
      <c r="E164" s="142">
        <v>10000</v>
      </c>
      <c r="F164" s="143">
        <f t="shared" si="48"/>
        <v>10000</v>
      </c>
      <c r="G164" s="22" t="s">
        <v>839</v>
      </c>
      <c r="H164" s="114">
        <f t="shared" si="54"/>
        <v>10000</v>
      </c>
      <c r="I164" s="114">
        <f t="shared" si="49"/>
        <v>1634</v>
      </c>
      <c r="J164" s="114">
        <f t="shared" si="49"/>
        <v>0</v>
      </c>
      <c r="K164" s="15">
        <f t="shared" si="51"/>
        <v>11634</v>
      </c>
      <c r="L164" s="16">
        <v>10000</v>
      </c>
      <c r="M164" s="72">
        <v>1634</v>
      </c>
      <c r="N164" s="72">
        <v>0</v>
      </c>
      <c r="O164" s="15">
        <f t="shared" si="50"/>
        <v>11634</v>
      </c>
      <c r="P164" s="15">
        <f t="shared" si="52"/>
        <v>0</v>
      </c>
      <c r="Q164" s="16">
        <v>0</v>
      </c>
      <c r="R164" s="16">
        <v>0</v>
      </c>
      <c r="S164" s="17">
        <f t="shared" si="53"/>
        <v>0</v>
      </c>
      <c r="T164" s="16">
        <v>0</v>
      </c>
      <c r="U164" s="16">
        <v>0</v>
      </c>
      <c r="V164" s="16">
        <v>85</v>
      </c>
      <c r="W164" s="16"/>
    </row>
    <row r="165" spans="1:23">
      <c r="A165" s="10">
        <v>156</v>
      </c>
      <c r="B165" s="10">
        <v>338</v>
      </c>
      <c r="C165" s="11" t="s">
        <v>421</v>
      </c>
      <c r="D165" s="114" t="s">
        <v>135</v>
      </c>
      <c r="E165" s="142">
        <v>7500</v>
      </c>
      <c r="F165" s="143">
        <f t="shared" si="48"/>
        <v>7500</v>
      </c>
      <c r="G165" s="22" t="s">
        <v>839</v>
      </c>
      <c r="H165" s="114">
        <f t="shared" si="54"/>
        <v>7500</v>
      </c>
      <c r="I165" s="114">
        <f t="shared" si="49"/>
        <v>1250</v>
      </c>
      <c r="J165" s="114">
        <f t="shared" si="49"/>
        <v>0</v>
      </c>
      <c r="K165" s="15">
        <f t="shared" si="51"/>
        <v>8750</v>
      </c>
      <c r="L165" s="16">
        <v>7500</v>
      </c>
      <c r="M165" s="72">
        <v>1250</v>
      </c>
      <c r="N165" s="72">
        <v>0</v>
      </c>
      <c r="O165" s="15">
        <f t="shared" si="50"/>
        <v>8750</v>
      </c>
      <c r="P165" s="15">
        <f t="shared" si="52"/>
        <v>0</v>
      </c>
      <c r="Q165" s="16">
        <v>0</v>
      </c>
      <c r="R165" s="16">
        <v>0</v>
      </c>
      <c r="S165" s="17">
        <f t="shared" si="53"/>
        <v>0</v>
      </c>
      <c r="T165" s="16">
        <v>0</v>
      </c>
      <c r="U165" s="16">
        <v>0</v>
      </c>
      <c r="V165" s="16">
        <v>30</v>
      </c>
      <c r="W165" s="16"/>
    </row>
    <row r="166" spans="1:23">
      <c r="A166" s="10">
        <v>157</v>
      </c>
      <c r="B166" s="10">
        <v>339</v>
      </c>
      <c r="C166" s="11" t="s">
        <v>422</v>
      </c>
      <c r="D166" s="114" t="s">
        <v>135</v>
      </c>
      <c r="E166" s="142">
        <v>10000</v>
      </c>
      <c r="F166" s="143">
        <f t="shared" si="48"/>
        <v>10000</v>
      </c>
      <c r="G166" s="22" t="s">
        <v>839</v>
      </c>
      <c r="H166" s="114">
        <f t="shared" si="54"/>
        <v>10000</v>
      </c>
      <c r="I166" s="114">
        <f t="shared" si="49"/>
        <v>2118</v>
      </c>
      <c r="J166" s="114">
        <f t="shared" si="49"/>
        <v>0</v>
      </c>
      <c r="K166" s="15">
        <f t="shared" si="51"/>
        <v>12118</v>
      </c>
      <c r="L166" s="16">
        <v>10000</v>
      </c>
      <c r="M166" s="72">
        <v>2118</v>
      </c>
      <c r="N166" s="72">
        <v>0</v>
      </c>
      <c r="O166" s="15">
        <f t="shared" si="50"/>
        <v>12118</v>
      </c>
      <c r="P166" s="15">
        <f t="shared" si="52"/>
        <v>0</v>
      </c>
      <c r="Q166" s="16">
        <v>0</v>
      </c>
      <c r="R166" s="16">
        <v>0</v>
      </c>
      <c r="S166" s="17">
        <f t="shared" si="53"/>
        <v>0</v>
      </c>
      <c r="T166" s="16">
        <v>0</v>
      </c>
      <c r="U166" s="16">
        <v>0</v>
      </c>
      <c r="V166" s="16">
        <v>50</v>
      </c>
      <c r="W166" s="16"/>
    </row>
    <row r="167" spans="1:23">
      <c r="A167" s="10">
        <v>158</v>
      </c>
      <c r="B167" s="10">
        <v>340</v>
      </c>
      <c r="C167" s="11" t="s">
        <v>423</v>
      </c>
      <c r="D167" s="21">
        <v>36716</v>
      </c>
      <c r="E167" s="142">
        <v>10000</v>
      </c>
      <c r="F167" s="143">
        <f t="shared" si="48"/>
        <v>10000</v>
      </c>
      <c r="G167" s="22" t="s">
        <v>839</v>
      </c>
      <c r="H167" s="114">
        <f t="shared" si="54"/>
        <v>10000</v>
      </c>
      <c r="I167" s="114">
        <f t="shared" si="49"/>
        <v>822</v>
      </c>
      <c r="J167" s="114">
        <f t="shared" si="49"/>
        <v>0</v>
      </c>
      <c r="K167" s="15">
        <f t="shared" si="51"/>
        <v>10822</v>
      </c>
      <c r="L167" s="16">
        <v>10000</v>
      </c>
      <c r="M167" s="72">
        <v>822</v>
      </c>
      <c r="N167" s="72">
        <v>0</v>
      </c>
      <c r="O167" s="15">
        <f t="shared" si="50"/>
        <v>10822</v>
      </c>
      <c r="P167" s="15">
        <f t="shared" si="52"/>
        <v>0</v>
      </c>
      <c r="Q167" s="16">
        <v>0</v>
      </c>
      <c r="R167" s="16">
        <v>0</v>
      </c>
      <c r="S167" s="17">
        <f t="shared" si="53"/>
        <v>0</v>
      </c>
      <c r="T167" s="16">
        <v>0</v>
      </c>
      <c r="U167" s="16">
        <v>0</v>
      </c>
      <c r="V167" s="16">
        <v>0</v>
      </c>
      <c r="W167" s="16"/>
    </row>
    <row r="168" spans="1:23">
      <c r="A168" s="10">
        <v>159</v>
      </c>
      <c r="B168" s="10">
        <v>341</v>
      </c>
      <c r="C168" s="11" t="s">
        <v>424</v>
      </c>
      <c r="D168" s="114" t="s">
        <v>135</v>
      </c>
      <c r="E168" s="142">
        <v>10000</v>
      </c>
      <c r="F168" s="143">
        <f t="shared" si="48"/>
        <v>10000</v>
      </c>
      <c r="G168" s="22" t="s">
        <v>839</v>
      </c>
      <c r="H168" s="114">
        <f t="shared" si="54"/>
        <v>10000</v>
      </c>
      <c r="I168" s="114">
        <f t="shared" si="49"/>
        <v>500</v>
      </c>
      <c r="J168" s="114">
        <f t="shared" si="49"/>
        <v>0</v>
      </c>
      <c r="K168" s="15">
        <f t="shared" si="51"/>
        <v>10500</v>
      </c>
      <c r="L168" s="16">
        <v>10000</v>
      </c>
      <c r="M168" s="72">
        <v>500</v>
      </c>
      <c r="N168" s="72">
        <v>0</v>
      </c>
      <c r="O168" s="15">
        <f t="shared" si="50"/>
        <v>10500</v>
      </c>
      <c r="P168" s="15">
        <f t="shared" si="52"/>
        <v>0</v>
      </c>
      <c r="Q168" s="16">
        <v>0</v>
      </c>
      <c r="R168" s="16">
        <v>0</v>
      </c>
      <c r="S168" s="17">
        <f t="shared" si="53"/>
        <v>0</v>
      </c>
      <c r="T168" s="16">
        <v>0</v>
      </c>
      <c r="U168" s="16">
        <v>0</v>
      </c>
      <c r="V168" s="16">
        <v>0</v>
      </c>
      <c r="W168" s="16"/>
    </row>
    <row r="169" spans="1:23">
      <c r="A169" s="10">
        <v>160</v>
      </c>
      <c r="B169" s="10">
        <v>342</v>
      </c>
      <c r="C169" s="11" t="s">
        <v>425</v>
      </c>
      <c r="D169" s="114" t="s">
        <v>135</v>
      </c>
      <c r="E169" s="142">
        <v>5000</v>
      </c>
      <c r="F169" s="143">
        <f t="shared" si="48"/>
        <v>5000</v>
      </c>
      <c r="G169" s="22" t="s">
        <v>839</v>
      </c>
      <c r="H169" s="114">
        <f t="shared" si="54"/>
        <v>5000</v>
      </c>
      <c r="I169" s="114">
        <f t="shared" si="49"/>
        <v>1137</v>
      </c>
      <c r="J169" s="114">
        <f t="shared" si="49"/>
        <v>0</v>
      </c>
      <c r="K169" s="15">
        <f t="shared" si="51"/>
        <v>6137</v>
      </c>
      <c r="L169" s="16">
        <v>5000</v>
      </c>
      <c r="M169" s="72">
        <v>1137</v>
      </c>
      <c r="N169" s="72">
        <v>0</v>
      </c>
      <c r="O169" s="15">
        <f t="shared" si="50"/>
        <v>6137</v>
      </c>
      <c r="P169" s="15">
        <f t="shared" si="52"/>
        <v>0</v>
      </c>
      <c r="Q169" s="16">
        <v>0</v>
      </c>
      <c r="R169" s="16">
        <v>0</v>
      </c>
      <c r="S169" s="17">
        <f t="shared" si="53"/>
        <v>0</v>
      </c>
      <c r="T169" s="16">
        <v>0</v>
      </c>
      <c r="U169" s="16">
        <v>0</v>
      </c>
      <c r="V169" s="16">
        <v>25</v>
      </c>
      <c r="W169" s="16"/>
    </row>
    <row r="170" spans="1:23">
      <c r="A170" s="10">
        <v>161</v>
      </c>
      <c r="B170" s="10">
        <v>343</v>
      </c>
      <c r="C170" s="11" t="s">
        <v>426</v>
      </c>
      <c r="D170" s="21">
        <v>36716</v>
      </c>
      <c r="E170" s="142">
        <v>5000</v>
      </c>
      <c r="F170" s="143">
        <f t="shared" si="48"/>
        <v>5000</v>
      </c>
      <c r="G170" s="22" t="s">
        <v>839</v>
      </c>
      <c r="H170" s="114">
        <f t="shared" si="54"/>
        <v>5000</v>
      </c>
      <c r="I170" s="114">
        <f t="shared" si="49"/>
        <v>887</v>
      </c>
      <c r="J170" s="114">
        <f t="shared" si="49"/>
        <v>0</v>
      </c>
      <c r="K170" s="15">
        <f t="shared" si="51"/>
        <v>5887</v>
      </c>
      <c r="L170" s="16">
        <v>5000</v>
      </c>
      <c r="M170" s="72">
        <v>887</v>
      </c>
      <c r="N170" s="72">
        <v>0</v>
      </c>
      <c r="O170" s="15">
        <f t="shared" si="50"/>
        <v>5887</v>
      </c>
      <c r="P170" s="15">
        <f t="shared" si="52"/>
        <v>0</v>
      </c>
      <c r="Q170" s="16">
        <v>0</v>
      </c>
      <c r="R170" s="16">
        <v>0</v>
      </c>
      <c r="S170" s="17">
        <f t="shared" si="53"/>
        <v>0</v>
      </c>
      <c r="T170" s="16">
        <v>0</v>
      </c>
      <c r="U170" s="16">
        <v>0</v>
      </c>
      <c r="V170" s="16">
        <v>115</v>
      </c>
      <c r="W170" s="16"/>
    </row>
    <row r="171" spans="1:23">
      <c r="A171" s="10">
        <v>162</v>
      </c>
      <c r="B171" s="10">
        <v>344</v>
      </c>
      <c r="C171" s="11" t="s">
        <v>427</v>
      </c>
      <c r="D171" s="114" t="s">
        <v>137</v>
      </c>
      <c r="E171" s="142">
        <v>5000</v>
      </c>
      <c r="F171" s="143">
        <f t="shared" si="48"/>
        <v>5000</v>
      </c>
      <c r="G171" s="22" t="s">
        <v>839</v>
      </c>
      <c r="H171" s="114">
        <f t="shared" si="54"/>
        <v>5000</v>
      </c>
      <c r="I171" s="114">
        <f t="shared" si="49"/>
        <v>822</v>
      </c>
      <c r="J171" s="114">
        <f t="shared" si="49"/>
        <v>0</v>
      </c>
      <c r="K171" s="15">
        <f t="shared" si="51"/>
        <v>5822</v>
      </c>
      <c r="L171" s="16">
        <v>5000</v>
      </c>
      <c r="M171" s="72">
        <v>822</v>
      </c>
      <c r="N171" s="72">
        <v>0</v>
      </c>
      <c r="O171" s="15">
        <f t="shared" si="50"/>
        <v>5822</v>
      </c>
      <c r="P171" s="15">
        <f t="shared" si="52"/>
        <v>0</v>
      </c>
      <c r="Q171" s="16">
        <v>0</v>
      </c>
      <c r="R171" s="16">
        <v>0</v>
      </c>
      <c r="S171" s="17">
        <f t="shared" si="53"/>
        <v>0</v>
      </c>
      <c r="T171" s="16">
        <v>0</v>
      </c>
      <c r="U171" s="16">
        <v>0</v>
      </c>
      <c r="V171" s="16">
        <v>150</v>
      </c>
      <c r="W171" s="16"/>
    </row>
    <row r="172" spans="1:23" s="50" customFormat="1">
      <c r="A172" s="10">
        <v>163</v>
      </c>
      <c r="B172" s="42">
        <v>345</v>
      </c>
      <c r="C172" s="53" t="s">
        <v>428</v>
      </c>
      <c r="D172" s="51">
        <v>36716</v>
      </c>
      <c r="E172" s="188">
        <v>5000</v>
      </c>
      <c r="F172" s="189">
        <f t="shared" si="48"/>
        <v>5000</v>
      </c>
      <c r="G172" s="54" t="s">
        <v>839</v>
      </c>
      <c r="H172" s="44">
        <f t="shared" si="54"/>
        <v>5000</v>
      </c>
      <c r="I172" s="114">
        <f t="shared" si="49"/>
        <v>666</v>
      </c>
      <c r="J172" s="114">
        <f t="shared" si="49"/>
        <v>0</v>
      </c>
      <c r="K172" s="47">
        <f t="shared" si="51"/>
        <v>5666</v>
      </c>
      <c r="L172" s="48">
        <v>2519</v>
      </c>
      <c r="M172" s="73">
        <v>666</v>
      </c>
      <c r="N172" s="73">
        <v>0</v>
      </c>
      <c r="O172" s="47">
        <f t="shared" si="50"/>
        <v>3185</v>
      </c>
      <c r="P172" s="98">
        <f t="shared" si="52"/>
        <v>2481</v>
      </c>
      <c r="Q172" s="48">
        <v>156</v>
      </c>
      <c r="R172" s="48">
        <v>0</v>
      </c>
      <c r="S172" s="49">
        <f t="shared" si="53"/>
        <v>2637</v>
      </c>
      <c r="T172" s="48">
        <v>0</v>
      </c>
      <c r="U172" s="48">
        <v>0</v>
      </c>
      <c r="V172" s="48">
        <v>65</v>
      </c>
      <c r="W172" s="48"/>
    </row>
    <row r="173" spans="1:23">
      <c r="A173" s="10">
        <v>164</v>
      </c>
      <c r="B173" s="10">
        <v>346</v>
      </c>
      <c r="C173" s="11" t="s">
        <v>429</v>
      </c>
      <c r="D173" s="21">
        <v>36716</v>
      </c>
      <c r="E173" s="142">
        <v>5000</v>
      </c>
      <c r="F173" s="143">
        <f t="shared" si="48"/>
        <v>5000</v>
      </c>
      <c r="G173" s="22" t="s">
        <v>839</v>
      </c>
      <c r="H173" s="114">
        <f t="shared" si="54"/>
        <v>5000</v>
      </c>
      <c r="I173" s="114">
        <f t="shared" si="49"/>
        <v>853</v>
      </c>
      <c r="J173" s="114">
        <f t="shared" si="49"/>
        <v>0</v>
      </c>
      <c r="K173" s="15">
        <f t="shared" si="51"/>
        <v>5853</v>
      </c>
      <c r="L173" s="16">
        <v>5000</v>
      </c>
      <c r="M173" s="72">
        <v>853</v>
      </c>
      <c r="N173" s="72">
        <v>0</v>
      </c>
      <c r="O173" s="15">
        <f t="shared" si="50"/>
        <v>5853</v>
      </c>
      <c r="P173" s="15">
        <f t="shared" si="52"/>
        <v>0</v>
      </c>
      <c r="Q173" s="16">
        <v>0</v>
      </c>
      <c r="R173" s="16">
        <v>0</v>
      </c>
      <c r="S173" s="17">
        <f t="shared" si="53"/>
        <v>0</v>
      </c>
      <c r="T173" s="16">
        <v>0</v>
      </c>
      <c r="U173" s="16">
        <v>0</v>
      </c>
      <c r="V173" s="16">
        <v>145</v>
      </c>
      <c r="W173" s="16"/>
    </row>
    <row r="174" spans="1:23">
      <c r="A174" s="10">
        <v>165</v>
      </c>
      <c r="B174" s="10">
        <v>347</v>
      </c>
      <c r="C174" s="11" t="s">
        <v>430</v>
      </c>
      <c r="D174" s="21">
        <v>36716</v>
      </c>
      <c r="E174" s="142">
        <v>5000</v>
      </c>
      <c r="F174" s="143">
        <f t="shared" si="48"/>
        <v>5000</v>
      </c>
      <c r="G174" s="22" t="s">
        <v>839</v>
      </c>
      <c r="H174" s="114">
        <f t="shared" si="54"/>
        <v>5000</v>
      </c>
      <c r="I174" s="114">
        <f t="shared" si="49"/>
        <v>1900</v>
      </c>
      <c r="J174" s="114">
        <f t="shared" si="49"/>
        <v>0</v>
      </c>
      <c r="K174" s="15">
        <f t="shared" si="51"/>
        <v>6900</v>
      </c>
      <c r="L174" s="16">
        <v>5000</v>
      </c>
      <c r="M174" s="72">
        <v>1900</v>
      </c>
      <c r="N174" s="72">
        <v>0</v>
      </c>
      <c r="O174" s="15">
        <f t="shared" si="50"/>
        <v>6900</v>
      </c>
      <c r="P174" s="15">
        <f t="shared" si="52"/>
        <v>0</v>
      </c>
      <c r="Q174" s="16">
        <v>0</v>
      </c>
      <c r="R174" s="16">
        <v>0</v>
      </c>
      <c r="S174" s="17">
        <f t="shared" si="53"/>
        <v>0</v>
      </c>
      <c r="T174" s="16">
        <v>0</v>
      </c>
      <c r="U174" s="16">
        <v>0</v>
      </c>
      <c r="V174" s="16">
        <v>0</v>
      </c>
      <c r="W174" s="16"/>
    </row>
    <row r="175" spans="1:23">
      <c r="A175" s="10">
        <v>166</v>
      </c>
      <c r="B175" s="10">
        <v>348</v>
      </c>
      <c r="C175" s="11" t="s">
        <v>431</v>
      </c>
      <c r="D175" s="21">
        <v>36716</v>
      </c>
      <c r="E175" s="142">
        <v>5000</v>
      </c>
      <c r="F175" s="143">
        <f t="shared" ref="F175:F192" si="55">SUM(E175:E175)</f>
        <v>5000</v>
      </c>
      <c r="G175" s="22" t="s">
        <v>839</v>
      </c>
      <c r="H175" s="114">
        <f t="shared" si="54"/>
        <v>5000</v>
      </c>
      <c r="I175" s="114">
        <f t="shared" si="49"/>
        <v>801</v>
      </c>
      <c r="J175" s="114">
        <f t="shared" si="49"/>
        <v>0</v>
      </c>
      <c r="K175" s="15">
        <f t="shared" si="51"/>
        <v>5801</v>
      </c>
      <c r="L175" s="16">
        <v>5000</v>
      </c>
      <c r="M175" s="72">
        <v>801</v>
      </c>
      <c r="N175" s="72">
        <v>0</v>
      </c>
      <c r="O175" s="15">
        <f t="shared" si="50"/>
        <v>5801</v>
      </c>
      <c r="P175" s="15">
        <f t="shared" si="52"/>
        <v>0</v>
      </c>
      <c r="Q175" s="16">
        <v>0</v>
      </c>
      <c r="R175" s="16">
        <v>0</v>
      </c>
      <c r="S175" s="17">
        <f t="shared" si="53"/>
        <v>0</v>
      </c>
      <c r="T175" s="16">
        <v>0</v>
      </c>
      <c r="U175" s="16">
        <v>0</v>
      </c>
      <c r="V175" s="16">
        <v>30</v>
      </c>
      <c r="W175" s="16"/>
    </row>
    <row r="176" spans="1:23">
      <c r="A176" s="10">
        <v>167</v>
      </c>
      <c r="B176" s="10">
        <v>349</v>
      </c>
      <c r="C176" s="11" t="s">
        <v>432</v>
      </c>
      <c r="D176" s="114" t="s">
        <v>135</v>
      </c>
      <c r="E176" s="142">
        <v>7500</v>
      </c>
      <c r="F176" s="143">
        <f t="shared" si="55"/>
        <v>7500</v>
      </c>
      <c r="G176" s="22" t="s">
        <v>839</v>
      </c>
      <c r="H176" s="114">
        <f t="shared" si="54"/>
        <v>7500</v>
      </c>
      <c r="I176" s="114">
        <f t="shared" si="49"/>
        <v>402</v>
      </c>
      <c r="J176" s="114">
        <f t="shared" si="49"/>
        <v>0</v>
      </c>
      <c r="K176" s="15">
        <f t="shared" si="51"/>
        <v>7902</v>
      </c>
      <c r="L176" s="16">
        <v>7500</v>
      </c>
      <c r="M176" s="72">
        <v>402</v>
      </c>
      <c r="N176" s="72">
        <v>0</v>
      </c>
      <c r="O176" s="15">
        <f t="shared" si="50"/>
        <v>7902</v>
      </c>
      <c r="P176" s="15">
        <f t="shared" si="52"/>
        <v>0</v>
      </c>
      <c r="Q176" s="16">
        <v>0</v>
      </c>
      <c r="R176" s="16">
        <v>0</v>
      </c>
      <c r="S176" s="17">
        <f t="shared" si="53"/>
        <v>0</v>
      </c>
      <c r="T176" s="16">
        <v>0</v>
      </c>
      <c r="U176" s="16">
        <v>0</v>
      </c>
      <c r="V176" s="16">
        <v>35</v>
      </c>
      <c r="W176" s="16"/>
    </row>
    <row r="177" spans="1:23">
      <c r="A177" s="10">
        <v>168</v>
      </c>
      <c r="B177" s="10">
        <v>359</v>
      </c>
      <c r="C177" s="11" t="s">
        <v>438</v>
      </c>
      <c r="D177" s="114" t="s">
        <v>135</v>
      </c>
      <c r="E177" s="142">
        <v>10000</v>
      </c>
      <c r="F177" s="143">
        <f t="shared" si="55"/>
        <v>10000</v>
      </c>
      <c r="G177" s="22" t="s">
        <v>839</v>
      </c>
      <c r="H177" s="114">
        <f t="shared" si="54"/>
        <v>10000</v>
      </c>
      <c r="I177" s="114">
        <f t="shared" si="49"/>
        <v>1673</v>
      </c>
      <c r="J177" s="114">
        <f t="shared" si="49"/>
        <v>0</v>
      </c>
      <c r="K177" s="15">
        <f t="shared" si="51"/>
        <v>11673</v>
      </c>
      <c r="L177" s="16">
        <v>10000</v>
      </c>
      <c r="M177" s="72">
        <v>1673</v>
      </c>
      <c r="N177" s="72">
        <v>0</v>
      </c>
      <c r="O177" s="15">
        <f t="shared" si="50"/>
        <v>11673</v>
      </c>
      <c r="P177" s="15">
        <f t="shared" si="52"/>
        <v>0</v>
      </c>
      <c r="Q177" s="16">
        <v>0</v>
      </c>
      <c r="R177" s="16">
        <v>0</v>
      </c>
      <c r="S177" s="17">
        <f t="shared" si="53"/>
        <v>0</v>
      </c>
      <c r="T177" s="16">
        <v>0</v>
      </c>
      <c r="U177" s="16">
        <v>0</v>
      </c>
      <c r="V177" s="16">
        <v>70</v>
      </c>
      <c r="W177" s="16"/>
    </row>
    <row r="178" spans="1:23">
      <c r="A178" s="10">
        <v>169</v>
      </c>
      <c r="B178" s="10">
        <v>365</v>
      </c>
      <c r="C178" s="11" t="s">
        <v>688</v>
      </c>
      <c r="D178" s="114" t="s">
        <v>138</v>
      </c>
      <c r="E178" s="142">
        <v>10000</v>
      </c>
      <c r="F178" s="143">
        <f t="shared" si="55"/>
        <v>10000</v>
      </c>
      <c r="G178" s="22" t="s">
        <v>839</v>
      </c>
      <c r="H178" s="114">
        <f t="shared" si="54"/>
        <v>10000</v>
      </c>
      <c r="I178" s="114">
        <f t="shared" si="49"/>
        <v>1623</v>
      </c>
      <c r="J178" s="114">
        <f t="shared" si="49"/>
        <v>0</v>
      </c>
      <c r="K178" s="15">
        <f t="shared" si="51"/>
        <v>11623</v>
      </c>
      <c r="L178" s="16">
        <v>10000</v>
      </c>
      <c r="M178" s="72">
        <v>1623</v>
      </c>
      <c r="N178" s="72">
        <v>0</v>
      </c>
      <c r="O178" s="15">
        <f t="shared" si="50"/>
        <v>11623</v>
      </c>
      <c r="P178" s="15">
        <f t="shared" si="52"/>
        <v>0</v>
      </c>
      <c r="Q178" s="16">
        <v>0</v>
      </c>
      <c r="R178" s="16">
        <v>0</v>
      </c>
      <c r="S178" s="17">
        <f t="shared" si="53"/>
        <v>0</v>
      </c>
      <c r="T178" s="16">
        <v>0</v>
      </c>
      <c r="U178" s="16">
        <v>0</v>
      </c>
      <c r="V178" s="16">
        <v>0</v>
      </c>
      <c r="W178" s="16"/>
    </row>
    <row r="179" spans="1:23">
      <c r="A179" s="10">
        <v>170</v>
      </c>
      <c r="B179" s="10">
        <v>366</v>
      </c>
      <c r="C179" s="11" t="s">
        <v>441</v>
      </c>
      <c r="D179" s="21">
        <v>36716</v>
      </c>
      <c r="E179" s="142">
        <v>5000</v>
      </c>
      <c r="F179" s="143">
        <f t="shared" si="55"/>
        <v>5000</v>
      </c>
      <c r="G179" s="22" t="s">
        <v>839</v>
      </c>
      <c r="H179" s="114">
        <f t="shared" si="54"/>
        <v>5000</v>
      </c>
      <c r="I179" s="114">
        <f t="shared" si="49"/>
        <v>731</v>
      </c>
      <c r="J179" s="114">
        <f t="shared" si="49"/>
        <v>0</v>
      </c>
      <c r="K179" s="15">
        <f t="shared" si="51"/>
        <v>5731</v>
      </c>
      <c r="L179" s="16">
        <v>5000</v>
      </c>
      <c r="M179" s="72">
        <v>731</v>
      </c>
      <c r="N179" s="72">
        <v>0</v>
      </c>
      <c r="O179" s="15">
        <f t="shared" si="50"/>
        <v>5731</v>
      </c>
      <c r="P179" s="15">
        <f t="shared" si="52"/>
        <v>0</v>
      </c>
      <c r="Q179" s="16">
        <v>0</v>
      </c>
      <c r="R179" s="16">
        <v>0</v>
      </c>
      <c r="S179" s="17">
        <f t="shared" si="53"/>
        <v>0</v>
      </c>
      <c r="T179" s="16">
        <v>0</v>
      </c>
      <c r="U179" s="16">
        <v>0</v>
      </c>
      <c r="V179" s="16">
        <v>150</v>
      </c>
      <c r="W179" s="16"/>
    </row>
    <row r="180" spans="1:23">
      <c r="A180" s="10">
        <v>171</v>
      </c>
      <c r="B180" s="10">
        <v>367</v>
      </c>
      <c r="C180" s="11" t="s">
        <v>442</v>
      </c>
      <c r="D180" s="21">
        <v>36716</v>
      </c>
      <c r="E180" s="142">
        <v>5000</v>
      </c>
      <c r="F180" s="143">
        <f t="shared" si="55"/>
        <v>5000</v>
      </c>
      <c r="G180" s="22" t="s">
        <v>839</v>
      </c>
      <c r="H180" s="114">
        <f t="shared" si="54"/>
        <v>5000</v>
      </c>
      <c r="I180" s="114">
        <f t="shared" si="49"/>
        <v>1225</v>
      </c>
      <c r="J180" s="114">
        <f t="shared" si="49"/>
        <v>0</v>
      </c>
      <c r="K180" s="15">
        <f t="shared" si="51"/>
        <v>6225</v>
      </c>
      <c r="L180" s="16">
        <v>5000</v>
      </c>
      <c r="M180" s="72">
        <v>1225</v>
      </c>
      <c r="N180" s="72">
        <v>0</v>
      </c>
      <c r="O180" s="15">
        <f t="shared" si="50"/>
        <v>6225</v>
      </c>
      <c r="P180" s="15">
        <f t="shared" si="52"/>
        <v>0</v>
      </c>
      <c r="Q180" s="16">
        <v>0</v>
      </c>
      <c r="R180" s="16">
        <v>0</v>
      </c>
      <c r="S180" s="17">
        <f t="shared" si="53"/>
        <v>0</v>
      </c>
      <c r="T180" s="16">
        <v>0</v>
      </c>
      <c r="U180" s="16">
        <v>0</v>
      </c>
      <c r="V180" s="16">
        <v>45</v>
      </c>
      <c r="W180" s="16"/>
    </row>
    <row r="181" spans="1:23">
      <c r="A181" s="10">
        <v>172</v>
      </c>
      <c r="B181" s="10">
        <v>368</v>
      </c>
      <c r="C181" s="11" t="s">
        <v>443</v>
      </c>
      <c r="D181" s="21">
        <v>36716</v>
      </c>
      <c r="E181" s="142">
        <v>5000</v>
      </c>
      <c r="F181" s="143">
        <f t="shared" si="55"/>
        <v>5000</v>
      </c>
      <c r="G181" s="22" t="s">
        <v>135</v>
      </c>
      <c r="H181" s="114">
        <f t="shared" si="54"/>
        <v>5000</v>
      </c>
      <c r="I181" s="114">
        <f t="shared" si="49"/>
        <v>1059</v>
      </c>
      <c r="J181" s="114">
        <f t="shared" si="49"/>
        <v>0</v>
      </c>
      <c r="K181" s="15">
        <f t="shared" si="51"/>
        <v>6059</v>
      </c>
      <c r="L181" s="16">
        <v>5000</v>
      </c>
      <c r="M181" s="72">
        <v>1059</v>
      </c>
      <c r="N181" s="72">
        <v>0</v>
      </c>
      <c r="O181" s="15">
        <f t="shared" si="50"/>
        <v>6059</v>
      </c>
      <c r="P181" s="15">
        <f t="shared" si="52"/>
        <v>0</v>
      </c>
      <c r="Q181" s="16">
        <v>0</v>
      </c>
      <c r="R181" s="16">
        <v>0</v>
      </c>
      <c r="S181" s="17">
        <f t="shared" si="53"/>
        <v>0</v>
      </c>
      <c r="T181" s="16">
        <v>0</v>
      </c>
      <c r="U181" s="16">
        <v>0</v>
      </c>
      <c r="V181" s="16">
        <v>25</v>
      </c>
      <c r="W181" s="16"/>
    </row>
    <row r="182" spans="1:23">
      <c r="A182" s="10">
        <v>173</v>
      </c>
      <c r="B182" s="10">
        <v>369</v>
      </c>
      <c r="C182" s="11" t="s">
        <v>444</v>
      </c>
      <c r="D182" s="21">
        <v>36716</v>
      </c>
      <c r="E182" s="142">
        <v>5000</v>
      </c>
      <c r="F182" s="143">
        <f t="shared" si="55"/>
        <v>5000</v>
      </c>
      <c r="G182" s="22" t="s">
        <v>839</v>
      </c>
      <c r="H182" s="114">
        <f t="shared" si="54"/>
        <v>5000</v>
      </c>
      <c r="I182" s="114">
        <f t="shared" si="49"/>
        <v>790</v>
      </c>
      <c r="J182" s="114">
        <f t="shared" si="49"/>
        <v>0</v>
      </c>
      <c r="K182" s="15">
        <f t="shared" si="51"/>
        <v>5790</v>
      </c>
      <c r="L182" s="16">
        <v>5000</v>
      </c>
      <c r="M182" s="72">
        <v>790</v>
      </c>
      <c r="N182" s="72">
        <v>0</v>
      </c>
      <c r="O182" s="15">
        <f t="shared" si="50"/>
        <v>5790</v>
      </c>
      <c r="P182" s="15">
        <f t="shared" si="52"/>
        <v>0</v>
      </c>
      <c r="Q182" s="16">
        <v>0</v>
      </c>
      <c r="R182" s="16">
        <v>0</v>
      </c>
      <c r="S182" s="17">
        <f t="shared" si="53"/>
        <v>0</v>
      </c>
      <c r="T182" s="16">
        <v>0</v>
      </c>
      <c r="U182" s="16">
        <v>0</v>
      </c>
      <c r="V182" s="16">
        <v>60</v>
      </c>
      <c r="W182" s="16"/>
    </row>
    <row r="183" spans="1:23">
      <c r="A183" s="10">
        <v>174</v>
      </c>
      <c r="B183" s="10">
        <v>370</v>
      </c>
      <c r="C183" s="11" t="s">
        <v>445</v>
      </c>
      <c r="D183" s="21">
        <v>36716</v>
      </c>
      <c r="E183" s="142">
        <v>5000</v>
      </c>
      <c r="F183" s="143">
        <f t="shared" si="55"/>
        <v>5000</v>
      </c>
      <c r="G183" s="22" t="s">
        <v>839</v>
      </c>
      <c r="H183" s="114">
        <f t="shared" si="54"/>
        <v>5000</v>
      </c>
      <c r="I183" s="114">
        <f t="shared" si="49"/>
        <v>770</v>
      </c>
      <c r="J183" s="114">
        <f t="shared" si="49"/>
        <v>0</v>
      </c>
      <c r="K183" s="15">
        <f t="shared" si="51"/>
        <v>5770</v>
      </c>
      <c r="L183" s="16">
        <v>5000</v>
      </c>
      <c r="M183" s="72">
        <v>770</v>
      </c>
      <c r="N183" s="72">
        <v>0</v>
      </c>
      <c r="O183" s="15">
        <f t="shared" si="50"/>
        <v>5770</v>
      </c>
      <c r="P183" s="15">
        <f t="shared" si="52"/>
        <v>0</v>
      </c>
      <c r="Q183" s="16">
        <v>0</v>
      </c>
      <c r="R183" s="16">
        <v>0</v>
      </c>
      <c r="S183" s="17">
        <f t="shared" si="53"/>
        <v>0</v>
      </c>
      <c r="T183" s="16">
        <v>0</v>
      </c>
      <c r="U183" s="16">
        <v>0</v>
      </c>
      <c r="V183" s="16">
        <v>120</v>
      </c>
      <c r="W183" s="16"/>
    </row>
    <row r="184" spans="1:23">
      <c r="A184" s="10">
        <v>175</v>
      </c>
      <c r="B184" s="10">
        <v>371</v>
      </c>
      <c r="C184" s="11" t="s">
        <v>259</v>
      </c>
      <c r="D184" s="21">
        <v>36716</v>
      </c>
      <c r="E184" s="142">
        <v>7500</v>
      </c>
      <c r="F184" s="143">
        <f t="shared" si="55"/>
        <v>7500</v>
      </c>
      <c r="G184" s="22" t="s">
        <v>839</v>
      </c>
      <c r="H184" s="114">
        <f t="shared" si="54"/>
        <v>7500</v>
      </c>
      <c r="I184" s="114">
        <f t="shared" si="49"/>
        <v>1256</v>
      </c>
      <c r="J184" s="114">
        <f t="shared" si="49"/>
        <v>0</v>
      </c>
      <c r="K184" s="15">
        <f t="shared" si="51"/>
        <v>8756</v>
      </c>
      <c r="L184" s="16">
        <v>7500</v>
      </c>
      <c r="M184" s="72">
        <v>1256</v>
      </c>
      <c r="N184" s="72">
        <v>0</v>
      </c>
      <c r="O184" s="15">
        <f t="shared" si="50"/>
        <v>8756</v>
      </c>
      <c r="P184" s="15">
        <f t="shared" si="52"/>
        <v>0</v>
      </c>
      <c r="Q184" s="16">
        <v>0</v>
      </c>
      <c r="R184" s="16">
        <v>0</v>
      </c>
      <c r="S184" s="17">
        <f t="shared" si="53"/>
        <v>0</v>
      </c>
      <c r="T184" s="16">
        <v>0</v>
      </c>
      <c r="U184" s="16">
        <v>0</v>
      </c>
      <c r="V184" s="16">
        <v>75</v>
      </c>
      <c r="W184" s="16"/>
    </row>
    <row r="185" spans="1:23">
      <c r="A185" s="10">
        <v>176</v>
      </c>
      <c r="B185" s="10">
        <v>372</v>
      </c>
      <c r="C185" s="11" t="s">
        <v>446</v>
      </c>
      <c r="D185" s="21">
        <v>36716</v>
      </c>
      <c r="E185" s="142">
        <v>7500</v>
      </c>
      <c r="F185" s="143">
        <f t="shared" si="55"/>
        <v>7500</v>
      </c>
      <c r="G185" s="22" t="s">
        <v>839</v>
      </c>
      <c r="H185" s="114">
        <f t="shared" si="54"/>
        <v>7500</v>
      </c>
      <c r="I185" s="114">
        <f t="shared" si="49"/>
        <v>838</v>
      </c>
      <c r="J185" s="114">
        <f t="shared" si="49"/>
        <v>0</v>
      </c>
      <c r="K185" s="15">
        <f t="shared" si="51"/>
        <v>8338</v>
      </c>
      <c r="L185" s="16">
        <v>7500</v>
      </c>
      <c r="M185" s="72">
        <v>838</v>
      </c>
      <c r="N185" s="72">
        <v>0</v>
      </c>
      <c r="O185" s="15">
        <f t="shared" si="50"/>
        <v>8338</v>
      </c>
      <c r="P185" s="15">
        <f t="shared" si="52"/>
        <v>0</v>
      </c>
      <c r="Q185" s="16">
        <v>0</v>
      </c>
      <c r="R185" s="16">
        <v>0</v>
      </c>
      <c r="S185" s="17">
        <f t="shared" si="53"/>
        <v>0</v>
      </c>
      <c r="T185" s="16">
        <v>0</v>
      </c>
      <c r="U185" s="16">
        <v>0</v>
      </c>
      <c r="V185" s="16">
        <v>130</v>
      </c>
      <c r="W185" s="16"/>
    </row>
    <row r="186" spans="1:23" s="50" customFormat="1">
      <c r="A186" s="10">
        <v>177</v>
      </c>
      <c r="B186" s="42">
        <v>373</v>
      </c>
      <c r="C186" s="53" t="s">
        <v>447</v>
      </c>
      <c r="D186" s="44" t="s">
        <v>135</v>
      </c>
      <c r="E186" s="188">
        <v>10000</v>
      </c>
      <c r="F186" s="189">
        <f t="shared" si="55"/>
        <v>10000</v>
      </c>
      <c r="G186" s="54" t="s">
        <v>839</v>
      </c>
      <c r="H186" s="44">
        <f t="shared" si="54"/>
        <v>10000</v>
      </c>
      <c r="I186" s="114">
        <f t="shared" si="49"/>
        <v>1362</v>
      </c>
      <c r="J186" s="114">
        <f t="shared" si="49"/>
        <v>0</v>
      </c>
      <c r="K186" s="47">
        <f t="shared" si="51"/>
        <v>11362</v>
      </c>
      <c r="L186" s="48">
        <v>5928</v>
      </c>
      <c r="M186" s="73">
        <v>1362</v>
      </c>
      <c r="N186" s="73">
        <v>0</v>
      </c>
      <c r="O186" s="47">
        <f t="shared" si="50"/>
        <v>7290</v>
      </c>
      <c r="P186" s="98">
        <f t="shared" si="52"/>
        <v>4072</v>
      </c>
      <c r="Q186" s="48">
        <v>0</v>
      </c>
      <c r="R186" s="48">
        <v>0</v>
      </c>
      <c r="S186" s="49">
        <f t="shared" si="53"/>
        <v>4072</v>
      </c>
      <c r="T186" s="48">
        <v>0</v>
      </c>
      <c r="U186" s="48">
        <v>0</v>
      </c>
      <c r="V186" s="48">
        <v>30</v>
      </c>
      <c r="W186" s="48"/>
    </row>
    <row r="187" spans="1:23">
      <c r="A187" s="10">
        <v>178</v>
      </c>
      <c r="B187" s="10">
        <v>374</v>
      </c>
      <c r="C187" s="11" t="s">
        <v>448</v>
      </c>
      <c r="D187" s="114" t="s">
        <v>137</v>
      </c>
      <c r="E187" s="142">
        <v>7500</v>
      </c>
      <c r="F187" s="143">
        <f t="shared" si="55"/>
        <v>7500</v>
      </c>
      <c r="G187" s="22" t="s">
        <v>839</v>
      </c>
      <c r="H187" s="114">
        <f t="shared" si="54"/>
        <v>7500</v>
      </c>
      <c r="I187" s="114">
        <f t="shared" si="49"/>
        <v>2580</v>
      </c>
      <c r="J187" s="114">
        <f t="shared" si="49"/>
        <v>0</v>
      </c>
      <c r="K187" s="15">
        <f t="shared" si="51"/>
        <v>10080</v>
      </c>
      <c r="L187" s="16">
        <v>7500</v>
      </c>
      <c r="M187" s="72">
        <v>2580</v>
      </c>
      <c r="N187" s="72">
        <v>0</v>
      </c>
      <c r="O187" s="15">
        <f t="shared" si="50"/>
        <v>10080</v>
      </c>
      <c r="P187" s="15">
        <f t="shared" si="52"/>
        <v>0</v>
      </c>
      <c r="Q187" s="16">
        <v>0</v>
      </c>
      <c r="R187" s="16">
        <v>0</v>
      </c>
      <c r="S187" s="17">
        <f t="shared" si="53"/>
        <v>0</v>
      </c>
      <c r="T187" s="16">
        <v>0</v>
      </c>
      <c r="U187" s="16">
        <v>0</v>
      </c>
      <c r="V187" s="16">
        <v>10</v>
      </c>
      <c r="W187" s="16"/>
    </row>
    <row r="188" spans="1:23">
      <c r="A188" s="10">
        <v>179</v>
      </c>
      <c r="B188" s="10">
        <v>375</v>
      </c>
      <c r="C188" s="11" t="s">
        <v>449</v>
      </c>
      <c r="D188" s="114" t="s">
        <v>137</v>
      </c>
      <c r="E188" s="142">
        <v>10000</v>
      </c>
      <c r="F188" s="143">
        <f t="shared" si="55"/>
        <v>10000</v>
      </c>
      <c r="G188" s="22" t="s">
        <v>839</v>
      </c>
      <c r="H188" s="114">
        <f t="shared" si="54"/>
        <v>10000</v>
      </c>
      <c r="I188" s="114">
        <f t="shared" si="49"/>
        <v>1667</v>
      </c>
      <c r="J188" s="114">
        <f t="shared" si="49"/>
        <v>0</v>
      </c>
      <c r="K188" s="15">
        <f t="shared" si="51"/>
        <v>11667</v>
      </c>
      <c r="L188" s="16">
        <v>10000</v>
      </c>
      <c r="M188" s="72">
        <v>1667</v>
      </c>
      <c r="N188" s="72">
        <v>0</v>
      </c>
      <c r="O188" s="15">
        <f t="shared" si="50"/>
        <v>11667</v>
      </c>
      <c r="P188" s="15">
        <f t="shared" si="52"/>
        <v>0</v>
      </c>
      <c r="Q188" s="16">
        <v>0</v>
      </c>
      <c r="R188" s="16">
        <v>0</v>
      </c>
      <c r="S188" s="17">
        <f t="shared" si="53"/>
        <v>0</v>
      </c>
      <c r="T188" s="16">
        <v>0</v>
      </c>
      <c r="U188" s="16">
        <v>0</v>
      </c>
      <c r="V188" s="16">
        <v>185</v>
      </c>
      <c r="W188" s="16"/>
    </row>
    <row r="189" spans="1:23">
      <c r="A189" s="10">
        <v>180</v>
      </c>
      <c r="B189" s="10">
        <v>376</v>
      </c>
      <c r="C189" s="11" t="s">
        <v>450</v>
      </c>
      <c r="D189" s="114" t="s">
        <v>137</v>
      </c>
      <c r="E189" s="142">
        <v>7500</v>
      </c>
      <c r="F189" s="143">
        <f t="shared" si="55"/>
        <v>7500</v>
      </c>
      <c r="G189" s="22" t="s">
        <v>839</v>
      </c>
      <c r="H189" s="114">
        <f t="shared" si="54"/>
        <v>7500</v>
      </c>
      <c r="I189" s="114">
        <f t="shared" si="49"/>
        <v>1359</v>
      </c>
      <c r="J189" s="114">
        <f t="shared" si="49"/>
        <v>0</v>
      </c>
      <c r="K189" s="15">
        <f t="shared" si="51"/>
        <v>8859</v>
      </c>
      <c r="L189" s="16">
        <v>7500</v>
      </c>
      <c r="M189" s="72">
        <v>1359</v>
      </c>
      <c r="N189" s="72">
        <v>0</v>
      </c>
      <c r="O189" s="15">
        <f t="shared" si="50"/>
        <v>8859</v>
      </c>
      <c r="P189" s="15">
        <f t="shared" si="52"/>
        <v>0</v>
      </c>
      <c r="Q189" s="16">
        <v>0</v>
      </c>
      <c r="R189" s="16">
        <v>0</v>
      </c>
      <c r="S189" s="17">
        <f t="shared" si="53"/>
        <v>0</v>
      </c>
      <c r="T189" s="16">
        <v>0</v>
      </c>
      <c r="U189" s="16">
        <v>0</v>
      </c>
      <c r="V189" s="16">
        <v>130</v>
      </c>
      <c r="W189" s="16"/>
    </row>
    <row r="190" spans="1:23">
      <c r="A190" s="10">
        <v>181</v>
      </c>
      <c r="B190" s="10">
        <v>377</v>
      </c>
      <c r="C190" s="11" t="s">
        <v>451</v>
      </c>
      <c r="D190" s="114" t="s">
        <v>137</v>
      </c>
      <c r="E190" s="142">
        <v>7500</v>
      </c>
      <c r="F190" s="143">
        <f t="shared" si="55"/>
        <v>7500</v>
      </c>
      <c r="G190" s="22" t="s">
        <v>839</v>
      </c>
      <c r="H190" s="114">
        <f t="shared" si="54"/>
        <v>7500</v>
      </c>
      <c r="I190" s="114">
        <f t="shared" si="49"/>
        <v>1261</v>
      </c>
      <c r="J190" s="114">
        <f t="shared" si="49"/>
        <v>0</v>
      </c>
      <c r="K190" s="15">
        <f t="shared" si="51"/>
        <v>8761</v>
      </c>
      <c r="L190" s="16">
        <v>7500</v>
      </c>
      <c r="M190" s="72">
        <v>1261</v>
      </c>
      <c r="N190" s="72">
        <v>0</v>
      </c>
      <c r="O190" s="15">
        <f t="shared" si="50"/>
        <v>8761</v>
      </c>
      <c r="P190" s="15">
        <f t="shared" si="52"/>
        <v>0</v>
      </c>
      <c r="Q190" s="16">
        <v>0</v>
      </c>
      <c r="R190" s="16">
        <v>0</v>
      </c>
      <c r="S190" s="17">
        <f t="shared" si="53"/>
        <v>0</v>
      </c>
      <c r="T190" s="16">
        <v>0</v>
      </c>
      <c r="U190" s="16">
        <v>0</v>
      </c>
      <c r="V190" s="16">
        <v>45</v>
      </c>
      <c r="W190" s="16"/>
    </row>
    <row r="191" spans="1:23">
      <c r="A191" s="10">
        <v>182</v>
      </c>
      <c r="B191" s="10">
        <v>378</v>
      </c>
      <c r="C191" s="11" t="s">
        <v>452</v>
      </c>
      <c r="D191" s="114" t="s">
        <v>137</v>
      </c>
      <c r="E191" s="142">
        <v>7500</v>
      </c>
      <c r="F191" s="143">
        <f t="shared" si="55"/>
        <v>7500</v>
      </c>
      <c r="G191" s="22" t="s">
        <v>839</v>
      </c>
      <c r="H191" s="114">
        <f t="shared" si="54"/>
        <v>7500</v>
      </c>
      <c r="I191" s="114">
        <f t="shared" si="49"/>
        <v>1195</v>
      </c>
      <c r="J191" s="114">
        <f t="shared" si="49"/>
        <v>0</v>
      </c>
      <c r="K191" s="15">
        <f t="shared" si="51"/>
        <v>8695</v>
      </c>
      <c r="L191" s="16">
        <v>7500</v>
      </c>
      <c r="M191" s="72">
        <v>1195</v>
      </c>
      <c r="N191" s="72">
        <v>0</v>
      </c>
      <c r="O191" s="15">
        <f t="shared" si="50"/>
        <v>8695</v>
      </c>
      <c r="P191" s="15">
        <f t="shared" si="52"/>
        <v>0</v>
      </c>
      <c r="Q191" s="16">
        <v>0</v>
      </c>
      <c r="R191" s="16">
        <v>0</v>
      </c>
      <c r="S191" s="17">
        <f t="shared" si="53"/>
        <v>0</v>
      </c>
      <c r="T191" s="16">
        <v>0</v>
      </c>
      <c r="U191" s="16">
        <v>0</v>
      </c>
      <c r="V191" s="16">
        <v>95</v>
      </c>
      <c r="W191" s="16"/>
    </row>
    <row r="192" spans="1:23">
      <c r="A192" s="10">
        <v>183</v>
      </c>
      <c r="B192" s="10">
        <v>379</v>
      </c>
      <c r="C192" s="11" t="s">
        <v>453</v>
      </c>
      <c r="D192" s="114" t="s">
        <v>139</v>
      </c>
      <c r="E192" s="142">
        <v>18000</v>
      </c>
      <c r="F192" s="143">
        <f t="shared" si="55"/>
        <v>18000</v>
      </c>
      <c r="G192" s="22" t="s">
        <v>840</v>
      </c>
      <c r="H192" s="114">
        <f t="shared" si="54"/>
        <v>18000</v>
      </c>
      <c r="I192" s="114">
        <f t="shared" si="49"/>
        <v>2695</v>
      </c>
      <c r="J192" s="114">
        <f t="shared" si="49"/>
        <v>0</v>
      </c>
      <c r="K192" s="15">
        <f t="shared" si="51"/>
        <v>20695</v>
      </c>
      <c r="L192" s="16">
        <v>18000</v>
      </c>
      <c r="M192" s="72">
        <v>2695</v>
      </c>
      <c r="N192" s="72">
        <v>0</v>
      </c>
      <c r="O192" s="15">
        <f t="shared" si="50"/>
        <v>20695</v>
      </c>
      <c r="P192" s="15">
        <f t="shared" si="52"/>
        <v>0</v>
      </c>
      <c r="Q192" s="16">
        <v>0</v>
      </c>
      <c r="R192" s="16">
        <v>0</v>
      </c>
      <c r="S192" s="17">
        <f t="shared" si="53"/>
        <v>0</v>
      </c>
      <c r="T192" s="16">
        <v>0</v>
      </c>
      <c r="U192" s="16">
        <v>0</v>
      </c>
      <c r="V192" s="16">
        <v>50</v>
      </c>
      <c r="W192" s="16"/>
    </row>
    <row r="193" spans="1:23">
      <c r="A193" s="10">
        <v>184</v>
      </c>
      <c r="B193" s="10">
        <v>380</v>
      </c>
      <c r="C193" s="11" t="s">
        <v>361</v>
      </c>
      <c r="D193" s="21">
        <v>36537</v>
      </c>
      <c r="E193" s="142">
        <v>18000</v>
      </c>
      <c r="F193" s="143">
        <f t="shared" ref="F193:F215" si="56">SUM(E193:E193)</f>
        <v>18000</v>
      </c>
      <c r="G193" s="23">
        <v>36895</v>
      </c>
      <c r="H193" s="114">
        <f t="shared" si="54"/>
        <v>18000</v>
      </c>
      <c r="I193" s="114">
        <f t="shared" si="49"/>
        <v>3920</v>
      </c>
      <c r="J193" s="114">
        <f t="shared" si="49"/>
        <v>0</v>
      </c>
      <c r="K193" s="15">
        <f t="shared" si="51"/>
        <v>21920</v>
      </c>
      <c r="L193" s="16">
        <v>18000</v>
      </c>
      <c r="M193" s="72">
        <v>3920</v>
      </c>
      <c r="N193" s="72">
        <v>0</v>
      </c>
      <c r="O193" s="15">
        <f t="shared" si="50"/>
        <v>21920</v>
      </c>
      <c r="P193" s="15">
        <f t="shared" si="52"/>
        <v>0</v>
      </c>
      <c r="Q193" s="16">
        <v>0</v>
      </c>
      <c r="R193" s="16">
        <v>0</v>
      </c>
      <c r="S193" s="17">
        <f t="shared" si="53"/>
        <v>0</v>
      </c>
      <c r="T193" s="16">
        <v>0</v>
      </c>
      <c r="U193" s="16">
        <v>0</v>
      </c>
      <c r="V193" s="16">
        <v>40</v>
      </c>
      <c r="W193" s="16"/>
    </row>
    <row r="194" spans="1:23">
      <c r="A194" s="10">
        <v>185</v>
      </c>
      <c r="B194" s="10">
        <v>382</v>
      </c>
      <c r="C194" s="11" t="s">
        <v>454</v>
      </c>
      <c r="D194" s="21">
        <v>36537</v>
      </c>
      <c r="E194" s="142">
        <v>7500</v>
      </c>
      <c r="F194" s="143">
        <f t="shared" si="56"/>
        <v>7500</v>
      </c>
      <c r="G194" s="23">
        <v>36895</v>
      </c>
      <c r="H194" s="114">
        <f t="shared" si="54"/>
        <v>7500</v>
      </c>
      <c r="I194" s="114">
        <f t="shared" ref="I194:J215" si="57">M194</f>
        <v>1925</v>
      </c>
      <c r="J194" s="114">
        <f t="shared" si="57"/>
        <v>0</v>
      </c>
      <c r="K194" s="15">
        <f t="shared" ref="K194:K229" si="58">H194+I194+J194</f>
        <v>9425</v>
      </c>
      <c r="L194" s="16">
        <v>7500</v>
      </c>
      <c r="M194" s="72">
        <v>1925</v>
      </c>
      <c r="N194" s="72">
        <v>0</v>
      </c>
      <c r="O194" s="15">
        <f t="shared" ref="O194:O229" si="59">L194+M194+N194</f>
        <v>9425</v>
      </c>
      <c r="P194" s="15">
        <f t="shared" ref="P194:P229" si="60">H194-L194</f>
        <v>0</v>
      </c>
      <c r="Q194" s="16">
        <v>0</v>
      </c>
      <c r="R194" s="16">
        <v>0</v>
      </c>
      <c r="S194" s="17">
        <f t="shared" ref="S194:S229" si="61">P194+Q194+R194</f>
        <v>0</v>
      </c>
      <c r="T194" s="16">
        <v>0</v>
      </c>
      <c r="U194" s="16">
        <v>0</v>
      </c>
      <c r="V194" s="16">
        <v>80</v>
      </c>
      <c r="W194" s="16"/>
    </row>
    <row r="195" spans="1:23">
      <c r="A195" s="10">
        <v>186</v>
      </c>
      <c r="B195" s="10">
        <v>383</v>
      </c>
      <c r="C195" s="11" t="s">
        <v>440</v>
      </c>
      <c r="D195" s="21">
        <v>36537</v>
      </c>
      <c r="E195" s="142">
        <v>5000</v>
      </c>
      <c r="F195" s="143">
        <f t="shared" si="56"/>
        <v>5000</v>
      </c>
      <c r="G195" s="23">
        <v>36895</v>
      </c>
      <c r="H195" s="114">
        <f t="shared" si="54"/>
        <v>5000</v>
      </c>
      <c r="I195" s="114">
        <f t="shared" si="57"/>
        <v>978</v>
      </c>
      <c r="J195" s="114">
        <f t="shared" si="57"/>
        <v>0</v>
      </c>
      <c r="K195" s="15">
        <f t="shared" si="58"/>
        <v>5978</v>
      </c>
      <c r="L195" s="16">
        <v>5000</v>
      </c>
      <c r="M195" s="72">
        <v>978</v>
      </c>
      <c r="N195" s="72">
        <v>0</v>
      </c>
      <c r="O195" s="15">
        <f t="shared" si="59"/>
        <v>5978</v>
      </c>
      <c r="P195" s="15">
        <f t="shared" si="60"/>
        <v>0</v>
      </c>
      <c r="Q195" s="16">
        <v>0</v>
      </c>
      <c r="R195" s="16">
        <v>0</v>
      </c>
      <c r="S195" s="17">
        <f t="shared" si="61"/>
        <v>0</v>
      </c>
      <c r="T195" s="16">
        <v>0</v>
      </c>
      <c r="U195" s="16">
        <v>0</v>
      </c>
      <c r="V195" s="16">
        <v>70</v>
      </c>
      <c r="W195" s="16"/>
    </row>
    <row r="196" spans="1:23">
      <c r="A196" s="10">
        <v>187</v>
      </c>
      <c r="B196" s="10">
        <v>384</v>
      </c>
      <c r="C196" s="11" t="s">
        <v>455</v>
      </c>
      <c r="D196" s="21">
        <v>36537</v>
      </c>
      <c r="E196" s="142">
        <v>5000</v>
      </c>
      <c r="F196" s="143">
        <f t="shared" si="56"/>
        <v>5000</v>
      </c>
      <c r="G196" s="23">
        <v>36895</v>
      </c>
      <c r="H196" s="114">
        <f t="shared" si="54"/>
        <v>5000</v>
      </c>
      <c r="I196" s="114">
        <f t="shared" si="57"/>
        <v>635</v>
      </c>
      <c r="J196" s="114">
        <f t="shared" si="57"/>
        <v>0</v>
      </c>
      <c r="K196" s="15">
        <f t="shared" si="58"/>
        <v>5635</v>
      </c>
      <c r="L196" s="16">
        <v>5000</v>
      </c>
      <c r="M196" s="72">
        <v>635</v>
      </c>
      <c r="N196" s="72">
        <v>0</v>
      </c>
      <c r="O196" s="15">
        <f t="shared" si="59"/>
        <v>5635</v>
      </c>
      <c r="P196" s="15">
        <f t="shared" si="60"/>
        <v>0</v>
      </c>
      <c r="Q196" s="16">
        <v>0</v>
      </c>
      <c r="R196" s="16">
        <v>0</v>
      </c>
      <c r="S196" s="17">
        <f t="shared" si="61"/>
        <v>0</v>
      </c>
      <c r="T196" s="16">
        <v>0</v>
      </c>
      <c r="U196" s="16">
        <v>0</v>
      </c>
      <c r="V196" s="16">
        <v>30</v>
      </c>
      <c r="W196" s="16"/>
    </row>
    <row r="197" spans="1:23" s="50" customFormat="1">
      <c r="A197" s="10">
        <v>188</v>
      </c>
      <c r="B197" s="42">
        <v>385</v>
      </c>
      <c r="C197" s="53" t="s">
        <v>456</v>
      </c>
      <c r="D197" s="51">
        <v>36537</v>
      </c>
      <c r="E197" s="188">
        <v>5000</v>
      </c>
      <c r="F197" s="189">
        <f t="shared" si="56"/>
        <v>5000</v>
      </c>
      <c r="G197" s="55">
        <v>36895</v>
      </c>
      <c r="H197" s="44">
        <f t="shared" si="54"/>
        <v>5000</v>
      </c>
      <c r="I197" s="114">
        <f t="shared" si="57"/>
        <v>1028</v>
      </c>
      <c r="J197" s="114">
        <f t="shared" si="57"/>
        <v>0</v>
      </c>
      <c r="K197" s="47">
        <f t="shared" si="58"/>
        <v>6028</v>
      </c>
      <c r="L197" s="48">
        <v>2890</v>
      </c>
      <c r="M197" s="73">
        <v>1028</v>
      </c>
      <c r="N197" s="73">
        <v>0</v>
      </c>
      <c r="O197" s="47">
        <f t="shared" si="59"/>
        <v>3918</v>
      </c>
      <c r="P197" s="98">
        <f t="shared" si="60"/>
        <v>2110</v>
      </c>
      <c r="Q197" s="48">
        <v>0</v>
      </c>
      <c r="R197" s="48">
        <v>0</v>
      </c>
      <c r="S197" s="49">
        <f t="shared" si="61"/>
        <v>2110</v>
      </c>
      <c r="T197" s="48">
        <v>0</v>
      </c>
      <c r="U197" s="48">
        <v>0</v>
      </c>
      <c r="V197" s="48">
        <v>30</v>
      </c>
      <c r="W197" s="48"/>
    </row>
    <row r="198" spans="1:23" s="50" customFormat="1">
      <c r="A198" s="10">
        <v>189</v>
      </c>
      <c r="B198" s="42">
        <v>386</v>
      </c>
      <c r="C198" s="53" t="s">
        <v>264</v>
      </c>
      <c r="D198" s="51">
        <v>36537</v>
      </c>
      <c r="E198" s="188">
        <v>5000</v>
      </c>
      <c r="F198" s="189">
        <f t="shared" si="56"/>
        <v>5000</v>
      </c>
      <c r="G198" s="55">
        <v>36895</v>
      </c>
      <c r="H198" s="44">
        <f t="shared" ref="H198:H232" si="62">F198</f>
        <v>5000</v>
      </c>
      <c r="I198" s="114">
        <f t="shared" si="57"/>
        <v>524</v>
      </c>
      <c r="J198" s="114">
        <f t="shared" si="57"/>
        <v>0</v>
      </c>
      <c r="K198" s="47">
        <f t="shared" si="58"/>
        <v>5524</v>
      </c>
      <c r="L198" s="48">
        <v>1056</v>
      </c>
      <c r="M198" s="73">
        <v>524</v>
      </c>
      <c r="N198" s="73">
        <v>0</v>
      </c>
      <c r="O198" s="47">
        <f t="shared" si="59"/>
        <v>1580</v>
      </c>
      <c r="P198" s="98">
        <f t="shared" si="60"/>
        <v>3944</v>
      </c>
      <c r="Q198" s="48">
        <v>309</v>
      </c>
      <c r="R198" s="48">
        <v>0</v>
      </c>
      <c r="S198" s="49">
        <f t="shared" si="61"/>
        <v>4253</v>
      </c>
      <c r="T198" s="48">
        <v>0</v>
      </c>
      <c r="U198" s="48">
        <v>0</v>
      </c>
      <c r="V198" s="48">
        <v>30</v>
      </c>
      <c r="W198" s="48"/>
    </row>
    <row r="199" spans="1:23">
      <c r="A199" s="10">
        <v>190</v>
      </c>
      <c r="B199" s="10">
        <v>387</v>
      </c>
      <c r="C199" s="11" t="s">
        <v>259</v>
      </c>
      <c r="D199" s="21">
        <v>36537</v>
      </c>
      <c r="E199" s="142">
        <v>7500</v>
      </c>
      <c r="F199" s="143">
        <f t="shared" si="56"/>
        <v>7500</v>
      </c>
      <c r="G199" s="23">
        <v>36895</v>
      </c>
      <c r="H199" s="114">
        <f t="shared" si="62"/>
        <v>7500</v>
      </c>
      <c r="I199" s="114">
        <f t="shared" si="57"/>
        <v>1232</v>
      </c>
      <c r="J199" s="114">
        <f t="shared" si="57"/>
        <v>0</v>
      </c>
      <c r="K199" s="15">
        <f t="shared" si="58"/>
        <v>8732</v>
      </c>
      <c r="L199" s="16">
        <v>7500</v>
      </c>
      <c r="M199" s="72">
        <v>1232</v>
      </c>
      <c r="N199" s="72">
        <v>0</v>
      </c>
      <c r="O199" s="15">
        <f t="shared" si="59"/>
        <v>8732</v>
      </c>
      <c r="P199" s="15">
        <f t="shared" si="60"/>
        <v>0</v>
      </c>
      <c r="Q199" s="16">
        <v>0</v>
      </c>
      <c r="R199" s="16">
        <v>0</v>
      </c>
      <c r="S199" s="17">
        <f t="shared" si="61"/>
        <v>0</v>
      </c>
      <c r="T199" s="16">
        <v>0</v>
      </c>
      <c r="U199" s="16">
        <v>0</v>
      </c>
      <c r="V199" s="16">
        <v>220</v>
      </c>
      <c r="W199" s="16"/>
    </row>
    <row r="200" spans="1:23">
      <c r="A200" s="10">
        <v>191</v>
      </c>
      <c r="B200" s="10">
        <v>391</v>
      </c>
      <c r="C200" s="11" t="s">
        <v>457</v>
      </c>
      <c r="D200" s="21">
        <v>36537</v>
      </c>
      <c r="E200" s="142">
        <v>7500</v>
      </c>
      <c r="F200" s="143">
        <f t="shared" si="56"/>
        <v>7500</v>
      </c>
      <c r="G200" s="23">
        <v>36895</v>
      </c>
      <c r="H200" s="114">
        <f t="shared" si="62"/>
        <v>7500</v>
      </c>
      <c r="I200" s="114">
        <f t="shared" si="57"/>
        <v>1188</v>
      </c>
      <c r="J200" s="114">
        <f t="shared" si="57"/>
        <v>0</v>
      </c>
      <c r="K200" s="15">
        <f t="shared" si="58"/>
        <v>8688</v>
      </c>
      <c r="L200" s="16">
        <v>7500</v>
      </c>
      <c r="M200" s="72">
        <v>1188</v>
      </c>
      <c r="N200" s="72">
        <v>0</v>
      </c>
      <c r="O200" s="15">
        <f t="shared" si="59"/>
        <v>8688</v>
      </c>
      <c r="P200" s="15">
        <f t="shared" si="60"/>
        <v>0</v>
      </c>
      <c r="Q200" s="16">
        <v>0</v>
      </c>
      <c r="R200" s="16">
        <v>0</v>
      </c>
      <c r="S200" s="17">
        <f t="shared" si="61"/>
        <v>0</v>
      </c>
      <c r="T200" s="16">
        <v>0</v>
      </c>
      <c r="U200" s="16">
        <v>0</v>
      </c>
      <c r="V200" s="16">
        <v>100</v>
      </c>
      <c r="W200" s="16"/>
    </row>
    <row r="201" spans="1:23">
      <c r="A201" s="10">
        <v>192</v>
      </c>
      <c r="B201" s="10">
        <v>392</v>
      </c>
      <c r="C201" s="11" t="s">
        <v>458</v>
      </c>
      <c r="D201" s="21">
        <v>36537</v>
      </c>
      <c r="E201" s="142">
        <v>10000</v>
      </c>
      <c r="F201" s="143">
        <f t="shared" si="56"/>
        <v>10000</v>
      </c>
      <c r="G201" s="23">
        <v>36895</v>
      </c>
      <c r="H201" s="114">
        <f t="shared" si="62"/>
        <v>10000</v>
      </c>
      <c r="I201" s="114">
        <f t="shared" si="57"/>
        <v>1647</v>
      </c>
      <c r="J201" s="114">
        <f t="shared" si="57"/>
        <v>0</v>
      </c>
      <c r="K201" s="15">
        <f t="shared" si="58"/>
        <v>11647</v>
      </c>
      <c r="L201" s="16">
        <v>10000</v>
      </c>
      <c r="M201" s="72">
        <v>1647</v>
      </c>
      <c r="N201" s="72">
        <v>0</v>
      </c>
      <c r="O201" s="15">
        <f t="shared" si="59"/>
        <v>11647</v>
      </c>
      <c r="P201" s="15">
        <f t="shared" si="60"/>
        <v>0</v>
      </c>
      <c r="Q201" s="16">
        <v>0</v>
      </c>
      <c r="R201" s="16">
        <v>0</v>
      </c>
      <c r="S201" s="17">
        <f t="shared" si="61"/>
        <v>0</v>
      </c>
      <c r="T201" s="16">
        <v>0</v>
      </c>
      <c r="U201" s="16">
        <v>0</v>
      </c>
      <c r="V201" s="16">
        <v>60</v>
      </c>
      <c r="W201" s="16"/>
    </row>
    <row r="202" spans="1:23">
      <c r="A202" s="10">
        <v>193</v>
      </c>
      <c r="B202" s="10">
        <v>393</v>
      </c>
      <c r="C202" s="11" t="s">
        <v>448</v>
      </c>
      <c r="D202" s="21">
        <v>36537</v>
      </c>
      <c r="E202" s="142">
        <v>7500</v>
      </c>
      <c r="F202" s="143">
        <f t="shared" si="56"/>
        <v>7500</v>
      </c>
      <c r="G202" s="23">
        <v>36895</v>
      </c>
      <c r="H202" s="114">
        <f t="shared" si="62"/>
        <v>7500</v>
      </c>
      <c r="I202" s="114">
        <f t="shared" si="57"/>
        <v>1118</v>
      </c>
      <c r="J202" s="114">
        <f t="shared" si="57"/>
        <v>0</v>
      </c>
      <c r="K202" s="15">
        <f t="shared" si="58"/>
        <v>8618</v>
      </c>
      <c r="L202" s="16">
        <v>7500</v>
      </c>
      <c r="M202" s="72">
        <v>1118</v>
      </c>
      <c r="N202" s="72">
        <v>0</v>
      </c>
      <c r="O202" s="15">
        <f t="shared" si="59"/>
        <v>8618</v>
      </c>
      <c r="P202" s="15">
        <f t="shared" si="60"/>
        <v>0</v>
      </c>
      <c r="Q202" s="16">
        <v>0</v>
      </c>
      <c r="R202" s="16">
        <v>0</v>
      </c>
      <c r="S202" s="17">
        <f t="shared" si="61"/>
        <v>0</v>
      </c>
      <c r="T202" s="16">
        <v>0</v>
      </c>
      <c r="U202" s="16">
        <v>0</v>
      </c>
      <c r="V202" s="16">
        <v>120</v>
      </c>
      <c r="W202" s="16"/>
    </row>
    <row r="203" spans="1:23" s="50" customFormat="1">
      <c r="A203" s="10">
        <v>194</v>
      </c>
      <c r="B203" s="42">
        <v>394</v>
      </c>
      <c r="C203" s="53" t="s">
        <v>459</v>
      </c>
      <c r="D203" s="51">
        <v>36537</v>
      </c>
      <c r="E203" s="188">
        <v>10000</v>
      </c>
      <c r="F203" s="189">
        <f t="shared" si="56"/>
        <v>10000</v>
      </c>
      <c r="G203" s="55">
        <v>36895</v>
      </c>
      <c r="H203" s="44">
        <f t="shared" si="62"/>
        <v>10000</v>
      </c>
      <c r="I203" s="114">
        <f t="shared" si="57"/>
        <v>1813</v>
      </c>
      <c r="J203" s="114">
        <f t="shared" si="57"/>
        <v>0</v>
      </c>
      <c r="K203" s="47">
        <f t="shared" si="58"/>
        <v>11813</v>
      </c>
      <c r="L203" s="48">
        <v>7855</v>
      </c>
      <c r="M203" s="73">
        <v>1813</v>
      </c>
      <c r="N203" s="73">
        <v>0</v>
      </c>
      <c r="O203" s="47">
        <f t="shared" si="59"/>
        <v>9668</v>
      </c>
      <c r="P203" s="98">
        <f t="shared" si="60"/>
        <v>2145</v>
      </c>
      <c r="Q203" s="48">
        <v>0</v>
      </c>
      <c r="R203" s="48">
        <v>0</v>
      </c>
      <c r="S203" s="49">
        <f t="shared" si="61"/>
        <v>2145</v>
      </c>
      <c r="T203" s="48">
        <v>0</v>
      </c>
      <c r="U203" s="48">
        <v>0</v>
      </c>
      <c r="V203" s="48">
        <v>0</v>
      </c>
      <c r="W203" s="48"/>
    </row>
    <row r="204" spans="1:23">
      <c r="A204" s="10">
        <v>195</v>
      </c>
      <c r="B204" s="10">
        <v>395</v>
      </c>
      <c r="C204" s="11" t="s">
        <v>460</v>
      </c>
      <c r="D204" s="21">
        <v>36537</v>
      </c>
      <c r="E204" s="142">
        <v>9000</v>
      </c>
      <c r="F204" s="143">
        <f t="shared" si="56"/>
        <v>9000</v>
      </c>
      <c r="G204" s="23">
        <v>36895</v>
      </c>
      <c r="H204" s="114">
        <f t="shared" si="62"/>
        <v>9000</v>
      </c>
      <c r="I204" s="114">
        <f t="shared" si="57"/>
        <v>1270</v>
      </c>
      <c r="J204" s="114">
        <f t="shared" si="57"/>
        <v>0</v>
      </c>
      <c r="K204" s="15">
        <f t="shared" si="58"/>
        <v>10270</v>
      </c>
      <c r="L204" s="16">
        <v>9000</v>
      </c>
      <c r="M204" s="72">
        <v>1270</v>
      </c>
      <c r="N204" s="72">
        <v>0</v>
      </c>
      <c r="O204" s="15">
        <f t="shared" si="59"/>
        <v>10270</v>
      </c>
      <c r="P204" s="15">
        <f t="shared" si="60"/>
        <v>0</v>
      </c>
      <c r="Q204" s="16">
        <v>0</v>
      </c>
      <c r="R204" s="16">
        <v>0</v>
      </c>
      <c r="S204" s="17">
        <f t="shared" si="61"/>
        <v>0</v>
      </c>
      <c r="T204" s="16">
        <v>0</v>
      </c>
      <c r="U204" s="16">
        <v>0</v>
      </c>
      <c r="V204" s="16">
        <v>70</v>
      </c>
      <c r="W204" s="16"/>
    </row>
    <row r="205" spans="1:23">
      <c r="A205" s="10">
        <v>196</v>
      </c>
      <c r="B205" s="10">
        <v>396</v>
      </c>
      <c r="C205" s="11" t="s">
        <v>461</v>
      </c>
      <c r="D205" s="21">
        <v>36537</v>
      </c>
      <c r="E205" s="142">
        <v>7500</v>
      </c>
      <c r="F205" s="143">
        <f t="shared" si="56"/>
        <v>7500</v>
      </c>
      <c r="G205" s="23">
        <v>36895</v>
      </c>
      <c r="H205" s="114">
        <f t="shared" si="62"/>
        <v>7500</v>
      </c>
      <c r="I205" s="114">
        <f t="shared" si="57"/>
        <v>1452</v>
      </c>
      <c r="J205" s="114">
        <f t="shared" si="57"/>
        <v>0</v>
      </c>
      <c r="K205" s="15">
        <f t="shared" si="58"/>
        <v>8952</v>
      </c>
      <c r="L205" s="16">
        <v>7500</v>
      </c>
      <c r="M205" s="72">
        <v>1452</v>
      </c>
      <c r="N205" s="72">
        <v>0</v>
      </c>
      <c r="O205" s="15">
        <f t="shared" si="59"/>
        <v>8952</v>
      </c>
      <c r="P205" s="15">
        <f t="shared" si="60"/>
        <v>0</v>
      </c>
      <c r="Q205" s="16">
        <v>0</v>
      </c>
      <c r="R205" s="16">
        <v>0</v>
      </c>
      <c r="S205" s="17">
        <f t="shared" si="61"/>
        <v>0</v>
      </c>
      <c r="T205" s="16">
        <v>0</v>
      </c>
      <c r="U205" s="16">
        <v>0</v>
      </c>
      <c r="V205" s="16">
        <v>40</v>
      </c>
      <c r="W205" s="16"/>
    </row>
    <row r="206" spans="1:23">
      <c r="A206" s="10">
        <v>197</v>
      </c>
      <c r="B206" s="10">
        <v>397</v>
      </c>
      <c r="C206" s="11" t="s">
        <v>462</v>
      </c>
      <c r="D206" s="21">
        <v>36537</v>
      </c>
      <c r="E206" s="142">
        <v>10000</v>
      </c>
      <c r="F206" s="143">
        <f t="shared" si="56"/>
        <v>10000</v>
      </c>
      <c r="G206" s="23">
        <v>36895</v>
      </c>
      <c r="H206" s="114">
        <f t="shared" si="62"/>
        <v>10000</v>
      </c>
      <c r="I206" s="114">
        <f t="shared" si="57"/>
        <v>3412</v>
      </c>
      <c r="J206" s="114">
        <f t="shared" si="57"/>
        <v>0</v>
      </c>
      <c r="K206" s="15">
        <f t="shared" si="58"/>
        <v>13412</v>
      </c>
      <c r="L206" s="16">
        <v>10000</v>
      </c>
      <c r="M206" s="72">
        <v>3412</v>
      </c>
      <c r="N206" s="72">
        <v>0</v>
      </c>
      <c r="O206" s="15">
        <f t="shared" si="59"/>
        <v>13412</v>
      </c>
      <c r="P206" s="15">
        <f t="shared" si="60"/>
        <v>0</v>
      </c>
      <c r="Q206" s="16">
        <v>0</v>
      </c>
      <c r="R206" s="16">
        <v>0</v>
      </c>
      <c r="S206" s="17">
        <f t="shared" si="61"/>
        <v>0</v>
      </c>
      <c r="T206" s="16">
        <v>0</v>
      </c>
      <c r="U206" s="16">
        <v>0</v>
      </c>
      <c r="V206" s="16">
        <v>130</v>
      </c>
      <c r="W206" s="16"/>
    </row>
    <row r="207" spans="1:23">
      <c r="A207" s="10">
        <v>198</v>
      </c>
      <c r="B207" s="10">
        <v>398</v>
      </c>
      <c r="C207" s="11" t="s">
        <v>270</v>
      </c>
      <c r="D207" s="114" t="s">
        <v>140</v>
      </c>
      <c r="E207" s="142">
        <v>7500</v>
      </c>
      <c r="F207" s="143">
        <f t="shared" si="56"/>
        <v>7500</v>
      </c>
      <c r="G207" s="22" t="s">
        <v>841</v>
      </c>
      <c r="H207" s="114">
        <f t="shared" si="62"/>
        <v>7500</v>
      </c>
      <c r="I207" s="114">
        <f t="shared" si="57"/>
        <v>1657</v>
      </c>
      <c r="J207" s="114">
        <f t="shared" si="57"/>
        <v>0</v>
      </c>
      <c r="K207" s="15">
        <f t="shared" si="58"/>
        <v>9157</v>
      </c>
      <c r="L207" s="16">
        <v>7500</v>
      </c>
      <c r="M207" s="72">
        <v>1657</v>
      </c>
      <c r="N207" s="72">
        <v>0</v>
      </c>
      <c r="O207" s="15">
        <f t="shared" si="59"/>
        <v>9157</v>
      </c>
      <c r="P207" s="15">
        <f t="shared" si="60"/>
        <v>0</v>
      </c>
      <c r="Q207" s="16">
        <v>0</v>
      </c>
      <c r="R207" s="16">
        <v>0</v>
      </c>
      <c r="S207" s="17">
        <f t="shared" si="61"/>
        <v>0</v>
      </c>
      <c r="T207" s="16">
        <v>0</v>
      </c>
      <c r="U207" s="16">
        <v>0</v>
      </c>
      <c r="V207" s="16">
        <v>50</v>
      </c>
      <c r="W207" s="16"/>
    </row>
    <row r="208" spans="1:23">
      <c r="A208" s="10">
        <v>199</v>
      </c>
      <c r="B208" s="10">
        <v>400</v>
      </c>
      <c r="C208" s="11" t="s">
        <v>464</v>
      </c>
      <c r="D208" s="114" t="s">
        <v>140</v>
      </c>
      <c r="E208" s="142">
        <v>10000</v>
      </c>
      <c r="F208" s="143">
        <f t="shared" si="56"/>
        <v>10000</v>
      </c>
      <c r="G208" s="22" t="s">
        <v>841</v>
      </c>
      <c r="H208" s="114">
        <f t="shared" si="62"/>
        <v>10000</v>
      </c>
      <c r="I208" s="114">
        <f t="shared" si="57"/>
        <v>1979</v>
      </c>
      <c r="J208" s="114">
        <f t="shared" si="57"/>
        <v>0</v>
      </c>
      <c r="K208" s="15">
        <f t="shared" si="58"/>
        <v>11979</v>
      </c>
      <c r="L208" s="16">
        <v>10000</v>
      </c>
      <c r="M208" s="72">
        <v>1979</v>
      </c>
      <c r="N208" s="72">
        <v>0</v>
      </c>
      <c r="O208" s="15">
        <f t="shared" si="59"/>
        <v>11979</v>
      </c>
      <c r="P208" s="15">
        <f t="shared" si="60"/>
        <v>0</v>
      </c>
      <c r="Q208" s="16">
        <v>0</v>
      </c>
      <c r="R208" s="16">
        <v>0</v>
      </c>
      <c r="S208" s="17">
        <f t="shared" si="61"/>
        <v>0</v>
      </c>
      <c r="T208" s="16">
        <v>0</v>
      </c>
      <c r="U208" s="16">
        <v>0</v>
      </c>
      <c r="V208" s="16">
        <v>50</v>
      </c>
      <c r="W208" s="16"/>
    </row>
    <row r="209" spans="1:23">
      <c r="A209" s="10">
        <v>200</v>
      </c>
      <c r="B209" s="10">
        <v>401</v>
      </c>
      <c r="C209" s="11" t="s">
        <v>465</v>
      </c>
      <c r="D209" s="114" t="s">
        <v>140</v>
      </c>
      <c r="E209" s="142">
        <v>5000</v>
      </c>
      <c r="F209" s="143">
        <f t="shared" si="56"/>
        <v>5000</v>
      </c>
      <c r="G209" s="22" t="s">
        <v>841</v>
      </c>
      <c r="H209" s="114">
        <f t="shared" si="62"/>
        <v>5000</v>
      </c>
      <c r="I209" s="114">
        <f t="shared" si="57"/>
        <v>930</v>
      </c>
      <c r="J209" s="114">
        <f t="shared" si="57"/>
        <v>0</v>
      </c>
      <c r="K209" s="15">
        <f t="shared" si="58"/>
        <v>5930</v>
      </c>
      <c r="L209" s="16">
        <v>5000</v>
      </c>
      <c r="M209" s="72">
        <v>930</v>
      </c>
      <c r="N209" s="72">
        <v>0</v>
      </c>
      <c r="O209" s="15">
        <f t="shared" si="59"/>
        <v>5930</v>
      </c>
      <c r="P209" s="15">
        <f t="shared" si="60"/>
        <v>0</v>
      </c>
      <c r="Q209" s="16">
        <v>0</v>
      </c>
      <c r="R209" s="16">
        <v>0</v>
      </c>
      <c r="S209" s="17">
        <f t="shared" si="61"/>
        <v>0</v>
      </c>
      <c r="T209" s="16">
        <v>0</v>
      </c>
      <c r="U209" s="16">
        <v>0</v>
      </c>
      <c r="V209" s="16">
        <v>120</v>
      </c>
      <c r="W209" s="16"/>
    </row>
    <row r="210" spans="1:23">
      <c r="A210" s="10">
        <v>201</v>
      </c>
      <c r="B210" s="10">
        <v>406</v>
      </c>
      <c r="C210" s="11" t="s">
        <v>165</v>
      </c>
      <c r="D210" s="114" t="s">
        <v>140</v>
      </c>
      <c r="E210" s="142">
        <v>7500</v>
      </c>
      <c r="F210" s="143">
        <f t="shared" si="56"/>
        <v>7500</v>
      </c>
      <c r="G210" s="22" t="s">
        <v>841</v>
      </c>
      <c r="H210" s="114">
        <f t="shared" si="62"/>
        <v>7500</v>
      </c>
      <c r="I210" s="114">
        <f t="shared" si="57"/>
        <v>835</v>
      </c>
      <c r="J210" s="114">
        <f t="shared" si="57"/>
        <v>0</v>
      </c>
      <c r="K210" s="15">
        <f t="shared" si="58"/>
        <v>8335</v>
      </c>
      <c r="L210" s="16">
        <v>7500</v>
      </c>
      <c r="M210" s="72">
        <v>835</v>
      </c>
      <c r="N210" s="72">
        <v>0</v>
      </c>
      <c r="O210" s="15">
        <f t="shared" si="59"/>
        <v>8335</v>
      </c>
      <c r="P210" s="15">
        <f t="shared" si="60"/>
        <v>0</v>
      </c>
      <c r="Q210" s="16">
        <v>0</v>
      </c>
      <c r="R210" s="16">
        <v>0</v>
      </c>
      <c r="S210" s="17">
        <f t="shared" si="61"/>
        <v>0</v>
      </c>
      <c r="T210" s="16">
        <v>0</v>
      </c>
      <c r="U210" s="16">
        <v>0</v>
      </c>
      <c r="V210" s="16">
        <v>110</v>
      </c>
      <c r="W210" s="16"/>
    </row>
    <row r="211" spans="1:23">
      <c r="A211" s="10">
        <v>202</v>
      </c>
      <c r="B211" s="10">
        <v>407</v>
      </c>
      <c r="C211" s="11" t="s">
        <v>466</v>
      </c>
      <c r="D211" s="114" t="s">
        <v>140</v>
      </c>
      <c r="E211" s="142">
        <v>7500</v>
      </c>
      <c r="F211" s="143">
        <f t="shared" si="56"/>
        <v>7500</v>
      </c>
      <c r="G211" s="22" t="s">
        <v>841</v>
      </c>
      <c r="H211" s="114">
        <f t="shared" si="62"/>
        <v>7500</v>
      </c>
      <c r="I211" s="114">
        <f t="shared" si="57"/>
        <v>835</v>
      </c>
      <c r="J211" s="114">
        <f t="shared" si="57"/>
        <v>0</v>
      </c>
      <c r="K211" s="15">
        <f t="shared" si="58"/>
        <v>8335</v>
      </c>
      <c r="L211" s="16">
        <v>7500</v>
      </c>
      <c r="M211" s="72">
        <v>835</v>
      </c>
      <c r="N211" s="72">
        <v>0</v>
      </c>
      <c r="O211" s="15">
        <f t="shared" si="59"/>
        <v>8335</v>
      </c>
      <c r="P211" s="15">
        <f t="shared" si="60"/>
        <v>0</v>
      </c>
      <c r="Q211" s="16">
        <v>0</v>
      </c>
      <c r="R211" s="16">
        <v>0</v>
      </c>
      <c r="S211" s="17">
        <f t="shared" si="61"/>
        <v>0</v>
      </c>
      <c r="T211" s="16">
        <v>0</v>
      </c>
      <c r="U211" s="16">
        <v>0</v>
      </c>
      <c r="V211" s="16">
        <v>110</v>
      </c>
      <c r="W211" s="16"/>
    </row>
    <row r="212" spans="1:23">
      <c r="A212" s="10">
        <v>203</v>
      </c>
      <c r="B212" s="10">
        <v>408</v>
      </c>
      <c r="C212" s="11" t="s">
        <v>250</v>
      </c>
      <c r="D212" s="114" t="s">
        <v>140</v>
      </c>
      <c r="E212" s="142">
        <v>7500</v>
      </c>
      <c r="F212" s="143">
        <f t="shared" si="56"/>
        <v>7500</v>
      </c>
      <c r="G212" s="22" t="s">
        <v>841</v>
      </c>
      <c r="H212" s="114">
        <f t="shared" si="62"/>
        <v>7500</v>
      </c>
      <c r="I212" s="114">
        <f t="shared" si="57"/>
        <v>1054</v>
      </c>
      <c r="J212" s="114">
        <f t="shared" si="57"/>
        <v>0</v>
      </c>
      <c r="K212" s="15">
        <f t="shared" si="58"/>
        <v>8554</v>
      </c>
      <c r="L212" s="16">
        <v>7500</v>
      </c>
      <c r="M212" s="72">
        <v>1054</v>
      </c>
      <c r="N212" s="72">
        <v>0</v>
      </c>
      <c r="O212" s="15">
        <f t="shared" si="59"/>
        <v>8554</v>
      </c>
      <c r="P212" s="15">
        <f t="shared" si="60"/>
        <v>0</v>
      </c>
      <c r="Q212" s="16">
        <v>0</v>
      </c>
      <c r="R212" s="16">
        <v>0</v>
      </c>
      <c r="S212" s="17">
        <f t="shared" si="61"/>
        <v>0</v>
      </c>
      <c r="T212" s="16">
        <v>0</v>
      </c>
      <c r="U212" s="16">
        <v>0</v>
      </c>
      <c r="V212" s="16">
        <v>120</v>
      </c>
      <c r="W212" s="16"/>
    </row>
    <row r="213" spans="1:23">
      <c r="A213" s="10">
        <v>204</v>
      </c>
      <c r="B213" s="10">
        <v>409</v>
      </c>
      <c r="C213" s="11" t="s">
        <v>467</v>
      </c>
      <c r="D213" s="114" t="s">
        <v>140</v>
      </c>
      <c r="E213" s="142">
        <v>10000</v>
      </c>
      <c r="F213" s="143">
        <f t="shared" si="56"/>
        <v>10000</v>
      </c>
      <c r="G213" s="22" t="s">
        <v>841</v>
      </c>
      <c r="H213" s="114">
        <f t="shared" si="62"/>
        <v>10000</v>
      </c>
      <c r="I213" s="114">
        <f t="shared" si="57"/>
        <v>1548</v>
      </c>
      <c r="J213" s="114">
        <f t="shared" si="57"/>
        <v>0</v>
      </c>
      <c r="K213" s="15">
        <f t="shared" si="58"/>
        <v>11548</v>
      </c>
      <c r="L213" s="16">
        <v>10000</v>
      </c>
      <c r="M213" s="72">
        <v>1548</v>
      </c>
      <c r="N213" s="72">
        <v>0</v>
      </c>
      <c r="O213" s="15">
        <f t="shared" si="59"/>
        <v>11548</v>
      </c>
      <c r="P213" s="15">
        <f t="shared" si="60"/>
        <v>0</v>
      </c>
      <c r="Q213" s="16">
        <v>0</v>
      </c>
      <c r="R213" s="16">
        <v>0</v>
      </c>
      <c r="S213" s="17">
        <f t="shared" si="61"/>
        <v>0</v>
      </c>
      <c r="T213" s="16">
        <v>0</v>
      </c>
      <c r="U213" s="16">
        <v>0</v>
      </c>
      <c r="V213" s="16">
        <v>190</v>
      </c>
      <c r="W213" s="16"/>
    </row>
    <row r="214" spans="1:23">
      <c r="A214" s="10">
        <v>205</v>
      </c>
      <c r="B214" s="10">
        <v>410</v>
      </c>
      <c r="C214" s="11" t="s">
        <v>468</v>
      </c>
      <c r="D214" s="114" t="s">
        <v>140</v>
      </c>
      <c r="E214" s="142">
        <v>10000</v>
      </c>
      <c r="F214" s="143">
        <f t="shared" si="56"/>
        <v>10000</v>
      </c>
      <c r="G214" s="22" t="s">
        <v>841</v>
      </c>
      <c r="H214" s="114">
        <f t="shared" si="62"/>
        <v>10000</v>
      </c>
      <c r="I214" s="114">
        <f t="shared" si="57"/>
        <v>1777</v>
      </c>
      <c r="J214" s="114">
        <f t="shared" si="57"/>
        <v>0</v>
      </c>
      <c r="K214" s="15">
        <f t="shared" si="58"/>
        <v>11777</v>
      </c>
      <c r="L214" s="16">
        <v>10000</v>
      </c>
      <c r="M214" s="72">
        <v>1777</v>
      </c>
      <c r="N214" s="72">
        <v>0</v>
      </c>
      <c r="O214" s="15">
        <f t="shared" si="59"/>
        <v>11777</v>
      </c>
      <c r="P214" s="15">
        <f t="shared" si="60"/>
        <v>0</v>
      </c>
      <c r="Q214" s="16">
        <v>0</v>
      </c>
      <c r="R214" s="16">
        <v>0</v>
      </c>
      <c r="S214" s="17">
        <f t="shared" si="61"/>
        <v>0</v>
      </c>
      <c r="T214" s="16">
        <v>0</v>
      </c>
      <c r="U214" s="16">
        <v>0</v>
      </c>
      <c r="V214" s="16">
        <v>140</v>
      </c>
      <c r="W214" s="16"/>
    </row>
    <row r="215" spans="1:23">
      <c r="A215" s="10">
        <v>206</v>
      </c>
      <c r="B215" s="10">
        <v>411</v>
      </c>
      <c r="C215" s="11" t="s">
        <v>469</v>
      </c>
      <c r="D215" s="114" t="s">
        <v>140</v>
      </c>
      <c r="E215" s="142">
        <v>7500</v>
      </c>
      <c r="F215" s="143">
        <f t="shared" si="56"/>
        <v>7500</v>
      </c>
      <c r="G215" s="22" t="s">
        <v>841</v>
      </c>
      <c r="H215" s="114">
        <f t="shared" si="62"/>
        <v>7500</v>
      </c>
      <c r="I215" s="114">
        <f t="shared" si="57"/>
        <v>1226</v>
      </c>
      <c r="J215" s="114">
        <f t="shared" si="57"/>
        <v>0</v>
      </c>
      <c r="K215" s="15">
        <f t="shared" si="58"/>
        <v>8726</v>
      </c>
      <c r="L215" s="16">
        <v>7500</v>
      </c>
      <c r="M215" s="72">
        <v>1226</v>
      </c>
      <c r="N215" s="72">
        <v>0</v>
      </c>
      <c r="O215" s="15">
        <f t="shared" si="59"/>
        <v>8726</v>
      </c>
      <c r="P215" s="15">
        <f t="shared" si="60"/>
        <v>0</v>
      </c>
      <c r="Q215" s="16">
        <v>0</v>
      </c>
      <c r="R215" s="16">
        <v>0</v>
      </c>
      <c r="S215" s="17">
        <f t="shared" si="61"/>
        <v>0</v>
      </c>
      <c r="T215" s="16">
        <v>0</v>
      </c>
      <c r="U215" s="16">
        <v>0</v>
      </c>
      <c r="V215" s="16">
        <v>0</v>
      </c>
      <c r="W215" s="16"/>
    </row>
    <row r="216" spans="1:23" s="68" customFormat="1">
      <c r="A216" s="64">
        <v>207</v>
      </c>
      <c r="B216" s="64">
        <v>412</v>
      </c>
      <c r="C216" s="65" t="s">
        <v>470</v>
      </c>
      <c r="D216" s="97" t="s">
        <v>140</v>
      </c>
      <c r="E216" s="142">
        <v>10000</v>
      </c>
      <c r="F216" s="143">
        <f t="shared" ref="F216:F228" si="63">SUM(E216:E216)</f>
        <v>10000</v>
      </c>
      <c r="G216" s="66" t="s">
        <v>841</v>
      </c>
      <c r="H216" s="97">
        <f t="shared" si="62"/>
        <v>10000</v>
      </c>
      <c r="I216" s="97">
        <v>2262</v>
      </c>
      <c r="J216" s="97">
        <v>0</v>
      </c>
      <c r="K216" s="15">
        <f t="shared" si="58"/>
        <v>12262</v>
      </c>
      <c r="L216" s="144">
        <v>10000</v>
      </c>
      <c r="M216" s="147">
        <v>2262</v>
      </c>
      <c r="N216" s="147">
        <v>0</v>
      </c>
      <c r="O216" s="15">
        <f t="shared" si="59"/>
        <v>12262</v>
      </c>
      <c r="P216" s="15">
        <f t="shared" si="60"/>
        <v>0</v>
      </c>
      <c r="Q216" s="144">
        <v>424</v>
      </c>
      <c r="R216" s="144">
        <v>0</v>
      </c>
      <c r="S216" s="17">
        <f t="shared" si="61"/>
        <v>424</v>
      </c>
      <c r="T216" s="144">
        <v>0</v>
      </c>
      <c r="U216" s="144">
        <v>0</v>
      </c>
      <c r="V216" s="144">
        <v>60</v>
      </c>
      <c r="W216" s="144"/>
    </row>
    <row r="217" spans="1:23">
      <c r="A217" s="10">
        <v>208</v>
      </c>
      <c r="B217" s="10">
        <v>416</v>
      </c>
      <c r="C217" s="11" t="s">
        <v>473</v>
      </c>
      <c r="D217" s="114" t="s">
        <v>140</v>
      </c>
      <c r="E217" s="142">
        <v>10000</v>
      </c>
      <c r="F217" s="143">
        <f t="shared" si="63"/>
        <v>10000</v>
      </c>
      <c r="G217" s="22" t="s">
        <v>841</v>
      </c>
      <c r="H217" s="114">
        <f t="shared" si="62"/>
        <v>10000</v>
      </c>
      <c r="I217" s="114">
        <f t="shared" ref="I217:J239" si="64">M217</f>
        <v>1656</v>
      </c>
      <c r="J217" s="114">
        <f t="shared" si="64"/>
        <v>0</v>
      </c>
      <c r="K217" s="15">
        <f t="shared" si="58"/>
        <v>11656</v>
      </c>
      <c r="L217" s="16">
        <v>10000</v>
      </c>
      <c r="M217" s="72">
        <v>1656</v>
      </c>
      <c r="N217" s="72">
        <v>0</v>
      </c>
      <c r="O217" s="15">
        <f t="shared" si="59"/>
        <v>11656</v>
      </c>
      <c r="P217" s="15">
        <f t="shared" si="60"/>
        <v>0</v>
      </c>
      <c r="Q217" s="16">
        <v>0</v>
      </c>
      <c r="R217" s="16">
        <v>0</v>
      </c>
      <c r="S217" s="17">
        <f t="shared" si="61"/>
        <v>0</v>
      </c>
      <c r="T217" s="16">
        <v>0</v>
      </c>
      <c r="U217" s="16">
        <v>0</v>
      </c>
      <c r="V217" s="16">
        <v>90</v>
      </c>
      <c r="W217" s="16"/>
    </row>
    <row r="218" spans="1:23">
      <c r="A218" s="10">
        <v>209</v>
      </c>
      <c r="B218" s="10">
        <v>417</v>
      </c>
      <c r="C218" s="11" t="s">
        <v>474</v>
      </c>
      <c r="D218" s="114" t="s">
        <v>140</v>
      </c>
      <c r="E218" s="142">
        <v>10000</v>
      </c>
      <c r="F218" s="143">
        <f t="shared" si="63"/>
        <v>10000</v>
      </c>
      <c r="G218" s="22" t="s">
        <v>841</v>
      </c>
      <c r="H218" s="114">
        <f t="shared" si="62"/>
        <v>10000</v>
      </c>
      <c r="I218" s="114">
        <f t="shared" si="64"/>
        <v>1633</v>
      </c>
      <c r="J218" s="114">
        <f t="shared" si="64"/>
        <v>0</v>
      </c>
      <c r="K218" s="15">
        <f t="shared" si="58"/>
        <v>11633</v>
      </c>
      <c r="L218" s="16">
        <v>10000</v>
      </c>
      <c r="M218" s="72">
        <v>1633</v>
      </c>
      <c r="N218" s="72">
        <v>0</v>
      </c>
      <c r="O218" s="15">
        <f t="shared" si="59"/>
        <v>11633</v>
      </c>
      <c r="P218" s="15">
        <f t="shared" si="60"/>
        <v>0</v>
      </c>
      <c r="Q218" s="16">
        <v>0</v>
      </c>
      <c r="R218" s="16">
        <v>0</v>
      </c>
      <c r="S218" s="17">
        <f t="shared" si="61"/>
        <v>0</v>
      </c>
      <c r="T218" s="16">
        <v>0</v>
      </c>
      <c r="U218" s="16">
        <v>0</v>
      </c>
      <c r="V218" s="16">
        <v>190</v>
      </c>
      <c r="W218" s="16"/>
    </row>
    <row r="219" spans="1:23">
      <c r="A219" s="10">
        <v>210</v>
      </c>
      <c r="B219" s="10">
        <v>418</v>
      </c>
      <c r="C219" s="11" t="s">
        <v>475</v>
      </c>
      <c r="D219" s="114" t="s">
        <v>140</v>
      </c>
      <c r="E219" s="142">
        <v>10000</v>
      </c>
      <c r="F219" s="143">
        <f t="shared" si="63"/>
        <v>10000</v>
      </c>
      <c r="G219" s="22" t="s">
        <v>841</v>
      </c>
      <c r="H219" s="114">
        <f t="shared" si="62"/>
        <v>10000</v>
      </c>
      <c r="I219" s="114">
        <f t="shared" si="64"/>
        <v>1609</v>
      </c>
      <c r="J219" s="114">
        <f t="shared" si="64"/>
        <v>0</v>
      </c>
      <c r="K219" s="15">
        <f t="shared" si="58"/>
        <v>11609</v>
      </c>
      <c r="L219" s="16">
        <v>10000</v>
      </c>
      <c r="M219" s="72">
        <v>1609</v>
      </c>
      <c r="N219" s="72">
        <v>0</v>
      </c>
      <c r="O219" s="15">
        <f t="shared" si="59"/>
        <v>11609</v>
      </c>
      <c r="P219" s="15">
        <f t="shared" si="60"/>
        <v>0</v>
      </c>
      <c r="Q219" s="16">
        <v>0</v>
      </c>
      <c r="R219" s="16">
        <v>0</v>
      </c>
      <c r="S219" s="17">
        <f t="shared" si="61"/>
        <v>0</v>
      </c>
      <c r="T219" s="16">
        <v>0</v>
      </c>
      <c r="U219" s="16">
        <v>0</v>
      </c>
      <c r="V219" s="16">
        <v>150</v>
      </c>
      <c r="W219" s="16"/>
    </row>
    <row r="220" spans="1:23">
      <c r="A220" s="10">
        <v>211</v>
      </c>
      <c r="B220" s="10">
        <v>422</v>
      </c>
      <c r="C220" s="11" t="s">
        <v>479</v>
      </c>
      <c r="D220" s="114" t="s">
        <v>140</v>
      </c>
      <c r="E220" s="142">
        <v>25000</v>
      </c>
      <c r="F220" s="143">
        <f t="shared" si="63"/>
        <v>25000</v>
      </c>
      <c r="G220" s="22" t="s">
        <v>841</v>
      </c>
      <c r="H220" s="114">
        <f t="shared" si="62"/>
        <v>25000</v>
      </c>
      <c r="I220" s="114">
        <f t="shared" si="64"/>
        <v>4292</v>
      </c>
      <c r="J220" s="114">
        <f t="shared" si="64"/>
        <v>0</v>
      </c>
      <c r="K220" s="15">
        <f t="shared" si="58"/>
        <v>29292</v>
      </c>
      <c r="L220" s="16">
        <v>25000</v>
      </c>
      <c r="M220" s="72">
        <v>4292</v>
      </c>
      <c r="N220" s="72">
        <v>0</v>
      </c>
      <c r="O220" s="15">
        <f t="shared" si="59"/>
        <v>29292</v>
      </c>
      <c r="P220" s="15">
        <f t="shared" si="60"/>
        <v>0</v>
      </c>
      <c r="Q220" s="16">
        <v>0</v>
      </c>
      <c r="R220" s="16">
        <v>0</v>
      </c>
      <c r="S220" s="17">
        <f t="shared" si="61"/>
        <v>0</v>
      </c>
      <c r="T220" s="16">
        <v>0</v>
      </c>
      <c r="U220" s="16">
        <v>0</v>
      </c>
      <c r="V220" s="16">
        <v>30</v>
      </c>
      <c r="W220" s="16"/>
    </row>
    <row r="221" spans="1:23">
      <c r="A221" s="10">
        <v>212</v>
      </c>
      <c r="B221" s="10">
        <v>425</v>
      </c>
      <c r="C221" s="11" t="s">
        <v>482</v>
      </c>
      <c r="D221" s="114" t="s">
        <v>140</v>
      </c>
      <c r="E221" s="142">
        <v>15000</v>
      </c>
      <c r="F221" s="143">
        <f t="shared" si="63"/>
        <v>15000</v>
      </c>
      <c r="G221" s="22" t="s">
        <v>145</v>
      </c>
      <c r="H221" s="114">
        <f t="shared" si="62"/>
        <v>15000</v>
      </c>
      <c r="I221" s="114">
        <f t="shared" si="64"/>
        <v>2164</v>
      </c>
      <c r="J221" s="114">
        <f t="shared" si="64"/>
        <v>0</v>
      </c>
      <c r="K221" s="15">
        <f t="shared" si="58"/>
        <v>17164</v>
      </c>
      <c r="L221" s="16">
        <v>15000</v>
      </c>
      <c r="M221" s="72">
        <v>2164</v>
      </c>
      <c r="N221" s="72">
        <v>0</v>
      </c>
      <c r="O221" s="15">
        <f t="shared" si="59"/>
        <v>17164</v>
      </c>
      <c r="P221" s="15">
        <f t="shared" si="60"/>
        <v>0</v>
      </c>
      <c r="Q221" s="16">
        <v>0</v>
      </c>
      <c r="R221" s="16">
        <v>0</v>
      </c>
      <c r="S221" s="17">
        <f t="shared" si="61"/>
        <v>0</v>
      </c>
      <c r="T221" s="16">
        <v>0</v>
      </c>
      <c r="U221" s="16">
        <v>0</v>
      </c>
      <c r="V221" s="16">
        <v>120</v>
      </c>
      <c r="W221" s="16"/>
    </row>
    <row r="222" spans="1:23">
      <c r="A222" s="10">
        <v>213</v>
      </c>
      <c r="B222" s="10">
        <v>427</v>
      </c>
      <c r="C222" s="11" t="s">
        <v>484</v>
      </c>
      <c r="D222" s="21">
        <v>37138</v>
      </c>
      <c r="E222" s="142">
        <v>20000</v>
      </c>
      <c r="F222" s="143">
        <f t="shared" si="63"/>
        <v>20000</v>
      </c>
      <c r="G222" s="23">
        <v>37142</v>
      </c>
      <c r="H222" s="114">
        <f t="shared" si="62"/>
        <v>20000</v>
      </c>
      <c r="I222" s="114">
        <f t="shared" si="64"/>
        <v>3388</v>
      </c>
      <c r="J222" s="114">
        <f t="shared" si="64"/>
        <v>0</v>
      </c>
      <c r="K222" s="15">
        <f t="shared" si="58"/>
        <v>23388</v>
      </c>
      <c r="L222" s="16">
        <v>20000</v>
      </c>
      <c r="M222" s="72">
        <v>3388</v>
      </c>
      <c r="N222" s="72">
        <v>0</v>
      </c>
      <c r="O222" s="15">
        <f t="shared" si="59"/>
        <v>23388</v>
      </c>
      <c r="P222" s="15">
        <f t="shared" si="60"/>
        <v>0</v>
      </c>
      <c r="Q222" s="16">
        <v>0</v>
      </c>
      <c r="R222" s="16">
        <v>0</v>
      </c>
      <c r="S222" s="17">
        <f t="shared" si="61"/>
        <v>0</v>
      </c>
      <c r="T222" s="16">
        <v>0</v>
      </c>
      <c r="U222" s="16">
        <v>0</v>
      </c>
      <c r="V222" s="16">
        <v>200</v>
      </c>
      <c r="W222" s="16"/>
    </row>
    <row r="223" spans="1:23">
      <c r="A223" s="10">
        <v>214</v>
      </c>
      <c r="B223" s="10">
        <v>435</v>
      </c>
      <c r="C223" s="11" t="s">
        <v>489</v>
      </c>
      <c r="D223" s="114" t="s">
        <v>143</v>
      </c>
      <c r="E223" s="142">
        <v>10000</v>
      </c>
      <c r="F223" s="143">
        <f t="shared" si="63"/>
        <v>10000</v>
      </c>
      <c r="G223" s="22" t="s">
        <v>845</v>
      </c>
      <c r="H223" s="114">
        <f t="shared" si="62"/>
        <v>10000</v>
      </c>
      <c r="I223" s="114">
        <f t="shared" si="64"/>
        <v>1846</v>
      </c>
      <c r="J223" s="114">
        <f t="shared" si="64"/>
        <v>0</v>
      </c>
      <c r="K223" s="15">
        <f t="shared" si="58"/>
        <v>11846</v>
      </c>
      <c r="L223" s="16">
        <v>10000</v>
      </c>
      <c r="M223" s="72">
        <v>1846</v>
      </c>
      <c r="N223" s="72">
        <v>0</v>
      </c>
      <c r="O223" s="15">
        <f t="shared" si="59"/>
        <v>11846</v>
      </c>
      <c r="P223" s="15">
        <f t="shared" si="60"/>
        <v>0</v>
      </c>
      <c r="Q223" s="16">
        <v>0</v>
      </c>
      <c r="R223" s="16">
        <v>0</v>
      </c>
      <c r="S223" s="17">
        <f t="shared" si="61"/>
        <v>0</v>
      </c>
      <c r="T223" s="16">
        <v>0</v>
      </c>
      <c r="U223" s="16">
        <v>0</v>
      </c>
      <c r="V223" s="16">
        <v>125</v>
      </c>
      <c r="W223" s="16"/>
    </row>
    <row r="224" spans="1:23">
      <c r="A224" s="10">
        <v>215</v>
      </c>
      <c r="B224" s="10">
        <v>436</v>
      </c>
      <c r="C224" s="11" t="s">
        <v>460</v>
      </c>
      <c r="D224" s="114" t="s">
        <v>143</v>
      </c>
      <c r="E224" s="142">
        <v>10000</v>
      </c>
      <c r="F224" s="143">
        <f t="shared" si="63"/>
        <v>10000</v>
      </c>
      <c r="G224" s="22" t="s">
        <v>845</v>
      </c>
      <c r="H224" s="114">
        <f t="shared" si="62"/>
        <v>10000</v>
      </c>
      <c r="I224" s="114">
        <f t="shared" si="64"/>
        <v>2709</v>
      </c>
      <c r="J224" s="114">
        <f t="shared" si="64"/>
        <v>0</v>
      </c>
      <c r="K224" s="15">
        <f t="shared" si="58"/>
        <v>12709</v>
      </c>
      <c r="L224" s="16">
        <v>10000</v>
      </c>
      <c r="M224" s="72">
        <v>2709</v>
      </c>
      <c r="N224" s="72">
        <v>0</v>
      </c>
      <c r="O224" s="15">
        <f t="shared" si="59"/>
        <v>12709</v>
      </c>
      <c r="P224" s="15">
        <f t="shared" si="60"/>
        <v>0</v>
      </c>
      <c r="Q224" s="16">
        <v>0</v>
      </c>
      <c r="R224" s="16">
        <v>0</v>
      </c>
      <c r="S224" s="17">
        <f t="shared" si="61"/>
        <v>0</v>
      </c>
      <c r="T224" s="16">
        <v>0</v>
      </c>
      <c r="U224" s="16">
        <v>0</v>
      </c>
      <c r="V224" s="16">
        <v>180</v>
      </c>
      <c r="W224" s="16"/>
    </row>
    <row r="225" spans="1:23">
      <c r="A225" s="10">
        <v>216</v>
      </c>
      <c r="B225" s="10">
        <v>437</v>
      </c>
      <c r="C225" s="11" t="s">
        <v>416</v>
      </c>
      <c r="D225" s="114" t="s">
        <v>143</v>
      </c>
      <c r="E225" s="142">
        <v>5000</v>
      </c>
      <c r="F225" s="143">
        <f t="shared" si="63"/>
        <v>5000</v>
      </c>
      <c r="G225" s="22" t="s">
        <v>845</v>
      </c>
      <c r="H225" s="114">
        <f t="shared" si="62"/>
        <v>5000</v>
      </c>
      <c r="I225" s="114">
        <f t="shared" si="64"/>
        <v>901</v>
      </c>
      <c r="J225" s="114">
        <f t="shared" si="64"/>
        <v>0</v>
      </c>
      <c r="K225" s="15">
        <f t="shared" si="58"/>
        <v>5901</v>
      </c>
      <c r="L225" s="16">
        <v>5000</v>
      </c>
      <c r="M225" s="72">
        <v>901</v>
      </c>
      <c r="N225" s="72">
        <v>0</v>
      </c>
      <c r="O225" s="15">
        <f t="shared" si="59"/>
        <v>5901</v>
      </c>
      <c r="P225" s="15">
        <f t="shared" si="60"/>
        <v>0</v>
      </c>
      <c r="Q225" s="16">
        <v>0</v>
      </c>
      <c r="R225" s="16">
        <v>0</v>
      </c>
      <c r="S225" s="17">
        <f t="shared" si="61"/>
        <v>0</v>
      </c>
      <c r="T225" s="16">
        <v>0</v>
      </c>
      <c r="U225" s="16">
        <v>0</v>
      </c>
      <c r="V225" s="16">
        <v>60</v>
      </c>
      <c r="W225" s="16"/>
    </row>
    <row r="226" spans="1:23" s="50" customFormat="1">
      <c r="A226" s="10">
        <v>217</v>
      </c>
      <c r="B226" s="42">
        <v>438</v>
      </c>
      <c r="C226" s="53" t="s">
        <v>490</v>
      </c>
      <c r="D226" s="44" t="s">
        <v>143</v>
      </c>
      <c r="E226" s="188">
        <v>5000</v>
      </c>
      <c r="F226" s="189">
        <f t="shared" si="63"/>
        <v>5000</v>
      </c>
      <c r="G226" s="54" t="s">
        <v>845</v>
      </c>
      <c r="H226" s="44">
        <f t="shared" si="62"/>
        <v>5000</v>
      </c>
      <c r="I226" s="114">
        <f t="shared" si="64"/>
        <v>681</v>
      </c>
      <c r="J226" s="114">
        <f t="shared" si="64"/>
        <v>0</v>
      </c>
      <c r="K226" s="47">
        <f t="shared" si="58"/>
        <v>5681</v>
      </c>
      <c r="L226" s="48">
        <v>2175</v>
      </c>
      <c r="M226" s="73">
        <v>681</v>
      </c>
      <c r="N226" s="73">
        <v>0</v>
      </c>
      <c r="O226" s="47">
        <f t="shared" si="59"/>
        <v>2856</v>
      </c>
      <c r="P226" s="98">
        <f t="shared" si="60"/>
        <v>2825</v>
      </c>
      <c r="Q226" s="48">
        <v>152</v>
      </c>
      <c r="R226" s="48">
        <v>0</v>
      </c>
      <c r="S226" s="49">
        <f t="shared" si="61"/>
        <v>2977</v>
      </c>
      <c r="T226" s="48">
        <v>0</v>
      </c>
      <c r="U226" s="48">
        <v>0</v>
      </c>
      <c r="V226" s="48">
        <v>20</v>
      </c>
      <c r="W226" s="48"/>
    </row>
    <row r="227" spans="1:23">
      <c r="A227" s="10">
        <v>218</v>
      </c>
      <c r="B227" s="10">
        <v>442</v>
      </c>
      <c r="C227" s="11" t="s">
        <v>481</v>
      </c>
      <c r="D227" s="114" t="s">
        <v>143</v>
      </c>
      <c r="E227" s="142">
        <v>10000</v>
      </c>
      <c r="F227" s="143">
        <f t="shared" si="63"/>
        <v>10000</v>
      </c>
      <c r="G227" s="22" t="s">
        <v>845</v>
      </c>
      <c r="H227" s="114">
        <f t="shared" si="62"/>
        <v>10000</v>
      </c>
      <c r="I227" s="114">
        <f t="shared" si="64"/>
        <v>1588</v>
      </c>
      <c r="J227" s="114">
        <f t="shared" si="64"/>
        <v>0</v>
      </c>
      <c r="K227" s="15">
        <f t="shared" si="58"/>
        <v>11588</v>
      </c>
      <c r="L227" s="16">
        <v>10000</v>
      </c>
      <c r="M227" s="72">
        <v>1588</v>
      </c>
      <c r="N227" s="72">
        <v>0</v>
      </c>
      <c r="O227" s="15">
        <f t="shared" si="59"/>
        <v>11588</v>
      </c>
      <c r="P227" s="15">
        <f t="shared" si="60"/>
        <v>0</v>
      </c>
      <c r="Q227" s="16">
        <v>0</v>
      </c>
      <c r="R227" s="16">
        <v>0</v>
      </c>
      <c r="S227" s="17">
        <f t="shared" si="61"/>
        <v>0</v>
      </c>
      <c r="T227" s="16">
        <v>0</v>
      </c>
      <c r="U227" s="16">
        <v>0</v>
      </c>
      <c r="V227" s="16">
        <v>40</v>
      </c>
      <c r="W227" s="16"/>
    </row>
    <row r="228" spans="1:23">
      <c r="A228" s="10">
        <v>219</v>
      </c>
      <c r="B228" s="10">
        <v>443</v>
      </c>
      <c r="C228" s="11" t="s">
        <v>493</v>
      </c>
      <c r="D228" s="114" t="s">
        <v>144</v>
      </c>
      <c r="E228" s="142">
        <v>10000</v>
      </c>
      <c r="F228" s="143">
        <f t="shared" si="63"/>
        <v>10000</v>
      </c>
      <c r="G228" s="22" t="s">
        <v>845</v>
      </c>
      <c r="H228" s="114">
        <f t="shared" si="62"/>
        <v>10000</v>
      </c>
      <c r="I228" s="114">
        <f t="shared" si="64"/>
        <v>4474</v>
      </c>
      <c r="J228" s="114">
        <f t="shared" si="64"/>
        <v>0</v>
      </c>
      <c r="K228" s="15">
        <f t="shared" si="58"/>
        <v>14474</v>
      </c>
      <c r="L228" s="16">
        <v>10000</v>
      </c>
      <c r="M228" s="72">
        <v>4474</v>
      </c>
      <c r="N228" s="72">
        <v>0</v>
      </c>
      <c r="O228" s="15">
        <f t="shared" si="59"/>
        <v>14474</v>
      </c>
      <c r="P228" s="15">
        <f t="shared" si="60"/>
        <v>0</v>
      </c>
      <c r="Q228" s="16">
        <v>0</v>
      </c>
      <c r="R228" s="16">
        <v>0</v>
      </c>
      <c r="S228" s="17">
        <f t="shared" si="61"/>
        <v>0</v>
      </c>
      <c r="T228" s="16">
        <v>0</v>
      </c>
      <c r="U228" s="16">
        <v>0</v>
      </c>
      <c r="V228" s="16">
        <v>0</v>
      </c>
      <c r="W228" s="16"/>
    </row>
    <row r="229" spans="1:23">
      <c r="A229" s="10">
        <v>220</v>
      </c>
      <c r="B229" s="10">
        <v>444</v>
      </c>
      <c r="C229" s="11" t="s">
        <v>312</v>
      </c>
      <c r="D229" s="114" t="s">
        <v>143</v>
      </c>
      <c r="E229" s="142">
        <v>7500</v>
      </c>
      <c r="F229" s="143">
        <f t="shared" ref="F229:F239" si="65">SUM(E229:E229)</f>
        <v>7500</v>
      </c>
      <c r="G229" s="22" t="s">
        <v>845</v>
      </c>
      <c r="H229" s="114">
        <f t="shared" si="62"/>
        <v>7500</v>
      </c>
      <c r="I229" s="114">
        <f t="shared" si="64"/>
        <v>4860</v>
      </c>
      <c r="J229" s="114">
        <f t="shared" si="64"/>
        <v>0</v>
      </c>
      <c r="K229" s="15">
        <f t="shared" si="58"/>
        <v>12360</v>
      </c>
      <c r="L229" s="16">
        <v>7500</v>
      </c>
      <c r="M229" s="72">
        <v>4860</v>
      </c>
      <c r="N229" s="72">
        <v>0</v>
      </c>
      <c r="O229" s="15">
        <f t="shared" si="59"/>
        <v>12360</v>
      </c>
      <c r="P229" s="15">
        <f t="shared" si="60"/>
        <v>0</v>
      </c>
      <c r="Q229" s="16">
        <v>0</v>
      </c>
      <c r="R229" s="16">
        <v>0</v>
      </c>
      <c r="S229" s="17">
        <f t="shared" si="61"/>
        <v>0</v>
      </c>
      <c r="T229" s="16">
        <v>0</v>
      </c>
      <c r="U229" s="16">
        <v>0</v>
      </c>
      <c r="V229" s="16">
        <v>105</v>
      </c>
      <c r="W229" s="16"/>
    </row>
    <row r="230" spans="1:23">
      <c r="A230" s="10">
        <v>221</v>
      </c>
      <c r="B230" s="10">
        <v>446</v>
      </c>
      <c r="C230" s="11" t="s">
        <v>495</v>
      </c>
      <c r="D230" s="114" t="s">
        <v>143</v>
      </c>
      <c r="E230" s="142">
        <v>5000</v>
      </c>
      <c r="F230" s="143">
        <f t="shared" si="65"/>
        <v>5000</v>
      </c>
      <c r="G230" s="22" t="s">
        <v>845</v>
      </c>
      <c r="H230" s="114">
        <f t="shared" si="62"/>
        <v>5000</v>
      </c>
      <c r="I230" s="114">
        <f t="shared" si="64"/>
        <v>498</v>
      </c>
      <c r="J230" s="114">
        <f t="shared" si="64"/>
        <v>0</v>
      </c>
      <c r="K230" s="15">
        <f t="shared" ref="K230:K275" si="66">H230+I230+J230</f>
        <v>5498</v>
      </c>
      <c r="L230" s="16">
        <v>5000</v>
      </c>
      <c r="M230" s="72">
        <v>498</v>
      </c>
      <c r="N230" s="72">
        <v>0</v>
      </c>
      <c r="O230" s="15">
        <f t="shared" ref="O230:O274" si="67">L230+M230+N230</f>
        <v>5498</v>
      </c>
      <c r="P230" s="15">
        <f t="shared" ref="P230:P275" si="68">H230-L230</f>
        <v>0</v>
      </c>
      <c r="Q230" s="16">
        <v>0</v>
      </c>
      <c r="R230" s="16">
        <v>0</v>
      </c>
      <c r="S230" s="17">
        <f t="shared" ref="S230:S275" si="69">P230+Q230+R230</f>
        <v>0</v>
      </c>
      <c r="T230" s="16">
        <v>0</v>
      </c>
      <c r="U230" s="16">
        <v>0</v>
      </c>
      <c r="V230" s="16">
        <v>100</v>
      </c>
      <c r="W230" s="16"/>
    </row>
    <row r="231" spans="1:23">
      <c r="A231" s="10">
        <v>222</v>
      </c>
      <c r="B231" s="10">
        <v>448</v>
      </c>
      <c r="C231" s="11" t="s">
        <v>496</v>
      </c>
      <c r="D231" s="114" t="s">
        <v>143</v>
      </c>
      <c r="E231" s="142">
        <v>10000</v>
      </c>
      <c r="F231" s="143">
        <f t="shared" si="65"/>
        <v>10000</v>
      </c>
      <c r="G231" s="22" t="s">
        <v>845</v>
      </c>
      <c r="H231" s="114">
        <f t="shared" si="62"/>
        <v>10000</v>
      </c>
      <c r="I231" s="114">
        <f t="shared" si="64"/>
        <v>1152</v>
      </c>
      <c r="J231" s="114">
        <f t="shared" si="64"/>
        <v>0</v>
      </c>
      <c r="K231" s="15">
        <f t="shared" si="66"/>
        <v>11152</v>
      </c>
      <c r="L231" s="16">
        <v>10000</v>
      </c>
      <c r="M231" s="72">
        <v>1152</v>
      </c>
      <c r="N231" s="72">
        <v>0</v>
      </c>
      <c r="O231" s="15">
        <f t="shared" si="67"/>
        <v>11152</v>
      </c>
      <c r="P231" s="15">
        <f t="shared" si="68"/>
        <v>0</v>
      </c>
      <c r="Q231" s="16">
        <v>0</v>
      </c>
      <c r="R231" s="16">
        <v>0</v>
      </c>
      <c r="S231" s="17">
        <f t="shared" si="69"/>
        <v>0</v>
      </c>
      <c r="T231" s="16">
        <v>0</v>
      </c>
      <c r="U231" s="16">
        <v>0</v>
      </c>
      <c r="V231" s="16">
        <v>0</v>
      </c>
      <c r="W231" s="16"/>
    </row>
    <row r="232" spans="1:23">
      <c r="A232" s="10">
        <v>223</v>
      </c>
      <c r="B232" s="10">
        <v>449</v>
      </c>
      <c r="C232" s="11" t="s">
        <v>497</v>
      </c>
      <c r="D232" s="114" t="s">
        <v>143</v>
      </c>
      <c r="E232" s="142">
        <v>7500</v>
      </c>
      <c r="F232" s="143">
        <f t="shared" si="65"/>
        <v>7500</v>
      </c>
      <c r="G232" s="22" t="s">
        <v>845</v>
      </c>
      <c r="H232" s="114">
        <f t="shared" si="62"/>
        <v>7500</v>
      </c>
      <c r="I232" s="114">
        <f t="shared" si="64"/>
        <v>1011</v>
      </c>
      <c r="J232" s="114">
        <f t="shared" si="64"/>
        <v>0</v>
      </c>
      <c r="K232" s="15">
        <f t="shared" si="66"/>
        <v>8511</v>
      </c>
      <c r="L232" s="16">
        <v>7500</v>
      </c>
      <c r="M232" s="72">
        <v>1011</v>
      </c>
      <c r="N232" s="72">
        <v>0</v>
      </c>
      <c r="O232" s="15">
        <f t="shared" si="67"/>
        <v>8511</v>
      </c>
      <c r="P232" s="15">
        <f t="shared" si="68"/>
        <v>0</v>
      </c>
      <c r="Q232" s="16">
        <v>0</v>
      </c>
      <c r="R232" s="16">
        <v>0</v>
      </c>
      <c r="S232" s="17">
        <f t="shared" si="69"/>
        <v>0</v>
      </c>
      <c r="T232" s="16">
        <v>0</v>
      </c>
      <c r="U232" s="16">
        <v>0</v>
      </c>
      <c r="V232" s="16">
        <v>180</v>
      </c>
      <c r="W232" s="16"/>
    </row>
    <row r="233" spans="1:23">
      <c r="A233" s="10">
        <v>224</v>
      </c>
      <c r="B233" s="10">
        <v>450</v>
      </c>
      <c r="C233" s="11" t="s">
        <v>498</v>
      </c>
      <c r="D233" s="114" t="s">
        <v>143</v>
      </c>
      <c r="E233" s="142">
        <v>7500</v>
      </c>
      <c r="F233" s="143">
        <f t="shared" si="65"/>
        <v>7500</v>
      </c>
      <c r="G233" s="22" t="s">
        <v>845</v>
      </c>
      <c r="H233" s="114">
        <f t="shared" ref="H233:H280" si="70">F233</f>
        <v>7500</v>
      </c>
      <c r="I233" s="114">
        <f t="shared" si="64"/>
        <v>943</v>
      </c>
      <c r="J233" s="114">
        <f t="shared" si="64"/>
        <v>0</v>
      </c>
      <c r="K233" s="15">
        <f t="shared" si="66"/>
        <v>8443</v>
      </c>
      <c r="L233" s="16">
        <v>7500</v>
      </c>
      <c r="M233" s="72">
        <v>943</v>
      </c>
      <c r="N233" s="72">
        <v>0</v>
      </c>
      <c r="O233" s="15">
        <f t="shared" si="67"/>
        <v>8443</v>
      </c>
      <c r="P233" s="15">
        <f t="shared" si="68"/>
        <v>0</v>
      </c>
      <c r="Q233" s="16">
        <v>0</v>
      </c>
      <c r="R233" s="16">
        <v>0</v>
      </c>
      <c r="S233" s="17">
        <f t="shared" si="69"/>
        <v>0</v>
      </c>
      <c r="T233" s="16">
        <v>0</v>
      </c>
      <c r="U233" s="16">
        <v>0</v>
      </c>
      <c r="V233" s="16">
        <v>90</v>
      </c>
      <c r="W233" s="16"/>
    </row>
    <row r="234" spans="1:23">
      <c r="A234" s="10">
        <v>225</v>
      </c>
      <c r="B234" s="10">
        <v>451</v>
      </c>
      <c r="C234" s="11" t="s">
        <v>499</v>
      </c>
      <c r="D234" s="114" t="s">
        <v>143</v>
      </c>
      <c r="E234" s="142">
        <v>7500</v>
      </c>
      <c r="F234" s="143">
        <f t="shared" si="65"/>
        <v>7500</v>
      </c>
      <c r="G234" s="22" t="s">
        <v>845</v>
      </c>
      <c r="H234" s="114">
        <f t="shared" si="70"/>
        <v>7500</v>
      </c>
      <c r="I234" s="114">
        <f t="shared" si="64"/>
        <v>1093</v>
      </c>
      <c r="J234" s="114">
        <f t="shared" si="64"/>
        <v>0</v>
      </c>
      <c r="K234" s="15">
        <f t="shared" si="66"/>
        <v>8593</v>
      </c>
      <c r="L234" s="16">
        <v>7500</v>
      </c>
      <c r="M234" s="72">
        <v>1093</v>
      </c>
      <c r="N234" s="72">
        <v>0</v>
      </c>
      <c r="O234" s="15">
        <f t="shared" si="67"/>
        <v>8593</v>
      </c>
      <c r="P234" s="15">
        <f t="shared" si="68"/>
        <v>0</v>
      </c>
      <c r="Q234" s="16">
        <v>0</v>
      </c>
      <c r="R234" s="16">
        <v>0</v>
      </c>
      <c r="S234" s="17">
        <f t="shared" si="69"/>
        <v>0</v>
      </c>
      <c r="T234" s="16">
        <v>0</v>
      </c>
      <c r="U234" s="16">
        <v>0</v>
      </c>
      <c r="V234" s="16">
        <v>100</v>
      </c>
      <c r="W234" s="16"/>
    </row>
    <row r="235" spans="1:23">
      <c r="A235" s="10">
        <v>226</v>
      </c>
      <c r="B235" s="10">
        <v>452</v>
      </c>
      <c r="C235" s="11" t="s">
        <v>500</v>
      </c>
      <c r="D235" s="114" t="s">
        <v>143</v>
      </c>
      <c r="E235" s="142">
        <v>5000</v>
      </c>
      <c r="F235" s="143">
        <f t="shared" si="65"/>
        <v>5000</v>
      </c>
      <c r="G235" s="22" t="s">
        <v>845</v>
      </c>
      <c r="H235" s="114">
        <f t="shared" si="70"/>
        <v>5000</v>
      </c>
      <c r="I235" s="114">
        <f t="shared" si="64"/>
        <v>625</v>
      </c>
      <c r="J235" s="114">
        <f t="shared" si="64"/>
        <v>0</v>
      </c>
      <c r="K235" s="15">
        <f t="shared" si="66"/>
        <v>5625</v>
      </c>
      <c r="L235" s="16">
        <v>5000</v>
      </c>
      <c r="M235" s="72">
        <v>625</v>
      </c>
      <c r="N235" s="72">
        <v>0</v>
      </c>
      <c r="O235" s="15">
        <f t="shared" si="67"/>
        <v>5625</v>
      </c>
      <c r="P235" s="15">
        <f t="shared" si="68"/>
        <v>0</v>
      </c>
      <c r="Q235" s="16">
        <v>0</v>
      </c>
      <c r="R235" s="16">
        <v>0</v>
      </c>
      <c r="S235" s="17">
        <f t="shared" si="69"/>
        <v>0</v>
      </c>
      <c r="T235" s="16">
        <v>0</v>
      </c>
      <c r="U235" s="16">
        <v>0</v>
      </c>
      <c r="V235" s="16">
        <v>140</v>
      </c>
      <c r="W235" s="16"/>
    </row>
    <row r="236" spans="1:23">
      <c r="A236" s="10">
        <v>227</v>
      </c>
      <c r="B236" s="10">
        <v>453</v>
      </c>
      <c r="C236" s="11" t="s">
        <v>277</v>
      </c>
      <c r="D236" s="114" t="s">
        <v>143</v>
      </c>
      <c r="E236" s="142">
        <v>10000</v>
      </c>
      <c r="F236" s="143">
        <f t="shared" si="65"/>
        <v>10000</v>
      </c>
      <c r="G236" s="22" t="s">
        <v>845</v>
      </c>
      <c r="H236" s="114">
        <f t="shared" si="70"/>
        <v>10000</v>
      </c>
      <c r="I236" s="114">
        <f t="shared" si="64"/>
        <v>1175</v>
      </c>
      <c r="J236" s="114">
        <f t="shared" si="64"/>
        <v>0</v>
      </c>
      <c r="K236" s="15">
        <f t="shared" si="66"/>
        <v>11175</v>
      </c>
      <c r="L236" s="16">
        <v>10000</v>
      </c>
      <c r="M236" s="72">
        <v>1175</v>
      </c>
      <c r="N236" s="72">
        <v>0</v>
      </c>
      <c r="O236" s="15">
        <f t="shared" si="67"/>
        <v>11175</v>
      </c>
      <c r="P236" s="15">
        <f t="shared" si="68"/>
        <v>0</v>
      </c>
      <c r="Q236" s="16">
        <v>0</v>
      </c>
      <c r="R236" s="16">
        <v>0</v>
      </c>
      <c r="S236" s="17">
        <f t="shared" si="69"/>
        <v>0</v>
      </c>
      <c r="T236" s="16">
        <v>0</v>
      </c>
      <c r="U236" s="16">
        <v>0</v>
      </c>
      <c r="V236" s="16">
        <v>0</v>
      </c>
      <c r="W236" s="16"/>
    </row>
    <row r="237" spans="1:23">
      <c r="A237" s="10">
        <v>228</v>
      </c>
      <c r="B237" s="10">
        <v>454</v>
      </c>
      <c r="C237" s="11" t="s">
        <v>501</v>
      </c>
      <c r="D237" s="114" t="s">
        <v>143</v>
      </c>
      <c r="E237" s="142">
        <v>5000</v>
      </c>
      <c r="F237" s="143">
        <f t="shared" si="65"/>
        <v>5000</v>
      </c>
      <c r="G237" s="22" t="s">
        <v>845</v>
      </c>
      <c r="H237" s="114">
        <f t="shared" si="70"/>
        <v>5000</v>
      </c>
      <c r="I237" s="114">
        <f t="shared" si="64"/>
        <v>972</v>
      </c>
      <c r="J237" s="114">
        <f t="shared" si="64"/>
        <v>0</v>
      </c>
      <c r="K237" s="15">
        <f t="shared" si="66"/>
        <v>5972</v>
      </c>
      <c r="L237" s="16">
        <v>5000</v>
      </c>
      <c r="M237" s="72">
        <v>972</v>
      </c>
      <c r="N237" s="72">
        <v>0</v>
      </c>
      <c r="O237" s="15">
        <f t="shared" si="67"/>
        <v>5972</v>
      </c>
      <c r="P237" s="15">
        <f t="shared" si="68"/>
        <v>0</v>
      </c>
      <c r="Q237" s="16">
        <v>0</v>
      </c>
      <c r="R237" s="16">
        <v>0</v>
      </c>
      <c r="S237" s="17">
        <f t="shared" si="69"/>
        <v>0</v>
      </c>
      <c r="T237" s="16">
        <v>0</v>
      </c>
      <c r="U237" s="16">
        <v>0</v>
      </c>
      <c r="V237" s="16">
        <v>50</v>
      </c>
      <c r="W237" s="16"/>
    </row>
    <row r="238" spans="1:23">
      <c r="A238" s="10">
        <v>229</v>
      </c>
      <c r="B238" s="10">
        <v>456</v>
      </c>
      <c r="C238" s="11" t="s">
        <v>503</v>
      </c>
      <c r="D238" s="114" t="s">
        <v>143</v>
      </c>
      <c r="E238" s="142">
        <v>7500</v>
      </c>
      <c r="F238" s="143">
        <f t="shared" si="65"/>
        <v>7500</v>
      </c>
      <c r="G238" s="22" t="s">
        <v>845</v>
      </c>
      <c r="H238" s="114">
        <f t="shared" si="70"/>
        <v>7500</v>
      </c>
      <c r="I238" s="114">
        <f t="shared" si="64"/>
        <v>2861</v>
      </c>
      <c r="J238" s="114">
        <f t="shared" si="64"/>
        <v>0</v>
      </c>
      <c r="K238" s="15">
        <f t="shared" si="66"/>
        <v>10361</v>
      </c>
      <c r="L238" s="16">
        <v>7500</v>
      </c>
      <c r="M238" s="72">
        <v>2861</v>
      </c>
      <c r="N238" s="72">
        <v>0</v>
      </c>
      <c r="O238" s="15">
        <f t="shared" si="67"/>
        <v>10361</v>
      </c>
      <c r="P238" s="15">
        <f t="shared" si="68"/>
        <v>0</v>
      </c>
      <c r="Q238" s="16">
        <v>0</v>
      </c>
      <c r="R238" s="16">
        <v>0</v>
      </c>
      <c r="S238" s="17">
        <f t="shared" si="69"/>
        <v>0</v>
      </c>
      <c r="T238" s="16">
        <v>0</v>
      </c>
      <c r="U238" s="16">
        <v>0</v>
      </c>
      <c r="V238" s="16">
        <v>110</v>
      </c>
      <c r="W238" s="16"/>
    </row>
    <row r="239" spans="1:23">
      <c r="A239" s="10">
        <v>230</v>
      </c>
      <c r="B239" s="10">
        <v>459</v>
      </c>
      <c r="C239" s="11" t="s">
        <v>437</v>
      </c>
      <c r="D239" s="114" t="s">
        <v>145</v>
      </c>
      <c r="E239" s="142">
        <v>15000</v>
      </c>
      <c r="F239" s="143">
        <f t="shared" si="65"/>
        <v>15000</v>
      </c>
      <c r="G239" s="22" t="s">
        <v>846</v>
      </c>
      <c r="H239" s="114">
        <f t="shared" si="70"/>
        <v>15000</v>
      </c>
      <c r="I239" s="114">
        <f t="shared" si="64"/>
        <v>6519</v>
      </c>
      <c r="J239" s="114">
        <f t="shared" si="64"/>
        <v>0</v>
      </c>
      <c r="K239" s="15">
        <f t="shared" si="66"/>
        <v>21519</v>
      </c>
      <c r="L239" s="16">
        <v>15000</v>
      </c>
      <c r="M239" s="72">
        <v>6519</v>
      </c>
      <c r="N239" s="72">
        <v>0</v>
      </c>
      <c r="O239" s="15">
        <f t="shared" si="67"/>
        <v>21519</v>
      </c>
      <c r="P239" s="15">
        <f t="shared" si="68"/>
        <v>0</v>
      </c>
      <c r="Q239" s="16">
        <v>0</v>
      </c>
      <c r="R239" s="16">
        <v>0</v>
      </c>
      <c r="S239" s="17">
        <f t="shared" si="69"/>
        <v>0</v>
      </c>
      <c r="T239" s="16">
        <v>0</v>
      </c>
      <c r="U239" s="16">
        <v>0</v>
      </c>
      <c r="V239" s="16">
        <v>50</v>
      </c>
      <c r="W239" s="16"/>
    </row>
    <row r="240" spans="1:23" s="86" customFormat="1" ht="18.75">
      <c r="A240" s="84"/>
      <c r="B240" s="84"/>
      <c r="C240" s="81" t="s">
        <v>1281</v>
      </c>
      <c r="D240" s="85"/>
      <c r="E240" s="175">
        <f t="shared" ref="E240:W240" si="71">SUM(E152:E239)</f>
        <v>767000</v>
      </c>
      <c r="F240" s="175">
        <f t="shared" si="71"/>
        <v>767000</v>
      </c>
      <c r="G240" s="70"/>
      <c r="H240" s="70">
        <f t="shared" si="71"/>
        <v>767000</v>
      </c>
      <c r="I240" s="70">
        <f t="shared" si="71"/>
        <v>142569</v>
      </c>
      <c r="J240" s="70">
        <f t="shared" si="71"/>
        <v>0</v>
      </c>
      <c r="K240" s="70">
        <f t="shared" si="71"/>
        <v>909569</v>
      </c>
      <c r="L240" s="70">
        <f t="shared" si="71"/>
        <v>749423</v>
      </c>
      <c r="M240" s="70">
        <f t="shared" si="71"/>
        <v>142569</v>
      </c>
      <c r="N240" s="70">
        <f t="shared" si="71"/>
        <v>0</v>
      </c>
      <c r="O240" s="70">
        <f t="shared" si="71"/>
        <v>891992</v>
      </c>
      <c r="P240" s="70">
        <f t="shared" si="71"/>
        <v>17577</v>
      </c>
      <c r="Q240" s="70">
        <f t="shared" si="71"/>
        <v>1041</v>
      </c>
      <c r="R240" s="70">
        <f t="shared" si="71"/>
        <v>0</v>
      </c>
      <c r="S240" s="70">
        <f t="shared" si="71"/>
        <v>18618</v>
      </c>
      <c r="T240" s="70">
        <f t="shared" si="71"/>
        <v>0</v>
      </c>
      <c r="U240" s="70">
        <f t="shared" si="71"/>
        <v>0</v>
      </c>
      <c r="V240" s="70">
        <f t="shared" si="71"/>
        <v>7085</v>
      </c>
      <c r="W240" s="70">
        <f t="shared" si="71"/>
        <v>0</v>
      </c>
    </row>
    <row r="241" spans="1:23">
      <c r="A241" s="10">
        <v>231</v>
      </c>
      <c r="B241" s="10">
        <v>462</v>
      </c>
      <c r="C241" s="11" t="s">
        <v>508</v>
      </c>
      <c r="D241" s="114" t="s">
        <v>146</v>
      </c>
      <c r="E241" s="142">
        <v>10000</v>
      </c>
      <c r="F241" s="143">
        <f t="shared" ref="F241:F263" si="72">SUM(E241:E241)</f>
        <v>10000</v>
      </c>
      <c r="G241" s="22" t="s">
        <v>847</v>
      </c>
      <c r="H241" s="114">
        <f t="shared" si="70"/>
        <v>10000</v>
      </c>
      <c r="I241" s="114">
        <f t="shared" ref="I241:J265" si="73">M241</f>
        <v>3236</v>
      </c>
      <c r="J241" s="114">
        <f t="shared" si="73"/>
        <v>0</v>
      </c>
      <c r="K241" s="15">
        <f t="shared" si="66"/>
        <v>13236</v>
      </c>
      <c r="L241" s="16">
        <v>10000</v>
      </c>
      <c r="M241" s="72">
        <v>3236</v>
      </c>
      <c r="N241" s="72">
        <v>0</v>
      </c>
      <c r="O241" s="15">
        <f t="shared" si="67"/>
        <v>13236</v>
      </c>
      <c r="P241" s="15">
        <f t="shared" si="68"/>
        <v>0</v>
      </c>
      <c r="Q241" s="16">
        <v>0</v>
      </c>
      <c r="R241" s="16">
        <v>0</v>
      </c>
      <c r="S241" s="17">
        <f t="shared" si="69"/>
        <v>0</v>
      </c>
      <c r="T241" s="16">
        <v>0</v>
      </c>
      <c r="U241" s="16">
        <v>0</v>
      </c>
      <c r="V241" s="16">
        <v>90</v>
      </c>
      <c r="W241" s="16"/>
    </row>
    <row r="242" spans="1:23">
      <c r="A242" s="10">
        <v>232</v>
      </c>
      <c r="B242" s="10">
        <v>464</v>
      </c>
      <c r="C242" s="11" t="s">
        <v>510</v>
      </c>
      <c r="D242" s="114" t="s">
        <v>146</v>
      </c>
      <c r="E242" s="142">
        <v>10000</v>
      </c>
      <c r="F242" s="143">
        <f t="shared" si="72"/>
        <v>10000</v>
      </c>
      <c r="G242" s="22" t="s">
        <v>847</v>
      </c>
      <c r="H242" s="114">
        <f t="shared" si="70"/>
        <v>10000</v>
      </c>
      <c r="I242" s="114">
        <f t="shared" si="73"/>
        <v>1869</v>
      </c>
      <c r="J242" s="114">
        <f t="shared" si="73"/>
        <v>0</v>
      </c>
      <c r="K242" s="15">
        <f t="shared" si="66"/>
        <v>11869</v>
      </c>
      <c r="L242" s="16">
        <v>10000</v>
      </c>
      <c r="M242" s="72">
        <v>1869</v>
      </c>
      <c r="N242" s="72">
        <v>0</v>
      </c>
      <c r="O242" s="15">
        <f t="shared" si="67"/>
        <v>11869</v>
      </c>
      <c r="P242" s="15">
        <f t="shared" si="68"/>
        <v>0</v>
      </c>
      <c r="Q242" s="16">
        <v>0</v>
      </c>
      <c r="R242" s="16">
        <v>0</v>
      </c>
      <c r="S242" s="17">
        <f t="shared" si="69"/>
        <v>0</v>
      </c>
      <c r="T242" s="16">
        <v>0</v>
      </c>
      <c r="U242" s="16">
        <v>0</v>
      </c>
      <c r="V242" s="16">
        <v>40</v>
      </c>
      <c r="W242" s="16"/>
    </row>
    <row r="243" spans="1:23">
      <c r="A243" s="10">
        <v>233</v>
      </c>
      <c r="B243" s="10">
        <v>465</v>
      </c>
      <c r="C243" s="11" t="s">
        <v>511</v>
      </c>
      <c r="D243" s="114" t="s">
        <v>146</v>
      </c>
      <c r="E243" s="142">
        <v>5000</v>
      </c>
      <c r="F243" s="143">
        <f t="shared" si="72"/>
        <v>5000</v>
      </c>
      <c r="G243" s="22" t="s">
        <v>847</v>
      </c>
      <c r="H243" s="114">
        <f t="shared" si="70"/>
        <v>5000</v>
      </c>
      <c r="I243" s="114">
        <f t="shared" si="73"/>
        <v>939</v>
      </c>
      <c r="J243" s="114">
        <f t="shared" si="73"/>
        <v>0</v>
      </c>
      <c r="K243" s="15">
        <f t="shared" si="66"/>
        <v>5939</v>
      </c>
      <c r="L243" s="16">
        <v>5000</v>
      </c>
      <c r="M243" s="72">
        <v>939</v>
      </c>
      <c r="N243" s="72">
        <v>0</v>
      </c>
      <c r="O243" s="15">
        <f t="shared" si="67"/>
        <v>5939</v>
      </c>
      <c r="P243" s="15">
        <f t="shared" si="68"/>
        <v>0</v>
      </c>
      <c r="Q243" s="16">
        <v>0</v>
      </c>
      <c r="R243" s="16">
        <v>0</v>
      </c>
      <c r="S243" s="17">
        <f t="shared" si="69"/>
        <v>0</v>
      </c>
      <c r="T243" s="16">
        <v>0</v>
      </c>
      <c r="U243" s="16">
        <v>0</v>
      </c>
      <c r="V243" s="16">
        <v>0</v>
      </c>
      <c r="W243" s="16"/>
    </row>
    <row r="244" spans="1:23">
      <c r="A244" s="10">
        <v>234</v>
      </c>
      <c r="B244" s="10">
        <v>468</v>
      </c>
      <c r="C244" s="11" t="s">
        <v>251</v>
      </c>
      <c r="D244" s="114" t="s">
        <v>146</v>
      </c>
      <c r="E244" s="142">
        <v>7500</v>
      </c>
      <c r="F244" s="143">
        <f t="shared" si="72"/>
        <v>7500</v>
      </c>
      <c r="G244" s="22" t="s">
        <v>847</v>
      </c>
      <c r="H244" s="114">
        <f t="shared" si="70"/>
        <v>7500</v>
      </c>
      <c r="I244" s="114">
        <f t="shared" si="73"/>
        <v>916</v>
      </c>
      <c r="J244" s="114">
        <f t="shared" si="73"/>
        <v>0</v>
      </c>
      <c r="K244" s="15">
        <f t="shared" si="66"/>
        <v>8416</v>
      </c>
      <c r="L244" s="16">
        <v>7500</v>
      </c>
      <c r="M244" s="72">
        <v>916</v>
      </c>
      <c r="N244" s="72">
        <v>0</v>
      </c>
      <c r="O244" s="15">
        <f t="shared" si="67"/>
        <v>8416</v>
      </c>
      <c r="P244" s="15">
        <f t="shared" si="68"/>
        <v>0</v>
      </c>
      <c r="Q244" s="16">
        <v>0</v>
      </c>
      <c r="R244" s="16">
        <v>0</v>
      </c>
      <c r="S244" s="17">
        <f t="shared" si="69"/>
        <v>0</v>
      </c>
      <c r="T244" s="16">
        <v>0</v>
      </c>
      <c r="U244" s="16">
        <v>0</v>
      </c>
      <c r="V244" s="16">
        <v>0</v>
      </c>
      <c r="W244" s="16"/>
    </row>
    <row r="245" spans="1:23">
      <c r="A245" s="10">
        <v>235</v>
      </c>
      <c r="B245" s="10">
        <v>469</v>
      </c>
      <c r="C245" s="11" t="s">
        <v>513</v>
      </c>
      <c r="D245" s="114" t="s">
        <v>146</v>
      </c>
      <c r="E245" s="142">
        <v>10000</v>
      </c>
      <c r="F245" s="143">
        <f t="shared" si="72"/>
        <v>10000</v>
      </c>
      <c r="G245" s="22" t="s">
        <v>847</v>
      </c>
      <c r="H245" s="114">
        <f t="shared" si="70"/>
        <v>10000</v>
      </c>
      <c r="I245" s="114">
        <f t="shared" si="73"/>
        <v>2303</v>
      </c>
      <c r="J245" s="114">
        <f t="shared" si="73"/>
        <v>0</v>
      </c>
      <c r="K245" s="15">
        <f t="shared" si="66"/>
        <v>12303</v>
      </c>
      <c r="L245" s="16">
        <v>10000</v>
      </c>
      <c r="M245" s="72">
        <v>2303</v>
      </c>
      <c r="N245" s="72">
        <v>0</v>
      </c>
      <c r="O245" s="15">
        <f t="shared" si="67"/>
        <v>12303</v>
      </c>
      <c r="P245" s="15">
        <f t="shared" si="68"/>
        <v>0</v>
      </c>
      <c r="Q245" s="16">
        <v>0</v>
      </c>
      <c r="R245" s="16">
        <v>0</v>
      </c>
      <c r="S245" s="17">
        <f t="shared" si="69"/>
        <v>0</v>
      </c>
      <c r="T245" s="16">
        <v>0</v>
      </c>
      <c r="U245" s="16">
        <v>0</v>
      </c>
      <c r="V245" s="16">
        <v>70</v>
      </c>
      <c r="W245" s="16"/>
    </row>
    <row r="246" spans="1:23">
      <c r="A246" s="10">
        <v>236</v>
      </c>
      <c r="B246" s="10">
        <v>470</v>
      </c>
      <c r="C246" s="11" t="s">
        <v>428</v>
      </c>
      <c r="D246" s="114" t="s">
        <v>146</v>
      </c>
      <c r="E246" s="142">
        <v>7500</v>
      </c>
      <c r="F246" s="143">
        <f t="shared" si="72"/>
        <v>7500</v>
      </c>
      <c r="G246" s="22" t="s">
        <v>847</v>
      </c>
      <c r="H246" s="114">
        <f t="shared" si="70"/>
        <v>7500</v>
      </c>
      <c r="I246" s="114">
        <f t="shared" si="73"/>
        <v>1229</v>
      </c>
      <c r="J246" s="114">
        <f t="shared" si="73"/>
        <v>0</v>
      </c>
      <c r="K246" s="15">
        <f t="shared" si="66"/>
        <v>8729</v>
      </c>
      <c r="L246" s="16">
        <v>7500</v>
      </c>
      <c r="M246" s="72">
        <v>1229</v>
      </c>
      <c r="N246" s="72">
        <v>0</v>
      </c>
      <c r="O246" s="15">
        <f t="shared" si="67"/>
        <v>8729</v>
      </c>
      <c r="P246" s="15">
        <f t="shared" si="68"/>
        <v>0</v>
      </c>
      <c r="Q246" s="16">
        <v>0</v>
      </c>
      <c r="R246" s="16">
        <v>0</v>
      </c>
      <c r="S246" s="17">
        <f t="shared" si="69"/>
        <v>0</v>
      </c>
      <c r="T246" s="16">
        <v>0</v>
      </c>
      <c r="U246" s="16">
        <v>0</v>
      </c>
      <c r="V246" s="16">
        <v>0</v>
      </c>
      <c r="W246" s="16"/>
    </row>
    <row r="247" spans="1:23">
      <c r="A247" s="10">
        <v>237</v>
      </c>
      <c r="B247" s="10">
        <v>471</v>
      </c>
      <c r="C247" s="11" t="s">
        <v>514</v>
      </c>
      <c r="D247" s="114" t="s">
        <v>146</v>
      </c>
      <c r="E247" s="142">
        <v>7500</v>
      </c>
      <c r="F247" s="143">
        <f t="shared" si="72"/>
        <v>7500</v>
      </c>
      <c r="G247" s="22" t="s">
        <v>847</v>
      </c>
      <c r="H247" s="114">
        <f t="shared" si="70"/>
        <v>7500</v>
      </c>
      <c r="I247" s="114">
        <f t="shared" si="73"/>
        <v>1832</v>
      </c>
      <c r="J247" s="114">
        <f t="shared" si="73"/>
        <v>0</v>
      </c>
      <c r="K247" s="15">
        <f t="shared" si="66"/>
        <v>9332</v>
      </c>
      <c r="L247" s="16">
        <v>7500</v>
      </c>
      <c r="M247" s="72">
        <v>1832</v>
      </c>
      <c r="N247" s="72">
        <v>0</v>
      </c>
      <c r="O247" s="15">
        <f t="shared" si="67"/>
        <v>9332</v>
      </c>
      <c r="P247" s="15">
        <f t="shared" si="68"/>
        <v>0</v>
      </c>
      <c r="Q247" s="16">
        <v>0</v>
      </c>
      <c r="R247" s="16">
        <v>0</v>
      </c>
      <c r="S247" s="17">
        <f t="shared" si="69"/>
        <v>0</v>
      </c>
      <c r="T247" s="16">
        <v>0</v>
      </c>
      <c r="U247" s="16">
        <v>0</v>
      </c>
      <c r="V247" s="16">
        <v>0</v>
      </c>
      <c r="W247" s="16"/>
    </row>
    <row r="248" spans="1:23">
      <c r="A248" s="10">
        <v>238</v>
      </c>
      <c r="B248" s="10">
        <v>473</v>
      </c>
      <c r="C248" s="11" t="s">
        <v>515</v>
      </c>
      <c r="D248" s="114" t="s">
        <v>146</v>
      </c>
      <c r="E248" s="142">
        <v>7500</v>
      </c>
      <c r="F248" s="143">
        <f t="shared" si="72"/>
        <v>7500</v>
      </c>
      <c r="G248" s="22" t="s">
        <v>847</v>
      </c>
      <c r="H248" s="114">
        <f t="shared" si="70"/>
        <v>7500</v>
      </c>
      <c r="I248" s="114">
        <f t="shared" si="73"/>
        <v>1350</v>
      </c>
      <c r="J248" s="114">
        <f t="shared" si="73"/>
        <v>0</v>
      </c>
      <c r="K248" s="15">
        <f t="shared" si="66"/>
        <v>8850</v>
      </c>
      <c r="L248" s="16">
        <v>7500</v>
      </c>
      <c r="M248" s="72">
        <v>1350</v>
      </c>
      <c r="N248" s="72">
        <v>0</v>
      </c>
      <c r="O248" s="15">
        <f t="shared" si="67"/>
        <v>8850</v>
      </c>
      <c r="P248" s="15">
        <f t="shared" si="68"/>
        <v>0</v>
      </c>
      <c r="Q248" s="16">
        <v>0</v>
      </c>
      <c r="R248" s="16">
        <v>0</v>
      </c>
      <c r="S248" s="17">
        <f t="shared" si="69"/>
        <v>0</v>
      </c>
      <c r="T248" s="16">
        <v>0</v>
      </c>
      <c r="U248" s="16">
        <v>0</v>
      </c>
      <c r="V248" s="16">
        <v>95</v>
      </c>
      <c r="W248" s="16"/>
    </row>
    <row r="249" spans="1:23">
      <c r="A249" s="10">
        <v>239</v>
      </c>
      <c r="B249" s="10">
        <v>474</v>
      </c>
      <c r="C249" s="11" t="s">
        <v>264</v>
      </c>
      <c r="D249" s="114" t="s">
        <v>146</v>
      </c>
      <c r="E249" s="142">
        <v>10000</v>
      </c>
      <c r="F249" s="143">
        <f t="shared" si="72"/>
        <v>10000</v>
      </c>
      <c r="G249" s="22" t="s">
        <v>847</v>
      </c>
      <c r="H249" s="114">
        <f t="shared" si="70"/>
        <v>10000</v>
      </c>
      <c r="I249" s="114">
        <f t="shared" si="73"/>
        <v>1601</v>
      </c>
      <c r="J249" s="114">
        <f t="shared" si="73"/>
        <v>0</v>
      </c>
      <c r="K249" s="15">
        <f t="shared" si="66"/>
        <v>11601</v>
      </c>
      <c r="L249" s="16">
        <v>10000</v>
      </c>
      <c r="M249" s="72">
        <v>1601</v>
      </c>
      <c r="N249" s="72">
        <v>0</v>
      </c>
      <c r="O249" s="15">
        <f t="shared" si="67"/>
        <v>11601</v>
      </c>
      <c r="P249" s="15">
        <f t="shared" si="68"/>
        <v>0</v>
      </c>
      <c r="Q249" s="16">
        <v>0</v>
      </c>
      <c r="R249" s="16">
        <v>0</v>
      </c>
      <c r="S249" s="17">
        <f t="shared" si="69"/>
        <v>0</v>
      </c>
      <c r="T249" s="16">
        <v>0</v>
      </c>
      <c r="U249" s="16">
        <v>0</v>
      </c>
      <c r="V249" s="16">
        <v>0</v>
      </c>
      <c r="W249" s="16"/>
    </row>
    <row r="250" spans="1:23">
      <c r="A250" s="10">
        <v>240</v>
      </c>
      <c r="B250" s="10">
        <v>475</v>
      </c>
      <c r="C250" s="11" t="s">
        <v>516</v>
      </c>
      <c r="D250" s="114" t="s">
        <v>146</v>
      </c>
      <c r="E250" s="142">
        <v>10000</v>
      </c>
      <c r="F250" s="143">
        <f t="shared" si="72"/>
        <v>10000</v>
      </c>
      <c r="G250" s="22" t="s">
        <v>847</v>
      </c>
      <c r="H250" s="114">
        <f t="shared" si="70"/>
        <v>10000</v>
      </c>
      <c r="I250" s="114">
        <f t="shared" si="73"/>
        <v>1740</v>
      </c>
      <c r="J250" s="114">
        <f t="shared" si="73"/>
        <v>0</v>
      </c>
      <c r="K250" s="15">
        <f t="shared" si="66"/>
        <v>11740</v>
      </c>
      <c r="L250" s="16">
        <v>10000</v>
      </c>
      <c r="M250" s="72">
        <v>1740</v>
      </c>
      <c r="N250" s="72">
        <v>0</v>
      </c>
      <c r="O250" s="15">
        <f t="shared" si="67"/>
        <v>11740</v>
      </c>
      <c r="P250" s="15">
        <f t="shared" si="68"/>
        <v>0</v>
      </c>
      <c r="Q250" s="16">
        <v>0</v>
      </c>
      <c r="R250" s="16">
        <v>0</v>
      </c>
      <c r="S250" s="17">
        <f t="shared" si="69"/>
        <v>0</v>
      </c>
      <c r="T250" s="16">
        <v>0</v>
      </c>
      <c r="U250" s="16">
        <v>0</v>
      </c>
      <c r="V250" s="16">
        <v>0</v>
      </c>
      <c r="W250" s="16"/>
    </row>
    <row r="251" spans="1:23">
      <c r="A251" s="10">
        <v>241</v>
      </c>
      <c r="B251" s="10">
        <v>476</v>
      </c>
      <c r="C251" s="11" t="s">
        <v>517</v>
      </c>
      <c r="D251" s="114" t="s">
        <v>146</v>
      </c>
      <c r="E251" s="142">
        <v>7500</v>
      </c>
      <c r="F251" s="143">
        <f t="shared" si="72"/>
        <v>7500</v>
      </c>
      <c r="G251" s="22" t="s">
        <v>847</v>
      </c>
      <c r="H251" s="114">
        <f t="shared" si="70"/>
        <v>7500</v>
      </c>
      <c r="I251" s="114">
        <f t="shared" si="73"/>
        <v>1743</v>
      </c>
      <c r="J251" s="114">
        <f t="shared" si="73"/>
        <v>0</v>
      </c>
      <c r="K251" s="15">
        <f t="shared" si="66"/>
        <v>9243</v>
      </c>
      <c r="L251" s="16">
        <v>7500</v>
      </c>
      <c r="M251" s="72">
        <v>1743</v>
      </c>
      <c r="N251" s="72">
        <v>0</v>
      </c>
      <c r="O251" s="15">
        <f t="shared" si="67"/>
        <v>9243</v>
      </c>
      <c r="P251" s="15">
        <f t="shared" si="68"/>
        <v>0</v>
      </c>
      <c r="Q251" s="16">
        <v>0</v>
      </c>
      <c r="R251" s="16">
        <v>0</v>
      </c>
      <c r="S251" s="17">
        <f t="shared" si="69"/>
        <v>0</v>
      </c>
      <c r="T251" s="16">
        <v>0</v>
      </c>
      <c r="U251" s="16">
        <v>0</v>
      </c>
      <c r="V251" s="16">
        <v>0</v>
      </c>
      <c r="W251" s="16"/>
    </row>
    <row r="252" spans="1:23">
      <c r="A252" s="10">
        <v>242</v>
      </c>
      <c r="B252" s="10">
        <v>477</v>
      </c>
      <c r="C252" s="11" t="s">
        <v>518</v>
      </c>
      <c r="D252" s="114" t="s">
        <v>146</v>
      </c>
      <c r="E252" s="142">
        <v>7500</v>
      </c>
      <c r="F252" s="143">
        <f t="shared" si="72"/>
        <v>7500</v>
      </c>
      <c r="G252" s="22" t="s">
        <v>847</v>
      </c>
      <c r="H252" s="114">
        <f t="shared" si="70"/>
        <v>7500</v>
      </c>
      <c r="I252" s="114">
        <f t="shared" si="73"/>
        <v>1034</v>
      </c>
      <c r="J252" s="114">
        <f t="shared" si="73"/>
        <v>0</v>
      </c>
      <c r="K252" s="15">
        <f t="shared" si="66"/>
        <v>8534</v>
      </c>
      <c r="L252" s="16">
        <v>7500</v>
      </c>
      <c r="M252" s="72">
        <v>1034</v>
      </c>
      <c r="N252" s="72">
        <v>0</v>
      </c>
      <c r="O252" s="15">
        <f t="shared" si="67"/>
        <v>8534</v>
      </c>
      <c r="P252" s="15">
        <f t="shared" si="68"/>
        <v>0</v>
      </c>
      <c r="Q252" s="16">
        <v>0</v>
      </c>
      <c r="R252" s="16">
        <v>0</v>
      </c>
      <c r="S252" s="17">
        <f t="shared" si="69"/>
        <v>0</v>
      </c>
      <c r="T252" s="16">
        <v>0</v>
      </c>
      <c r="U252" s="16">
        <v>0</v>
      </c>
      <c r="V252" s="16">
        <v>90</v>
      </c>
      <c r="W252" s="16"/>
    </row>
    <row r="253" spans="1:23">
      <c r="A253" s="10">
        <v>243</v>
      </c>
      <c r="B253" s="10">
        <v>478</v>
      </c>
      <c r="C253" s="11" t="s">
        <v>519</v>
      </c>
      <c r="D253" s="114" t="s">
        <v>146</v>
      </c>
      <c r="E253" s="142">
        <v>10000</v>
      </c>
      <c r="F253" s="143">
        <f t="shared" si="72"/>
        <v>10000</v>
      </c>
      <c r="G253" s="23">
        <v>37347</v>
      </c>
      <c r="H253" s="114">
        <f t="shared" si="70"/>
        <v>10000</v>
      </c>
      <c r="I253" s="114">
        <f t="shared" si="73"/>
        <v>2474</v>
      </c>
      <c r="J253" s="114">
        <f t="shared" si="73"/>
        <v>0</v>
      </c>
      <c r="K253" s="15">
        <f t="shared" si="66"/>
        <v>12474</v>
      </c>
      <c r="L253" s="16">
        <v>10000</v>
      </c>
      <c r="M253" s="72">
        <v>2474</v>
      </c>
      <c r="N253" s="72">
        <v>0</v>
      </c>
      <c r="O253" s="15">
        <f t="shared" si="67"/>
        <v>12474</v>
      </c>
      <c r="P253" s="15">
        <f t="shared" si="68"/>
        <v>0</v>
      </c>
      <c r="Q253" s="16">
        <v>0</v>
      </c>
      <c r="R253" s="16">
        <v>0</v>
      </c>
      <c r="S253" s="17">
        <f t="shared" si="69"/>
        <v>0</v>
      </c>
      <c r="T253" s="16">
        <v>0</v>
      </c>
      <c r="U253" s="16">
        <v>0</v>
      </c>
      <c r="V253" s="16">
        <v>0</v>
      </c>
      <c r="W253" s="16"/>
    </row>
    <row r="254" spans="1:23">
      <c r="A254" s="10">
        <v>244</v>
      </c>
      <c r="B254" s="10">
        <v>479</v>
      </c>
      <c r="C254" s="11" t="s">
        <v>243</v>
      </c>
      <c r="D254" s="114" t="s">
        <v>146</v>
      </c>
      <c r="E254" s="142">
        <v>9000</v>
      </c>
      <c r="F254" s="143">
        <f t="shared" si="72"/>
        <v>9000</v>
      </c>
      <c r="G254" s="22" t="s">
        <v>848</v>
      </c>
      <c r="H254" s="114">
        <f t="shared" si="70"/>
        <v>9000</v>
      </c>
      <c r="I254" s="114">
        <f t="shared" si="73"/>
        <v>1815</v>
      </c>
      <c r="J254" s="114">
        <f t="shared" si="73"/>
        <v>0</v>
      </c>
      <c r="K254" s="15">
        <f t="shared" si="66"/>
        <v>10815</v>
      </c>
      <c r="L254" s="16">
        <v>9000</v>
      </c>
      <c r="M254" s="72">
        <v>1815</v>
      </c>
      <c r="N254" s="72">
        <v>0</v>
      </c>
      <c r="O254" s="15">
        <f t="shared" si="67"/>
        <v>10815</v>
      </c>
      <c r="P254" s="15">
        <f t="shared" si="68"/>
        <v>0</v>
      </c>
      <c r="Q254" s="16">
        <v>0</v>
      </c>
      <c r="R254" s="16">
        <v>0</v>
      </c>
      <c r="S254" s="17">
        <f t="shared" si="69"/>
        <v>0</v>
      </c>
      <c r="T254" s="16">
        <v>0</v>
      </c>
      <c r="U254" s="16">
        <v>0</v>
      </c>
      <c r="V254" s="16">
        <v>10</v>
      </c>
      <c r="W254" s="16"/>
    </row>
    <row r="255" spans="1:23">
      <c r="A255" s="10">
        <v>245</v>
      </c>
      <c r="B255" s="10">
        <v>480</v>
      </c>
      <c r="C255" s="11" t="s">
        <v>520</v>
      </c>
      <c r="D255" s="114" t="s">
        <v>146</v>
      </c>
      <c r="E255" s="142">
        <v>5000</v>
      </c>
      <c r="F255" s="143">
        <f t="shared" si="72"/>
        <v>5000</v>
      </c>
      <c r="G255" s="22" t="s">
        <v>848</v>
      </c>
      <c r="H255" s="114">
        <f t="shared" si="70"/>
        <v>5000</v>
      </c>
      <c r="I255" s="114">
        <f t="shared" si="73"/>
        <v>692</v>
      </c>
      <c r="J255" s="114">
        <f t="shared" si="73"/>
        <v>0</v>
      </c>
      <c r="K255" s="15">
        <f t="shared" si="66"/>
        <v>5692</v>
      </c>
      <c r="L255" s="16">
        <v>5000</v>
      </c>
      <c r="M255" s="72">
        <v>692</v>
      </c>
      <c r="N255" s="72">
        <v>0</v>
      </c>
      <c r="O255" s="15">
        <f t="shared" si="67"/>
        <v>5692</v>
      </c>
      <c r="P255" s="15">
        <f t="shared" si="68"/>
        <v>0</v>
      </c>
      <c r="Q255" s="16">
        <v>0</v>
      </c>
      <c r="R255" s="16">
        <v>0</v>
      </c>
      <c r="S255" s="17">
        <f t="shared" si="69"/>
        <v>0</v>
      </c>
      <c r="T255" s="16">
        <v>0</v>
      </c>
      <c r="U255" s="16">
        <v>0</v>
      </c>
      <c r="V255" s="16">
        <v>0</v>
      </c>
      <c r="W255" s="16"/>
    </row>
    <row r="256" spans="1:23">
      <c r="A256" s="10">
        <v>246</v>
      </c>
      <c r="B256" s="10">
        <v>481</v>
      </c>
      <c r="C256" s="11" t="s">
        <v>521</v>
      </c>
      <c r="D256" s="114" t="s">
        <v>146</v>
      </c>
      <c r="E256" s="142">
        <v>10000</v>
      </c>
      <c r="F256" s="143">
        <f t="shared" si="72"/>
        <v>10000</v>
      </c>
      <c r="G256" s="22" t="s">
        <v>848</v>
      </c>
      <c r="H256" s="114">
        <f t="shared" si="70"/>
        <v>10000</v>
      </c>
      <c r="I256" s="114">
        <f t="shared" si="73"/>
        <v>2001</v>
      </c>
      <c r="J256" s="114">
        <f t="shared" si="73"/>
        <v>0</v>
      </c>
      <c r="K256" s="15">
        <f t="shared" si="66"/>
        <v>12001</v>
      </c>
      <c r="L256" s="16">
        <v>10000</v>
      </c>
      <c r="M256" s="72">
        <v>2001</v>
      </c>
      <c r="N256" s="72">
        <v>0</v>
      </c>
      <c r="O256" s="15">
        <f t="shared" si="67"/>
        <v>12001</v>
      </c>
      <c r="P256" s="15">
        <f t="shared" si="68"/>
        <v>0</v>
      </c>
      <c r="Q256" s="16">
        <v>0</v>
      </c>
      <c r="R256" s="16">
        <v>0</v>
      </c>
      <c r="S256" s="17">
        <f t="shared" si="69"/>
        <v>0</v>
      </c>
      <c r="T256" s="16">
        <v>0</v>
      </c>
      <c r="U256" s="16">
        <v>0</v>
      </c>
      <c r="V256" s="16">
        <v>80</v>
      </c>
      <c r="W256" s="16"/>
    </row>
    <row r="257" spans="1:23">
      <c r="A257" s="10">
        <v>247</v>
      </c>
      <c r="B257" s="10">
        <v>482</v>
      </c>
      <c r="C257" s="11" t="s">
        <v>162</v>
      </c>
      <c r="D257" s="114" t="s">
        <v>146</v>
      </c>
      <c r="E257" s="142">
        <v>10000</v>
      </c>
      <c r="F257" s="143">
        <f t="shared" si="72"/>
        <v>10000</v>
      </c>
      <c r="G257" s="22" t="s">
        <v>848</v>
      </c>
      <c r="H257" s="114">
        <f t="shared" si="70"/>
        <v>10000</v>
      </c>
      <c r="I257" s="114">
        <f t="shared" si="73"/>
        <v>2001</v>
      </c>
      <c r="J257" s="114">
        <f t="shared" si="73"/>
        <v>0</v>
      </c>
      <c r="K257" s="15">
        <f t="shared" si="66"/>
        <v>12001</v>
      </c>
      <c r="L257" s="16">
        <v>10000</v>
      </c>
      <c r="M257" s="72">
        <v>2001</v>
      </c>
      <c r="N257" s="72">
        <v>0</v>
      </c>
      <c r="O257" s="15">
        <f t="shared" si="67"/>
        <v>12001</v>
      </c>
      <c r="P257" s="15">
        <f t="shared" si="68"/>
        <v>0</v>
      </c>
      <c r="Q257" s="16">
        <v>0</v>
      </c>
      <c r="R257" s="16">
        <v>0</v>
      </c>
      <c r="S257" s="17">
        <f t="shared" si="69"/>
        <v>0</v>
      </c>
      <c r="T257" s="16">
        <v>0</v>
      </c>
      <c r="U257" s="16">
        <v>0</v>
      </c>
      <c r="V257" s="16">
        <v>80</v>
      </c>
      <c r="W257" s="16"/>
    </row>
    <row r="258" spans="1:23">
      <c r="A258" s="10">
        <v>248</v>
      </c>
      <c r="B258" s="10">
        <v>483</v>
      </c>
      <c r="C258" s="11" t="s">
        <v>522</v>
      </c>
      <c r="D258" s="114" t="s">
        <v>146</v>
      </c>
      <c r="E258" s="142">
        <v>9000</v>
      </c>
      <c r="F258" s="143">
        <f t="shared" si="72"/>
        <v>9000</v>
      </c>
      <c r="G258" s="22" t="s">
        <v>848</v>
      </c>
      <c r="H258" s="114">
        <f t="shared" si="70"/>
        <v>9000</v>
      </c>
      <c r="I258" s="114">
        <f t="shared" si="73"/>
        <v>1770</v>
      </c>
      <c r="J258" s="114">
        <f t="shared" si="73"/>
        <v>0</v>
      </c>
      <c r="K258" s="15">
        <f t="shared" si="66"/>
        <v>10770</v>
      </c>
      <c r="L258" s="16">
        <v>9000</v>
      </c>
      <c r="M258" s="72">
        <v>1770</v>
      </c>
      <c r="N258" s="72">
        <v>0</v>
      </c>
      <c r="O258" s="15">
        <f t="shared" si="67"/>
        <v>10770</v>
      </c>
      <c r="P258" s="15">
        <f t="shared" si="68"/>
        <v>0</v>
      </c>
      <c r="Q258" s="16">
        <v>0</v>
      </c>
      <c r="R258" s="16">
        <v>0</v>
      </c>
      <c r="S258" s="17">
        <f t="shared" si="69"/>
        <v>0</v>
      </c>
      <c r="T258" s="16">
        <v>0</v>
      </c>
      <c r="U258" s="16">
        <v>0</v>
      </c>
      <c r="V258" s="16">
        <v>0</v>
      </c>
      <c r="W258" s="16"/>
    </row>
    <row r="259" spans="1:23">
      <c r="A259" s="10">
        <v>249</v>
      </c>
      <c r="B259" s="10">
        <v>484</v>
      </c>
      <c r="C259" s="11" t="s">
        <v>523</v>
      </c>
      <c r="D259" s="114" t="s">
        <v>146</v>
      </c>
      <c r="E259" s="142">
        <v>10000</v>
      </c>
      <c r="F259" s="143">
        <f t="shared" si="72"/>
        <v>10000</v>
      </c>
      <c r="G259" s="22" t="s">
        <v>848</v>
      </c>
      <c r="H259" s="114">
        <f t="shared" si="70"/>
        <v>10000</v>
      </c>
      <c r="I259" s="114">
        <f t="shared" si="73"/>
        <v>2088</v>
      </c>
      <c r="J259" s="114">
        <f t="shared" si="73"/>
        <v>0</v>
      </c>
      <c r="K259" s="15">
        <f t="shared" si="66"/>
        <v>12088</v>
      </c>
      <c r="L259" s="16">
        <v>10000</v>
      </c>
      <c r="M259" s="72">
        <v>2088</v>
      </c>
      <c r="N259" s="72">
        <v>0</v>
      </c>
      <c r="O259" s="15">
        <f t="shared" si="67"/>
        <v>12088</v>
      </c>
      <c r="P259" s="15">
        <f t="shared" si="68"/>
        <v>0</v>
      </c>
      <c r="Q259" s="16">
        <v>0</v>
      </c>
      <c r="R259" s="16">
        <v>0</v>
      </c>
      <c r="S259" s="17">
        <f t="shared" si="69"/>
        <v>0</v>
      </c>
      <c r="T259" s="16">
        <v>0</v>
      </c>
      <c r="U259" s="16">
        <v>0</v>
      </c>
      <c r="V259" s="16">
        <v>0</v>
      </c>
      <c r="W259" s="16"/>
    </row>
    <row r="260" spans="1:23">
      <c r="A260" s="10">
        <v>250</v>
      </c>
      <c r="B260" s="10">
        <v>485</v>
      </c>
      <c r="C260" s="11" t="s">
        <v>524</v>
      </c>
      <c r="D260" s="114" t="s">
        <v>146</v>
      </c>
      <c r="E260" s="142">
        <v>7500</v>
      </c>
      <c r="F260" s="143">
        <f t="shared" si="72"/>
        <v>7500</v>
      </c>
      <c r="G260" s="22" t="s">
        <v>848</v>
      </c>
      <c r="H260" s="114">
        <f t="shared" si="70"/>
        <v>7500</v>
      </c>
      <c r="I260" s="114">
        <f t="shared" si="73"/>
        <v>869</v>
      </c>
      <c r="J260" s="114">
        <f t="shared" si="73"/>
        <v>0</v>
      </c>
      <c r="K260" s="15">
        <f t="shared" si="66"/>
        <v>8369</v>
      </c>
      <c r="L260" s="16">
        <v>7500</v>
      </c>
      <c r="M260" s="72">
        <v>869</v>
      </c>
      <c r="N260" s="72">
        <v>0</v>
      </c>
      <c r="O260" s="15">
        <f t="shared" si="67"/>
        <v>8369</v>
      </c>
      <c r="P260" s="15">
        <f t="shared" si="68"/>
        <v>0</v>
      </c>
      <c r="Q260" s="16">
        <v>0</v>
      </c>
      <c r="R260" s="16">
        <v>0</v>
      </c>
      <c r="S260" s="17">
        <f t="shared" si="69"/>
        <v>0</v>
      </c>
      <c r="T260" s="16">
        <v>0</v>
      </c>
      <c r="U260" s="16">
        <v>0</v>
      </c>
      <c r="V260" s="16">
        <v>0</v>
      </c>
      <c r="W260" s="16"/>
    </row>
    <row r="261" spans="1:23">
      <c r="A261" s="10">
        <v>251</v>
      </c>
      <c r="B261" s="10">
        <v>488</v>
      </c>
      <c r="C261" s="11" t="s">
        <v>376</v>
      </c>
      <c r="D261" s="114" t="s">
        <v>146</v>
      </c>
      <c r="E261" s="142">
        <v>7500</v>
      </c>
      <c r="F261" s="143">
        <f t="shared" si="72"/>
        <v>7500</v>
      </c>
      <c r="G261" s="22" t="s">
        <v>848</v>
      </c>
      <c r="H261" s="114">
        <f t="shared" si="70"/>
        <v>7500</v>
      </c>
      <c r="I261" s="114">
        <f t="shared" si="73"/>
        <v>1993</v>
      </c>
      <c r="J261" s="114">
        <f t="shared" si="73"/>
        <v>0</v>
      </c>
      <c r="K261" s="15">
        <f t="shared" si="66"/>
        <v>9493</v>
      </c>
      <c r="L261" s="16">
        <v>7500</v>
      </c>
      <c r="M261" s="72">
        <v>1993</v>
      </c>
      <c r="N261" s="72">
        <v>0</v>
      </c>
      <c r="O261" s="15">
        <f t="shared" si="67"/>
        <v>9493</v>
      </c>
      <c r="P261" s="15">
        <f t="shared" si="68"/>
        <v>0</v>
      </c>
      <c r="Q261" s="16">
        <v>0</v>
      </c>
      <c r="R261" s="16">
        <v>0</v>
      </c>
      <c r="S261" s="17">
        <f t="shared" si="69"/>
        <v>0</v>
      </c>
      <c r="T261" s="16">
        <v>0</v>
      </c>
      <c r="U261" s="16">
        <v>0</v>
      </c>
      <c r="V261" s="16">
        <v>0</v>
      </c>
      <c r="W261" s="16"/>
    </row>
    <row r="262" spans="1:23">
      <c r="A262" s="10">
        <v>252</v>
      </c>
      <c r="B262" s="10">
        <v>489</v>
      </c>
      <c r="C262" s="11" t="s">
        <v>526</v>
      </c>
      <c r="D262" s="114" t="s">
        <v>146</v>
      </c>
      <c r="E262" s="142">
        <v>10000</v>
      </c>
      <c r="F262" s="143">
        <f t="shared" si="72"/>
        <v>10000</v>
      </c>
      <c r="G262" s="22" t="s">
        <v>848</v>
      </c>
      <c r="H262" s="114">
        <f t="shared" si="70"/>
        <v>10000</v>
      </c>
      <c r="I262" s="114">
        <f t="shared" si="73"/>
        <v>1636</v>
      </c>
      <c r="J262" s="114">
        <f t="shared" si="73"/>
        <v>0</v>
      </c>
      <c r="K262" s="15">
        <f t="shared" si="66"/>
        <v>11636</v>
      </c>
      <c r="L262" s="16">
        <v>10000</v>
      </c>
      <c r="M262" s="72">
        <v>1636</v>
      </c>
      <c r="N262" s="72">
        <v>0</v>
      </c>
      <c r="O262" s="15">
        <f t="shared" si="67"/>
        <v>11636</v>
      </c>
      <c r="P262" s="15">
        <f t="shared" si="68"/>
        <v>0</v>
      </c>
      <c r="Q262" s="16">
        <v>0</v>
      </c>
      <c r="R262" s="16">
        <v>0</v>
      </c>
      <c r="S262" s="17">
        <f t="shared" si="69"/>
        <v>0</v>
      </c>
      <c r="T262" s="16">
        <v>0</v>
      </c>
      <c r="U262" s="16">
        <v>0</v>
      </c>
      <c r="V262" s="16">
        <v>0</v>
      </c>
      <c r="W262" s="16"/>
    </row>
    <row r="263" spans="1:23">
      <c r="A263" s="10">
        <v>253</v>
      </c>
      <c r="B263" s="10">
        <v>490</v>
      </c>
      <c r="C263" s="11" t="s">
        <v>527</v>
      </c>
      <c r="D263" s="114" t="s">
        <v>146</v>
      </c>
      <c r="E263" s="142">
        <v>5000</v>
      </c>
      <c r="F263" s="143">
        <f t="shared" si="72"/>
        <v>5000</v>
      </c>
      <c r="G263" s="22" t="s">
        <v>848</v>
      </c>
      <c r="H263" s="114">
        <f t="shared" si="70"/>
        <v>5000</v>
      </c>
      <c r="I263" s="114">
        <f t="shared" si="73"/>
        <v>1302</v>
      </c>
      <c r="J263" s="114">
        <f t="shared" si="73"/>
        <v>0</v>
      </c>
      <c r="K263" s="15">
        <f t="shared" si="66"/>
        <v>6302</v>
      </c>
      <c r="L263" s="16">
        <v>5000</v>
      </c>
      <c r="M263" s="72">
        <v>1302</v>
      </c>
      <c r="N263" s="72">
        <v>0</v>
      </c>
      <c r="O263" s="15">
        <f t="shared" si="67"/>
        <v>6302</v>
      </c>
      <c r="P263" s="15">
        <f t="shared" si="68"/>
        <v>0</v>
      </c>
      <c r="Q263" s="16">
        <v>0</v>
      </c>
      <c r="R263" s="16">
        <v>0</v>
      </c>
      <c r="S263" s="17">
        <f t="shared" si="69"/>
        <v>0</v>
      </c>
      <c r="T263" s="16">
        <v>0</v>
      </c>
      <c r="U263" s="16">
        <v>0</v>
      </c>
      <c r="V263" s="16">
        <v>10</v>
      </c>
      <c r="W263" s="16"/>
    </row>
    <row r="264" spans="1:23">
      <c r="A264" s="10">
        <v>254</v>
      </c>
      <c r="B264" s="10">
        <v>493</v>
      </c>
      <c r="C264" s="11" t="s">
        <v>529</v>
      </c>
      <c r="D264" s="114" t="s">
        <v>146</v>
      </c>
      <c r="E264" s="142">
        <v>15000</v>
      </c>
      <c r="F264" s="143">
        <f t="shared" ref="F264:F283" si="74">SUM(E264:E264)</f>
        <v>15000</v>
      </c>
      <c r="G264" s="22" t="s">
        <v>848</v>
      </c>
      <c r="H264" s="114">
        <f t="shared" si="70"/>
        <v>15000</v>
      </c>
      <c r="I264" s="114">
        <f t="shared" si="73"/>
        <v>3350</v>
      </c>
      <c r="J264" s="114">
        <f t="shared" si="73"/>
        <v>0</v>
      </c>
      <c r="K264" s="15">
        <f t="shared" si="66"/>
        <v>18350</v>
      </c>
      <c r="L264" s="16">
        <v>15000</v>
      </c>
      <c r="M264" s="72">
        <v>3350</v>
      </c>
      <c r="N264" s="72">
        <v>0</v>
      </c>
      <c r="O264" s="15">
        <f t="shared" si="67"/>
        <v>18350</v>
      </c>
      <c r="P264" s="15">
        <f t="shared" si="68"/>
        <v>0</v>
      </c>
      <c r="Q264" s="16">
        <v>0</v>
      </c>
      <c r="R264" s="16">
        <v>0</v>
      </c>
      <c r="S264" s="17">
        <f t="shared" si="69"/>
        <v>0</v>
      </c>
      <c r="T264" s="16">
        <v>0</v>
      </c>
      <c r="U264" s="16">
        <v>0</v>
      </c>
      <c r="V264" s="16">
        <v>45</v>
      </c>
      <c r="W264" s="16"/>
    </row>
    <row r="265" spans="1:23">
      <c r="A265" s="10">
        <v>255</v>
      </c>
      <c r="B265" s="10">
        <v>494</v>
      </c>
      <c r="C265" s="11" t="s">
        <v>530</v>
      </c>
      <c r="D265" s="114" t="s">
        <v>146</v>
      </c>
      <c r="E265" s="142">
        <v>15000</v>
      </c>
      <c r="F265" s="143">
        <f t="shared" si="74"/>
        <v>15000</v>
      </c>
      <c r="G265" s="22" t="s">
        <v>848</v>
      </c>
      <c r="H265" s="114">
        <f t="shared" si="70"/>
        <v>15000</v>
      </c>
      <c r="I265" s="114">
        <f t="shared" si="73"/>
        <v>2575</v>
      </c>
      <c r="J265" s="114">
        <f t="shared" si="73"/>
        <v>0</v>
      </c>
      <c r="K265" s="15">
        <f t="shared" si="66"/>
        <v>17575</v>
      </c>
      <c r="L265" s="16">
        <v>15000</v>
      </c>
      <c r="M265" s="72">
        <v>2575</v>
      </c>
      <c r="N265" s="72">
        <v>0</v>
      </c>
      <c r="O265" s="15">
        <f t="shared" si="67"/>
        <v>17575</v>
      </c>
      <c r="P265" s="15">
        <f t="shared" si="68"/>
        <v>0</v>
      </c>
      <c r="Q265" s="16">
        <v>0</v>
      </c>
      <c r="R265" s="16">
        <v>0</v>
      </c>
      <c r="S265" s="17">
        <f t="shared" si="69"/>
        <v>0</v>
      </c>
      <c r="T265" s="16">
        <v>0</v>
      </c>
      <c r="U265" s="16">
        <v>0</v>
      </c>
      <c r="V265" s="16">
        <v>110</v>
      </c>
      <c r="W265" s="16"/>
    </row>
    <row r="266" spans="1:23">
      <c r="A266" s="10">
        <v>256</v>
      </c>
      <c r="B266" s="10">
        <v>498</v>
      </c>
      <c r="C266" s="11" t="s">
        <v>532</v>
      </c>
      <c r="D266" s="114" t="s">
        <v>536</v>
      </c>
      <c r="E266" s="142">
        <v>18000</v>
      </c>
      <c r="F266" s="143">
        <f t="shared" si="74"/>
        <v>18000</v>
      </c>
      <c r="G266" s="22" t="s">
        <v>849</v>
      </c>
      <c r="H266" s="114">
        <f t="shared" si="70"/>
        <v>18000</v>
      </c>
      <c r="I266" s="130">
        <f t="shared" ref="I266:J309" si="75">M266</f>
        <v>3150</v>
      </c>
      <c r="J266" s="44">
        <f t="shared" si="75"/>
        <v>0</v>
      </c>
      <c r="K266" s="15">
        <f t="shared" si="66"/>
        <v>21150</v>
      </c>
      <c r="L266" s="16">
        <v>18000</v>
      </c>
      <c r="M266" s="72">
        <v>3150</v>
      </c>
      <c r="N266" s="72">
        <v>0</v>
      </c>
      <c r="O266" s="15">
        <f t="shared" si="67"/>
        <v>21150</v>
      </c>
      <c r="P266" s="15">
        <f t="shared" si="68"/>
        <v>0</v>
      </c>
      <c r="Q266" s="16">
        <v>0</v>
      </c>
      <c r="R266" s="16">
        <v>0</v>
      </c>
      <c r="S266" s="17">
        <f t="shared" si="69"/>
        <v>0</v>
      </c>
      <c r="T266" s="16">
        <v>0</v>
      </c>
      <c r="U266" s="16">
        <v>0</v>
      </c>
      <c r="V266" s="16">
        <v>0</v>
      </c>
      <c r="W266" s="16"/>
    </row>
    <row r="267" spans="1:23">
      <c r="A267" s="10">
        <v>257</v>
      </c>
      <c r="B267" s="10">
        <v>499</v>
      </c>
      <c r="C267" s="11" t="s">
        <v>533</v>
      </c>
      <c r="D267" s="114" t="s">
        <v>536</v>
      </c>
      <c r="E267" s="142">
        <v>15000</v>
      </c>
      <c r="F267" s="143">
        <f t="shared" si="74"/>
        <v>15000</v>
      </c>
      <c r="G267" s="22" t="s">
        <v>849</v>
      </c>
      <c r="H267" s="114">
        <f t="shared" si="70"/>
        <v>15000</v>
      </c>
      <c r="I267" s="130">
        <f t="shared" si="75"/>
        <v>4631</v>
      </c>
      <c r="J267" s="44">
        <f t="shared" si="75"/>
        <v>0</v>
      </c>
      <c r="K267" s="15">
        <f t="shared" si="66"/>
        <v>19631</v>
      </c>
      <c r="L267" s="16">
        <v>15000</v>
      </c>
      <c r="M267" s="72">
        <v>4631</v>
      </c>
      <c r="N267" s="72">
        <v>0</v>
      </c>
      <c r="O267" s="15">
        <f t="shared" si="67"/>
        <v>19631</v>
      </c>
      <c r="P267" s="15">
        <f t="shared" si="68"/>
        <v>0</v>
      </c>
      <c r="Q267" s="16">
        <v>0</v>
      </c>
      <c r="R267" s="16">
        <v>0</v>
      </c>
      <c r="S267" s="17">
        <f t="shared" si="69"/>
        <v>0</v>
      </c>
      <c r="T267" s="16">
        <v>0</v>
      </c>
      <c r="U267" s="16">
        <v>0</v>
      </c>
      <c r="V267" s="16">
        <v>0</v>
      </c>
      <c r="W267" s="16"/>
    </row>
    <row r="268" spans="1:23">
      <c r="A268" s="10">
        <v>258</v>
      </c>
      <c r="B268" s="10">
        <v>500</v>
      </c>
      <c r="C268" s="11" t="s">
        <v>534</v>
      </c>
      <c r="D268" s="114" t="s">
        <v>536</v>
      </c>
      <c r="E268" s="142">
        <v>15000</v>
      </c>
      <c r="F268" s="143">
        <f t="shared" si="74"/>
        <v>15000</v>
      </c>
      <c r="G268" s="22" t="s">
        <v>849</v>
      </c>
      <c r="H268" s="114">
        <f t="shared" si="70"/>
        <v>15000</v>
      </c>
      <c r="I268" s="130">
        <f t="shared" si="75"/>
        <v>2252</v>
      </c>
      <c r="J268" s="44">
        <f t="shared" si="75"/>
        <v>0</v>
      </c>
      <c r="K268" s="15">
        <f t="shared" si="66"/>
        <v>17252</v>
      </c>
      <c r="L268" s="16">
        <v>15000</v>
      </c>
      <c r="M268" s="72">
        <v>2252</v>
      </c>
      <c r="N268" s="72">
        <v>0</v>
      </c>
      <c r="O268" s="15">
        <f t="shared" si="67"/>
        <v>17252</v>
      </c>
      <c r="P268" s="15">
        <f t="shared" si="68"/>
        <v>0</v>
      </c>
      <c r="Q268" s="16">
        <v>0</v>
      </c>
      <c r="R268" s="16">
        <v>0</v>
      </c>
      <c r="S268" s="17">
        <f t="shared" si="69"/>
        <v>0</v>
      </c>
      <c r="T268" s="16">
        <v>0</v>
      </c>
      <c r="U268" s="16">
        <v>0</v>
      </c>
      <c r="V268" s="16">
        <v>105</v>
      </c>
      <c r="W268" s="16"/>
    </row>
    <row r="269" spans="1:23">
      <c r="A269" s="10">
        <v>259</v>
      </c>
      <c r="B269" s="10">
        <v>501</v>
      </c>
      <c r="C269" s="11" t="s">
        <v>535</v>
      </c>
      <c r="D269" s="114" t="s">
        <v>537</v>
      </c>
      <c r="E269" s="142">
        <v>12000</v>
      </c>
      <c r="F269" s="143">
        <f t="shared" si="74"/>
        <v>12000</v>
      </c>
      <c r="G269" s="22" t="s">
        <v>849</v>
      </c>
      <c r="H269" s="114">
        <f t="shared" si="70"/>
        <v>12000</v>
      </c>
      <c r="I269" s="130">
        <f t="shared" si="75"/>
        <v>2485</v>
      </c>
      <c r="J269" s="44">
        <f t="shared" si="75"/>
        <v>0</v>
      </c>
      <c r="K269" s="15">
        <f t="shared" si="66"/>
        <v>14485</v>
      </c>
      <c r="L269" s="16">
        <v>12000</v>
      </c>
      <c r="M269" s="72">
        <v>2485</v>
      </c>
      <c r="N269" s="72">
        <v>0</v>
      </c>
      <c r="O269" s="15">
        <f t="shared" si="67"/>
        <v>14485</v>
      </c>
      <c r="P269" s="15">
        <f t="shared" si="68"/>
        <v>0</v>
      </c>
      <c r="Q269" s="16">
        <v>0</v>
      </c>
      <c r="R269" s="16">
        <v>0</v>
      </c>
      <c r="S269" s="17">
        <f t="shared" si="69"/>
        <v>0</v>
      </c>
      <c r="T269" s="16">
        <v>0</v>
      </c>
      <c r="U269" s="16">
        <v>0</v>
      </c>
      <c r="V269" s="16">
        <v>0</v>
      </c>
      <c r="W269" s="16"/>
    </row>
    <row r="270" spans="1:23">
      <c r="A270" s="10">
        <v>260</v>
      </c>
      <c r="B270" s="10">
        <v>502</v>
      </c>
      <c r="C270" s="11" t="s">
        <v>538</v>
      </c>
      <c r="D270" s="21">
        <v>36903</v>
      </c>
      <c r="E270" s="142">
        <v>9000</v>
      </c>
      <c r="F270" s="143">
        <f t="shared" si="74"/>
        <v>9000</v>
      </c>
      <c r="G270" s="23">
        <v>37260</v>
      </c>
      <c r="H270" s="114">
        <f t="shared" si="70"/>
        <v>9000</v>
      </c>
      <c r="I270" s="130">
        <f t="shared" si="75"/>
        <v>4178</v>
      </c>
      <c r="J270" s="44">
        <f t="shared" si="75"/>
        <v>0</v>
      </c>
      <c r="K270" s="15">
        <f t="shared" si="66"/>
        <v>13178</v>
      </c>
      <c r="L270" s="16">
        <v>9000</v>
      </c>
      <c r="M270" s="72">
        <v>4178</v>
      </c>
      <c r="N270" s="72">
        <v>0</v>
      </c>
      <c r="O270" s="15">
        <f t="shared" si="67"/>
        <v>13178</v>
      </c>
      <c r="P270" s="15">
        <f t="shared" si="68"/>
        <v>0</v>
      </c>
      <c r="Q270" s="16">
        <v>0</v>
      </c>
      <c r="R270" s="16">
        <v>0</v>
      </c>
      <c r="S270" s="17">
        <f t="shared" si="69"/>
        <v>0</v>
      </c>
      <c r="T270" s="16">
        <v>0</v>
      </c>
      <c r="U270" s="16">
        <v>0</v>
      </c>
      <c r="V270" s="16">
        <v>220</v>
      </c>
      <c r="W270" s="16"/>
    </row>
    <row r="271" spans="1:23">
      <c r="A271" s="10">
        <v>261</v>
      </c>
      <c r="B271" s="10">
        <v>504</v>
      </c>
      <c r="C271" s="11" t="s">
        <v>539</v>
      </c>
      <c r="D271" s="21">
        <v>36903</v>
      </c>
      <c r="E271" s="142">
        <v>9000</v>
      </c>
      <c r="F271" s="143">
        <f t="shared" si="74"/>
        <v>9000</v>
      </c>
      <c r="G271" s="23">
        <v>37260</v>
      </c>
      <c r="H271" s="114">
        <f t="shared" si="70"/>
        <v>9000</v>
      </c>
      <c r="I271" s="130">
        <f t="shared" si="75"/>
        <v>1740</v>
      </c>
      <c r="J271" s="44">
        <f t="shared" si="75"/>
        <v>0</v>
      </c>
      <c r="K271" s="15">
        <f t="shared" si="66"/>
        <v>10740</v>
      </c>
      <c r="L271" s="16">
        <v>9000</v>
      </c>
      <c r="M271" s="72">
        <v>1740</v>
      </c>
      <c r="N271" s="72">
        <v>0</v>
      </c>
      <c r="O271" s="15">
        <f t="shared" si="67"/>
        <v>10740</v>
      </c>
      <c r="P271" s="15">
        <f t="shared" si="68"/>
        <v>0</v>
      </c>
      <c r="Q271" s="16">
        <v>0</v>
      </c>
      <c r="R271" s="16">
        <v>0</v>
      </c>
      <c r="S271" s="17">
        <f t="shared" si="69"/>
        <v>0</v>
      </c>
      <c r="T271" s="16">
        <v>0</v>
      </c>
      <c r="U271" s="16">
        <v>0</v>
      </c>
      <c r="V271" s="16">
        <v>0</v>
      </c>
      <c r="W271" s="16"/>
    </row>
    <row r="272" spans="1:23" s="50" customFormat="1">
      <c r="A272" s="10">
        <v>262</v>
      </c>
      <c r="B272" s="42">
        <v>505</v>
      </c>
      <c r="C272" s="53" t="s">
        <v>1410</v>
      </c>
      <c r="D272" s="51">
        <v>36903</v>
      </c>
      <c r="E272" s="188">
        <v>10000</v>
      </c>
      <c r="F272" s="189">
        <f t="shared" si="74"/>
        <v>10000</v>
      </c>
      <c r="G272" s="55">
        <v>37260</v>
      </c>
      <c r="H272" s="44">
        <f t="shared" si="70"/>
        <v>10000</v>
      </c>
      <c r="I272" s="44">
        <f t="shared" si="75"/>
        <v>968</v>
      </c>
      <c r="J272" s="44">
        <f t="shared" si="75"/>
        <v>0</v>
      </c>
      <c r="K272" s="47">
        <f t="shared" si="66"/>
        <v>10968</v>
      </c>
      <c r="L272" s="48">
        <v>2502</v>
      </c>
      <c r="M272" s="73">
        <v>968</v>
      </c>
      <c r="N272" s="73">
        <v>0</v>
      </c>
      <c r="O272" s="47">
        <f t="shared" si="67"/>
        <v>3470</v>
      </c>
      <c r="P272" s="98">
        <f t="shared" si="68"/>
        <v>7498</v>
      </c>
      <c r="Q272" s="48">
        <v>698</v>
      </c>
      <c r="R272" s="48">
        <v>0</v>
      </c>
      <c r="S272" s="49">
        <f t="shared" si="69"/>
        <v>8196</v>
      </c>
      <c r="T272" s="48">
        <v>0</v>
      </c>
      <c r="U272" s="48">
        <v>0</v>
      </c>
      <c r="V272" s="48">
        <v>0</v>
      </c>
      <c r="W272" s="48"/>
    </row>
    <row r="273" spans="1:23" s="50" customFormat="1">
      <c r="A273" s="10">
        <v>263</v>
      </c>
      <c r="B273" s="42">
        <v>506</v>
      </c>
      <c r="C273" s="53" t="s">
        <v>541</v>
      </c>
      <c r="D273" s="51">
        <v>36903</v>
      </c>
      <c r="E273" s="188">
        <v>9000</v>
      </c>
      <c r="F273" s="189">
        <f t="shared" si="74"/>
        <v>9000</v>
      </c>
      <c r="G273" s="55">
        <v>37260</v>
      </c>
      <c r="H273" s="44">
        <f t="shared" si="70"/>
        <v>9000</v>
      </c>
      <c r="I273" s="44">
        <f t="shared" si="75"/>
        <v>1635</v>
      </c>
      <c r="J273" s="44">
        <f t="shared" si="75"/>
        <v>0</v>
      </c>
      <c r="K273" s="47">
        <f t="shared" si="66"/>
        <v>10635</v>
      </c>
      <c r="L273" s="48">
        <v>5065</v>
      </c>
      <c r="M273" s="73">
        <v>1635</v>
      </c>
      <c r="N273" s="73">
        <v>0</v>
      </c>
      <c r="O273" s="47">
        <f t="shared" si="67"/>
        <v>6700</v>
      </c>
      <c r="P273" s="98">
        <f t="shared" si="68"/>
        <v>3935</v>
      </c>
      <c r="Q273" s="48">
        <v>0</v>
      </c>
      <c r="R273" s="48">
        <v>0</v>
      </c>
      <c r="S273" s="49">
        <f t="shared" si="69"/>
        <v>3935</v>
      </c>
      <c r="T273" s="48">
        <v>0</v>
      </c>
      <c r="U273" s="48">
        <v>0</v>
      </c>
      <c r="V273" s="48">
        <v>0</v>
      </c>
      <c r="W273" s="48"/>
    </row>
    <row r="274" spans="1:23">
      <c r="A274" s="10">
        <v>264</v>
      </c>
      <c r="B274" s="10">
        <v>507</v>
      </c>
      <c r="C274" s="11" t="s">
        <v>542</v>
      </c>
      <c r="D274" s="21">
        <v>36903</v>
      </c>
      <c r="E274" s="142">
        <v>7500</v>
      </c>
      <c r="F274" s="143">
        <f t="shared" si="74"/>
        <v>7500</v>
      </c>
      <c r="G274" s="23">
        <v>37260</v>
      </c>
      <c r="H274" s="114">
        <f t="shared" si="70"/>
        <v>7500</v>
      </c>
      <c r="I274" s="320">
        <f t="shared" si="75"/>
        <v>492</v>
      </c>
      <c r="J274" s="44">
        <f t="shared" si="75"/>
        <v>0</v>
      </c>
      <c r="K274" s="15">
        <f t="shared" si="66"/>
        <v>7992</v>
      </c>
      <c r="L274" s="16">
        <v>7500</v>
      </c>
      <c r="M274" s="72">
        <v>492</v>
      </c>
      <c r="N274" s="72">
        <v>0</v>
      </c>
      <c r="O274" s="15">
        <f t="shared" si="67"/>
        <v>7992</v>
      </c>
      <c r="P274" s="15">
        <f t="shared" si="68"/>
        <v>0</v>
      </c>
      <c r="Q274" s="16">
        <v>0</v>
      </c>
      <c r="R274" s="16">
        <v>0</v>
      </c>
      <c r="S274" s="17">
        <f t="shared" si="69"/>
        <v>0</v>
      </c>
      <c r="T274" s="16">
        <v>0</v>
      </c>
      <c r="U274" s="16">
        <v>0</v>
      </c>
      <c r="V274" s="16">
        <v>60</v>
      </c>
      <c r="W274" s="16"/>
    </row>
    <row r="275" spans="1:23" s="50" customFormat="1">
      <c r="A275" s="10">
        <v>265</v>
      </c>
      <c r="B275" s="42">
        <v>508</v>
      </c>
      <c r="C275" s="53" t="s">
        <v>385</v>
      </c>
      <c r="D275" s="51">
        <v>36903</v>
      </c>
      <c r="E275" s="188">
        <v>10000</v>
      </c>
      <c r="F275" s="189">
        <f t="shared" si="74"/>
        <v>10000</v>
      </c>
      <c r="G275" s="55">
        <v>37260</v>
      </c>
      <c r="H275" s="44">
        <f t="shared" si="70"/>
        <v>10000</v>
      </c>
      <c r="I275" s="44">
        <f t="shared" si="75"/>
        <v>1162</v>
      </c>
      <c r="J275" s="44">
        <f t="shared" si="75"/>
        <v>0</v>
      </c>
      <c r="K275" s="47">
        <f t="shared" si="66"/>
        <v>11162</v>
      </c>
      <c r="L275" s="48">
        <v>5738</v>
      </c>
      <c r="M275" s="73">
        <v>1162</v>
      </c>
      <c r="N275" s="73">
        <v>0</v>
      </c>
      <c r="O275" s="47">
        <f t="shared" ref="O275:O315" si="76">L275+M275+N275</f>
        <v>6900</v>
      </c>
      <c r="P275" s="98">
        <f t="shared" si="68"/>
        <v>4262</v>
      </c>
      <c r="Q275" s="48">
        <v>504</v>
      </c>
      <c r="R275" s="48">
        <v>0</v>
      </c>
      <c r="S275" s="49">
        <f t="shared" si="69"/>
        <v>4766</v>
      </c>
      <c r="T275" s="48">
        <v>0</v>
      </c>
      <c r="U275" s="48">
        <v>0</v>
      </c>
      <c r="V275" s="48">
        <v>140</v>
      </c>
      <c r="W275" s="48"/>
    </row>
    <row r="276" spans="1:23">
      <c r="A276" s="10">
        <v>266</v>
      </c>
      <c r="B276" s="10">
        <v>509</v>
      </c>
      <c r="C276" s="11" t="s">
        <v>544</v>
      </c>
      <c r="D276" s="21">
        <v>36903</v>
      </c>
      <c r="E276" s="142">
        <v>5000</v>
      </c>
      <c r="F276" s="143">
        <f t="shared" si="74"/>
        <v>5000</v>
      </c>
      <c r="G276" s="23">
        <v>37260</v>
      </c>
      <c r="H276" s="114">
        <f t="shared" si="70"/>
        <v>5000</v>
      </c>
      <c r="I276" s="320">
        <f t="shared" si="75"/>
        <v>901</v>
      </c>
      <c r="J276" s="44">
        <f t="shared" si="75"/>
        <v>0</v>
      </c>
      <c r="K276" s="15">
        <f t="shared" ref="K276:K316" si="77">H276+I276+J276</f>
        <v>5901</v>
      </c>
      <c r="L276" s="16">
        <v>5000</v>
      </c>
      <c r="M276" s="72">
        <v>901</v>
      </c>
      <c r="N276" s="72">
        <v>0</v>
      </c>
      <c r="O276" s="15">
        <f t="shared" si="76"/>
        <v>5901</v>
      </c>
      <c r="P276" s="15">
        <f t="shared" ref="P276:P316" si="78">H276-L276</f>
        <v>0</v>
      </c>
      <c r="Q276" s="16">
        <v>0</v>
      </c>
      <c r="R276" s="16">
        <v>0</v>
      </c>
      <c r="S276" s="17">
        <f t="shared" ref="S276:S316" si="79">P276+Q276+R276</f>
        <v>0</v>
      </c>
      <c r="T276" s="16">
        <v>0</v>
      </c>
      <c r="U276" s="16">
        <v>0</v>
      </c>
      <c r="V276" s="16">
        <v>0</v>
      </c>
      <c r="W276" s="16"/>
    </row>
    <row r="277" spans="1:23">
      <c r="A277" s="10">
        <v>267</v>
      </c>
      <c r="B277" s="10">
        <v>510</v>
      </c>
      <c r="C277" s="11" t="s">
        <v>545</v>
      </c>
      <c r="D277" s="21">
        <v>36903</v>
      </c>
      <c r="E277" s="142">
        <v>9000</v>
      </c>
      <c r="F277" s="143">
        <f t="shared" si="74"/>
        <v>9000</v>
      </c>
      <c r="G277" s="23">
        <v>37260</v>
      </c>
      <c r="H277" s="114">
        <f t="shared" si="70"/>
        <v>9000</v>
      </c>
      <c r="I277" s="320">
        <f t="shared" si="75"/>
        <v>1723</v>
      </c>
      <c r="J277" s="44">
        <f t="shared" si="75"/>
        <v>0</v>
      </c>
      <c r="K277" s="15">
        <f t="shared" si="77"/>
        <v>10723</v>
      </c>
      <c r="L277" s="16">
        <v>9000</v>
      </c>
      <c r="M277" s="72">
        <v>1723</v>
      </c>
      <c r="N277" s="72">
        <v>0</v>
      </c>
      <c r="O277" s="15">
        <f t="shared" si="76"/>
        <v>10723</v>
      </c>
      <c r="P277" s="15">
        <f t="shared" si="78"/>
        <v>0</v>
      </c>
      <c r="Q277" s="16">
        <v>0</v>
      </c>
      <c r="R277" s="16">
        <v>0</v>
      </c>
      <c r="S277" s="17">
        <f t="shared" si="79"/>
        <v>0</v>
      </c>
      <c r="T277" s="16">
        <v>0</v>
      </c>
      <c r="U277" s="16">
        <v>0</v>
      </c>
      <c r="V277" s="16">
        <v>70</v>
      </c>
      <c r="W277" s="16"/>
    </row>
    <row r="278" spans="1:23">
      <c r="A278" s="10">
        <v>268</v>
      </c>
      <c r="B278" s="10">
        <v>511</v>
      </c>
      <c r="C278" s="11" t="s">
        <v>546</v>
      </c>
      <c r="D278" s="21">
        <v>36903</v>
      </c>
      <c r="E278" s="142">
        <v>10000</v>
      </c>
      <c r="F278" s="143">
        <f t="shared" si="74"/>
        <v>10000</v>
      </c>
      <c r="G278" s="23">
        <v>37260</v>
      </c>
      <c r="H278" s="114">
        <f t="shared" si="70"/>
        <v>10000</v>
      </c>
      <c r="I278" s="320">
        <f t="shared" si="75"/>
        <v>1818</v>
      </c>
      <c r="J278" s="44">
        <f t="shared" si="75"/>
        <v>0</v>
      </c>
      <c r="K278" s="15">
        <f t="shared" si="77"/>
        <v>11818</v>
      </c>
      <c r="L278" s="16">
        <v>10000</v>
      </c>
      <c r="M278" s="72">
        <v>1818</v>
      </c>
      <c r="N278" s="72">
        <v>0</v>
      </c>
      <c r="O278" s="15">
        <f t="shared" si="76"/>
        <v>11818</v>
      </c>
      <c r="P278" s="15">
        <f t="shared" si="78"/>
        <v>0</v>
      </c>
      <c r="Q278" s="16">
        <v>0</v>
      </c>
      <c r="R278" s="16">
        <v>0</v>
      </c>
      <c r="S278" s="17">
        <f t="shared" si="79"/>
        <v>0</v>
      </c>
      <c r="T278" s="16">
        <v>0</v>
      </c>
      <c r="U278" s="16">
        <v>0</v>
      </c>
      <c r="V278" s="16">
        <v>60</v>
      </c>
      <c r="W278" s="16"/>
    </row>
    <row r="279" spans="1:23">
      <c r="A279" s="10">
        <v>269</v>
      </c>
      <c r="B279" s="10">
        <v>512</v>
      </c>
      <c r="C279" s="11" t="s">
        <v>547</v>
      </c>
      <c r="D279" s="21">
        <v>36903</v>
      </c>
      <c r="E279" s="142">
        <v>10000</v>
      </c>
      <c r="F279" s="143">
        <f t="shared" si="74"/>
        <v>10000</v>
      </c>
      <c r="G279" s="23">
        <v>37260</v>
      </c>
      <c r="H279" s="114">
        <f t="shared" si="70"/>
        <v>10000</v>
      </c>
      <c r="I279" s="320">
        <f t="shared" si="75"/>
        <v>1758</v>
      </c>
      <c r="J279" s="44">
        <f t="shared" si="75"/>
        <v>0</v>
      </c>
      <c r="K279" s="15">
        <f t="shared" si="77"/>
        <v>11758</v>
      </c>
      <c r="L279" s="16">
        <v>10000</v>
      </c>
      <c r="M279" s="72">
        <v>1758</v>
      </c>
      <c r="N279" s="72">
        <v>0</v>
      </c>
      <c r="O279" s="15">
        <f t="shared" si="76"/>
        <v>11758</v>
      </c>
      <c r="P279" s="15">
        <f t="shared" si="78"/>
        <v>0</v>
      </c>
      <c r="Q279" s="16">
        <v>0</v>
      </c>
      <c r="R279" s="16">
        <v>0</v>
      </c>
      <c r="S279" s="17">
        <f t="shared" si="79"/>
        <v>0</v>
      </c>
      <c r="T279" s="16">
        <v>0</v>
      </c>
      <c r="U279" s="16">
        <v>0</v>
      </c>
      <c r="V279" s="16">
        <v>200</v>
      </c>
      <c r="W279" s="16"/>
    </row>
    <row r="280" spans="1:23" s="348" customFormat="1">
      <c r="A280" s="323">
        <v>270</v>
      </c>
      <c r="B280" s="338">
        <v>513</v>
      </c>
      <c r="C280" s="339" t="s">
        <v>548</v>
      </c>
      <c r="D280" s="340">
        <v>36903</v>
      </c>
      <c r="E280" s="341">
        <v>7500</v>
      </c>
      <c r="F280" s="342">
        <f t="shared" si="74"/>
        <v>7500</v>
      </c>
      <c r="G280" s="343">
        <v>37260</v>
      </c>
      <c r="H280" s="344">
        <f t="shared" si="70"/>
        <v>7500</v>
      </c>
      <c r="I280" s="344">
        <f t="shared" si="75"/>
        <v>1616</v>
      </c>
      <c r="J280" s="344">
        <f t="shared" si="75"/>
        <v>0</v>
      </c>
      <c r="K280" s="344">
        <f t="shared" si="77"/>
        <v>9116</v>
      </c>
      <c r="L280" s="345">
        <v>7500</v>
      </c>
      <c r="M280" s="346">
        <v>1616</v>
      </c>
      <c r="N280" s="346">
        <v>0</v>
      </c>
      <c r="O280" s="344">
        <f t="shared" si="76"/>
        <v>9116</v>
      </c>
      <c r="P280" s="344">
        <f t="shared" si="78"/>
        <v>0</v>
      </c>
      <c r="Q280" s="345">
        <v>0</v>
      </c>
      <c r="R280" s="345">
        <v>0</v>
      </c>
      <c r="S280" s="345">
        <f t="shared" si="79"/>
        <v>0</v>
      </c>
      <c r="T280" s="345">
        <v>0</v>
      </c>
      <c r="U280" s="345">
        <v>0</v>
      </c>
      <c r="V280" s="345">
        <v>40</v>
      </c>
      <c r="W280" s="345"/>
    </row>
    <row r="281" spans="1:23">
      <c r="A281" s="10">
        <v>271</v>
      </c>
      <c r="B281" s="10">
        <v>517</v>
      </c>
      <c r="C281" s="11" t="s">
        <v>550</v>
      </c>
      <c r="D281" s="21">
        <v>36903</v>
      </c>
      <c r="E281" s="142">
        <v>5000</v>
      </c>
      <c r="F281" s="143">
        <f t="shared" si="74"/>
        <v>5000</v>
      </c>
      <c r="G281" s="23">
        <v>37260</v>
      </c>
      <c r="H281" s="114">
        <f t="shared" ref="H281:H317" si="80">F281</f>
        <v>5000</v>
      </c>
      <c r="I281" s="320">
        <f t="shared" si="75"/>
        <v>468</v>
      </c>
      <c r="J281" s="44">
        <f t="shared" si="75"/>
        <v>0</v>
      </c>
      <c r="K281" s="15">
        <f t="shared" si="77"/>
        <v>5468</v>
      </c>
      <c r="L281" s="16">
        <v>5000</v>
      </c>
      <c r="M281" s="72">
        <v>468</v>
      </c>
      <c r="N281" s="72">
        <v>0</v>
      </c>
      <c r="O281" s="15">
        <f t="shared" si="76"/>
        <v>5468</v>
      </c>
      <c r="P281" s="15">
        <f t="shared" si="78"/>
        <v>0</v>
      </c>
      <c r="Q281" s="16">
        <v>0</v>
      </c>
      <c r="R281" s="16">
        <v>0</v>
      </c>
      <c r="S281" s="17">
        <f t="shared" si="79"/>
        <v>0</v>
      </c>
      <c r="T281" s="16">
        <v>0</v>
      </c>
      <c r="U281" s="16">
        <v>0</v>
      </c>
      <c r="V281" s="16">
        <v>30</v>
      </c>
      <c r="W281" s="16"/>
    </row>
    <row r="282" spans="1:23">
      <c r="A282" s="10">
        <v>272</v>
      </c>
      <c r="B282" s="10">
        <v>518</v>
      </c>
      <c r="C282" s="11" t="s">
        <v>551</v>
      </c>
      <c r="D282" s="21">
        <v>36903</v>
      </c>
      <c r="E282" s="142">
        <v>7500</v>
      </c>
      <c r="F282" s="143">
        <f t="shared" si="74"/>
        <v>7500</v>
      </c>
      <c r="G282" s="23">
        <v>37260</v>
      </c>
      <c r="H282" s="114">
        <f t="shared" si="80"/>
        <v>7500</v>
      </c>
      <c r="I282" s="320">
        <f t="shared" si="75"/>
        <v>2216</v>
      </c>
      <c r="J282" s="44">
        <f t="shared" si="75"/>
        <v>0</v>
      </c>
      <c r="K282" s="15">
        <f t="shared" si="77"/>
        <v>9716</v>
      </c>
      <c r="L282" s="16">
        <v>7500</v>
      </c>
      <c r="M282" s="72">
        <v>2216</v>
      </c>
      <c r="N282" s="72">
        <v>0</v>
      </c>
      <c r="O282" s="15">
        <f t="shared" si="76"/>
        <v>9716</v>
      </c>
      <c r="P282" s="15">
        <f t="shared" si="78"/>
        <v>0</v>
      </c>
      <c r="Q282" s="16">
        <v>0</v>
      </c>
      <c r="R282" s="16">
        <v>0</v>
      </c>
      <c r="S282" s="17">
        <f t="shared" si="79"/>
        <v>0</v>
      </c>
      <c r="T282" s="16">
        <v>0</v>
      </c>
      <c r="U282" s="16">
        <v>0</v>
      </c>
      <c r="V282" s="16">
        <v>20</v>
      </c>
      <c r="W282" s="16"/>
    </row>
    <row r="283" spans="1:23">
      <c r="A283" s="10">
        <v>273</v>
      </c>
      <c r="B283" s="10">
        <v>519</v>
      </c>
      <c r="C283" s="11" t="s">
        <v>552</v>
      </c>
      <c r="D283" s="21">
        <v>36903</v>
      </c>
      <c r="E283" s="142">
        <v>7500</v>
      </c>
      <c r="F283" s="143">
        <f t="shared" si="74"/>
        <v>7500</v>
      </c>
      <c r="G283" s="23">
        <v>37260</v>
      </c>
      <c r="H283" s="114">
        <f t="shared" si="80"/>
        <v>7500</v>
      </c>
      <c r="I283" s="320">
        <f t="shared" si="75"/>
        <v>1255</v>
      </c>
      <c r="J283" s="44">
        <f t="shared" si="75"/>
        <v>0</v>
      </c>
      <c r="K283" s="15">
        <f t="shared" si="77"/>
        <v>8755</v>
      </c>
      <c r="L283" s="16">
        <v>7500</v>
      </c>
      <c r="M283" s="72">
        <v>1255</v>
      </c>
      <c r="N283" s="72">
        <v>0</v>
      </c>
      <c r="O283" s="15">
        <f t="shared" si="76"/>
        <v>8755</v>
      </c>
      <c r="P283" s="15">
        <f t="shared" si="78"/>
        <v>0</v>
      </c>
      <c r="Q283" s="16">
        <v>0</v>
      </c>
      <c r="R283" s="16">
        <v>0</v>
      </c>
      <c r="S283" s="17">
        <f t="shared" si="79"/>
        <v>0</v>
      </c>
      <c r="T283" s="16">
        <v>0</v>
      </c>
      <c r="U283" s="16">
        <v>0</v>
      </c>
      <c r="V283" s="16">
        <v>60</v>
      </c>
      <c r="W283" s="16"/>
    </row>
    <row r="284" spans="1:23">
      <c r="A284" s="10">
        <v>274</v>
      </c>
      <c r="B284" s="10">
        <v>530</v>
      </c>
      <c r="C284" s="11" t="s">
        <v>556</v>
      </c>
      <c r="D284" s="21">
        <v>37563</v>
      </c>
      <c r="E284" s="142">
        <v>7500</v>
      </c>
      <c r="F284" s="143">
        <f t="shared" ref="F284:F304" si="81">SUM(E284:E284)</f>
        <v>7500</v>
      </c>
      <c r="G284" s="23">
        <v>37567</v>
      </c>
      <c r="H284" s="114">
        <f t="shared" si="80"/>
        <v>7500</v>
      </c>
      <c r="I284" s="320">
        <f t="shared" si="75"/>
        <v>1277</v>
      </c>
      <c r="J284" s="44">
        <f t="shared" si="75"/>
        <v>0</v>
      </c>
      <c r="K284" s="15">
        <f t="shared" si="77"/>
        <v>8777</v>
      </c>
      <c r="L284" s="16">
        <v>7500</v>
      </c>
      <c r="M284" s="72">
        <v>1277</v>
      </c>
      <c r="N284" s="72">
        <v>0</v>
      </c>
      <c r="O284" s="15">
        <f t="shared" si="76"/>
        <v>8777</v>
      </c>
      <c r="P284" s="15">
        <f t="shared" si="78"/>
        <v>0</v>
      </c>
      <c r="Q284" s="16">
        <v>0</v>
      </c>
      <c r="R284" s="16">
        <v>0</v>
      </c>
      <c r="S284" s="17">
        <f t="shared" si="79"/>
        <v>0</v>
      </c>
      <c r="T284" s="16">
        <v>0</v>
      </c>
      <c r="U284" s="16">
        <v>0</v>
      </c>
      <c r="V284" s="16">
        <v>50</v>
      </c>
      <c r="W284" s="16"/>
    </row>
    <row r="285" spans="1:23">
      <c r="A285" s="10">
        <v>275</v>
      </c>
      <c r="B285" s="10">
        <v>531</v>
      </c>
      <c r="C285" s="11" t="s">
        <v>557</v>
      </c>
      <c r="D285" s="21">
        <v>37563</v>
      </c>
      <c r="E285" s="142">
        <v>7500</v>
      </c>
      <c r="F285" s="143">
        <f t="shared" si="81"/>
        <v>7500</v>
      </c>
      <c r="G285" s="23">
        <v>37567</v>
      </c>
      <c r="H285" s="114">
        <f t="shared" si="80"/>
        <v>7500</v>
      </c>
      <c r="I285" s="320">
        <f t="shared" si="75"/>
        <v>2321</v>
      </c>
      <c r="J285" s="44">
        <f t="shared" si="75"/>
        <v>0</v>
      </c>
      <c r="K285" s="15">
        <f t="shared" si="77"/>
        <v>9821</v>
      </c>
      <c r="L285" s="16">
        <v>7500</v>
      </c>
      <c r="M285" s="72">
        <v>2321</v>
      </c>
      <c r="N285" s="72">
        <v>0</v>
      </c>
      <c r="O285" s="15">
        <f t="shared" si="76"/>
        <v>9821</v>
      </c>
      <c r="P285" s="15">
        <f t="shared" si="78"/>
        <v>0</v>
      </c>
      <c r="Q285" s="16">
        <v>0</v>
      </c>
      <c r="R285" s="16">
        <v>0</v>
      </c>
      <c r="S285" s="17">
        <f t="shared" si="79"/>
        <v>0</v>
      </c>
      <c r="T285" s="16">
        <v>0</v>
      </c>
      <c r="U285" s="16">
        <v>0</v>
      </c>
      <c r="V285" s="16">
        <v>40</v>
      </c>
      <c r="W285" s="16"/>
    </row>
    <row r="286" spans="1:23">
      <c r="A286" s="10">
        <v>276</v>
      </c>
      <c r="B286" s="10">
        <v>532</v>
      </c>
      <c r="C286" s="11" t="s">
        <v>558</v>
      </c>
      <c r="D286" s="21">
        <v>37411</v>
      </c>
      <c r="E286" s="142">
        <v>10000</v>
      </c>
      <c r="F286" s="143">
        <f t="shared" si="81"/>
        <v>10000</v>
      </c>
      <c r="G286" s="23">
        <v>37567</v>
      </c>
      <c r="H286" s="114">
        <f t="shared" si="80"/>
        <v>10000</v>
      </c>
      <c r="I286" s="320">
        <f t="shared" si="75"/>
        <v>1673</v>
      </c>
      <c r="J286" s="44">
        <f t="shared" si="75"/>
        <v>0</v>
      </c>
      <c r="K286" s="15">
        <f t="shared" si="77"/>
        <v>11673</v>
      </c>
      <c r="L286" s="16">
        <v>10000</v>
      </c>
      <c r="M286" s="72">
        <v>1673</v>
      </c>
      <c r="N286" s="72">
        <v>0</v>
      </c>
      <c r="O286" s="15">
        <f t="shared" si="76"/>
        <v>11673</v>
      </c>
      <c r="P286" s="15">
        <f t="shared" si="78"/>
        <v>0</v>
      </c>
      <c r="Q286" s="16">
        <v>0</v>
      </c>
      <c r="R286" s="16">
        <v>0</v>
      </c>
      <c r="S286" s="17">
        <f t="shared" si="79"/>
        <v>0</v>
      </c>
      <c r="T286" s="16">
        <v>0</v>
      </c>
      <c r="U286" s="16">
        <v>0</v>
      </c>
      <c r="V286" s="16">
        <v>0</v>
      </c>
      <c r="W286" s="16"/>
    </row>
    <row r="287" spans="1:23">
      <c r="A287" s="10">
        <v>277</v>
      </c>
      <c r="B287" s="10">
        <v>537</v>
      </c>
      <c r="C287" s="11" t="s">
        <v>562</v>
      </c>
      <c r="D287" s="21">
        <v>37411</v>
      </c>
      <c r="E287" s="142">
        <v>9000</v>
      </c>
      <c r="F287" s="143">
        <f t="shared" si="81"/>
        <v>9000</v>
      </c>
      <c r="G287" s="23">
        <v>37567</v>
      </c>
      <c r="H287" s="114">
        <f t="shared" si="80"/>
        <v>9000</v>
      </c>
      <c r="I287" s="320">
        <f t="shared" si="75"/>
        <v>3870</v>
      </c>
      <c r="J287" s="44">
        <f t="shared" si="75"/>
        <v>0</v>
      </c>
      <c r="K287" s="15">
        <f t="shared" si="77"/>
        <v>12870</v>
      </c>
      <c r="L287" s="16">
        <v>9000</v>
      </c>
      <c r="M287" s="72">
        <v>3870</v>
      </c>
      <c r="N287" s="72">
        <v>0</v>
      </c>
      <c r="O287" s="15">
        <f t="shared" si="76"/>
        <v>12870</v>
      </c>
      <c r="P287" s="15">
        <f t="shared" si="78"/>
        <v>0</v>
      </c>
      <c r="Q287" s="16">
        <v>0</v>
      </c>
      <c r="R287" s="16">
        <v>0</v>
      </c>
      <c r="S287" s="17">
        <f t="shared" si="79"/>
        <v>0</v>
      </c>
      <c r="T287" s="16">
        <v>0</v>
      </c>
      <c r="U287" s="16">
        <v>0</v>
      </c>
      <c r="V287" s="16">
        <v>120</v>
      </c>
      <c r="W287" s="16"/>
    </row>
    <row r="288" spans="1:23">
      <c r="A288" s="10">
        <v>278</v>
      </c>
      <c r="B288" s="10">
        <v>538</v>
      </c>
      <c r="C288" s="11" t="s">
        <v>563</v>
      </c>
      <c r="D288" s="21">
        <v>37411</v>
      </c>
      <c r="E288" s="142">
        <v>9000</v>
      </c>
      <c r="F288" s="143">
        <f t="shared" si="81"/>
        <v>9000</v>
      </c>
      <c r="G288" s="23">
        <v>37567</v>
      </c>
      <c r="H288" s="114">
        <f t="shared" si="80"/>
        <v>9000</v>
      </c>
      <c r="I288" s="320">
        <f t="shared" si="75"/>
        <v>3225</v>
      </c>
      <c r="J288" s="44">
        <f t="shared" si="75"/>
        <v>0</v>
      </c>
      <c r="K288" s="15">
        <f t="shared" si="77"/>
        <v>12225</v>
      </c>
      <c r="L288" s="16">
        <v>9000</v>
      </c>
      <c r="M288" s="72">
        <v>3225</v>
      </c>
      <c r="N288" s="72">
        <v>0</v>
      </c>
      <c r="O288" s="15">
        <f t="shared" si="76"/>
        <v>12225</v>
      </c>
      <c r="P288" s="15">
        <f t="shared" si="78"/>
        <v>0</v>
      </c>
      <c r="Q288" s="16">
        <v>0</v>
      </c>
      <c r="R288" s="16">
        <v>0</v>
      </c>
      <c r="S288" s="17">
        <f t="shared" si="79"/>
        <v>0</v>
      </c>
      <c r="T288" s="16">
        <v>0</v>
      </c>
      <c r="U288" s="16">
        <v>0</v>
      </c>
      <c r="V288" s="16">
        <v>0</v>
      </c>
      <c r="W288" s="16"/>
    </row>
    <row r="289" spans="1:23" s="50" customFormat="1">
      <c r="A289" s="10">
        <v>279</v>
      </c>
      <c r="B289" s="42">
        <v>539</v>
      </c>
      <c r="C289" s="53" t="s">
        <v>564</v>
      </c>
      <c r="D289" s="51">
        <v>37411</v>
      </c>
      <c r="E289" s="188">
        <v>9000</v>
      </c>
      <c r="F289" s="189">
        <f t="shared" si="81"/>
        <v>9000</v>
      </c>
      <c r="G289" s="55">
        <v>37567</v>
      </c>
      <c r="H289" s="44">
        <f t="shared" si="80"/>
        <v>9000</v>
      </c>
      <c r="I289" s="44">
        <f t="shared" si="75"/>
        <v>510</v>
      </c>
      <c r="J289" s="44">
        <f t="shared" si="75"/>
        <v>40</v>
      </c>
      <c r="K289" s="47">
        <f t="shared" si="77"/>
        <v>9550</v>
      </c>
      <c r="L289" s="48">
        <v>2400</v>
      </c>
      <c r="M289" s="73">
        <v>510</v>
      </c>
      <c r="N289" s="73">
        <v>40</v>
      </c>
      <c r="O289" s="47">
        <f t="shared" si="76"/>
        <v>2950</v>
      </c>
      <c r="P289" s="98">
        <f t="shared" si="78"/>
        <v>6600</v>
      </c>
      <c r="Q289" s="48">
        <v>1050</v>
      </c>
      <c r="R289" s="48">
        <v>0</v>
      </c>
      <c r="S289" s="49">
        <f t="shared" si="79"/>
        <v>7650</v>
      </c>
      <c r="T289" s="48">
        <v>0</v>
      </c>
      <c r="U289" s="48">
        <v>0</v>
      </c>
      <c r="V289" s="48">
        <v>0</v>
      </c>
      <c r="W289" s="48"/>
    </row>
    <row r="290" spans="1:23">
      <c r="A290" s="10">
        <v>280</v>
      </c>
      <c r="B290" s="10">
        <v>540</v>
      </c>
      <c r="C290" s="11" t="s">
        <v>565</v>
      </c>
      <c r="D290" s="21">
        <v>37411</v>
      </c>
      <c r="E290" s="142">
        <v>7500</v>
      </c>
      <c r="F290" s="143">
        <f t="shared" si="81"/>
        <v>7500</v>
      </c>
      <c r="G290" s="23">
        <v>37567</v>
      </c>
      <c r="H290" s="114">
        <f t="shared" si="80"/>
        <v>7500</v>
      </c>
      <c r="I290" s="320">
        <f t="shared" si="75"/>
        <v>1726</v>
      </c>
      <c r="J290" s="320">
        <f t="shared" si="75"/>
        <v>0</v>
      </c>
      <c r="K290" s="15">
        <f t="shared" si="77"/>
        <v>9226</v>
      </c>
      <c r="L290" s="16">
        <v>7500</v>
      </c>
      <c r="M290" s="72">
        <v>1726</v>
      </c>
      <c r="N290" s="72">
        <v>0</v>
      </c>
      <c r="O290" s="15">
        <f t="shared" si="76"/>
        <v>9226</v>
      </c>
      <c r="P290" s="15">
        <f t="shared" si="78"/>
        <v>0</v>
      </c>
      <c r="Q290" s="16">
        <v>0</v>
      </c>
      <c r="R290" s="16">
        <v>0</v>
      </c>
      <c r="S290" s="17">
        <f t="shared" si="79"/>
        <v>0</v>
      </c>
      <c r="T290" s="16">
        <v>0</v>
      </c>
      <c r="U290" s="16">
        <v>0</v>
      </c>
      <c r="V290" s="16">
        <v>160</v>
      </c>
      <c r="W290" s="16"/>
    </row>
    <row r="291" spans="1:23">
      <c r="A291" s="10">
        <v>281</v>
      </c>
      <c r="B291" s="10">
        <v>543</v>
      </c>
      <c r="C291" s="11" t="s">
        <v>500</v>
      </c>
      <c r="D291" s="21">
        <v>37411</v>
      </c>
      <c r="E291" s="142">
        <v>7500</v>
      </c>
      <c r="F291" s="143">
        <f t="shared" si="81"/>
        <v>7500</v>
      </c>
      <c r="G291" s="23">
        <v>37567</v>
      </c>
      <c r="H291" s="114">
        <f t="shared" si="80"/>
        <v>7500</v>
      </c>
      <c r="I291" s="320">
        <f t="shared" si="75"/>
        <v>1329</v>
      </c>
      <c r="J291" s="320">
        <f t="shared" si="75"/>
        <v>0</v>
      </c>
      <c r="K291" s="15">
        <f t="shared" si="77"/>
        <v>8829</v>
      </c>
      <c r="L291" s="16">
        <v>7500</v>
      </c>
      <c r="M291" s="72">
        <v>1329</v>
      </c>
      <c r="N291" s="72">
        <v>0</v>
      </c>
      <c r="O291" s="15">
        <f t="shared" si="76"/>
        <v>8829</v>
      </c>
      <c r="P291" s="15">
        <f t="shared" si="78"/>
        <v>0</v>
      </c>
      <c r="Q291" s="16">
        <v>0</v>
      </c>
      <c r="R291" s="16">
        <v>0</v>
      </c>
      <c r="S291" s="17">
        <f t="shared" si="79"/>
        <v>0</v>
      </c>
      <c r="T291" s="16">
        <v>0</v>
      </c>
      <c r="U291" s="16">
        <v>0</v>
      </c>
      <c r="V291" s="16">
        <v>50</v>
      </c>
      <c r="W291" s="16"/>
    </row>
    <row r="292" spans="1:23">
      <c r="A292" s="10">
        <v>282</v>
      </c>
      <c r="B292" s="10">
        <v>544</v>
      </c>
      <c r="C292" s="11" t="s">
        <v>567</v>
      </c>
      <c r="D292" s="21">
        <v>37411</v>
      </c>
      <c r="E292" s="142">
        <v>7500</v>
      </c>
      <c r="F292" s="143">
        <f t="shared" si="81"/>
        <v>7500</v>
      </c>
      <c r="G292" s="23">
        <v>37567</v>
      </c>
      <c r="H292" s="114">
        <f t="shared" si="80"/>
        <v>7500</v>
      </c>
      <c r="I292" s="320">
        <f t="shared" si="75"/>
        <v>1723</v>
      </c>
      <c r="J292" s="320">
        <f t="shared" si="75"/>
        <v>0</v>
      </c>
      <c r="K292" s="15">
        <f t="shared" si="77"/>
        <v>9223</v>
      </c>
      <c r="L292" s="16">
        <v>7500</v>
      </c>
      <c r="M292" s="72">
        <v>1723</v>
      </c>
      <c r="N292" s="72">
        <v>0</v>
      </c>
      <c r="O292" s="15">
        <f t="shared" si="76"/>
        <v>9223</v>
      </c>
      <c r="P292" s="15">
        <f t="shared" si="78"/>
        <v>0</v>
      </c>
      <c r="Q292" s="16">
        <v>0</v>
      </c>
      <c r="R292" s="16">
        <v>0</v>
      </c>
      <c r="S292" s="17">
        <f t="shared" si="79"/>
        <v>0</v>
      </c>
      <c r="T292" s="16">
        <v>0</v>
      </c>
      <c r="U292" s="16">
        <v>0</v>
      </c>
      <c r="V292" s="16">
        <v>130</v>
      </c>
      <c r="W292" s="16"/>
    </row>
    <row r="293" spans="1:23">
      <c r="A293" s="10">
        <v>283</v>
      </c>
      <c r="B293" s="10">
        <v>545</v>
      </c>
      <c r="C293" s="11" t="s">
        <v>568</v>
      </c>
      <c r="D293" s="21">
        <v>37411</v>
      </c>
      <c r="E293" s="142">
        <v>5000</v>
      </c>
      <c r="F293" s="143">
        <f t="shared" si="81"/>
        <v>5000</v>
      </c>
      <c r="G293" s="23">
        <v>37567</v>
      </c>
      <c r="H293" s="114">
        <f t="shared" si="80"/>
        <v>5000</v>
      </c>
      <c r="I293" s="320">
        <f t="shared" si="75"/>
        <v>1006</v>
      </c>
      <c r="J293" s="320">
        <f t="shared" si="75"/>
        <v>0</v>
      </c>
      <c r="K293" s="15">
        <f t="shared" si="77"/>
        <v>6006</v>
      </c>
      <c r="L293" s="16">
        <v>5000</v>
      </c>
      <c r="M293" s="72">
        <v>1006</v>
      </c>
      <c r="N293" s="72">
        <v>0</v>
      </c>
      <c r="O293" s="15">
        <f t="shared" si="76"/>
        <v>6006</v>
      </c>
      <c r="P293" s="15">
        <f t="shared" si="78"/>
        <v>0</v>
      </c>
      <c r="Q293" s="16">
        <v>0</v>
      </c>
      <c r="R293" s="16">
        <v>0</v>
      </c>
      <c r="S293" s="17">
        <f t="shared" si="79"/>
        <v>0</v>
      </c>
      <c r="T293" s="16">
        <v>0</v>
      </c>
      <c r="U293" s="16">
        <v>0</v>
      </c>
      <c r="V293" s="16">
        <v>0</v>
      </c>
      <c r="W293" s="16"/>
    </row>
    <row r="294" spans="1:23">
      <c r="A294" s="10">
        <v>284</v>
      </c>
      <c r="B294" s="10">
        <v>546</v>
      </c>
      <c r="C294" s="11" t="s">
        <v>569</v>
      </c>
      <c r="D294" s="21">
        <v>37411</v>
      </c>
      <c r="E294" s="142">
        <v>9000</v>
      </c>
      <c r="F294" s="143">
        <f t="shared" si="81"/>
        <v>9000</v>
      </c>
      <c r="G294" s="23">
        <v>37567</v>
      </c>
      <c r="H294" s="114">
        <f t="shared" si="80"/>
        <v>9000</v>
      </c>
      <c r="I294" s="320">
        <f t="shared" si="75"/>
        <v>1595</v>
      </c>
      <c r="J294" s="320">
        <f t="shared" si="75"/>
        <v>0</v>
      </c>
      <c r="K294" s="15">
        <f t="shared" si="77"/>
        <v>10595</v>
      </c>
      <c r="L294" s="16">
        <v>9000</v>
      </c>
      <c r="M294" s="72">
        <v>1595</v>
      </c>
      <c r="N294" s="72">
        <v>0</v>
      </c>
      <c r="O294" s="15">
        <f t="shared" si="76"/>
        <v>10595</v>
      </c>
      <c r="P294" s="15">
        <f t="shared" si="78"/>
        <v>0</v>
      </c>
      <c r="Q294" s="16">
        <v>0</v>
      </c>
      <c r="R294" s="16">
        <v>0</v>
      </c>
      <c r="S294" s="17">
        <f t="shared" si="79"/>
        <v>0</v>
      </c>
      <c r="T294" s="16">
        <v>0</v>
      </c>
      <c r="U294" s="16">
        <v>0</v>
      </c>
      <c r="V294" s="16">
        <v>70</v>
      </c>
      <c r="W294" s="16"/>
    </row>
    <row r="295" spans="1:23">
      <c r="A295" s="10">
        <v>285</v>
      </c>
      <c r="B295" s="10">
        <v>547</v>
      </c>
      <c r="C295" s="11" t="s">
        <v>570</v>
      </c>
      <c r="D295" s="21">
        <v>37411</v>
      </c>
      <c r="E295" s="142">
        <v>7500</v>
      </c>
      <c r="F295" s="143">
        <f t="shared" si="81"/>
        <v>7500</v>
      </c>
      <c r="G295" s="23">
        <v>37567</v>
      </c>
      <c r="H295" s="114">
        <f t="shared" si="80"/>
        <v>7500</v>
      </c>
      <c r="I295" s="320">
        <f t="shared" si="75"/>
        <v>1101</v>
      </c>
      <c r="J295" s="320">
        <f t="shared" si="75"/>
        <v>0</v>
      </c>
      <c r="K295" s="15">
        <f t="shared" si="77"/>
        <v>8601</v>
      </c>
      <c r="L295" s="16">
        <v>7500</v>
      </c>
      <c r="M295" s="72">
        <v>1101</v>
      </c>
      <c r="N295" s="72">
        <v>0</v>
      </c>
      <c r="O295" s="15">
        <f t="shared" si="76"/>
        <v>8601</v>
      </c>
      <c r="P295" s="15">
        <f t="shared" si="78"/>
        <v>0</v>
      </c>
      <c r="Q295" s="16">
        <v>0</v>
      </c>
      <c r="R295" s="16">
        <v>0</v>
      </c>
      <c r="S295" s="17">
        <f t="shared" si="79"/>
        <v>0</v>
      </c>
      <c r="T295" s="16">
        <v>0</v>
      </c>
      <c r="U295" s="16">
        <v>0</v>
      </c>
      <c r="V295" s="16">
        <v>90</v>
      </c>
      <c r="W295" s="16"/>
    </row>
    <row r="296" spans="1:23">
      <c r="A296" s="10">
        <v>286</v>
      </c>
      <c r="B296" s="10">
        <v>548</v>
      </c>
      <c r="C296" s="11" t="s">
        <v>571</v>
      </c>
      <c r="D296" s="21">
        <v>37411</v>
      </c>
      <c r="E296" s="142">
        <v>10000</v>
      </c>
      <c r="F296" s="143">
        <f t="shared" si="81"/>
        <v>10000</v>
      </c>
      <c r="G296" s="23">
        <v>37567</v>
      </c>
      <c r="H296" s="114">
        <f t="shared" si="80"/>
        <v>10000</v>
      </c>
      <c r="I296" s="320">
        <f t="shared" si="75"/>
        <v>2967</v>
      </c>
      <c r="J296" s="320">
        <f t="shared" si="75"/>
        <v>0</v>
      </c>
      <c r="K296" s="15">
        <f t="shared" si="77"/>
        <v>12967</v>
      </c>
      <c r="L296" s="16">
        <v>10000</v>
      </c>
      <c r="M296" s="72">
        <v>2967</v>
      </c>
      <c r="N296" s="72">
        <v>0</v>
      </c>
      <c r="O296" s="15">
        <f t="shared" si="76"/>
        <v>12967</v>
      </c>
      <c r="P296" s="15">
        <f t="shared" si="78"/>
        <v>0</v>
      </c>
      <c r="Q296" s="16">
        <v>0</v>
      </c>
      <c r="R296" s="16">
        <v>0</v>
      </c>
      <c r="S296" s="17">
        <f t="shared" si="79"/>
        <v>0</v>
      </c>
      <c r="T296" s="16">
        <v>0</v>
      </c>
      <c r="U296" s="16">
        <v>0</v>
      </c>
      <c r="V296" s="16">
        <v>150</v>
      </c>
      <c r="W296" s="16"/>
    </row>
    <row r="297" spans="1:23">
      <c r="A297" s="10">
        <v>287</v>
      </c>
      <c r="B297" s="10">
        <v>549</v>
      </c>
      <c r="C297" s="11" t="s">
        <v>572</v>
      </c>
      <c r="D297" s="21">
        <v>37411</v>
      </c>
      <c r="E297" s="142">
        <v>10000</v>
      </c>
      <c r="F297" s="143">
        <f t="shared" si="81"/>
        <v>10000</v>
      </c>
      <c r="G297" s="23">
        <v>37415</v>
      </c>
      <c r="H297" s="114">
        <f t="shared" si="80"/>
        <v>10000</v>
      </c>
      <c r="I297" s="320">
        <f t="shared" si="75"/>
        <v>1929</v>
      </c>
      <c r="J297" s="320">
        <f t="shared" si="75"/>
        <v>0</v>
      </c>
      <c r="K297" s="15">
        <f t="shared" si="77"/>
        <v>11929</v>
      </c>
      <c r="L297" s="16">
        <v>10000</v>
      </c>
      <c r="M297" s="72">
        <v>1929</v>
      </c>
      <c r="N297" s="72">
        <v>0</v>
      </c>
      <c r="O297" s="15">
        <f t="shared" si="76"/>
        <v>11929</v>
      </c>
      <c r="P297" s="15">
        <f t="shared" si="78"/>
        <v>0</v>
      </c>
      <c r="Q297" s="16">
        <v>0</v>
      </c>
      <c r="R297" s="16">
        <v>0</v>
      </c>
      <c r="S297" s="17">
        <f t="shared" si="79"/>
        <v>0</v>
      </c>
      <c r="T297" s="16">
        <v>0</v>
      </c>
      <c r="U297" s="16">
        <v>0</v>
      </c>
      <c r="V297" s="16">
        <v>0</v>
      </c>
      <c r="W297" s="16"/>
    </row>
    <row r="298" spans="1:23">
      <c r="A298" s="10">
        <v>288</v>
      </c>
      <c r="B298" s="10">
        <v>550</v>
      </c>
      <c r="C298" s="11" t="s">
        <v>377</v>
      </c>
      <c r="D298" s="21">
        <v>37411</v>
      </c>
      <c r="E298" s="142">
        <v>10000</v>
      </c>
      <c r="F298" s="143">
        <f t="shared" si="81"/>
        <v>10000</v>
      </c>
      <c r="G298" s="23">
        <v>37415</v>
      </c>
      <c r="H298" s="114">
        <f t="shared" si="80"/>
        <v>10000</v>
      </c>
      <c r="I298" s="320">
        <f t="shared" si="75"/>
        <v>1670</v>
      </c>
      <c r="J298" s="320">
        <f t="shared" si="75"/>
        <v>0</v>
      </c>
      <c r="K298" s="15">
        <f t="shared" si="77"/>
        <v>11670</v>
      </c>
      <c r="L298" s="16">
        <v>10000</v>
      </c>
      <c r="M298" s="72">
        <v>1670</v>
      </c>
      <c r="N298" s="72">
        <v>0</v>
      </c>
      <c r="O298" s="15">
        <f t="shared" si="76"/>
        <v>11670</v>
      </c>
      <c r="P298" s="15">
        <f t="shared" si="78"/>
        <v>0</v>
      </c>
      <c r="Q298" s="16">
        <v>0</v>
      </c>
      <c r="R298" s="16">
        <v>0</v>
      </c>
      <c r="S298" s="17">
        <f t="shared" si="79"/>
        <v>0</v>
      </c>
      <c r="T298" s="16">
        <v>0</v>
      </c>
      <c r="U298" s="16">
        <v>0</v>
      </c>
      <c r="V298" s="16">
        <v>50</v>
      </c>
      <c r="W298" s="16"/>
    </row>
    <row r="299" spans="1:23">
      <c r="A299" s="10">
        <v>289</v>
      </c>
      <c r="B299" s="10">
        <v>551</v>
      </c>
      <c r="C299" s="11" t="s">
        <v>573</v>
      </c>
      <c r="D299" s="21">
        <v>37411</v>
      </c>
      <c r="E299" s="142">
        <v>5000</v>
      </c>
      <c r="F299" s="143">
        <f t="shared" si="81"/>
        <v>5000</v>
      </c>
      <c r="G299" s="23">
        <v>37415</v>
      </c>
      <c r="H299" s="114">
        <f t="shared" si="80"/>
        <v>5000</v>
      </c>
      <c r="I299" s="320">
        <f t="shared" si="75"/>
        <v>848</v>
      </c>
      <c r="J299" s="320">
        <f t="shared" si="75"/>
        <v>0</v>
      </c>
      <c r="K299" s="15">
        <f t="shared" si="77"/>
        <v>5848</v>
      </c>
      <c r="L299" s="16">
        <v>5000</v>
      </c>
      <c r="M299" s="72">
        <v>848</v>
      </c>
      <c r="N299" s="72">
        <v>0</v>
      </c>
      <c r="O299" s="15">
        <f t="shared" si="76"/>
        <v>5848</v>
      </c>
      <c r="P299" s="15">
        <f t="shared" si="78"/>
        <v>0</v>
      </c>
      <c r="Q299" s="16">
        <v>0</v>
      </c>
      <c r="R299" s="16">
        <v>0</v>
      </c>
      <c r="S299" s="17">
        <f t="shared" si="79"/>
        <v>0</v>
      </c>
      <c r="T299" s="16">
        <v>0</v>
      </c>
      <c r="U299" s="16">
        <v>0</v>
      </c>
      <c r="V299" s="16">
        <v>20</v>
      </c>
      <c r="W299" s="16"/>
    </row>
    <row r="300" spans="1:23">
      <c r="A300" s="10">
        <v>290</v>
      </c>
      <c r="B300" s="10">
        <v>552</v>
      </c>
      <c r="C300" s="11" t="s">
        <v>574</v>
      </c>
      <c r="D300" s="21">
        <v>37411</v>
      </c>
      <c r="E300" s="142">
        <v>10000</v>
      </c>
      <c r="F300" s="143">
        <f t="shared" si="81"/>
        <v>10000</v>
      </c>
      <c r="G300" s="23">
        <v>37415</v>
      </c>
      <c r="H300" s="114">
        <f t="shared" si="80"/>
        <v>10000</v>
      </c>
      <c r="I300" s="320">
        <f t="shared" si="75"/>
        <v>1601</v>
      </c>
      <c r="J300" s="320">
        <f t="shared" si="75"/>
        <v>0</v>
      </c>
      <c r="K300" s="15">
        <f t="shared" si="77"/>
        <v>11601</v>
      </c>
      <c r="L300" s="16">
        <v>10000</v>
      </c>
      <c r="M300" s="72">
        <v>1601</v>
      </c>
      <c r="N300" s="72">
        <v>0</v>
      </c>
      <c r="O300" s="15">
        <f t="shared" si="76"/>
        <v>11601</v>
      </c>
      <c r="P300" s="15">
        <f t="shared" si="78"/>
        <v>0</v>
      </c>
      <c r="Q300" s="16">
        <v>0</v>
      </c>
      <c r="R300" s="16">
        <v>0</v>
      </c>
      <c r="S300" s="17">
        <f t="shared" si="79"/>
        <v>0</v>
      </c>
      <c r="T300" s="16">
        <v>0</v>
      </c>
      <c r="U300" s="16">
        <v>0</v>
      </c>
      <c r="V300" s="16">
        <v>50</v>
      </c>
      <c r="W300" s="16"/>
    </row>
    <row r="301" spans="1:23">
      <c r="A301" s="10">
        <v>291</v>
      </c>
      <c r="B301" s="10">
        <v>553</v>
      </c>
      <c r="C301" s="11" t="s">
        <v>575</v>
      </c>
      <c r="D301" s="21">
        <v>37411</v>
      </c>
      <c r="E301" s="142">
        <v>10000</v>
      </c>
      <c r="F301" s="143">
        <f t="shared" si="81"/>
        <v>10000</v>
      </c>
      <c r="G301" s="23">
        <v>37567</v>
      </c>
      <c r="H301" s="114">
        <f t="shared" si="80"/>
        <v>10000</v>
      </c>
      <c r="I301" s="320">
        <f t="shared" si="75"/>
        <v>3253</v>
      </c>
      <c r="J301" s="320">
        <f t="shared" si="75"/>
        <v>0</v>
      </c>
      <c r="K301" s="15">
        <f t="shared" si="77"/>
        <v>13253</v>
      </c>
      <c r="L301" s="16">
        <v>10000</v>
      </c>
      <c r="M301" s="72">
        <v>3253</v>
      </c>
      <c r="N301" s="72">
        <v>0</v>
      </c>
      <c r="O301" s="15">
        <f t="shared" si="76"/>
        <v>13253</v>
      </c>
      <c r="P301" s="15">
        <f t="shared" si="78"/>
        <v>0</v>
      </c>
      <c r="Q301" s="16">
        <v>0</v>
      </c>
      <c r="R301" s="16">
        <v>0</v>
      </c>
      <c r="S301" s="17">
        <f t="shared" si="79"/>
        <v>0</v>
      </c>
      <c r="T301" s="16">
        <v>0</v>
      </c>
      <c r="U301" s="16">
        <v>0</v>
      </c>
      <c r="V301" s="16">
        <v>60</v>
      </c>
      <c r="W301" s="16"/>
    </row>
    <row r="302" spans="1:23">
      <c r="A302" s="10">
        <v>292</v>
      </c>
      <c r="B302" s="10">
        <v>554</v>
      </c>
      <c r="C302" s="11" t="s">
        <v>525</v>
      </c>
      <c r="D302" s="21">
        <v>37411</v>
      </c>
      <c r="E302" s="142">
        <v>7500</v>
      </c>
      <c r="F302" s="143">
        <f t="shared" si="81"/>
        <v>7500</v>
      </c>
      <c r="G302" s="23">
        <v>37567</v>
      </c>
      <c r="H302" s="114">
        <f t="shared" si="80"/>
        <v>7500</v>
      </c>
      <c r="I302" s="320">
        <f t="shared" si="75"/>
        <v>4204</v>
      </c>
      <c r="J302" s="320">
        <f t="shared" si="75"/>
        <v>0</v>
      </c>
      <c r="K302" s="15">
        <f t="shared" si="77"/>
        <v>11704</v>
      </c>
      <c r="L302" s="16">
        <v>7500</v>
      </c>
      <c r="M302" s="72">
        <v>4204</v>
      </c>
      <c r="N302" s="72">
        <v>0</v>
      </c>
      <c r="O302" s="15">
        <f t="shared" si="76"/>
        <v>11704</v>
      </c>
      <c r="P302" s="15">
        <f t="shared" si="78"/>
        <v>0</v>
      </c>
      <c r="Q302" s="16">
        <v>0</v>
      </c>
      <c r="R302" s="16">
        <v>0</v>
      </c>
      <c r="S302" s="17">
        <f t="shared" si="79"/>
        <v>0</v>
      </c>
      <c r="T302" s="16">
        <v>0</v>
      </c>
      <c r="U302" s="16">
        <v>0</v>
      </c>
      <c r="V302" s="16">
        <v>0</v>
      </c>
      <c r="W302" s="16"/>
    </row>
    <row r="303" spans="1:23">
      <c r="A303" s="10">
        <v>293</v>
      </c>
      <c r="B303" s="10">
        <v>555</v>
      </c>
      <c r="C303" s="11" t="s">
        <v>560</v>
      </c>
      <c r="D303" s="21">
        <v>37411</v>
      </c>
      <c r="E303" s="142">
        <v>7500</v>
      </c>
      <c r="F303" s="143">
        <f t="shared" si="81"/>
        <v>7500</v>
      </c>
      <c r="G303" s="23">
        <v>37567</v>
      </c>
      <c r="H303" s="114">
        <f t="shared" si="80"/>
        <v>7500</v>
      </c>
      <c r="I303" s="320">
        <f t="shared" si="75"/>
        <v>759</v>
      </c>
      <c r="J303" s="320">
        <f t="shared" si="75"/>
        <v>0</v>
      </c>
      <c r="K303" s="15">
        <f t="shared" si="77"/>
        <v>8259</v>
      </c>
      <c r="L303" s="16">
        <v>7500</v>
      </c>
      <c r="M303" s="72">
        <v>759</v>
      </c>
      <c r="N303" s="72">
        <v>0</v>
      </c>
      <c r="O303" s="15">
        <f t="shared" si="76"/>
        <v>8259</v>
      </c>
      <c r="P303" s="15">
        <f t="shared" si="78"/>
        <v>0</v>
      </c>
      <c r="Q303" s="16">
        <v>0</v>
      </c>
      <c r="R303" s="16">
        <v>0</v>
      </c>
      <c r="S303" s="17">
        <f t="shared" si="79"/>
        <v>0</v>
      </c>
      <c r="T303" s="16">
        <v>0</v>
      </c>
      <c r="U303" s="16">
        <v>0</v>
      </c>
      <c r="V303" s="16">
        <v>120</v>
      </c>
      <c r="W303" s="16"/>
    </row>
    <row r="304" spans="1:23">
      <c r="A304" s="10">
        <v>294</v>
      </c>
      <c r="B304" s="10">
        <v>556</v>
      </c>
      <c r="C304" s="11" t="s">
        <v>243</v>
      </c>
      <c r="D304" s="21">
        <v>37411</v>
      </c>
      <c r="E304" s="142">
        <v>10000</v>
      </c>
      <c r="F304" s="143">
        <f t="shared" si="81"/>
        <v>10000</v>
      </c>
      <c r="G304" s="23">
        <v>37567</v>
      </c>
      <c r="H304" s="114">
        <f t="shared" si="80"/>
        <v>10000</v>
      </c>
      <c r="I304" s="320">
        <f t="shared" si="75"/>
        <v>2264</v>
      </c>
      <c r="J304" s="320">
        <f t="shared" si="75"/>
        <v>0</v>
      </c>
      <c r="K304" s="15">
        <f t="shared" si="77"/>
        <v>12264</v>
      </c>
      <c r="L304" s="16">
        <v>10000</v>
      </c>
      <c r="M304" s="72">
        <v>2264</v>
      </c>
      <c r="N304" s="72">
        <v>0</v>
      </c>
      <c r="O304" s="15">
        <f t="shared" si="76"/>
        <v>12264</v>
      </c>
      <c r="P304" s="15">
        <f t="shared" si="78"/>
        <v>0</v>
      </c>
      <c r="Q304" s="16">
        <v>0</v>
      </c>
      <c r="R304" s="16">
        <v>0</v>
      </c>
      <c r="S304" s="17">
        <f t="shared" si="79"/>
        <v>0</v>
      </c>
      <c r="T304" s="16">
        <v>0</v>
      </c>
      <c r="U304" s="16">
        <v>0</v>
      </c>
      <c r="V304" s="16">
        <v>110</v>
      </c>
      <c r="W304" s="16"/>
    </row>
    <row r="305" spans="1:23" s="50" customFormat="1">
      <c r="A305" s="10">
        <v>295</v>
      </c>
      <c r="B305" s="42">
        <v>557</v>
      </c>
      <c r="C305" s="53" t="s">
        <v>576</v>
      </c>
      <c r="D305" s="51">
        <v>37411</v>
      </c>
      <c r="E305" s="188">
        <v>5000</v>
      </c>
      <c r="F305" s="189">
        <f t="shared" ref="F305:F319" si="82">SUM(E305:E305)</f>
        <v>5000</v>
      </c>
      <c r="G305" s="55">
        <v>37264</v>
      </c>
      <c r="H305" s="44">
        <f t="shared" si="80"/>
        <v>5000</v>
      </c>
      <c r="I305" s="44">
        <f t="shared" si="75"/>
        <v>164</v>
      </c>
      <c r="J305" s="44">
        <f t="shared" si="75"/>
        <v>0</v>
      </c>
      <c r="K305" s="47">
        <f t="shared" si="77"/>
        <v>5164</v>
      </c>
      <c r="L305" s="48">
        <v>836</v>
      </c>
      <c r="M305" s="73">
        <v>164</v>
      </c>
      <c r="N305" s="73">
        <v>0</v>
      </c>
      <c r="O305" s="47">
        <f t="shared" si="76"/>
        <v>1000</v>
      </c>
      <c r="P305" s="98">
        <f t="shared" si="78"/>
        <v>4164</v>
      </c>
      <c r="Q305" s="48">
        <v>669</v>
      </c>
      <c r="R305" s="48">
        <v>0</v>
      </c>
      <c r="S305" s="49">
        <f t="shared" si="79"/>
        <v>4833</v>
      </c>
      <c r="T305" s="48">
        <v>0</v>
      </c>
      <c r="U305" s="48">
        <v>0</v>
      </c>
      <c r="V305" s="48">
        <v>0</v>
      </c>
      <c r="W305" s="48"/>
    </row>
    <row r="306" spans="1:23">
      <c r="A306" s="10">
        <v>296</v>
      </c>
      <c r="B306" s="10">
        <v>558</v>
      </c>
      <c r="C306" s="11" t="s">
        <v>577</v>
      </c>
      <c r="D306" s="21">
        <v>37411</v>
      </c>
      <c r="E306" s="142">
        <v>10000</v>
      </c>
      <c r="F306" s="143">
        <f t="shared" si="82"/>
        <v>10000</v>
      </c>
      <c r="G306" s="23">
        <v>37264</v>
      </c>
      <c r="H306" s="114">
        <f t="shared" si="80"/>
        <v>10000</v>
      </c>
      <c r="I306" s="320">
        <f t="shared" si="75"/>
        <v>1667</v>
      </c>
      <c r="J306" s="320">
        <f t="shared" si="75"/>
        <v>0</v>
      </c>
      <c r="K306" s="15">
        <f t="shared" si="77"/>
        <v>11667</v>
      </c>
      <c r="L306" s="16">
        <v>10000</v>
      </c>
      <c r="M306" s="72">
        <v>1667</v>
      </c>
      <c r="N306" s="72">
        <v>0</v>
      </c>
      <c r="O306" s="15">
        <f t="shared" si="76"/>
        <v>11667</v>
      </c>
      <c r="P306" s="15">
        <f t="shared" si="78"/>
        <v>0</v>
      </c>
      <c r="Q306" s="16">
        <v>0</v>
      </c>
      <c r="R306" s="16">
        <v>0</v>
      </c>
      <c r="S306" s="17">
        <f t="shared" si="79"/>
        <v>0</v>
      </c>
      <c r="T306" s="16">
        <v>0</v>
      </c>
      <c r="U306" s="16">
        <v>0</v>
      </c>
      <c r="V306" s="16">
        <v>0</v>
      </c>
      <c r="W306" s="16"/>
    </row>
    <row r="307" spans="1:23">
      <c r="A307" s="10">
        <v>297</v>
      </c>
      <c r="B307" s="10">
        <v>559</v>
      </c>
      <c r="C307" s="11" t="s">
        <v>578</v>
      </c>
      <c r="D307" s="21">
        <v>37411</v>
      </c>
      <c r="E307" s="142">
        <v>7500</v>
      </c>
      <c r="F307" s="143">
        <f t="shared" si="82"/>
        <v>7500</v>
      </c>
      <c r="G307" s="23">
        <v>37567</v>
      </c>
      <c r="H307" s="114">
        <f t="shared" si="80"/>
        <v>7500</v>
      </c>
      <c r="I307" s="320">
        <f t="shared" si="75"/>
        <v>2134</v>
      </c>
      <c r="J307" s="320">
        <f t="shared" si="75"/>
        <v>0</v>
      </c>
      <c r="K307" s="15">
        <f t="shared" si="77"/>
        <v>9634</v>
      </c>
      <c r="L307" s="16">
        <v>7500</v>
      </c>
      <c r="M307" s="72">
        <v>2134</v>
      </c>
      <c r="N307" s="72">
        <v>0</v>
      </c>
      <c r="O307" s="15">
        <f t="shared" si="76"/>
        <v>9634</v>
      </c>
      <c r="P307" s="15">
        <f t="shared" si="78"/>
        <v>0</v>
      </c>
      <c r="Q307" s="16">
        <v>0</v>
      </c>
      <c r="R307" s="16">
        <v>0</v>
      </c>
      <c r="S307" s="17">
        <f t="shared" si="79"/>
        <v>0</v>
      </c>
      <c r="T307" s="16">
        <v>0</v>
      </c>
      <c r="U307" s="16">
        <v>0</v>
      </c>
      <c r="V307" s="16">
        <v>200</v>
      </c>
      <c r="W307" s="16"/>
    </row>
    <row r="308" spans="1:23">
      <c r="A308" s="10">
        <v>298</v>
      </c>
      <c r="B308" s="10">
        <v>560</v>
      </c>
      <c r="C308" s="11" t="s">
        <v>579</v>
      </c>
      <c r="D308" s="21">
        <v>37411</v>
      </c>
      <c r="E308" s="142">
        <v>10000</v>
      </c>
      <c r="F308" s="143">
        <f t="shared" si="82"/>
        <v>10000</v>
      </c>
      <c r="G308" s="23">
        <v>37567</v>
      </c>
      <c r="H308" s="114">
        <f t="shared" si="80"/>
        <v>10000</v>
      </c>
      <c r="I308" s="320">
        <f t="shared" si="75"/>
        <v>1474</v>
      </c>
      <c r="J308" s="320">
        <f t="shared" si="75"/>
        <v>0</v>
      </c>
      <c r="K308" s="15">
        <f t="shared" si="77"/>
        <v>11474</v>
      </c>
      <c r="L308" s="16">
        <v>10000</v>
      </c>
      <c r="M308" s="72">
        <v>1474</v>
      </c>
      <c r="N308" s="72">
        <v>0</v>
      </c>
      <c r="O308" s="15">
        <f t="shared" si="76"/>
        <v>11474</v>
      </c>
      <c r="P308" s="15">
        <f t="shared" si="78"/>
        <v>0</v>
      </c>
      <c r="Q308" s="16">
        <v>0</v>
      </c>
      <c r="R308" s="16">
        <v>0</v>
      </c>
      <c r="S308" s="17">
        <f t="shared" si="79"/>
        <v>0</v>
      </c>
      <c r="T308" s="16">
        <v>0</v>
      </c>
      <c r="U308" s="16">
        <v>0</v>
      </c>
      <c r="V308" s="16">
        <v>110</v>
      </c>
      <c r="W308" s="16"/>
    </row>
    <row r="309" spans="1:23">
      <c r="A309" s="10">
        <v>299</v>
      </c>
      <c r="B309" s="10">
        <v>561</v>
      </c>
      <c r="C309" s="11" t="s">
        <v>580</v>
      </c>
      <c r="D309" s="21">
        <v>37411</v>
      </c>
      <c r="E309" s="142">
        <v>7500</v>
      </c>
      <c r="F309" s="143">
        <f t="shared" si="82"/>
        <v>7500</v>
      </c>
      <c r="G309" s="23">
        <v>37295</v>
      </c>
      <c r="H309" s="114">
        <f t="shared" si="80"/>
        <v>7500</v>
      </c>
      <c r="I309" s="320">
        <f t="shared" si="75"/>
        <v>1302</v>
      </c>
      <c r="J309" s="320">
        <f t="shared" si="75"/>
        <v>0</v>
      </c>
      <c r="K309" s="15">
        <f t="shared" si="77"/>
        <v>8802</v>
      </c>
      <c r="L309" s="16">
        <v>7500</v>
      </c>
      <c r="M309" s="72">
        <v>1302</v>
      </c>
      <c r="N309" s="72">
        <v>0</v>
      </c>
      <c r="O309" s="15">
        <f t="shared" si="76"/>
        <v>8802</v>
      </c>
      <c r="P309" s="15">
        <f t="shared" si="78"/>
        <v>0</v>
      </c>
      <c r="Q309" s="16">
        <v>0</v>
      </c>
      <c r="R309" s="16">
        <v>0</v>
      </c>
      <c r="S309" s="17">
        <f t="shared" si="79"/>
        <v>0</v>
      </c>
      <c r="T309" s="16">
        <v>0</v>
      </c>
      <c r="U309" s="16">
        <v>0</v>
      </c>
      <c r="V309" s="16">
        <v>90</v>
      </c>
      <c r="W309" s="16"/>
    </row>
    <row r="310" spans="1:23">
      <c r="A310" s="10">
        <v>300</v>
      </c>
      <c r="B310" s="10">
        <v>562</v>
      </c>
      <c r="C310" s="11" t="s">
        <v>182</v>
      </c>
      <c r="D310" s="21">
        <v>37411</v>
      </c>
      <c r="E310" s="142">
        <v>7500</v>
      </c>
      <c r="F310" s="143">
        <f t="shared" si="82"/>
        <v>7500</v>
      </c>
      <c r="G310" s="23">
        <v>37295</v>
      </c>
      <c r="H310" s="114">
        <f t="shared" si="80"/>
        <v>7500</v>
      </c>
      <c r="I310" s="320">
        <f t="shared" ref="I310:J319" si="83">M310</f>
        <v>2420</v>
      </c>
      <c r="J310" s="320">
        <f t="shared" si="83"/>
        <v>0</v>
      </c>
      <c r="K310" s="15">
        <f t="shared" si="77"/>
        <v>9920</v>
      </c>
      <c r="L310" s="16">
        <v>7500</v>
      </c>
      <c r="M310" s="72">
        <v>2420</v>
      </c>
      <c r="N310" s="72">
        <v>0</v>
      </c>
      <c r="O310" s="15">
        <f t="shared" si="76"/>
        <v>9920</v>
      </c>
      <c r="P310" s="15">
        <f t="shared" si="78"/>
        <v>0</v>
      </c>
      <c r="Q310" s="16">
        <v>0</v>
      </c>
      <c r="R310" s="16">
        <v>0</v>
      </c>
      <c r="S310" s="17">
        <f t="shared" si="79"/>
        <v>0</v>
      </c>
      <c r="T310" s="16">
        <v>0</v>
      </c>
      <c r="U310" s="16">
        <v>0</v>
      </c>
      <c r="V310" s="16">
        <v>0</v>
      </c>
      <c r="W310" s="16"/>
    </row>
    <row r="311" spans="1:23">
      <c r="A311" s="10">
        <v>301</v>
      </c>
      <c r="B311" s="10">
        <v>563</v>
      </c>
      <c r="C311" s="11" t="s">
        <v>580</v>
      </c>
      <c r="D311" s="21">
        <v>37411</v>
      </c>
      <c r="E311" s="142">
        <v>7500</v>
      </c>
      <c r="F311" s="143">
        <f t="shared" si="82"/>
        <v>7500</v>
      </c>
      <c r="G311" s="23">
        <v>37295</v>
      </c>
      <c r="H311" s="114">
        <f t="shared" si="80"/>
        <v>7500</v>
      </c>
      <c r="I311" s="320">
        <f t="shared" si="83"/>
        <v>2325</v>
      </c>
      <c r="J311" s="320">
        <f t="shared" si="83"/>
        <v>0</v>
      </c>
      <c r="K311" s="15">
        <f t="shared" si="77"/>
        <v>9825</v>
      </c>
      <c r="L311" s="16">
        <v>7500</v>
      </c>
      <c r="M311" s="72">
        <v>2325</v>
      </c>
      <c r="N311" s="72">
        <v>0</v>
      </c>
      <c r="O311" s="15">
        <f t="shared" si="76"/>
        <v>9825</v>
      </c>
      <c r="P311" s="15">
        <f t="shared" si="78"/>
        <v>0</v>
      </c>
      <c r="Q311" s="16">
        <v>0</v>
      </c>
      <c r="R311" s="16">
        <v>0</v>
      </c>
      <c r="S311" s="17">
        <f t="shared" si="79"/>
        <v>0</v>
      </c>
      <c r="T311" s="16">
        <v>0</v>
      </c>
      <c r="U311" s="16">
        <v>0</v>
      </c>
      <c r="V311" s="16">
        <v>0</v>
      </c>
      <c r="W311" s="16"/>
    </row>
    <row r="312" spans="1:23">
      <c r="A312" s="10">
        <v>302</v>
      </c>
      <c r="B312" s="10">
        <v>564</v>
      </c>
      <c r="C312" s="11" t="s">
        <v>581</v>
      </c>
      <c r="D312" s="21">
        <v>37411</v>
      </c>
      <c r="E312" s="142">
        <v>9000</v>
      </c>
      <c r="F312" s="143">
        <f t="shared" si="82"/>
        <v>9000</v>
      </c>
      <c r="G312" s="23">
        <v>37295</v>
      </c>
      <c r="H312" s="114">
        <f t="shared" si="80"/>
        <v>9000</v>
      </c>
      <c r="I312" s="320">
        <f t="shared" si="83"/>
        <v>1045</v>
      </c>
      <c r="J312" s="320">
        <f t="shared" si="83"/>
        <v>0</v>
      </c>
      <c r="K312" s="15">
        <f t="shared" si="77"/>
        <v>10045</v>
      </c>
      <c r="L312" s="16">
        <v>9000</v>
      </c>
      <c r="M312" s="72">
        <v>1045</v>
      </c>
      <c r="N312" s="72">
        <v>0</v>
      </c>
      <c r="O312" s="15">
        <f t="shared" si="76"/>
        <v>10045</v>
      </c>
      <c r="P312" s="15">
        <f t="shared" si="78"/>
        <v>0</v>
      </c>
      <c r="Q312" s="16">
        <v>0</v>
      </c>
      <c r="R312" s="16">
        <v>0</v>
      </c>
      <c r="S312" s="17">
        <f t="shared" si="79"/>
        <v>0</v>
      </c>
      <c r="T312" s="16">
        <v>0</v>
      </c>
      <c r="U312" s="16">
        <v>0</v>
      </c>
      <c r="V312" s="16">
        <v>140</v>
      </c>
      <c r="W312" s="16"/>
    </row>
    <row r="313" spans="1:23">
      <c r="A313" s="10">
        <v>303</v>
      </c>
      <c r="B313" s="10">
        <v>565</v>
      </c>
      <c r="C313" s="11" t="s">
        <v>582</v>
      </c>
      <c r="D313" s="21">
        <v>37411</v>
      </c>
      <c r="E313" s="142">
        <v>9000</v>
      </c>
      <c r="F313" s="143">
        <f t="shared" si="82"/>
        <v>9000</v>
      </c>
      <c r="G313" s="23">
        <v>37295</v>
      </c>
      <c r="H313" s="114">
        <f t="shared" si="80"/>
        <v>9000</v>
      </c>
      <c r="I313" s="320">
        <f t="shared" si="83"/>
        <v>1390</v>
      </c>
      <c r="J313" s="320">
        <f t="shared" si="83"/>
        <v>0</v>
      </c>
      <c r="K313" s="15">
        <f t="shared" si="77"/>
        <v>10390</v>
      </c>
      <c r="L313" s="16">
        <v>9000</v>
      </c>
      <c r="M313" s="72">
        <v>1390</v>
      </c>
      <c r="N313" s="72">
        <v>0</v>
      </c>
      <c r="O313" s="15">
        <f t="shared" si="76"/>
        <v>10390</v>
      </c>
      <c r="P313" s="15">
        <f t="shared" si="78"/>
        <v>0</v>
      </c>
      <c r="Q313" s="16">
        <v>0</v>
      </c>
      <c r="R313" s="16">
        <v>0</v>
      </c>
      <c r="S313" s="17">
        <f t="shared" si="79"/>
        <v>0</v>
      </c>
      <c r="T313" s="16">
        <v>0</v>
      </c>
      <c r="U313" s="16">
        <v>0</v>
      </c>
      <c r="V313" s="16">
        <v>0</v>
      </c>
      <c r="W313" s="16"/>
    </row>
    <row r="314" spans="1:23">
      <c r="A314" s="10">
        <v>304</v>
      </c>
      <c r="B314" s="10">
        <v>568</v>
      </c>
      <c r="C314" s="11" t="s">
        <v>583</v>
      </c>
      <c r="D314" s="21">
        <v>37411</v>
      </c>
      <c r="E314" s="142">
        <v>7500</v>
      </c>
      <c r="F314" s="143">
        <f t="shared" si="82"/>
        <v>7500</v>
      </c>
      <c r="G314" s="23">
        <v>37295</v>
      </c>
      <c r="H314" s="114">
        <f t="shared" si="80"/>
        <v>7500</v>
      </c>
      <c r="I314" s="320">
        <f t="shared" si="83"/>
        <v>2517</v>
      </c>
      <c r="J314" s="320">
        <f t="shared" si="83"/>
        <v>0</v>
      </c>
      <c r="K314" s="15">
        <f t="shared" si="77"/>
        <v>10017</v>
      </c>
      <c r="L314" s="16">
        <v>7500</v>
      </c>
      <c r="M314" s="72">
        <v>2517</v>
      </c>
      <c r="N314" s="72">
        <v>0</v>
      </c>
      <c r="O314" s="15">
        <f t="shared" si="76"/>
        <v>10017</v>
      </c>
      <c r="P314" s="15">
        <f t="shared" si="78"/>
        <v>0</v>
      </c>
      <c r="Q314" s="16">
        <v>0</v>
      </c>
      <c r="R314" s="16">
        <v>0</v>
      </c>
      <c r="S314" s="17">
        <f t="shared" si="79"/>
        <v>0</v>
      </c>
      <c r="T314" s="16">
        <v>0</v>
      </c>
      <c r="U314" s="16">
        <v>0</v>
      </c>
      <c r="V314" s="16">
        <v>180</v>
      </c>
      <c r="W314" s="16"/>
    </row>
    <row r="315" spans="1:23">
      <c r="A315" s="10">
        <v>305</v>
      </c>
      <c r="B315" s="10">
        <v>571</v>
      </c>
      <c r="C315" s="11" t="s">
        <v>586</v>
      </c>
      <c r="D315" s="114" t="s">
        <v>587</v>
      </c>
      <c r="E315" s="142">
        <v>10000</v>
      </c>
      <c r="F315" s="143">
        <f t="shared" si="82"/>
        <v>10000</v>
      </c>
      <c r="G315" s="23">
        <v>37295</v>
      </c>
      <c r="H315" s="114">
        <f t="shared" si="80"/>
        <v>10000</v>
      </c>
      <c r="I315" s="320">
        <f t="shared" si="83"/>
        <v>667</v>
      </c>
      <c r="J315" s="320">
        <f t="shared" si="83"/>
        <v>0</v>
      </c>
      <c r="K315" s="15">
        <f t="shared" si="77"/>
        <v>10667</v>
      </c>
      <c r="L315" s="16">
        <v>10000</v>
      </c>
      <c r="M315" s="72">
        <v>667</v>
      </c>
      <c r="N315" s="72">
        <v>0</v>
      </c>
      <c r="O315" s="15">
        <f t="shared" si="76"/>
        <v>10667</v>
      </c>
      <c r="P315" s="15">
        <f t="shared" si="78"/>
        <v>0</v>
      </c>
      <c r="Q315" s="16">
        <v>0</v>
      </c>
      <c r="R315" s="16">
        <v>0</v>
      </c>
      <c r="S315" s="17">
        <f t="shared" si="79"/>
        <v>0</v>
      </c>
      <c r="T315" s="16">
        <v>0</v>
      </c>
      <c r="U315" s="16">
        <v>0</v>
      </c>
      <c r="V315" s="16">
        <v>0</v>
      </c>
      <c r="W315" s="16"/>
    </row>
    <row r="316" spans="1:23">
      <c r="A316" s="10">
        <v>306</v>
      </c>
      <c r="B316" s="10">
        <v>572</v>
      </c>
      <c r="C316" s="11" t="s">
        <v>588</v>
      </c>
      <c r="D316" s="114" t="s">
        <v>589</v>
      </c>
      <c r="E316" s="142">
        <v>10000</v>
      </c>
      <c r="F316" s="143">
        <f t="shared" si="82"/>
        <v>10000</v>
      </c>
      <c r="G316" s="23">
        <v>37295</v>
      </c>
      <c r="H316" s="114">
        <f t="shared" si="80"/>
        <v>10000</v>
      </c>
      <c r="I316" s="320">
        <f t="shared" si="83"/>
        <v>1601</v>
      </c>
      <c r="J316" s="320">
        <f t="shared" si="83"/>
        <v>0</v>
      </c>
      <c r="K316" s="15">
        <f t="shared" si="77"/>
        <v>11601</v>
      </c>
      <c r="L316" s="16">
        <v>10000</v>
      </c>
      <c r="M316" s="72">
        <v>1601</v>
      </c>
      <c r="N316" s="72">
        <v>0</v>
      </c>
      <c r="O316" s="15">
        <f t="shared" ref="O316:O341" si="84">L316+M316+N316</f>
        <v>11601</v>
      </c>
      <c r="P316" s="15">
        <f t="shared" si="78"/>
        <v>0</v>
      </c>
      <c r="Q316" s="16">
        <v>0</v>
      </c>
      <c r="R316" s="16">
        <v>0</v>
      </c>
      <c r="S316" s="17">
        <f t="shared" si="79"/>
        <v>0</v>
      </c>
      <c r="T316" s="16">
        <v>0</v>
      </c>
      <c r="U316" s="16">
        <v>0</v>
      </c>
      <c r="V316" s="16">
        <v>80</v>
      </c>
      <c r="W316" s="16"/>
    </row>
    <row r="317" spans="1:23">
      <c r="A317" s="10">
        <v>307</v>
      </c>
      <c r="B317" s="10">
        <v>574</v>
      </c>
      <c r="C317" s="11" t="s">
        <v>590</v>
      </c>
      <c r="D317" s="114" t="s">
        <v>589</v>
      </c>
      <c r="E317" s="142">
        <v>10000</v>
      </c>
      <c r="F317" s="143">
        <f t="shared" si="82"/>
        <v>10000</v>
      </c>
      <c r="G317" s="23">
        <v>37295</v>
      </c>
      <c r="H317" s="114">
        <f t="shared" si="80"/>
        <v>10000</v>
      </c>
      <c r="I317" s="320">
        <f t="shared" si="83"/>
        <v>1674</v>
      </c>
      <c r="J317" s="320">
        <f t="shared" si="83"/>
        <v>0</v>
      </c>
      <c r="K317" s="15">
        <f t="shared" ref="K317:K342" si="85">H317+I317+J317</f>
        <v>11674</v>
      </c>
      <c r="L317" s="16">
        <v>10000</v>
      </c>
      <c r="M317" s="72">
        <v>1674</v>
      </c>
      <c r="N317" s="72">
        <v>0</v>
      </c>
      <c r="O317" s="15">
        <f t="shared" si="84"/>
        <v>11674</v>
      </c>
      <c r="P317" s="15">
        <f t="shared" ref="P317:P342" si="86">H317-L317</f>
        <v>0</v>
      </c>
      <c r="Q317" s="16">
        <v>0</v>
      </c>
      <c r="R317" s="16">
        <v>0</v>
      </c>
      <c r="S317" s="17">
        <f t="shared" ref="S317:S342" si="87">P317+Q317+R317</f>
        <v>0</v>
      </c>
      <c r="T317" s="16">
        <v>0</v>
      </c>
      <c r="U317" s="16">
        <v>0</v>
      </c>
      <c r="V317" s="16">
        <v>90</v>
      </c>
      <c r="W317" s="16"/>
    </row>
    <row r="318" spans="1:23">
      <c r="A318" s="10">
        <v>308</v>
      </c>
      <c r="B318" s="10">
        <v>578</v>
      </c>
      <c r="C318" s="11" t="s">
        <v>591</v>
      </c>
      <c r="D318" s="114" t="s">
        <v>589</v>
      </c>
      <c r="E318" s="142">
        <v>7500</v>
      </c>
      <c r="F318" s="143">
        <f t="shared" si="82"/>
        <v>7500</v>
      </c>
      <c r="G318" s="22" t="s">
        <v>851</v>
      </c>
      <c r="H318" s="114">
        <f t="shared" ref="H318:H346" si="88">F318</f>
        <v>7500</v>
      </c>
      <c r="I318" s="320">
        <f t="shared" si="83"/>
        <v>1215</v>
      </c>
      <c r="J318" s="320">
        <f t="shared" si="83"/>
        <v>0</v>
      </c>
      <c r="K318" s="15">
        <f t="shared" si="85"/>
        <v>8715</v>
      </c>
      <c r="L318" s="16">
        <v>7500</v>
      </c>
      <c r="M318" s="72">
        <v>1215</v>
      </c>
      <c r="N318" s="72">
        <v>0</v>
      </c>
      <c r="O318" s="15">
        <f t="shared" si="84"/>
        <v>8715</v>
      </c>
      <c r="P318" s="15">
        <f t="shared" si="86"/>
        <v>0</v>
      </c>
      <c r="Q318" s="16">
        <v>0</v>
      </c>
      <c r="R318" s="16">
        <v>0</v>
      </c>
      <c r="S318" s="17">
        <f t="shared" si="87"/>
        <v>0</v>
      </c>
      <c r="T318" s="16">
        <v>0</v>
      </c>
      <c r="U318" s="16">
        <v>0</v>
      </c>
      <c r="V318" s="16">
        <v>60</v>
      </c>
      <c r="W318" s="16"/>
    </row>
    <row r="319" spans="1:23">
      <c r="A319" s="10">
        <v>309</v>
      </c>
      <c r="B319" s="10">
        <v>579</v>
      </c>
      <c r="C319" s="11" t="s">
        <v>592</v>
      </c>
      <c r="D319" s="114" t="s">
        <v>589</v>
      </c>
      <c r="E319" s="142">
        <v>7500</v>
      </c>
      <c r="F319" s="143">
        <f t="shared" si="82"/>
        <v>7500</v>
      </c>
      <c r="G319" s="22" t="s">
        <v>851</v>
      </c>
      <c r="H319" s="114">
        <f t="shared" si="88"/>
        <v>7500</v>
      </c>
      <c r="I319" s="320">
        <f t="shared" si="83"/>
        <v>2020</v>
      </c>
      <c r="J319" s="320">
        <f t="shared" si="83"/>
        <v>0</v>
      </c>
      <c r="K319" s="15">
        <f t="shared" si="85"/>
        <v>9520</v>
      </c>
      <c r="L319" s="16">
        <v>7500</v>
      </c>
      <c r="M319" s="72">
        <v>2020</v>
      </c>
      <c r="N319" s="72">
        <v>0</v>
      </c>
      <c r="O319" s="15">
        <f t="shared" si="84"/>
        <v>9520</v>
      </c>
      <c r="P319" s="15">
        <f t="shared" si="86"/>
        <v>0</v>
      </c>
      <c r="Q319" s="16">
        <v>0</v>
      </c>
      <c r="R319" s="16">
        <v>0</v>
      </c>
      <c r="S319" s="17">
        <f t="shared" si="87"/>
        <v>0</v>
      </c>
      <c r="T319" s="16">
        <v>0</v>
      </c>
      <c r="U319" s="16">
        <v>0</v>
      </c>
      <c r="V319" s="16">
        <v>100</v>
      </c>
      <c r="W319" s="16"/>
    </row>
    <row r="320" spans="1:23" s="86" customFormat="1" ht="18.75">
      <c r="A320" s="84"/>
      <c r="B320" s="84"/>
      <c r="C320" s="81" t="s">
        <v>1282</v>
      </c>
      <c r="D320" s="85"/>
      <c r="E320" s="175">
        <f t="shared" ref="E320:W320" si="89">SUM(E241:E319)</f>
        <v>700500</v>
      </c>
      <c r="F320" s="175">
        <f t="shared" si="89"/>
        <v>700500</v>
      </c>
      <c r="G320" s="70"/>
      <c r="H320" s="70">
        <f t="shared" si="89"/>
        <v>700500</v>
      </c>
      <c r="I320" s="70">
        <f t="shared" si="89"/>
        <v>143272</v>
      </c>
      <c r="J320" s="70">
        <f t="shared" si="89"/>
        <v>40</v>
      </c>
      <c r="K320" s="70">
        <f t="shared" si="89"/>
        <v>843812</v>
      </c>
      <c r="L320" s="70">
        <f t="shared" si="89"/>
        <v>674041</v>
      </c>
      <c r="M320" s="70">
        <f t="shared" si="89"/>
        <v>143272</v>
      </c>
      <c r="N320" s="70">
        <f t="shared" si="89"/>
        <v>40</v>
      </c>
      <c r="O320" s="70">
        <f t="shared" si="89"/>
        <v>817353</v>
      </c>
      <c r="P320" s="70">
        <f t="shared" si="89"/>
        <v>26459</v>
      </c>
      <c r="Q320" s="70">
        <f t="shared" si="89"/>
        <v>2921</v>
      </c>
      <c r="R320" s="70">
        <f t="shared" si="89"/>
        <v>0</v>
      </c>
      <c r="S320" s="70">
        <f t="shared" si="89"/>
        <v>29380</v>
      </c>
      <c r="T320" s="70">
        <f t="shared" si="89"/>
        <v>0</v>
      </c>
      <c r="U320" s="70">
        <f t="shared" si="89"/>
        <v>0</v>
      </c>
      <c r="V320" s="70">
        <f t="shared" si="89"/>
        <v>4045</v>
      </c>
      <c r="W320" s="70">
        <f t="shared" si="89"/>
        <v>0</v>
      </c>
    </row>
    <row r="321" spans="1:23">
      <c r="A321" s="10">
        <v>310</v>
      </c>
      <c r="B321" s="10">
        <v>586</v>
      </c>
      <c r="C321" s="11" t="s">
        <v>487</v>
      </c>
      <c r="D321" s="21">
        <v>37417</v>
      </c>
      <c r="E321" s="142">
        <v>10000</v>
      </c>
      <c r="F321" s="143">
        <f t="shared" ref="F321:F332" si="90">SUM(E321:E321)</f>
        <v>10000</v>
      </c>
      <c r="G321" s="22" t="s">
        <v>851</v>
      </c>
      <c r="H321" s="114">
        <f t="shared" si="88"/>
        <v>10000</v>
      </c>
      <c r="I321" s="114">
        <f t="shared" ref="I321:J348" si="91">M321</f>
        <v>910</v>
      </c>
      <c r="J321" s="114">
        <f t="shared" si="91"/>
        <v>0</v>
      </c>
      <c r="K321" s="15">
        <f t="shared" si="85"/>
        <v>10910</v>
      </c>
      <c r="L321" s="16">
        <v>10000</v>
      </c>
      <c r="M321" s="72">
        <v>910</v>
      </c>
      <c r="N321" s="72">
        <v>0</v>
      </c>
      <c r="O321" s="15">
        <f t="shared" si="84"/>
        <v>10910</v>
      </c>
      <c r="P321" s="15">
        <f t="shared" si="86"/>
        <v>0</v>
      </c>
      <c r="Q321" s="16">
        <v>0</v>
      </c>
      <c r="R321" s="16">
        <v>0</v>
      </c>
      <c r="S321" s="17">
        <f t="shared" si="87"/>
        <v>0</v>
      </c>
      <c r="T321" s="16">
        <v>0</v>
      </c>
      <c r="U321" s="16">
        <v>0</v>
      </c>
      <c r="V321" s="16">
        <v>0</v>
      </c>
      <c r="W321" s="16"/>
    </row>
    <row r="322" spans="1:23">
      <c r="A322" s="10">
        <v>311</v>
      </c>
      <c r="B322" s="10">
        <v>590</v>
      </c>
      <c r="C322" s="11" t="s">
        <v>387</v>
      </c>
      <c r="D322" s="21">
        <v>37417</v>
      </c>
      <c r="E322" s="142">
        <v>9000</v>
      </c>
      <c r="F322" s="143">
        <f t="shared" si="90"/>
        <v>9000</v>
      </c>
      <c r="G322" s="22" t="s">
        <v>851</v>
      </c>
      <c r="H322" s="114">
        <f t="shared" si="88"/>
        <v>9000</v>
      </c>
      <c r="I322" s="114">
        <f t="shared" si="91"/>
        <v>3320</v>
      </c>
      <c r="J322" s="114">
        <f t="shared" si="91"/>
        <v>0</v>
      </c>
      <c r="K322" s="15">
        <f t="shared" si="85"/>
        <v>12320</v>
      </c>
      <c r="L322" s="16">
        <v>9000</v>
      </c>
      <c r="M322" s="72">
        <v>3320</v>
      </c>
      <c r="N322" s="72">
        <v>0</v>
      </c>
      <c r="O322" s="15">
        <f t="shared" si="84"/>
        <v>12320</v>
      </c>
      <c r="P322" s="15">
        <f t="shared" si="86"/>
        <v>0</v>
      </c>
      <c r="Q322" s="16">
        <v>0</v>
      </c>
      <c r="R322" s="16">
        <v>0</v>
      </c>
      <c r="S322" s="17">
        <f t="shared" si="87"/>
        <v>0</v>
      </c>
      <c r="T322" s="16">
        <v>0</v>
      </c>
      <c r="U322" s="16">
        <v>0</v>
      </c>
      <c r="V322" s="16">
        <v>170</v>
      </c>
      <c r="W322" s="16"/>
    </row>
    <row r="323" spans="1:23">
      <c r="A323" s="10">
        <v>312</v>
      </c>
      <c r="B323" s="10">
        <v>591</v>
      </c>
      <c r="C323" s="11" t="s">
        <v>575</v>
      </c>
      <c r="D323" s="21">
        <v>37417</v>
      </c>
      <c r="E323" s="142">
        <v>9000</v>
      </c>
      <c r="F323" s="143">
        <f t="shared" si="90"/>
        <v>9000</v>
      </c>
      <c r="G323" s="22" t="s">
        <v>851</v>
      </c>
      <c r="H323" s="114">
        <f t="shared" si="88"/>
        <v>9000</v>
      </c>
      <c r="I323" s="114">
        <f t="shared" si="91"/>
        <v>5280</v>
      </c>
      <c r="J323" s="114">
        <f t="shared" si="91"/>
        <v>0</v>
      </c>
      <c r="K323" s="15">
        <f t="shared" si="85"/>
        <v>14280</v>
      </c>
      <c r="L323" s="16">
        <v>9000</v>
      </c>
      <c r="M323" s="72">
        <v>5280</v>
      </c>
      <c r="N323" s="72">
        <v>0</v>
      </c>
      <c r="O323" s="15">
        <f t="shared" si="84"/>
        <v>14280</v>
      </c>
      <c r="P323" s="15">
        <f t="shared" si="86"/>
        <v>0</v>
      </c>
      <c r="Q323" s="16">
        <v>0</v>
      </c>
      <c r="R323" s="16">
        <v>0</v>
      </c>
      <c r="S323" s="17">
        <f t="shared" si="87"/>
        <v>0</v>
      </c>
      <c r="T323" s="16">
        <v>0</v>
      </c>
      <c r="U323" s="16">
        <v>0</v>
      </c>
      <c r="V323" s="16">
        <v>0</v>
      </c>
      <c r="W323" s="16"/>
    </row>
    <row r="324" spans="1:23">
      <c r="A324" s="10">
        <v>313</v>
      </c>
      <c r="B324" s="10">
        <v>592</v>
      </c>
      <c r="C324" s="11" t="s">
        <v>601</v>
      </c>
      <c r="D324" s="21">
        <v>37417</v>
      </c>
      <c r="E324" s="142">
        <v>9000</v>
      </c>
      <c r="F324" s="143">
        <f t="shared" si="90"/>
        <v>9000</v>
      </c>
      <c r="G324" s="22" t="s">
        <v>851</v>
      </c>
      <c r="H324" s="114">
        <f t="shared" si="88"/>
        <v>9000</v>
      </c>
      <c r="I324" s="114">
        <f t="shared" si="91"/>
        <v>2705</v>
      </c>
      <c r="J324" s="114">
        <f t="shared" si="91"/>
        <v>0</v>
      </c>
      <c r="K324" s="15">
        <f t="shared" si="85"/>
        <v>11705</v>
      </c>
      <c r="L324" s="16">
        <v>9000</v>
      </c>
      <c r="M324" s="72">
        <v>2705</v>
      </c>
      <c r="N324" s="72">
        <v>0</v>
      </c>
      <c r="O324" s="15">
        <f t="shared" si="84"/>
        <v>11705</v>
      </c>
      <c r="P324" s="15">
        <f t="shared" si="86"/>
        <v>0</v>
      </c>
      <c r="Q324" s="16">
        <v>0</v>
      </c>
      <c r="R324" s="16">
        <v>0</v>
      </c>
      <c r="S324" s="17">
        <f t="shared" si="87"/>
        <v>0</v>
      </c>
      <c r="T324" s="16">
        <v>0</v>
      </c>
      <c r="U324" s="16">
        <v>0</v>
      </c>
      <c r="V324" s="16">
        <v>0</v>
      </c>
      <c r="W324" s="16"/>
    </row>
    <row r="325" spans="1:23">
      <c r="A325" s="10">
        <v>314</v>
      </c>
      <c r="B325" s="10">
        <v>595</v>
      </c>
      <c r="C325" s="11" t="s">
        <v>603</v>
      </c>
      <c r="D325" s="21">
        <v>37417</v>
      </c>
      <c r="E325" s="142">
        <v>10000</v>
      </c>
      <c r="F325" s="143">
        <f t="shared" si="90"/>
        <v>10000</v>
      </c>
      <c r="G325" s="22" t="s">
        <v>851</v>
      </c>
      <c r="H325" s="114">
        <f t="shared" si="88"/>
        <v>10000</v>
      </c>
      <c r="I325" s="114">
        <f t="shared" si="91"/>
        <v>2879</v>
      </c>
      <c r="J325" s="114">
        <f t="shared" si="91"/>
        <v>0</v>
      </c>
      <c r="K325" s="15">
        <f t="shared" si="85"/>
        <v>12879</v>
      </c>
      <c r="L325" s="16">
        <v>10000</v>
      </c>
      <c r="M325" s="72">
        <v>2879</v>
      </c>
      <c r="N325" s="72">
        <v>0</v>
      </c>
      <c r="O325" s="15">
        <f t="shared" si="84"/>
        <v>12879</v>
      </c>
      <c r="P325" s="15">
        <f t="shared" si="86"/>
        <v>0</v>
      </c>
      <c r="Q325" s="16">
        <v>0</v>
      </c>
      <c r="R325" s="16">
        <v>0</v>
      </c>
      <c r="S325" s="17">
        <f t="shared" si="87"/>
        <v>0</v>
      </c>
      <c r="T325" s="16">
        <v>0</v>
      </c>
      <c r="U325" s="16">
        <v>0</v>
      </c>
      <c r="V325" s="16">
        <v>270</v>
      </c>
      <c r="W325" s="16"/>
    </row>
    <row r="326" spans="1:23">
      <c r="A326" s="10">
        <v>315</v>
      </c>
      <c r="B326" s="10">
        <v>596</v>
      </c>
      <c r="C326" s="11" t="s">
        <v>545</v>
      </c>
      <c r="D326" s="21">
        <v>37417</v>
      </c>
      <c r="E326" s="142">
        <v>9000</v>
      </c>
      <c r="F326" s="143">
        <f t="shared" si="90"/>
        <v>9000</v>
      </c>
      <c r="G326" s="22" t="s">
        <v>851</v>
      </c>
      <c r="H326" s="114">
        <f t="shared" si="88"/>
        <v>9000</v>
      </c>
      <c r="I326" s="114">
        <f t="shared" si="91"/>
        <v>1392</v>
      </c>
      <c r="J326" s="114">
        <f t="shared" si="91"/>
        <v>0</v>
      </c>
      <c r="K326" s="15">
        <f t="shared" si="85"/>
        <v>10392</v>
      </c>
      <c r="L326" s="16">
        <v>9000</v>
      </c>
      <c r="M326" s="72">
        <v>1392</v>
      </c>
      <c r="N326" s="72">
        <v>0</v>
      </c>
      <c r="O326" s="15">
        <f t="shared" si="84"/>
        <v>10392</v>
      </c>
      <c r="P326" s="15">
        <f t="shared" si="86"/>
        <v>0</v>
      </c>
      <c r="Q326" s="16">
        <v>0</v>
      </c>
      <c r="R326" s="16">
        <v>0</v>
      </c>
      <c r="S326" s="17">
        <f t="shared" si="87"/>
        <v>0</v>
      </c>
      <c r="T326" s="16">
        <v>0</v>
      </c>
      <c r="U326" s="16">
        <v>0</v>
      </c>
      <c r="V326" s="16">
        <v>135</v>
      </c>
      <c r="W326" s="16"/>
    </row>
    <row r="327" spans="1:23">
      <c r="A327" s="10">
        <v>316</v>
      </c>
      <c r="B327" s="10">
        <v>598</v>
      </c>
      <c r="C327" s="11" t="s">
        <v>605</v>
      </c>
      <c r="D327" s="21">
        <v>37417</v>
      </c>
      <c r="E327" s="142">
        <v>9000</v>
      </c>
      <c r="F327" s="143">
        <f t="shared" si="90"/>
        <v>9000</v>
      </c>
      <c r="G327" s="22" t="s">
        <v>851</v>
      </c>
      <c r="H327" s="114">
        <f t="shared" si="88"/>
        <v>9000</v>
      </c>
      <c r="I327" s="114">
        <f t="shared" si="91"/>
        <v>1630</v>
      </c>
      <c r="J327" s="114">
        <f t="shared" si="91"/>
        <v>0</v>
      </c>
      <c r="K327" s="15">
        <f t="shared" si="85"/>
        <v>10630</v>
      </c>
      <c r="L327" s="16">
        <v>9000</v>
      </c>
      <c r="M327" s="72">
        <v>1630</v>
      </c>
      <c r="N327" s="72">
        <v>0</v>
      </c>
      <c r="O327" s="15">
        <f t="shared" si="84"/>
        <v>10630</v>
      </c>
      <c r="P327" s="15">
        <f t="shared" si="86"/>
        <v>0</v>
      </c>
      <c r="Q327" s="16">
        <v>0</v>
      </c>
      <c r="R327" s="16">
        <v>0</v>
      </c>
      <c r="S327" s="17">
        <f t="shared" si="87"/>
        <v>0</v>
      </c>
      <c r="T327" s="16">
        <v>0</v>
      </c>
      <c r="U327" s="16">
        <v>0</v>
      </c>
      <c r="V327" s="16">
        <v>80</v>
      </c>
      <c r="W327" s="16"/>
    </row>
    <row r="328" spans="1:23">
      <c r="A328" s="10">
        <v>317</v>
      </c>
      <c r="B328" s="10">
        <v>599</v>
      </c>
      <c r="C328" s="11" t="s">
        <v>606</v>
      </c>
      <c r="D328" s="21">
        <v>37417</v>
      </c>
      <c r="E328" s="142">
        <v>9000</v>
      </c>
      <c r="F328" s="143">
        <f t="shared" si="90"/>
        <v>9000</v>
      </c>
      <c r="G328" s="23">
        <v>37774</v>
      </c>
      <c r="H328" s="114">
        <f t="shared" si="88"/>
        <v>9000</v>
      </c>
      <c r="I328" s="114">
        <f t="shared" si="91"/>
        <v>2829</v>
      </c>
      <c r="J328" s="114">
        <f t="shared" si="91"/>
        <v>0</v>
      </c>
      <c r="K328" s="15">
        <f t="shared" si="85"/>
        <v>11829</v>
      </c>
      <c r="L328" s="16">
        <v>9000</v>
      </c>
      <c r="M328" s="72">
        <v>2829</v>
      </c>
      <c r="N328" s="72">
        <v>0</v>
      </c>
      <c r="O328" s="15">
        <f t="shared" si="84"/>
        <v>11829</v>
      </c>
      <c r="P328" s="15">
        <f t="shared" si="86"/>
        <v>0</v>
      </c>
      <c r="Q328" s="16">
        <v>0</v>
      </c>
      <c r="R328" s="16">
        <v>0</v>
      </c>
      <c r="S328" s="17">
        <f t="shared" si="87"/>
        <v>0</v>
      </c>
      <c r="T328" s="16">
        <v>0</v>
      </c>
      <c r="U328" s="16">
        <v>0</v>
      </c>
      <c r="V328" s="16">
        <v>120</v>
      </c>
      <c r="W328" s="16"/>
    </row>
    <row r="329" spans="1:23">
      <c r="A329" s="10">
        <v>318</v>
      </c>
      <c r="B329" s="10">
        <v>600</v>
      </c>
      <c r="C329" s="11" t="s">
        <v>542</v>
      </c>
      <c r="D329" s="21">
        <v>37417</v>
      </c>
      <c r="E329" s="142">
        <v>10000</v>
      </c>
      <c r="F329" s="143">
        <f t="shared" si="90"/>
        <v>10000</v>
      </c>
      <c r="G329" s="23">
        <v>37774</v>
      </c>
      <c r="H329" s="114">
        <f t="shared" si="88"/>
        <v>10000</v>
      </c>
      <c r="I329" s="114">
        <f t="shared" si="91"/>
        <v>5644</v>
      </c>
      <c r="J329" s="114">
        <f t="shared" si="91"/>
        <v>0</v>
      </c>
      <c r="K329" s="15">
        <f t="shared" si="85"/>
        <v>15644</v>
      </c>
      <c r="L329" s="16">
        <v>10000</v>
      </c>
      <c r="M329" s="72">
        <v>5644</v>
      </c>
      <c r="N329" s="72">
        <v>0</v>
      </c>
      <c r="O329" s="15">
        <f t="shared" si="84"/>
        <v>15644</v>
      </c>
      <c r="P329" s="15">
        <f t="shared" si="86"/>
        <v>0</v>
      </c>
      <c r="Q329" s="16">
        <v>0</v>
      </c>
      <c r="R329" s="16">
        <v>0</v>
      </c>
      <c r="S329" s="17">
        <f t="shared" si="87"/>
        <v>0</v>
      </c>
      <c r="T329" s="16">
        <v>0</v>
      </c>
      <c r="U329" s="16">
        <v>0</v>
      </c>
      <c r="V329" s="16">
        <v>0</v>
      </c>
      <c r="W329" s="16"/>
    </row>
    <row r="330" spans="1:23">
      <c r="A330" s="10">
        <v>319</v>
      </c>
      <c r="B330" s="10">
        <v>601</v>
      </c>
      <c r="C330" s="11" t="s">
        <v>287</v>
      </c>
      <c r="D330" s="21">
        <v>37417</v>
      </c>
      <c r="E330" s="142">
        <v>10000</v>
      </c>
      <c r="F330" s="143">
        <f t="shared" si="90"/>
        <v>10000</v>
      </c>
      <c r="G330" s="23">
        <v>37774</v>
      </c>
      <c r="H330" s="114">
        <f t="shared" si="88"/>
        <v>10000</v>
      </c>
      <c r="I330" s="114">
        <f t="shared" si="91"/>
        <v>1636</v>
      </c>
      <c r="J330" s="114">
        <f t="shared" si="91"/>
        <v>0</v>
      </c>
      <c r="K330" s="15">
        <f t="shared" si="85"/>
        <v>11636</v>
      </c>
      <c r="L330" s="16">
        <v>10000</v>
      </c>
      <c r="M330" s="72">
        <v>1636</v>
      </c>
      <c r="N330" s="72">
        <v>0</v>
      </c>
      <c r="O330" s="15">
        <f t="shared" si="84"/>
        <v>11636</v>
      </c>
      <c r="P330" s="15">
        <f t="shared" si="86"/>
        <v>0</v>
      </c>
      <c r="Q330" s="16">
        <v>0</v>
      </c>
      <c r="R330" s="16">
        <v>0</v>
      </c>
      <c r="S330" s="17">
        <f t="shared" si="87"/>
        <v>0</v>
      </c>
      <c r="T330" s="16">
        <v>0</v>
      </c>
      <c r="U330" s="16">
        <v>0</v>
      </c>
      <c r="V330" s="16">
        <v>0</v>
      </c>
      <c r="W330" s="16"/>
    </row>
    <row r="331" spans="1:23">
      <c r="A331" s="10">
        <v>320</v>
      </c>
      <c r="B331" s="10">
        <v>609</v>
      </c>
      <c r="C331" s="11" t="s">
        <v>610</v>
      </c>
      <c r="D331" s="21">
        <v>37417</v>
      </c>
      <c r="E331" s="142">
        <v>10000</v>
      </c>
      <c r="F331" s="143">
        <f t="shared" si="90"/>
        <v>10000</v>
      </c>
      <c r="G331" s="23">
        <v>37774</v>
      </c>
      <c r="H331" s="114">
        <f t="shared" si="88"/>
        <v>10000</v>
      </c>
      <c r="I331" s="114">
        <f t="shared" si="91"/>
        <v>1765</v>
      </c>
      <c r="J331" s="114">
        <f t="shared" si="91"/>
        <v>0</v>
      </c>
      <c r="K331" s="15">
        <f t="shared" si="85"/>
        <v>11765</v>
      </c>
      <c r="L331" s="16">
        <v>10000</v>
      </c>
      <c r="M331" s="72">
        <v>1765</v>
      </c>
      <c r="N331" s="72">
        <v>0</v>
      </c>
      <c r="O331" s="15">
        <f t="shared" si="84"/>
        <v>11765</v>
      </c>
      <c r="P331" s="15">
        <f t="shared" si="86"/>
        <v>0</v>
      </c>
      <c r="Q331" s="16">
        <v>0</v>
      </c>
      <c r="R331" s="16">
        <v>0</v>
      </c>
      <c r="S331" s="17">
        <f t="shared" si="87"/>
        <v>0</v>
      </c>
      <c r="T331" s="16">
        <v>0</v>
      </c>
      <c r="U331" s="16">
        <v>0</v>
      </c>
      <c r="V331" s="16">
        <v>80</v>
      </c>
      <c r="W331" s="16"/>
    </row>
    <row r="332" spans="1:23" s="50" customFormat="1">
      <c r="A332" s="10">
        <v>321</v>
      </c>
      <c r="B332" s="42">
        <v>610</v>
      </c>
      <c r="C332" s="53" t="s">
        <v>239</v>
      </c>
      <c r="D332" s="51">
        <v>37417</v>
      </c>
      <c r="E332" s="188">
        <v>6000</v>
      </c>
      <c r="F332" s="189">
        <f t="shared" si="90"/>
        <v>6000</v>
      </c>
      <c r="G332" s="55">
        <v>37774</v>
      </c>
      <c r="H332" s="44">
        <f t="shared" si="88"/>
        <v>6000</v>
      </c>
      <c r="I332" s="114">
        <f t="shared" si="91"/>
        <v>950</v>
      </c>
      <c r="J332" s="114">
        <f t="shared" si="91"/>
        <v>0</v>
      </c>
      <c r="K332" s="47">
        <f t="shared" si="85"/>
        <v>6950</v>
      </c>
      <c r="L332" s="48">
        <v>2950</v>
      </c>
      <c r="M332" s="73">
        <v>950</v>
      </c>
      <c r="N332" s="73">
        <v>0</v>
      </c>
      <c r="O332" s="47">
        <f t="shared" si="84"/>
        <v>3900</v>
      </c>
      <c r="P332" s="98">
        <f t="shared" si="86"/>
        <v>3050</v>
      </c>
      <c r="Q332" s="48">
        <v>0</v>
      </c>
      <c r="R332" s="48">
        <v>0</v>
      </c>
      <c r="S332" s="49">
        <f t="shared" si="87"/>
        <v>3050</v>
      </c>
      <c r="T332" s="48">
        <v>0</v>
      </c>
      <c r="U332" s="48">
        <v>0</v>
      </c>
      <c r="V332" s="48">
        <v>0</v>
      </c>
      <c r="W332" s="48"/>
    </row>
    <row r="333" spans="1:23">
      <c r="A333" s="10">
        <v>322</v>
      </c>
      <c r="B333" s="10">
        <v>619</v>
      </c>
      <c r="C333" s="11" t="s">
        <v>374</v>
      </c>
      <c r="D333" s="21">
        <v>37773</v>
      </c>
      <c r="E333" s="142">
        <v>7500</v>
      </c>
      <c r="F333" s="143">
        <f t="shared" ref="F333:F347" si="92">SUM(E333:E333)</f>
        <v>7500</v>
      </c>
      <c r="G333" s="23">
        <v>37777</v>
      </c>
      <c r="H333" s="114">
        <f t="shared" si="88"/>
        <v>7500</v>
      </c>
      <c r="I333" s="114">
        <f t="shared" si="91"/>
        <v>1371</v>
      </c>
      <c r="J333" s="114">
        <f t="shared" si="91"/>
        <v>0</v>
      </c>
      <c r="K333" s="15">
        <f t="shared" si="85"/>
        <v>8871</v>
      </c>
      <c r="L333" s="16">
        <v>7500</v>
      </c>
      <c r="M333" s="72">
        <v>1371</v>
      </c>
      <c r="N333" s="72">
        <v>0</v>
      </c>
      <c r="O333" s="15">
        <f t="shared" si="84"/>
        <v>8871</v>
      </c>
      <c r="P333" s="15">
        <f t="shared" si="86"/>
        <v>0</v>
      </c>
      <c r="Q333" s="16">
        <v>0</v>
      </c>
      <c r="R333" s="16">
        <v>0</v>
      </c>
      <c r="S333" s="17">
        <f t="shared" si="87"/>
        <v>0</v>
      </c>
      <c r="T333" s="16">
        <v>0</v>
      </c>
      <c r="U333" s="16">
        <v>0</v>
      </c>
      <c r="V333" s="16">
        <v>240</v>
      </c>
      <c r="W333" s="16"/>
    </row>
    <row r="334" spans="1:23">
      <c r="A334" s="10">
        <v>323</v>
      </c>
      <c r="B334" s="10">
        <v>620</v>
      </c>
      <c r="C334" s="11" t="s">
        <v>618</v>
      </c>
      <c r="D334" s="21">
        <v>37773</v>
      </c>
      <c r="E334" s="142">
        <v>7500</v>
      </c>
      <c r="F334" s="143">
        <f t="shared" si="92"/>
        <v>7500</v>
      </c>
      <c r="G334" s="23">
        <v>37777</v>
      </c>
      <c r="H334" s="114">
        <f t="shared" si="88"/>
        <v>7500</v>
      </c>
      <c r="I334" s="114">
        <f t="shared" si="91"/>
        <v>1570</v>
      </c>
      <c r="J334" s="114">
        <f t="shared" si="91"/>
        <v>0</v>
      </c>
      <c r="K334" s="15">
        <f t="shared" si="85"/>
        <v>9070</v>
      </c>
      <c r="L334" s="16">
        <v>7500</v>
      </c>
      <c r="M334" s="72">
        <v>1570</v>
      </c>
      <c r="N334" s="72">
        <v>0</v>
      </c>
      <c r="O334" s="15">
        <f t="shared" si="84"/>
        <v>9070</v>
      </c>
      <c r="P334" s="15">
        <f t="shared" si="86"/>
        <v>0</v>
      </c>
      <c r="Q334" s="16">
        <v>0</v>
      </c>
      <c r="R334" s="16">
        <v>0</v>
      </c>
      <c r="S334" s="17">
        <f t="shared" si="87"/>
        <v>0</v>
      </c>
      <c r="T334" s="16">
        <v>0</v>
      </c>
      <c r="U334" s="16">
        <v>0</v>
      </c>
      <c r="V334" s="16">
        <v>120</v>
      </c>
      <c r="W334" s="16"/>
    </row>
    <row r="335" spans="1:23">
      <c r="A335" s="10">
        <v>324</v>
      </c>
      <c r="B335" s="10">
        <v>625</v>
      </c>
      <c r="C335" s="11" t="s">
        <v>622</v>
      </c>
      <c r="D335" s="21">
        <v>37773</v>
      </c>
      <c r="E335" s="142">
        <v>7500</v>
      </c>
      <c r="F335" s="143">
        <f t="shared" si="92"/>
        <v>7500</v>
      </c>
      <c r="G335" s="23">
        <v>37777</v>
      </c>
      <c r="H335" s="114">
        <f t="shared" si="88"/>
        <v>7500</v>
      </c>
      <c r="I335" s="114">
        <f t="shared" si="91"/>
        <v>1561</v>
      </c>
      <c r="J335" s="114">
        <f t="shared" si="91"/>
        <v>0</v>
      </c>
      <c r="K335" s="15">
        <f t="shared" si="85"/>
        <v>9061</v>
      </c>
      <c r="L335" s="16">
        <v>7500</v>
      </c>
      <c r="M335" s="72">
        <v>1561</v>
      </c>
      <c r="N335" s="72">
        <v>0</v>
      </c>
      <c r="O335" s="15">
        <f t="shared" si="84"/>
        <v>9061</v>
      </c>
      <c r="P335" s="15">
        <f t="shared" si="86"/>
        <v>0</v>
      </c>
      <c r="Q335" s="16">
        <v>0</v>
      </c>
      <c r="R335" s="16">
        <v>0</v>
      </c>
      <c r="S335" s="17">
        <f t="shared" si="87"/>
        <v>0</v>
      </c>
      <c r="T335" s="16">
        <v>0</v>
      </c>
      <c r="U335" s="16">
        <v>0</v>
      </c>
      <c r="V335" s="16">
        <v>200</v>
      </c>
      <c r="W335" s="16"/>
    </row>
    <row r="336" spans="1:23">
      <c r="A336" s="10">
        <v>325</v>
      </c>
      <c r="B336" s="10">
        <v>627</v>
      </c>
      <c r="C336" s="11" t="s">
        <v>623</v>
      </c>
      <c r="D336" s="21">
        <v>37773</v>
      </c>
      <c r="E336" s="142">
        <v>10000</v>
      </c>
      <c r="F336" s="143">
        <f t="shared" si="92"/>
        <v>10000</v>
      </c>
      <c r="G336" s="23">
        <v>37777</v>
      </c>
      <c r="H336" s="114">
        <f t="shared" si="88"/>
        <v>10000</v>
      </c>
      <c r="I336" s="114">
        <f t="shared" si="91"/>
        <v>1670</v>
      </c>
      <c r="J336" s="114">
        <f t="shared" si="91"/>
        <v>0</v>
      </c>
      <c r="K336" s="15">
        <f t="shared" si="85"/>
        <v>11670</v>
      </c>
      <c r="L336" s="16">
        <v>10000</v>
      </c>
      <c r="M336" s="72">
        <v>1670</v>
      </c>
      <c r="N336" s="72">
        <v>0</v>
      </c>
      <c r="O336" s="15">
        <f t="shared" si="84"/>
        <v>11670</v>
      </c>
      <c r="P336" s="15">
        <f t="shared" si="86"/>
        <v>0</v>
      </c>
      <c r="Q336" s="16">
        <v>0</v>
      </c>
      <c r="R336" s="16">
        <v>0</v>
      </c>
      <c r="S336" s="17">
        <f t="shared" si="87"/>
        <v>0</v>
      </c>
      <c r="T336" s="16">
        <v>0</v>
      </c>
      <c r="U336" s="16">
        <v>0</v>
      </c>
      <c r="V336" s="16">
        <v>0</v>
      </c>
      <c r="W336" s="16"/>
    </row>
    <row r="337" spans="1:23">
      <c r="A337" s="10">
        <v>326</v>
      </c>
      <c r="B337" s="10">
        <v>628</v>
      </c>
      <c r="C337" s="11" t="s">
        <v>624</v>
      </c>
      <c r="D337" s="21">
        <v>37773</v>
      </c>
      <c r="E337" s="142">
        <v>7500</v>
      </c>
      <c r="F337" s="143">
        <f t="shared" si="92"/>
        <v>7500</v>
      </c>
      <c r="G337" s="23">
        <v>37777</v>
      </c>
      <c r="H337" s="114">
        <f t="shared" si="88"/>
        <v>7500</v>
      </c>
      <c r="I337" s="114">
        <f t="shared" si="91"/>
        <v>2820</v>
      </c>
      <c r="J337" s="114">
        <f t="shared" si="91"/>
        <v>0</v>
      </c>
      <c r="K337" s="15">
        <f t="shared" si="85"/>
        <v>10320</v>
      </c>
      <c r="L337" s="16">
        <v>7500</v>
      </c>
      <c r="M337" s="72">
        <v>2820</v>
      </c>
      <c r="N337" s="72">
        <v>0</v>
      </c>
      <c r="O337" s="15">
        <f t="shared" si="84"/>
        <v>10320</v>
      </c>
      <c r="P337" s="15">
        <f t="shared" si="86"/>
        <v>0</v>
      </c>
      <c r="Q337" s="16">
        <v>0</v>
      </c>
      <c r="R337" s="16">
        <v>0</v>
      </c>
      <c r="S337" s="17">
        <f t="shared" si="87"/>
        <v>0</v>
      </c>
      <c r="T337" s="16">
        <v>0</v>
      </c>
      <c r="U337" s="16">
        <v>0</v>
      </c>
      <c r="V337" s="16">
        <v>100</v>
      </c>
      <c r="W337" s="16"/>
    </row>
    <row r="338" spans="1:23">
      <c r="A338" s="10">
        <v>327</v>
      </c>
      <c r="B338" s="10">
        <v>629</v>
      </c>
      <c r="C338" s="11" t="s">
        <v>625</v>
      </c>
      <c r="D338" s="21">
        <v>37773</v>
      </c>
      <c r="E338" s="142">
        <v>10000</v>
      </c>
      <c r="F338" s="143">
        <f t="shared" si="92"/>
        <v>10000</v>
      </c>
      <c r="G338" s="23">
        <v>37777</v>
      </c>
      <c r="H338" s="114">
        <f t="shared" si="88"/>
        <v>10000</v>
      </c>
      <c r="I338" s="114">
        <f t="shared" si="91"/>
        <v>1716</v>
      </c>
      <c r="J338" s="114">
        <f t="shared" si="91"/>
        <v>0</v>
      </c>
      <c r="K338" s="15">
        <f t="shared" si="85"/>
        <v>11716</v>
      </c>
      <c r="L338" s="16">
        <v>10000</v>
      </c>
      <c r="M338" s="72">
        <v>1716</v>
      </c>
      <c r="N338" s="72">
        <v>0</v>
      </c>
      <c r="O338" s="15">
        <f t="shared" si="84"/>
        <v>11716</v>
      </c>
      <c r="P338" s="15">
        <f t="shared" si="86"/>
        <v>0</v>
      </c>
      <c r="Q338" s="16">
        <v>0</v>
      </c>
      <c r="R338" s="16">
        <v>0</v>
      </c>
      <c r="S338" s="17">
        <f t="shared" si="87"/>
        <v>0</v>
      </c>
      <c r="T338" s="16">
        <v>0</v>
      </c>
      <c r="U338" s="16">
        <v>0</v>
      </c>
      <c r="V338" s="16">
        <v>220</v>
      </c>
      <c r="W338" s="16"/>
    </row>
    <row r="339" spans="1:23">
      <c r="A339" s="10">
        <v>328</v>
      </c>
      <c r="B339" s="10">
        <v>630</v>
      </c>
      <c r="C339" s="11" t="s">
        <v>626</v>
      </c>
      <c r="D339" s="21">
        <v>37773</v>
      </c>
      <c r="E339" s="142">
        <v>7500</v>
      </c>
      <c r="F339" s="143">
        <f t="shared" si="92"/>
        <v>7500</v>
      </c>
      <c r="G339" s="23">
        <v>37777</v>
      </c>
      <c r="H339" s="114">
        <f t="shared" si="88"/>
        <v>7500</v>
      </c>
      <c r="I339" s="114">
        <f t="shared" si="91"/>
        <v>1410</v>
      </c>
      <c r="J339" s="114">
        <f t="shared" si="91"/>
        <v>0</v>
      </c>
      <c r="K339" s="15">
        <f t="shared" si="85"/>
        <v>8910</v>
      </c>
      <c r="L339" s="16">
        <v>7500</v>
      </c>
      <c r="M339" s="72">
        <v>1410</v>
      </c>
      <c r="N339" s="72">
        <v>0</v>
      </c>
      <c r="O339" s="15">
        <f t="shared" si="84"/>
        <v>8910</v>
      </c>
      <c r="P339" s="15">
        <f t="shared" si="86"/>
        <v>0</v>
      </c>
      <c r="Q339" s="16">
        <v>0</v>
      </c>
      <c r="R339" s="16">
        <v>0</v>
      </c>
      <c r="S339" s="17">
        <f t="shared" si="87"/>
        <v>0</v>
      </c>
      <c r="T339" s="16">
        <v>0</v>
      </c>
      <c r="U339" s="16">
        <v>0</v>
      </c>
      <c r="V339" s="16">
        <v>200</v>
      </c>
      <c r="W339" s="16"/>
    </row>
    <row r="340" spans="1:23">
      <c r="A340" s="10">
        <v>329</v>
      </c>
      <c r="B340" s="10">
        <v>631</v>
      </c>
      <c r="C340" s="11" t="s">
        <v>627</v>
      </c>
      <c r="D340" s="21">
        <v>37773</v>
      </c>
      <c r="E340" s="142">
        <v>10000</v>
      </c>
      <c r="F340" s="143">
        <f t="shared" si="92"/>
        <v>10000</v>
      </c>
      <c r="G340" s="23">
        <v>37777</v>
      </c>
      <c r="H340" s="114">
        <f t="shared" si="88"/>
        <v>10000</v>
      </c>
      <c r="I340" s="114">
        <f t="shared" si="91"/>
        <v>927</v>
      </c>
      <c r="J340" s="114">
        <f t="shared" si="91"/>
        <v>0</v>
      </c>
      <c r="K340" s="15">
        <f t="shared" si="85"/>
        <v>10927</v>
      </c>
      <c r="L340" s="16">
        <v>10000</v>
      </c>
      <c r="M340" s="72">
        <v>927</v>
      </c>
      <c r="N340" s="72">
        <v>0</v>
      </c>
      <c r="O340" s="15">
        <f t="shared" si="84"/>
        <v>10927</v>
      </c>
      <c r="P340" s="15">
        <f t="shared" si="86"/>
        <v>0</v>
      </c>
      <c r="Q340" s="16">
        <v>0</v>
      </c>
      <c r="R340" s="16">
        <v>0</v>
      </c>
      <c r="S340" s="17">
        <f t="shared" si="87"/>
        <v>0</v>
      </c>
      <c r="T340" s="16">
        <v>0</v>
      </c>
      <c r="U340" s="16">
        <v>0</v>
      </c>
      <c r="V340" s="16">
        <v>0</v>
      </c>
      <c r="W340" s="16"/>
    </row>
    <row r="341" spans="1:23">
      <c r="A341" s="10">
        <v>330</v>
      </c>
      <c r="B341" s="10">
        <v>633</v>
      </c>
      <c r="C341" s="11" t="s">
        <v>529</v>
      </c>
      <c r="D341" s="21">
        <v>37773</v>
      </c>
      <c r="E341" s="142">
        <v>9000</v>
      </c>
      <c r="F341" s="143">
        <f t="shared" si="92"/>
        <v>9000</v>
      </c>
      <c r="G341" s="23">
        <v>37777</v>
      </c>
      <c r="H341" s="114">
        <f t="shared" si="88"/>
        <v>9000</v>
      </c>
      <c r="I341" s="114">
        <f t="shared" si="91"/>
        <v>2770</v>
      </c>
      <c r="J341" s="114">
        <f t="shared" si="91"/>
        <v>0</v>
      </c>
      <c r="K341" s="15">
        <f t="shared" si="85"/>
        <v>11770</v>
      </c>
      <c r="L341" s="16">
        <v>9000</v>
      </c>
      <c r="M341" s="72">
        <v>2770</v>
      </c>
      <c r="N341" s="72">
        <v>0</v>
      </c>
      <c r="O341" s="15">
        <f t="shared" si="84"/>
        <v>11770</v>
      </c>
      <c r="P341" s="15">
        <f t="shared" si="86"/>
        <v>0</v>
      </c>
      <c r="Q341" s="16">
        <v>0</v>
      </c>
      <c r="R341" s="16">
        <v>0</v>
      </c>
      <c r="S341" s="17">
        <f t="shared" si="87"/>
        <v>0</v>
      </c>
      <c r="T341" s="16">
        <v>0</v>
      </c>
      <c r="U341" s="16">
        <v>0</v>
      </c>
      <c r="V341" s="16">
        <v>40</v>
      </c>
      <c r="W341" s="16"/>
    </row>
    <row r="342" spans="1:23" s="348" customFormat="1">
      <c r="A342" s="323">
        <v>331</v>
      </c>
      <c r="B342" s="338">
        <v>635</v>
      </c>
      <c r="C342" s="339" t="s">
        <v>630</v>
      </c>
      <c r="D342" s="340">
        <v>37773</v>
      </c>
      <c r="E342" s="341">
        <v>7500</v>
      </c>
      <c r="F342" s="342">
        <f t="shared" si="92"/>
        <v>7500</v>
      </c>
      <c r="G342" s="343">
        <v>37777</v>
      </c>
      <c r="H342" s="344">
        <f t="shared" si="88"/>
        <v>7500</v>
      </c>
      <c r="I342" s="329">
        <f t="shared" si="91"/>
        <v>1754</v>
      </c>
      <c r="J342" s="329">
        <f t="shared" si="91"/>
        <v>20</v>
      </c>
      <c r="K342" s="344">
        <f t="shared" si="85"/>
        <v>9274</v>
      </c>
      <c r="L342" s="345">
        <v>7500</v>
      </c>
      <c r="M342" s="346">
        <v>1754</v>
      </c>
      <c r="N342" s="346">
        <v>20</v>
      </c>
      <c r="O342" s="344">
        <f t="shared" ref="O342:O370" si="93">L342+M342+N342</f>
        <v>9274</v>
      </c>
      <c r="P342" s="344">
        <f t="shared" si="86"/>
        <v>0</v>
      </c>
      <c r="Q342" s="345">
        <v>0</v>
      </c>
      <c r="R342" s="345">
        <v>0</v>
      </c>
      <c r="S342" s="345">
        <f t="shared" si="87"/>
        <v>0</v>
      </c>
      <c r="T342" s="345">
        <v>0</v>
      </c>
      <c r="U342" s="345">
        <v>0</v>
      </c>
      <c r="V342" s="345">
        <v>50</v>
      </c>
      <c r="W342" s="345"/>
    </row>
    <row r="343" spans="1:23">
      <c r="A343" s="10">
        <v>332</v>
      </c>
      <c r="B343" s="10">
        <v>636</v>
      </c>
      <c r="C343" s="11" t="s">
        <v>314</v>
      </c>
      <c r="D343" s="21">
        <v>37773</v>
      </c>
      <c r="E343" s="142">
        <v>5000</v>
      </c>
      <c r="F343" s="143">
        <f t="shared" si="92"/>
        <v>5000</v>
      </c>
      <c r="G343" s="23">
        <v>37777</v>
      </c>
      <c r="H343" s="114">
        <f t="shared" si="88"/>
        <v>5000</v>
      </c>
      <c r="I343" s="114">
        <f t="shared" si="91"/>
        <v>1568</v>
      </c>
      <c r="J343" s="114">
        <f t="shared" si="91"/>
        <v>0</v>
      </c>
      <c r="K343" s="15">
        <f t="shared" ref="K343:K370" si="94">H343+I343+J343</f>
        <v>6568</v>
      </c>
      <c r="L343" s="16">
        <v>5000</v>
      </c>
      <c r="M343" s="72">
        <v>1568</v>
      </c>
      <c r="N343" s="72">
        <v>0</v>
      </c>
      <c r="O343" s="15">
        <f t="shared" si="93"/>
        <v>6568</v>
      </c>
      <c r="P343" s="15">
        <f t="shared" ref="P343:P370" si="95">H343-L343</f>
        <v>0</v>
      </c>
      <c r="Q343" s="16">
        <v>0</v>
      </c>
      <c r="R343" s="16">
        <v>0</v>
      </c>
      <c r="S343" s="17">
        <f t="shared" ref="S343:S370" si="96">P343+Q343+R343</f>
        <v>0</v>
      </c>
      <c r="T343" s="16">
        <v>0</v>
      </c>
      <c r="U343" s="16">
        <v>0</v>
      </c>
      <c r="V343" s="16">
        <v>150</v>
      </c>
      <c r="W343" s="16"/>
    </row>
    <row r="344" spans="1:23">
      <c r="A344" s="10">
        <v>333</v>
      </c>
      <c r="B344" s="10">
        <v>639</v>
      </c>
      <c r="C344" s="11" t="s">
        <v>633</v>
      </c>
      <c r="D344" s="21">
        <v>37773</v>
      </c>
      <c r="E344" s="142">
        <v>10000</v>
      </c>
      <c r="F344" s="143">
        <f t="shared" si="92"/>
        <v>10000</v>
      </c>
      <c r="G344" s="23">
        <v>37777</v>
      </c>
      <c r="H344" s="114">
        <f t="shared" si="88"/>
        <v>10000</v>
      </c>
      <c r="I344" s="114">
        <f t="shared" si="91"/>
        <v>4326</v>
      </c>
      <c r="J344" s="114">
        <f t="shared" si="91"/>
        <v>0</v>
      </c>
      <c r="K344" s="15">
        <f t="shared" si="94"/>
        <v>14326</v>
      </c>
      <c r="L344" s="16">
        <v>10000</v>
      </c>
      <c r="M344" s="72">
        <v>4326</v>
      </c>
      <c r="N344" s="72">
        <v>0</v>
      </c>
      <c r="O344" s="15">
        <f t="shared" si="93"/>
        <v>14326</v>
      </c>
      <c r="P344" s="15">
        <f t="shared" si="95"/>
        <v>0</v>
      </c>
      <c r="Q344" s="16">
        <v>0</v>
      </c>
      <c r="R344" s="16">
        <v>0</v>
      </c>
      <c r="S344" s="17">
        <f t="shared" si="96"/>
        <v>0</v>
      </c>
      <c r="T344" s="16">
        <v>0</v>
      </c>
      <c r="U344" s="16">
        <v>0</v>
      </c>
      <c r="V344" s="16">
        <v>50</v>
      </c>
      <c r="W344" s="16"/>
    </row>
    <row r="345" spans="1:23">
      <c r="A345" s="10">
        <v>334</v>
      </c>
      <c r="B345" s="10">
        <v>640</v>
      </c>
      <c r="C345" s="11" t="s">
        <v>634</v>
      </c>
      <c r="D345" s="21">
        <v>37773</v>
      </c>
      <c r="E345" s="142">
        <v>7500</v>
      </c>
      <c r="F345" s="143">
        <f t="shared" si="92"/>
        <v>7500</v>
      </c>
      <c r="G345" s="23">
        <v>37777</v>
      </c>
      <c r="H345" s="114">
        <f t="shared" si="88"/>
        <v>7500</v>
      </c>
      <c r="I345" s="114">
        <f t="shared" si="91"/>
        <v>1517</v>
      </c>
      <c r="J345" s="114">
        <f t="shared" si="91"/>
        <v>0</v>
      </c>
      <c r="K345" s="15">
        <f t="shared" si="94"/>
        <v>9017</v>
      </c>
      <c r="L345" s="16">
        <v>7500</v>
      </c>
      <c r="M345" s="72">
        <v>1517</v>
      </c>
      <c r="N345" s="72">
        <v>0</v>
      </c>
      <c r="O345" s="15">
        <f t="shared" si="93"/>
        <v>9017</v>
      </c>
      <c r="P345" s="15">
        <f t="shared" si="95"/>
        <v>0</v>
      </c>
      <c r="Q345" s="16">
        <v>0</v>
      </c>
      <c r="R345" s="16">
        <v>0</v>
      </c>
      <c r="S345" s="17">
        <f t="shared" si="96"/>
        <v>0</v>
      </c>
      <c r="T345" s="16">
        <v>0</v>
      </c>
      <c r="U345" s="16">
        <v>0</v>
      </c>
      <c r="V345" s="16">
        <v>210</v>
      </c>
      <c r="W345" s="16"/>
    </row>
    <row r="346" spans="1:23">
      <c r="A346" s="10">
        <v>335</v>
      </c>
      <c r="B346" s="10">
        <v>641</v>
      </c>
      <c r="C346" s="11" t="s">
        <v>545</v>
      </c>
      <c r="D346" s="21">
        <v>37773</v>
      </c>
      <c r="E346" s="142">
        <v>10000</v>
      </c>
      <c r="F346" s="143">
        <f t="shared" si="92"/>
        <v>10000</v>
      </c>
      <c r="G346" s="23">
        <v>37777</v>
      </c>
      <c r="H346" s="114">
        <f t="shared" si="88"/>
        <v>10000</v>
      </c>
      <c r="I346" s="114">
        <f t="shared" si="91"/>
        <v>1930</v>
      </c>
      <c r="J346" s="114">
        <f t="shared" si="91"/>
        <v>0</v>
      </c>
      <c r="K346" s="15">
        <f t="shared" si="94"/>
        <v>11930</v>
      </c>
      <c r="L346" s="16">
        <v>10000</v>
      </c>
      <c r="M346" s="72">
        <v>1930</v>
      </c>
      <c r="N346" s="72">
        <v>0</v>
      </c>
      <c r="O346" s="15">
        <f t="shared" si="93"/>
        <v>11930</v>
      </c>
      <c r="P346" s="15">
        <f t="shared" si="95"/>
        <v>0</v>
      </c>
      <c r="Q346" s="16">
        <v>0</v>
      </c>
      <c r="R346" s="16">
        <v>0</v>
      </c>
      <c r="S346" s="17">
        <f t="shared" si="96"/>
        <v>0</v>
      </c>
      <c r="T346" s="16">
        <v>0</v>
      </c>
      <c r="U346" s="16">
        <v>0</v>
      </c>
      <c r="V346" s="16">
        <v>160</v>
      </c>
      <c r="W346" s="16"/>
    </row>
    <row r="347" spans="1:23">
      <c r="A347" s="10">
        <v>336</v>
      </c>
      <c r="B347" s="10">
        <v>643</v>
      </c>
      <c r="C347" s="11" t="s">
        <v>636</v>
      </c>
      <c r="D347" s="21">
        <v>37773</v>
      </c>
      <c r="E347" s="142">
        <v>10000</v>
      </c>
      <c r="F347" s="143">
        <f t="shared" si="92"/>
        <v>10000</v>
      </c>
      <c r="G347" s="23">
        <v>37777</v>
      </c>
      <c r="H347" s="114">
        <f t="shared" ref="H347:H371" si="97">F347</f>
        <v>10000</v>
      </c>
      <c r="I347" s="114">
        <f t="shared" si="91"/>
        <v>2340</v>
      </c>
      <c r="J347" s="114">
        <f t="shared" si="91"/>
        <v>0</v>
      </c>
      <c r="K347" s="15">
        <f t="shared" si="94"/>
        <v>12340</v>
      </c>
      <c r="L347" s="16">
        <v>10000</v>
      </c>
      <c r="M347" s="72">
        <v>2340</v>
      </c>
      <c r="N347" s="72">
        <v>0</v>
      </c>
      <c r="O347" s="15">
        <f t="shared" si="93"/>
        <v>12340</v>
      </c>
      <c r="P347" s="15">
        <f t="shared" si="95"/>
        <v>0</v>
      </c>
      <c r="Q347" s="16">
        <v>0</v>
      </c>
      <c r="R347" s="16">
        <v>0</v>
      </c>
      <c r="S347" s="17">
        <f t="shared" si="96"/>
        <v>0</v>
      </c>
      <c r="T347" s="16">
        <v>0</v>
      </c>
      <c r="U347" s="16">
        <v>0</v>
      </c>
      <c r="V347" s="16">
        <v>250</v>
      </c>
      <c r="W347" s="16"/>
    </row>
    <row r="348" spans="1:23">
      <c r="A348" s="10">
        <v>337</v>
      </c>
      <c r="B348" s="10">
        <v>644</v>
      </c>
      <c r="C348" s="11" t="s">
        <v>637</v>
      </c>
      <c r="D348" s="21">
        <v>37773</v>
      </c>
      <c r="E348" s="142">
        <v>7500</v>
      </c>
      <c r="F348" s="143">
        <f t="shared" ref="F348:F358" si="98">SUM(E348:E348)</f>
        <v>7500</v>
      </c>
      <c r="G348" s="23">
        <v>37777</v>
      </c>
      <c r="H348" s="114">
        <f t="shared" si="97"/>
        <v>7500</v>
      </c>
      <c r="I348" s="114">
        <f t="shared" si="91"/>
        <v>2115</v>
      </c>
      <c r="J348" s="114">
        <f t="shared" si="91"/>
        <v>0</v>
      </c>
      <c r="K348" s="15">
        <f t="shared" si="94"/>
        <v>9615</v>
      </c>
      <c r="L348" s="16">
        <v>7500</v>
      </c>
      <c r="M348" s="72">
        <v>2115</v>
      </c>
      <c r="N348" s="72">
        <v>0</v>
      </c>
      <c r="O348" s="15">
        <f t="shared" si="93"/>
        <v>9615</v>
      </c>
      <c r="P348" s="15">
        <f t="shared" si="95"/>
        <v>0</v>
      </c>
      <c r="Q348" s="16">
        <v>0</v>
      </c>
      <c r="R348" s="16">
        <v>0</v>
      </c>
      <c r="S348" s="17">
        <f t="shared" si="96"/>
        <v>0</v>
      </c>
      <c r="T348" s="16">
        <v>0</v>
      </c>
      <c r="U348" s="16">
        <v>0</v>
      </c>
      <c r="V348" s="16">
        <v>0</v>
      </c>
      <c r="W348" s="16"/>
    </row>
    <row r="349" spans="1:23">
      <c r="A349" s="10">
        <v>338</v>
      </c>
      <c r="B349" s="10">
        <v>645</v>
      </c>
      <c r="C349" s="11" t="s">
        <v>638</v>
      </c>
      <c r="D349" s="21">
        <v>37773</v>
      </c>
      <c r="E349" s="142">
        <v>7500</v>
      </c>
      <c r="F349" s="143">
        <f t="shared" si="98"/>
        <v>7500</v>
      </c>
      <c r="G349" s="23">
        <v>37777</v>
      </c>
      <c r="H349" s="114">
        <f t="shared" si="97"/>
        <v>7500</v>
      </c>
      <c r="I349" s="114">
        <f t="shared" ref="I349:J358" si="99">M349</f>
        <v>1684</v>
      </c>
      <c r="J349" s="114">
        <f t="shared" si="99"/>
        <v>0</v>
      </c>
      <c r="K349" s="15">
        <f t="shared" si="94"/>
        <v>9184</v>
      </c>
      <c r="L349" s="16">
        <v>7500</v>
      </c>
      <c r="M349" s="72">
        <v>1684</v>
      </c>
      <c r="N349" s="72">
        <v>0</v>
      </c>
      <c r="O349" s="15">
        <f t="shared" si="93"/>
        <v>9184</v>
      </c>
      <c r="P349" s="15">
        <f t="shared" si="95"/>
        <v>0</v>
      </c>
      <c r="Q349" s="16">
        <v>0</v>
      </c>
      <c r="R349" s="16">
        <v>0</v>
      </c>
      <c r="S349" s="17">
        <f t="shared" si="96"/>
        <v>0</v>
      </c>
      <c r="T349" s="16">
        <v>0</v>
      </c>
      <c r="U349" s="16">
        <v>0</v>
      </c>
      <c r="V349" s="16">
        <v>100</v>
      </c>
      <c r="W349" s="16"/>
    </row>
    <row r="350" spans="1:23">
      <c r="A350" s="10">
        <v>339</v>
      </c>
      <c r="B350" s="10">
        <v>646</v>
      </c>
      <c r="C350" s="11" t="s">
        <v>639</v>
      </c>
      <c r="D350" s="21">
        <v>37773</v>
      </c>
      <c r="E350" s="142">
        <v>7500</v>
      </c>
      <c r="F350" s="143">
        <f t="shared" si="98"/>
        <v>7500</v>
      </c>
      <c r="G350" s="23">
        <v>37777</v>
      </c>
      <c r="H350" s="114">
        <f t="shared" si="97"/>
        <v>7500</v>
      </c>
      <c r="I350" s="114">
        <f t="shared" si="99"/>
        <v>1347</v>
      </c>
      <c r="J350" s="114">
        <f t="shared" si="99"/>
        <v>0</v>
      </c>
      <c r="K350" s="15">
        <f t="shared" si="94"/>
        <v>8847</v>
      </c>
      <c r="L350" s="16">
        <v>7500</v>
      </c>
      <c r="M350" s="72">
        <v>1347</v>
      </c>
      <c r="N350" s="72">
        <v>0</v>
      </c>
      <c r="O350" s="15">
        <f t="shared" si="93"/>
        <v>8847</v>
      </c>
      <c r="P350" s="15">
        <f t="shared" si="95"/>
        <v>0</v>
      </c>
      <c r="Q350" s="16">
        <v>0</v>
      </c>
      <c r="R350" s="16">
        <v>0</v>
      </c>
      <c r="S350" s="17">
        <f t="shared" si="96"/>
        <v>0</v>
      </c>
      <c r="T350" s="16">
        <v>0</v>
      </c>
      <c r="U350" s="16">
        <v>0</v>
      </c>
      <c r="V350" s="16">
        <v>40</v>
      </c>
      <c r="W350" s="16"/>
    </row>
    <row r="351" spans="1:23">
      <c r="A351" s="10">
        <v>340</v>
      </c>
      <c r="B351" s="10">
        <v>648</v>
      </c>
      <c r="C351" s="11" t="s">
        <v>641</v>
      </c>
      <c r="D351" s="21">
        <v>37773</v>
      </c>
      <c r="E351" s="142">
        <v>9000</v>
      </c>
      <c r="F351" s="143">
        <f t="shared" si="98"/>
        <v>9000</v>
      </c>
      <c r="G351" s="23">
        <v>37777</v>
      </c>
      <c r="H351" s="114">
        <f t="shared" si="97"/>
        <v>9000</v>
      </c>
      <c r="I351" s="114">
        <f t="shared" si="99"/>
        <v>1417</v>
      </c>
      <c r="J351" s="114">
        <f t="shared" si="99"/>
        <v>0</v>
      </c>
      <c r="K351" s="15">
        <f t="shared" si="94"/>
        <v>10417</v>
      </c>
      <c r="L351" s="16">
        <v>9000</v>
      </c>
      <c r="M351" s="72">
        <v>1417</v>
      </c>
      <c r="N351" s="72">
        <v>0</v>
      </c>
      <c r="O351" s="15">
        <f t="shared" si="93"/>
        <v>10417</v>
      </c>
      <c r="P351" s="15">
        <f t="shared" si="95"/>
        <v>0</v>
      </c>
      <c r="Q351" s="16">
        <v>0</v>
      </c>
      <c r="R351" s="16">
        <v>0</v>
      </c>
      <c r="S351" s="17">
        <f t="shared" si="96"/>
        <v>0</v>
      </c>
      <c r="T351" s="16">
        <v>0</v>
      </c>
      <c r="U351" s="16">
        <v>0</v>
      </c>
      <c r="V351" s="16">
        <v>140</v>
      </c>
      <c r="W351" s="16"/>
    </row>
    <row r="352" spans="1:23">
      <c r="A352" s="10">
        <v>341</v>
      </c>
      <c r="B352" s="10">
        <v>649</v>
      </c>
      <c r="C352" s="11" t="s">
        <v>642</v>
      </c>
      <c r="D352" s="21">
        <v>37773</v>
      </c>
      <c r="E352" s="142">
        <v>10000</v>
      </c>
      <c r="F352" s="143">
        <f t="shared" si="98"/>
        <v>10000</v>
      </c>
      <c r="G352" s="23">
        <v>37777</v>
      </c>
      <c r="H352" s="114">
        <f t="shared" si="97"/>
        <v>10000</v>
      </c>
      <c r="I352" s="114">
        <f t="shared" si="99"/>
        <v>2310</v>
      </c>
      <c r="J352" s="114">
        <f t="shared" si="99"/>
        <v>0</v>
      </c>
      <c r="K352" s="15">
        <f t="shared" si="94"/>
        <v>12310</v>
      </c>
      <c r="L352" s="16">
        <v>10000</v>
      </c>
      <c r="M352" s="72">
        <v>2310</v>
      </c>
      <c r="N352" s="72">
        <v>0</v>
      </c>
      <c r="O352" s="15">
        <f t="shared" si="93"/>
        <v>12310</v>
      </c>
      <c r="P352" s="15">
        <f t="shared" si="95"/>
        <v>0</v>
      </c>
      <c r="Q352" s="16">
        <v>0</v>
      </c>
      <c r="R352" s="16">
        <v>0</v>
      </c>
      <c r="S352" s="17">
        <f t="shared" si="96"/>
        <v>0</v>
      </c>
      <c r="T352" s="16">
        <v>0</v>
      </c>
      <c r="U352" s="16">
        <v>0</v>
      </c>
      <c r="V352" s="16">
        <v>150</v>
      </c>
      <c r="W352" s="16"/>
    </row>
    <row r="353" spans="1:23">
      <c r="A353" s="10">
        <v>342</v>
      </c>
      <c r="B353" s="10">
        <v>651</v>
      </c>
      <c r="C353" s="11" t="s">
        <v>643</v>
      </c>
      <c r="D353" s="21">
        <v>37773</v>
      </c>
      <c r="E353" s="142">
        <v>7500</v>
      </c>
      <c r="F353" s="143">
        <f t="shared" si="98"/>
        <v>7500</v>
      </c>
      <c r="G353" s="23">
        <v>37777</v>
      </c>
      <c r="H353" s="114">
        <f t="shared" si="97"/>
        <v>7500</v>
      </c>
      <c r="I353" s="114">
        <f t="shared" si="99"/>
        <v>1416</v>
      </c>
      <c r="J353" s="114">
        <f t="shared" si="99"/>
        <v>0</v>
      </c>
      <c r="K353" s="15">
        <f t="shared" si="94"/>
        <v>8916</v>
      </c>
      <c r="L353" s="16">
        <v>7500</v>
      </c>
      <c r="M353" s="72">
        <v>1416</v>
      </c>
      <c r="N353" s="72">
        <v>0</v>
      </c>
      <c r="O353" s="15">
        <f t="shared" si="93"/>
        <v>8916</v>
      </c>
      <c r="P353" s="15">
        <f t="shared" si="95"/>
        <v>0</v>
      </c>
      <c r="Q353" s="16">
        <v>0</v>
      </c>
      <c r="R353" s="16">
        <v>0</v>
      </c>
      <c r="S353" s="17">
        <f t="shared" si="96"/>
        <v>0</v>
      </c>
      <c r="T353" s="16">
        <v>0</v>
      </c>
      <c r="U353" s="16">
        <v>0</v>
      </c>
      <c r="V353" s="16">
        <v>120</v>
      </c>
      <c r="W353" s="16"/>
    </row>
    <row r="354" spans="1:23">
      <c r="A354" s="10">
        <v>343</v>
      </c>
      <c r="B354" s="10">
        <v>652</v>
      </c>
      <c r="C354" s="11" t="s">
        <v>644</v>
      </c>
      <c r="D354" s="21">
        <v>37773</v>
      </c>
      <c r="E354" s="142">
        <v>10000</v>
      </c>
      <c r="F354" s="143">
        <f t="shared" si="98"/>
        <v>10000</v>
      </c>
      <c r="G354" s="23">
        <v>37777</v>
      </c>
      <c r="H354" s="114">
        <f t="shared" si="97"/>
        <v>10000</v>
      </c>
      <c r="I354" s="114">
        <f t="shared" si="99"/>
        <v>2601</v>
      </c>
      <c r="J354" s="114">
        <f t="shared" si="99"/>
        <v>0</v>
      </c>
      <c r="K354" s="15">
        <f t="shared" si="94"/>
        <v>12601</v>
      </c>
      <c r="L354" s="16">
        <v>10000</v>
      </c>
      <c r="M354" s="72">
        <v>2601</v>
      </c>
      <c r="N354" s="72">
        <v>0</v>
      </c>
      <c r="O354" s="15">
        <f t="shared" si="93"/>
        <v>12601</v>
      </c>
      <c r="P354" s="15">
        <f t="shared" si="95"/>
        <v>0</v>
      </c>
      <c r="Q354" s="16">
        <v>0</v>
      </c>
      <c r="R354" s="16">
        <v>0</v>
      </c>
      <c r="S354" s="17">
        <f t="shared" si="96"/>
        <v>0</v>
      </c>
      <c r="T354" s="16">
        <v>0</v>
      </c>
      <c r="U354" s="16">
        <v>0</v>
      </c>
      <c r="V354" s="16">
        <v>100</v>
      </c>
      <c r="W354" s="16"/>
    </row>
    <row r="355" spans="1:23">
      <c r="A355" s="10">
        <v>344</v>
      </c>
      <c r="B355" s="10">
        <v>659</v>
      </c>
      <c r="C355" s="11" t="s">
        <v>652</v>
      </c>
      <c r="D355" s="114" t="s">
        <v>650</v>
      </c>
      <c r="E355" s="142">
        <v>7500</v>
      </c>
      <c r="F355" s="143">
        <f t="shared" si="98"/>
        <v>7500</v>
      </c>
      <c r="G355" s="22" t="s">
        <v>855</v>
      </c>
      <c r="H355" s="114">
        <f t="shared" si="97"/>
        <v>7500</v>
      </c>
      <c r="I355" s="114">
        <f t="shared" si="99"/>
        <v>1725</v>
      </c>
      <c r="J355" s="114">
        <f t="shared" si="99"/>
        <v>0</v>
      </c>
      <c r="K355" s="15">
        <f t="shared" si="94"/>
        <v>9225</v>
      </c>
      <c r="L355" s="16">
        <v>7500</v>
      </c>
      <c r="M355" s="72">
        <v>1725</v>
      </c>
      <c r="N355" s="72">
        <v>0</v>
      </c>
      <c r="O355" s="15">
        <f t="shared" si="93"/>
        <v>9225</v>
      </c>
      <c r="P355" s="15">
        <f t="shared" si="95"/>
        <v>0</v>
      </c>
      <c r="Q355" s="16">
        <v>0</v>
      </c>
      <c r="R355" s="16">
        <v>0</v>
      </c>
      <c r="S355" s="17">
        <f t="shared" si="96"/>
        <v>0</v>
      </c>
      <c r="T355" s="16">
        <v>0</v>
      </c>
      <c r="U355" s="16">
        <v>0</v>
      </c>
      <c r="V355" s="16">
        <v>100</v>
      </c>
      <c r="W355" s="16"/>
    </row>
    <row r="356" spans="1:23">
      <c r="A356" s="10">
        <v>345</v>
      </c>
      <c r="B356" s="10">
        <v>664</v>
      </c>
      <c r="C356" s="11" t="s">
        <v>655</v>
      </c>
      <c r="D356" s="114" t="s">
        <v>650</v>
      </c>
      <c r="E356" s="142">
        <v>9000</v>
      </c>
      <c r="F356" s="143">
        <f t="shared" si="98"/>
        <v>9000</v>
      </c>
      <c r="G356" s="22" t="s">
        <v>855</v>
      </c>
      <c r="H356" s="114">
        <f t="shared" si="97"/>
        <v>9000</v>
      </c>
      <c r="I356" s="114">
        <f t="shared" si="99"/>
        <v>1875</v>
      </c>
      <c r="J356" s="114">
        <f t="shared" si="99"/>
        <v>0</v>
      </c>
      <c r="K356" s="15">
        <f t="shared" si="94"/>
        <v>10875</v>
      </c>
      <c r="L356" s="16">
        <v>9000</v>
      </c>
      <c r="M356" s="72">
        <v>1875</v>
      </c>
      <c r="N356" s="72">
        <v>0</v>
      </c>
      <c r="O356" s="15">
        <f t="shared" si="93"/>
        <v>10875</v>
      </c>
      <c r="P356" s="15">
        <f t="shared" si="95"/>
        <v>0</v>
      </c>
      <c r="Q356" s="16">
        <v>0</v>
      </c>
      <c r="R356" s="16">
        <v>0</v>
      </c>
      <c r="S356" s="17">
        <f t="shared" si="96"/>
        <v>0</v>
      </c>
      <c r="T356" s="16">
        <v>0</v>
      </c>
      <c r="U356" s="16">
        <v>0</v>
      </c>
      <c r="V356" s="16">
        <v>100</v>
      </c>
      <c r="W356" s="16"/>
    </row>
    <row r="357" spans="1:23">
      <c r="A357" s="10">
        <v>346</v>
      </c>
      <c r="B357" s="10">
        <v>666</v>
      </c>
      <c r="C357" s="11" t="s">
        <v>656</v>
      </c>
      <c r="D357" s="114" t="s">
        <v>650</v>
      </c>
      <c r="E357" s="142">
        <v>9000</v>
      </c>
      <c r="F357" s="143">
        <f t="shared" si="98"/>
        <v>9000</v>
      </c>
      <c r="G357" s="22" t="s">
        <v>855</v>
      </c>
      <c r="H357" s="114">
        <f t="shared" si="97"/>
        <v>9000</v>
      </c>
      <c r="I357" s="114">
        <f t="shared" si="99"/>
        <v>4095</v>
      </c>
      <c r="J357" s="114">
        <f t="shared" si="99"/>
        <v>0</v>
      </c>
      <c r="K357" s="15">
        <f t="shared" si="94"/>
        <v>13095</v>
      </c>
      <c r="L357" s="16">
        <v>9000</v>
      </c>
      <c r="M357" s="72">
        <v>4095</v>
      </c>
      <c r="N357" s="72">
        <v>0</v>
      </c>
      <c r="O357" s="15">
        <f t="shared" si="93"/>
        <v>13095</v>
      </c>
      <c r="P357" s="15">
        <f t="shared" si="95"/>
        <v>0</v>
      </c>
      <c r="Q357" s="16">
        <v>0</v>
      </c>
      <c r="R357" s="16">
        <v>0</v>
      </c>
      <c r="S357" s="17">
        <f t="shared" si="96"/>
        <v>0</v>
      </c>
      <c r="T357" s="16">
        <v>0</v>
      </c>
      <c r="U357" s="16">
        <v>0</v>
      </c>
      <c r="V357" s="16">
        <v>0</v>
      </c>
      <c r="W357" s="16"/>
    </row>
    <row r="358" spans="1:23" s="50" customFormat="1">
      <c r="A358" s="10">
        <v>347</v>
      </c>
      <c r="B358" s="42">
        <v>668</v>
      </c>
      <c r="C358" s="53" t="s">
        <v>658</v>
      </c>
      <c r="D358" s="44" t="s">
        <v>650</v>
      </c>
      <c r="E358" s="188">
        <v>10000</v>
      </c>
      <c r="F358" s="189">
        <f t="shared" si="98"/>
        <v>10000</v>
      </c>
      <c r="G358" s="54" t="s">
        <v>855</v>
      </c>
      <c r="H358" s="44">
        <f t="shared" si="97"/>
        <v>10000</v>
      </c>
      <c r="I358" s="114">
        <f t="shared" si="99"/>
        <v>1590</v>
      </c>
      <c r="J358" s="114">
        <f t="shared" si="99"/>
        <v>0</v>
      </c>
      <c r="K358" s="47">
        <f t="shared" si="94"/>
        <v>11590</v>
      </c>
      <c r="L358" s="48">
        <v>6187</v>
      </c>
      <c r="M358" s="73">
        <v>1590</v>
      </c>
      <c r="N358" s="73">
        <v>0</v>
      </c>
      <c r="O358" s="47">
        <f t="shared" si="93"/>
        <v>7777</v>
      </c>
      <c r="P358" s="98">
        <f t="shared" si="95"/>
        <v>3813</v>
      </c>
      <c r="Q358" s="48">
        <v>76</v>
      </c>
      <c r="R358" s="48">
        <v>0</v>
      </c>
      <c r="S358" s="49">
        <f t="shared" si="96"/>
        <v>3889</v>
      </c>
      <c r="T358" s="48">
        <v>0</v>
      </c>
      <c r="U358" s="48">
        <v>0</v>
      </c>
      <c r="V358" s="48">
        <v>20</v>
      </c>
      <c r="W358" s="48"/>
    </row>
    <row r="359" spans="1:23" s="86" customFormat="1" ht="18.75">
      <c r="A359" s="84"/>
      <c r="B359" s="84"/>
      <c r="C359" s="81" t="s">
        <v>1283</v>
      </c>
      <c r="D359" s="85"/>
      <c r="E359" s="175">
        <f t="shared" ref="E359:W359" si="100">SUM(E321:E358)</f>
        <v>331000</v>
      </c>
      <c r="F359" s="175">
        <f t="shared" si="100"/>
        <v>331000</v>
      </c>
      <c r="G359" s="70"/>
      <c r="H359" s="70">
        <f t="shared" si="100"/>
        <v>331000</v>
      </c>
      <c r="I359" s="70">
        <f t="shared" si="100"/>
        <v>82365</v>
      </c>
      <c r="J359" s="70">
        <f t="shared" si="100"/>
        <v>20</v>
      </c>
      <c r="K359" s="70">
        <f t="shared" si="100"/>
        <v>413385</v>
      </c>
      <c r="L359" s="70">
        <f t="shared" si="100"/>
        <v>324137</v>
      </c>
      <c r="M359" s="70">
        <f t="shared" si="100"/>
        <v>82365</v>
      </c>
      <c r="N359" s="70">
        <f t="shared" si="100"/>
        <v>20</v>
      </c>
      <c r="O359" s="70">
        <f t="shared" si="100"/>
        <v>406522</v>
      </c>
      <c r="P359" s="70">
        <f t="shared" si="100"/>
        <v>6863</v>
      </c>
      <c r="Q359" s="70">
        <f t="shared" si="100"/>
        <v>76</v>
      </c>
      <c r="R359" s="70">
        <f t="shared" si="100"/>
        <v>0</v>
      </c>
      <c r="S359" s="70">
        <f t="shared" si="100"/>
        <v>6939</v>
      </c>
      <c r="T359" s="70">
        <f t="shared" si="100"/>
        <v>0</v>
      </c>
      <c r="U359" s="70">
        <f t="shared" si="100"/>
        <v>0</v>
      </c>
      <c r="V359" s="70">
        <f t="shared" si="100"/>
        <v>3715</v>
      </c>
      <c r="W359" s="70">
        <f t="shared" si="100"/>
        <v>0</v>
      </c>
    </row>
    <row r="360" spans="1:23">
      <c r="A360" s="10">
        <v>348</v>
      </c>
      <c r="B360" s="10">
        <v>679</v>
      </c>
      <c r="C360" s="11" t="s">
        <v>668</v>
      </c>
      <c r="D360" s="114" t="s">
        <v>665</v>
      </c>
      <c r="E360" s="142">
        <v>10000</v>
      </c>
      <c r="F360" s="143">
        <f t="shared" ref="F360:F371" si="101">SUM(E360:E360)</f>
        <v>10000</v>
      </c>
      <c r="G360" s="22" t="s">
        <v>665</v>
      </c>
      <c r="H360" s="114">
        <f t="shared" si="97"/>
        <v>10000</v>
      </c>
      <c r="I360" s="114">
        <f t="shared" ref="I360:J371" si="102">M360</f>
        <v>1660</v>
      </c>
      <c r="J360" s="114">
        <f t="shared" si="102"/>
        <v>0</v>
      </c>
      <c r="K360" s="15">
        <f t="shared" si="94"/>
        <v>11660</v>
      </c>
      <c r="L360" s="16">
        <v>10000</v>
      </c>
      <c r="M360" s="72">
        <v>1660</v>
      </c>
      <c r="N360" s="72">
        <v>0</v>
      </c>
      <c r="O360" s="15">
        <f t="shared" si="93"/>
        <v>11660</v>
      </c>
      <c r="P360" s="15">
        <f t="shared" si="95"/>
        <v>0</v>
      </c>
      <c r="Q360" s="16">
        <v>0</v>
      </c>
      <c r="R360" s="16">
        <v>0</v>
      </c>
      <c r="S360" s="17">
        <f t="shared" si="96"/>
        <v>0</v>
      </c>
      <c r="T360" s="16">
        <v>0</v>
      </c>
      <c r="U360" s="16">
        <v>0</v>
      </c>
      <c r="V360" s="16">
        <v>250</v>
      </c>
      <c r="W360" s="16"/>
    </row>
    <row r="361" spans="1:23">
      <c r="A361" s="10">
        <v>349</v>
      </c>
      <c r="B361" s="10">
        <v>681</v>
      </c>
      <c r="C361" s="11" t="s">
        <v>670</v>
      </c>
      <c r="D361" s="114" t="s">
        <v>665</v>
      </c>
      <c r="E361" s="142">
        <v>10000</v>
      </c>
      <c r="F361" s="143">
        <f t="shared" si="101"/>
        <v>10000</v>
      </c>
      <c r="G361" s="22" t="s">
        <v>665</v>
      </c>
      <c r="H361" s="114">
        <f t="shared" si="97"/>
        <v>10000</v>
      </c>
      <c r="I361" s="114">
        <f t="shared" si="102"/>
        <v>1753</v>
      </c>
      <c r="J361" s="114">
        <f t="shared" si="102"/>
        <v>0</v>
      </c>
      <c r="K361" s="15">
        <f t="shared" si="94"/>
        <v>11753</v>
      </c>
      <c r="L361" s="16">
        <v>10000</v>
      </c>
      <c r="M361" s="72">
        <v>1753</v>
      </c>
      <c r="N361" s="72">
        <v>0</v>
      </c>
      <c r="O361" s="15">
        <f t="shared" si="93"/>
        <v>11753</v>
      </c>
      <c r="P361" s="15">
        <f t="shared" si="95"/>
        <v>0</v>
      </c>
      <c r="Q361" s="16">
        <v>0</v>
      </c>
      <c r="R361" s="16">
        <v>0</v>
      </c>
      <c r="S361" s="17">
        <f t="shared" si="96"/>
        <v>0</v>
      </c>
      <c r="T361" s="16">
        <v>0</v>
      </c>
      <c r="U361" s="16">
        <v>0</v>
      </c>
      <c r="V361" s="16">
        <v>200</v>
      </c>
      <c r="W361" s="16"/>
    </row>
    <row r="362" spans="1:23">
      <c r="A362" s="10">
        <v>350</v>
      </c>
      <c r="B362" s="10">
        <v>682</v>
      </c>
      <c r="C362" s="11" t="s">
        <v>671</v>
      </c>
      <c r="D362" s="114" t="s">
        <v>665</v>
      </c>
      <c r="E362" s="142">
        <v>10000</v>
      </c>
      <c r="F362" s="143">
        <f t="shared" si="101"/>
        <v>10000</v>
      </c>
      <c r="G362" s="22" t="s">
        <v>665</v>
      </c>
      <c r="H362" s="114">
        <f t="shared" si="97"/>
        <v>10000</v>
      </c>
      <c r="I362" s="114">
        <f t="shared" si="102"/>
        <v>3097</v>
      </c>
      <c r="J362" s="114">
        <f t="shared" si="102"/>
        <v>0</v>
      </c>
      <c r="K362" s="15">
        <f t="shared" si="94"/>
        <v>13097</v>
      </c>
      <c r="L362" s="16">
        <v>10000</v>
      </c>
      <c r="M362" s="72">
        <v>3097</v>
      </c>
      <c r="N362" s="72">
        <v>0</v>
      </c>
      <c r="O362" s="15">
        <f t="shared" si="93"/>
        <v>13097</v>
      </c>
      <c r="P362" s="15">
        <f t="shared" si="95"/>
        <v>0</v>
      </c>
      <c r="Q362" s="16">
        <v>0</v>
      </c>
      <c r="R362" s="16">
        <v>0</v>
      </c>
      <c r="S362" s="17">
        <f t="shared" si="96"/>
        <v>0</v>
      </c>
      <c r="T362" s="16">
        <v>0</v>
      </c>
      <c r="U362" s="16">
        <v>0</v>
      </c>
      <c r="V362" s="16">
        <v>0</v>
      </c>
      <c r="W362" s="16"/>
    </row>
    <row r="363" spans="1:23">
      <c r="A363" s="10">
        <v>351</v>
      </c>
      <c r="B363" s="10">
        <v>684</v>
      </c>
      <c r="C363" s="11" t="s">
        <v>669</v>
      </c>
      <c r="D363" s="114" t="s">
        <v>665</v>
      </c>
      <c r="E363" s="142">
        <v>10000</v>
      </c>
      <c r="F363" s="143">
        <f t="shared" si="101"/>
        <v>10000</v>
      </c>
      <c r="G363" s="22" t="s">
        <v>665</v>
      </c>
      <c r="H363" s="114">
        <f t="shared" si="97"/>
        <v>10000</v>
      </c>
      <c r="I363" s="114">
        <f t="shared" si="102"/>
        <v>2197</v>
      </c>
      <c r="J363" s="114">
        <f t="shared" si="102"/>
        <v>0</v>
      </c>
      <c r="K363" s="15">
        <f t="shared" si="94"/>
        <v>12197</v>
      </c>
      <c r="L363" s="16">
        <v>10000</v>
      </c>
      <c r="M363" s="72">
        <v>2197</v>
      </c>
      <c r="N363" s="72">
        <v>0</v>
      </c>
      <c r="O363" s="15">
        <f t="shared" si="93"/>
        <v>12197</v>
      </c>
      <c r="P363" s="15">
        <f t="shared" si="95"/>
        <v>0</v>
      </c>
      <c r="Q363" s="16">
        <v>0</v>
      </c>
      <c r="R363" s="16">
        <v>0</v>
      </c>
      <c r="S363" s="17">
        <f t="shared" si="96"/>
        <v>0</v>
      </c>
      <c r="T363" s="16">
        <v>0</v>
      </c>
      <c r="U363" s="16">
        <v>0</v>
      </c>
      <c r="V363" s="16">
        <v>0</v>
      </c>
      <c r="W363" s="16"/>
    </row>
    <row r="364" spans="1:23">
      <c r="A364" s="10">
        <v>352</v>
      </c>
      <c r="B364" s="10">
        <v>687</v>
      </c>
      <c r="C364" s="11" t="s">
        <v>673</v>
      </c>
      <c r="D364" s="114" t="s">
        <v>665</v>
      </c>
      <c r="E364" s="142">
        <v>9000</v>
      </c>
      <c r="F364" s="143">
        <f t="shared" si="101"/>
        <v>9000</v>
      </c>
      <c r="G364" s="22" t="s">
        <v>665</v>
      </c>
      <c r="H364" s="114">
        <f t="shared" si="97"/>
        <v>9000</v>
      </c>
      <c r="I364" s="114">
        <f t="shared" si="102"/>
        <v>2385</v>
      </c>
      <c r="J364" s="114">
        <f t="shared" si="102"/>
        <v>0</v>
      </c>
      <c r="K364" s="15">
        <f t="shared" si="94"/>
        <v>11385</v>
      </c>
      <c r="L364" s="16">
        <v>9000</v>
      </c>
      <c r="M364" s="72">
        <v>2385</v>
      </c>
      <c r="N364" s="72">
        <v>0</v>
      </c>
      <c r="O364" s="15">
        <f t="shared" si="93"/>
        <v>11385</v>
      </c>
      <c r="P364" s="15">
        <f t="shared" si="95"/>
        <v>0</v>
      </c>
      <c r="Q364" s="16">
        <v>0</v>
      </c>
      <c r="R364" s="16">
        <v>0</v>
      </c>
      <c r="S364" s="17">
        <f t="shared" si="96"/>
        <v>0</v>
      </c>
      <c r="T364" s="16">
        <v>0</v>
      </c>
      <c r="U364" s="16">
        <v>0</v>
      </c>
      <c r="V364" s="16">
        <v>110</v>
      </c>
      <c r="W364" s="16"/>
    </row>
    <row r="365" spans="1:23">
      <c r="A365" s="10">
        <v>353</v>
      </c>
      <c r="B365" s="10">
        <v>688</v>
      </c>
      <c r="C365" s="11" t="s">
        <v>251</v>
      </c>
      <c r="D365" s="114" t="s">
        <v>665</v>
      </c>
      <c r="E365" s="142">
        <v>9000</v>
      </c>
      <c r="F365" s="143">
        <f t="shared" si="101"/>
        <v>9000</v>
      </c>
      <c r="G365" s="22" t="s">
        <v>665</v>
      </c>
      <c r="H365" s="114">
        <f t="shared" si="97"/>
        <v>9000</v>
      </c>
      <c r="I365" s="114">
        <f t="shared" si="102"/>
        <v>2418</v>
      </c>
      <c r="J365" s="114">
        <f t="shared" si="102"/>
        <v>0</v>
      </c>
      <c r="K365" s="15">
        <f t="shared" si="94"/>
        <v>11418</v>
      </c>
      <c r="L365" s="16">
        <v>9000</v>
      </c>
      <c r="M365" s="72">
        <v>2418</v>
      </c>
      <c r="N365" s="72">
        <v>0</v>
      </c>
      <c r="O365" s="15">
        <f t="shared" si="93"/>
        <v>11418</v>
      </c>
      <c r="P365" s="15">
        <f t="shared" si="95"/>
        <v>0</v>
      </c>
      <c r="Q365" s="16">
        <v>0</v>
      </c>
      <c r="R365" s="16">
        <v>0</v>
      </c>
      <c r="S365" s="17">
        <f t="shared" si="96"/>
        <v>0</v>
      </c>
      <c r="T365" s="16">
        <v>0</v>
      </c>
      <c r="U365" s="16">
        <v>0</v>
      </c>
      <c r="V365" s="16">
        <v>110</v>
      </c>
      <c r="W365" s="16"/>
    </row>
    <row r="366" spans="1:23">
      <c r="A366" s="10">
        <v>354</v>
      </c>
      <c r="B366" s="10">
        <v>689</v>
      </c>
      <c r="C366" s="11" t="s">
        <v>674</v>
      </c>
      <c r="D366" s="114" t="s">
        <v>665</v>
      </c>
      <c r="E366" s="142">
        <v>7500</v>
      </c>
      <c r="F366" s="143">
        <f t="shared" si="101"/>
        <v>7500</v>
      </c>
      <c r="G366" s="22" t="s">
        <v>665</v>
      </c>
      <c r="H366" s="114">
        <f t="shared" si="97"/>
        <v>7500</v>
      </c>
      <c r="I366" s="114">
        <f t="shared" si="102"/>
        <v>2328</v>
      </c>
      <c r="J366" s="114">
        <f t="shared" si="102"/>
        <v>0</v>
      </c>
      <c r="K366" s="15">
        <f t="shared" si="94"/>
        <v>9828</v>
      </c>
      <c r="L366" s="16">
        <v>7500</v>
      </c>
      <c r="M366" s="72">
        <v>2328</v>
      </c>
      <c r="N366" s="72">
        <v>0</v>
      </c>
      <c r="O366" s="15">
        <f t="shared" si="93"/>
        <v>9828</v>
      </c>
      <c r="P366" s="15">
        <f t="shared" si="95"/>
        <v>0</v>
      </c>
      <c r="Q366" s="16">
        <v>0</v>
      </c>
      <c r="R366" s="16">
        <v>0</v>
      </c>
      <c r="S366" s="17">
        <f t="shared" si="96"/>
        <v>0</v>
      </c>
      <c r="T366" s="16">
        <v>0</v>
      </c>
      <c r="U366" s="16">
        <v>0</v>
      </c>
      <c r="V366" s="16">
        <v>110</v>
      </c>
      <c r="W366" s="16"/>
    </row>
    <row r="367" spans="1:23" s="50" customFormat="1">
      <c r="A367" s="10">
        <v>355</v>
      </c>
      <c r="B367" s="42">
        <v>693</v>
      </c>
      <c r="C367" s="53" t="s">
        <v>560</v>
      </c>
      <c r="D367" s="44" t="s">
        <v>665</v>
      </c>
      <c r="E367" s="188">
        <v>7500</v>
      </c>
      <c r="F367" s="189">
        <f t="shared" si="101"/>
        <v>7500</v>
      </c>
      <c r="G367" s="54" t="s">
        <v>665</v>
      </c>
      <c r="H367" s="44">
        <f t="shared" si="97"/>
        <v>7500</v>
      </c>
      <c r="I367" s="114">
        <f t="shared" si="102"/>
        <v>846</v>
      </c>
      <c r="J367" s="114">
        <f t="shared" si="102"/>
        <v>0</v>
      </c>
      <c r="K367" s="47">
        <f t="shared" si="94"/>
        <v>8346</v>
      </c>
      <c r="L367" s="48">
        <v>3030</v>
      </c>
      <c r="M367" s="73">
        <v>846</v>
      </c>
      <c r="N367" s="73">
        <v>0</v>
      </c>
      <c r="O367" s="47">
        <f t="shared" si="93"/>
        <v>3876</v>
      </c>
      <c r="P367" s="98">
        <f t="shared" si="95"/>
        <v>4470</v>
      </c>
      <c r="Q367" s="48">
        <v>726</v>
      </c>
      <c r="R367" s="48">
        <v>0</v>
      </c>
      <c r="S367" s="49">
        <f t="shared" si="96"/>
        <v>5196</v>
      </c>
      <c r="T367" s="48">
        <v>0</v>
      </c>
      <c r="U367" s="48">
        <v>0</v>
      </c>
      <c r="V367" s="48">
        <v>110</v>
      </c>
      <c r="W367" s="48"/>
    </row>
    <row r="368" spans="1:23">
      <c r="A368" s="10">
        <v>356</v>
      </c>
      <c r="B368" s="10">
        <v>694</v>
      </c>
      <c r="C368" s="11" t="s">
        <v>461</v>
      </c>
      <c r="D368" s="114" t="s">
        <v>677</v>
      </c>
      <c r="E368" s="142">
        <v>10000</v>
      </c>
      <c r="F368" s="143">
        <f t="shared" si="101"/>
        <v>10000</v>
      </c>
      <c r="G368" s="22" t="s">
        <v>665</v>
      </c>
      <c r="H368" s="114">
        <f t="shared" si="97"/>
        <v>10000</v>
      </c>
      <c r="I368" s="114">
        <f t="shared" si="102"/>
        <v>2540</v>
      </c>
      <c r="J368" s="114">
        <f t="shared" si="102"/>
        <v>0</v>
      </c>
      <c r="K368" s="15">
        <f t="shared" si="94"/>
        <v>12540</v>
      </c>
      <c r="L368" s="16">
        <v>10000</v>
      </c>
      <c r="M368" s="72">
        <v>2540</v>
      </c>
      <c r="N368" s="72">
        <v>0</v>
      </c>
      <c r="O368" s="15">
        <f t="shared" si="93"/>
        <v>12540</v>
      </c>
      <c r="P368" s="15">
        <f t="shared" si="95"/>
        <v>0</v>
      </c>
      <c r="Q368" s="16">
        <v>0</v>
      </c>
      <c r="R368" s="16">
        <v>0</v>
      </c>
      <c r="S368" s="17">
        <f t="shared" si="96"/>
        <v>0</v>
      </c>
      <c r="T368" s="16">
        <v>0</v>
      </c>
      <c r="U368" s="16">
        <v>0</v>
      </c>
      <c r="V368" s="16">
        <v>100</v>
      </c>
      <c r="W368" s="16"/>
    </row>
    <row r="369" spans="1:23">
      <c r="A369" s="10">
        <v>357</v>
      </c>
      <c r="B369" s="10">
        <v>695</v>
      </c>
      <c r="C369" s="11" t="s">
        <v>678</v>
      </c>
      <c r="D369" s="114" t="s">
        <v>677</v>
      </c>
      <c r="E369" s="142">
        <v>10000</v>
      </c>
      <c r="F369" s="143">
        <f t="shared" si="101"/>
        <v>10000</v>
      </c>
      <c r="G369" s="22" t="s">
        <v>677</v>
      </c>
      <c r="H369" s="114">
        <f t="shared" si="97"/>
        <v>10000</v>
      </c>
      <c r="I369" s="114">
        <f t="shared" si="102"/>
        <v>1697</v>
      </c>
      <c r="J369" s="114">
        <f t="shared" si="102"/>
        <v>0</v>
      </c>
      <c r="K369" s="15">
        <f t="shared" si="94"/>
        <v>11697</v>
      </c>
      <c r="L369" s="16">
        <v>10000</v>
      </c>
      <c r="M369" s="72">
        <v>1697</v>
      </c>
      <c r="N369" s="72">
        <v>0</v>
      </c>
      <c r="O369" s="15">
        <f t="shared" si="93"/>
        <v>11697</v>
      </c>
      <c r="P369" s="15">
        <f t="shared" si="95"/>
        <v>0</v>
      </c>
      <c r="Q369" s="16">
        <v>0</v>
      </c>
      <c r="R369" s="16">
        <v>0</v>
      </c>
      <c r="S369" s="17">
        <f t="shared" si="96"/>
        <v>0</v>
      </c>
      <c r="T369" s="16">
        <v>0</v>
      </c>
      <c r="U369" s="16">
        <v>0</v>
      </c>
      <c r="V369" s="16">
        <v>250</v>
      </c>
      <c r="W369" s="16"/>
    </row>
    <row r="370" spans="1:23">
      <c r="A370" s="10">
        <v>358</v>
      </c>
      <c r="B370" s="10">
        <v>696</v>
      </c>
      <c r="C370" s="11" t="s">
        <v>346</v>
      </c>
      <c r="D370" s="114" t="s">
        <v>679</v>
      </c>
      <c r="E370" s="142">
        <v>10000</v>
      </c>
      <c r="F370" s="143">
        <f t="shared" si="101"/>
        <v>10000</v>
      </c>
      <c r="G370" s="22" t="s">
        <v>677</v>
      </c>
      <c r="H370" s="114">
        <f t="shared" si="97"/>
        <v>10000</v>
      </c>
      <c r="I370" s="114">
        <f t="shared" si="102"/>
        <v>2173</v>
      </c>
      <c r="J370" s="114">
        <f t="shared" si="102"/>
        <v>0</v>
      </c>
      <c r="K370" s="15">
        <f t="shared" si="94"/>
        <v>12173</v>
      </c>
      <c r="L370" s="16">
        <v>10000</v>
      </c>
      <c r="M370" s="72">
        <v>2173</v>
      </c>
      <c r="N370" s="72">
        <v>0</v>
      </c>
      <c r="O370" s="15">
        <f t="shared" si="93"/>
        <v>12173</v>
      </c>
      <c r="P370" s="15">
        <f t="shared" si="95"/>
        <v>0</v>
      </c>
      <c r="Q370" s="16">
        <v>0</v>
      </c>
      <c r="R370" s="16">
        <v>0</v>
      </c>
      <c r="S370" s="17">
        <f t="shared" si="96"/>
        <v>0</v>
      </c>
      <c r="T370" s="16">
        <v>0</v>
      </c>
      <c r="U370" s="16">
        <v>0</v>
      </c>
      <c r="V370" s="16">
        <v>150</v>
      </c>
      <c r="W370" s="16"/>
    </row>
    <row r="371" spans="1:23">
      <c r="A371" s="10">
        <v>359</v>
      </c>
      <c r="B371" s="10">
        <v>700</v>
      </c>
      <c r="C371" s="11" t="s">
        <v>388</v>
      </c>
      <c r="D371" s="114" t="s">
        <v>679</v>
      </c>
      <c r="E371" s="142">
        <v>10000</v>
      </c>
      <c r="F371" s="143">
        <f t="shared" si="101"/>
        <v>10000</v>
      </c>
      <c r="G371" s="22" t="s">
        <v>677</v>
      </c>
      <c r="H371" s="114">
        <f t="shared" si="97"/>
        <v>10000</v>
      </c>
      <c r="I371" s="114">
        <f t="shared" si="102"/>
        <v>1688</v>
      </c>
      <c r="J371" s="114">
        <f t="shared" si="102"/>
        <v>0</v>
      </c>
      <c r="K371" s="15">
        <f t="shared" ref="K371:K382" si="103">H371+I371+J371</f>
        <v>11688</v>
      </c>
      <c r="L371" s="16">
        <v>10000</v>
      </c>
      <c r="M371" s="72">
        <v>1688</v>
      </c>
      <c r="N371" s="72">
        <v>0</v>
      </c>
      <c r="O371" s="15">
        <f t="shared" ref="O371:O382" si="104">L371+M371+N371</f>
        <v>11688</v>
      </c>
      <c r="P371" s="15">
        <f t="shared" ref="P371:P382" si="105">H371-L371</f>
        <v>0</v>
      </c>
      <c r="Q371" s="16">
        <v>0</v>
      </c>
      <c r="R371" s="16">
        <v>0</v>
      </c>
      <c r="S371" s="17">
        <f t="shared" ref="S371:S382" si="106">P371+Q371+R371</f>
        <v>0</v>
      </c>
      <c r="T371" s="16">
        <v>0</v>
      </c>
      <c r="U371" s="16">
        <v>0</v>
      </c>
      <c r="V371" s="16">
        <v>250</v>
      </c>
      <c r="W371" s="16"/>
    </row>
    <row r="372" spans="1:23" s="83" customFormat="1">
      <c r="A372" s="80"/>
      <c r="B372" s="409" t="s">
        <v>687</v>
      </c>
      <c r="C372" s="410"/>
      <c r="D372" s="411"/>
      <c r="E372" s="175">
        <f t="shared" ref="E372:W372" si="107">SUM(E360:E371)</f>
        <v>113000</v>
      </c>
      <c r="F372" s="175">
        <f t="shared" si="107"/>
        <v>113000</v>
      </c>
      <c r="G372" s="70"/>
      <c r="H372" s="70">
        <f t="shared" si="107"/>
        <v>113000</v>
      </c>
      <c r="I372" s="70">
        <f t="shared" si="107"/>
        <v>24782</v>
      </c>
      <c r="J372" s="70">
        <f t="shared" si="107"/>
        <v>0</v>
      </c>
      <c r="K372" s="70">
        <f t="shared" si="107"/>
        <v>137782</v>
      </c>
      <c r="L372" s="70">
        <f t="shared" si="107"/>
        <v>108530</v>
      </c>
      <c r="M372" s="70">
        <f t="shared" si="107"/>
        <v>24782</v>
      </c>
      <c r="N372" s="70">
        <f t="shared" si="107"/>
        <v>0</v>
      </c>
      <c r="O372" s="70">
        <f t="shared" si="107"/>
        <v>133312</v>
      </c>
      <c r="P372" s="70">
        <f t="shared" si="107"/>
        <v>4470</v>
      </c>
      <c r="Q372" s="70">
        <f t="shared" si="107"/>
        <v>726</v>
      </c>
      <c r="R372" s="70">
        <f t="shared" si="107"/>
        <v>0</v>
      </c>
      <c r="S372" s="70">
        <f t="shared" si="107"/>
        <v>5196</v>
      </c>
      <c r="T372" s="70">
        <f t="shared" si="107"/>
        <v>0</v>
      </c>
      <c r="U372" s="70">
        <f t="shared" si="107"/>
        <v>0</v>
      </c>
      <c r="V372" s="70">
        <f t="shared" si="107"/>
        <v>1640</v>
      </c>
      <c r="W372" s="70">
        <f t="shared" si="107"/>
        <v>0</v>
      </c>
    </row>
    <row r="373" spans="1:23" s="50" customFormat="1">
      <c r="A373" s="42">
        <v>360</v>
      </c>
      <c r="B373" s="42">
        <v>708</v>
      </c>
      <c r="C373" s="53" t="s">
        <v>623</v>
      </c>
      <c r="D373" s="51">
        <v>38268</v>
      </c>
      <c r="E373" s="188">
        <v>9000</v>
      </c>
      <c r="F373" s="189">
        <f t="shared" ref="F373:F377" si="108">SUM(E373:E373)</f>
        <v>9000</v>
      </c>
      <c r="G373" s="55">
        <v>38272</v>
      </c>
      <c r="H373" s="45">
        <f>F373</f>
        <v>9000</v>
      </c>
      <c r="I373" s="44">
        <f>M373</f>
        <v>1478</v>
      </c>
      <c r="J373" s="48">
        <f>N373</f>
        <v>12</v>
      </c>
      <c r="K373" s="47">
        <f t="shared" si="103"/>
        <v>10490</v>
      </c>
      <c r="L373" s="48">
        <v>7200</v>
      </c>
      <c r="M373" s="73">
        <v>1478</v>
      </c>
      <c r="N373" s="74">
        <v>12</v>
      </c>
      <c r="O373" s="47">
        <f t="shared" si="104"/>
        <v>8690</v>
      </c>
      <c r="P373" s="98">
        <f t="shared" si="105"/>
        <v>1800</v>
      </c>
      <c r="Q373" s="48">
        <v>540</v>
      </c>
      <c r="R373" s="48">
        <v>0</v>
      </c>
      <c r="S373" s="49">
        <f t="shared" si="106"/>
        <v>2340</v>
      </c>
      <c r="T373" s="48">
        <v>0</v>
      </c>
      <c r="U373" s="48">
        <v>0</v>
      </c>
      <c r="V373" s="48">
        <v>10</v>
      </c>
      <c r="W373" s="48"/>
    </row>
    <row r="374" spans="1:23">
      <c r="A374" s="10">
        <v>361</v>
      </c>
      <c r="B374" s="10">
        <v>731</v>
      </c>
      <c r="C374" s="11" t="s">
        <v>421</v>
      </c>
      <c r="D374" s="114" t="s">
        <v>698</v>
      </c>
      <c r="E374" s="142">
        <v>10000</v>
      </c>
      <c r="F374" s="143">
        <f t="shared" si="108"/>
        <v>10000</v>
      </c>
      <c r="G374" s="23">
        <v>38598</v>
      </c>
      <c r="H374" s="13">
        <f t="shared" ref="H374:H382" si="109">F374</f>
        <v>10000</v>
      </c>
      <c r="I374" s="320">
        <f t="shared" ref="I374:J377" si="110">M374</f>
        <v>1618</v>
      </c>
      <c r="J374" s="16">
        <f t="shared" si="110"/>
        <v>0</v>
      </c>
      <c r="K374" s="15">
        <f t="shared" si="103"/>
        <v>11618</v>
      </c>
      <c r="L374" s="16">
        <v>10000</v>
      </c>
      <c r="M374" s="72">
        <v>1618</v>
      </c>
      <c r="N374" s="75">
        <v>0</v>
      </c>
      <c r="O374" s="15">
        <f t="shared" si="104"/>
        <v>11618</v>
      </c>
      <c r="P374" s="15">
        <f t="shared" si="105"/>
        <v>0</v>
      </c>
      <c r="Q374" s="16">
        <v>0</v>
      </c>
      <c r="R374" s="16">
        <v>0</v>
      </c>
      <c r="S374" s="17">
        <f t="shared" si="106"/>
        <v>0</v>
      </c>
      <c r="T374" s="16">
        <v>0</v>
      </c>
      <c r="U374" s="16">
        <v>0</v>
      </c>
      <c r="V374" s="16">
        <v>210</v>
      </c>
      <c r="W374" s="16"/>
    </row>
    <row r="375" spans="1:23">
      <c r="A375" s="10">
        <v>362</v>
      </c>
      <c r="B375" s="10">
        <v>735</v>
      </c>
      <c r="C375" s="11" t="s">
        <v>700</v>
      </c>
      <c r="D375" s="114" t="s">
        <v>698</v>
      </c>
      <c r="E375" s="142">
        <v>9000</v>
      </c>
      <c r="F375" s="143">
        <f t="shared" si="108"/>
        <v>9000</v>
      </c>
      <c r="G375" s="23">
        <v>38598</v>
      </c>
      <c r="H375" s="13">
        <f t="shared" si="109"/>
        <v>9000</v>
      </c>
      <c r="I375" s="320">
        <f t="shared" si="110"/>
        <v>1920</v>
      </c>
      <c r="J375" s="16">
        <f t="shared" si="110"/>
        <v>0</v>
      </c>
      <c r="K375" s="15">
        <f t="shared" si="103"/>
        <v>10920</v>
      </c>
      <c r="L375" s="16">
        <v>9000</v>
      </c>
      <c r="M375" s="72">
        <v>1920</v>
      </c>
      <c r="N375" s="75">
        <v>0</v>
      </c>
      <c r="O375" s="15">
        <f t="shared" si="104"/>
        <v>10920</v>
      </c>
      <c r="P375" s="15">
        <f t="shared" si="105"/>
        <v>0</v>
      </c>
      <c r="Q375" s="16">
        <v>0</v>
      </c>
      <c r="R375" s="16">
        <v>0</v>
      </c>
      <c r="S375" s="17">
        <f t="shared" si="106"/>
        <v>0</v>
      </c>
      <c r="T375" s="16">
        <v>0</v>
      </c>
      <c r="U375" s="16">
        <v>0</v>
      </c>
      <c r="V375" s="16">
        <v>140</v>
      </c>
      <c r="W375" s="16"/>
    </row>
    <row r="376" spans="1:23">
      <c r="A376" s="10">
        <v>363</v>
      </c>
      <c r="B376" s="10">
        <v>738</v>
      </c>
      <c r="C376" s="11" t="s">
        <v>702</v>
      </c>
      <c r="D376" s="114" t="s">
        <v>698</v>
      </c>
      <c r="E376" s="142">
        <v>9000</v>
      </c>
      <c r="F376" s="143">
        <f t="shared" si="108"/>
        <v>9000</v>
      </c>
      <c r="G376" s="22" t="s">
        <v>857</v>
      </c>
      <c r="H376" s="13">
        <f t="shared" si="109"/>
        <v>9000</v>
      </c>
      <c r="I376" s="320">
        <f t="shared" si="110"/>
        <v>3215</v>
      </c>
      <c r="J376" s="16">
        <f t="shared" si="110"/>
        <v>0</v>
      </c>
      <c r="K376" s="15">
        <f t="shared" si="103"/>
        <v>12215</v>
      </c>
      <c r="L376" s="16">
        <v>9000</v>
      </c>
      <c r="M376" s="72">
        <v>3215</v>
      </c>
      <c r="N376" s="75">
        <v>0</v>
      </c>
      <c r="O376" s="15">
        <f t="shared" si="104"/>
        <v>12215</v>
      </c>
      <c r="P376" s="15">
        <f t="shared" si="105"/>
        <v>0</v>
      </c>
      <c r="Q376" s="16">
        <v>0</v>
      </c>
      <c r="R376" s="16">
        <v>0</v>
      </c>
      <c r="S376" s="17">
        <f t="shared" si="106"/>
        <v>0</v>
      </c>
      <c r="T376" s="16">
        <v>0</v>
      </c>
      <c r="U376" s="16">
        <v>0</v>
      </c>
      <c r="V376" s="16">
        <v>100</v>
      </c>
      <c r="W376" s="16"/>
    </row>
    <row r="377" spans="1:23">
      <c r="A377" s="10">
        <v>364</v>
      </c>
      <c r="B377" s="10">
        <v>741</v>
      </c>
      <c r="C377" s="11" t="s">
        <v>312</v>
      </c>
      <c r="D377" s="114" t="s">
        <v>698</v>
      </c>
      <c r="E377" s="142">
        <v>9000</v>
      </c>
      <c r="F377" s="143">
        <f t="shared" si="108"/>
        <v>9000</v>
      </c>
      <c r="G377" s="22" t="s">
        <v>857</v>
      </c>
      <c r="H377" s="13">
        <f t="shared" si="109"/>
        <v>9000</v>
      </c>
      <c r="I377" s="320">
        <f t="shared" si="110"/>
        <v>2287</v>
      </c>
      <c r="J377" s="16">
        <f t="shared" si="110"/>
        <v>0</v>
      </c>
      <c r="K377" s="15">
        <f t="shared" si="103"/>
        <v>11287</v>
      </c>
      <c r="L377" s="16">
        <v>9000</v>
      </c>
      <c r="M377" s="72">
        <v>2287</v>
      </c>
      <c r="N377" s="75">
        <v>0</v>
      </c>
      <c r="O377" s="15">
        <f t="shared" si="104"/>
        <v>11287</v>
      </c>
      <c r="P377" s="15">
        <f t="shared" si="105"/>
        <v>0</v>
      </c>
      <c r="Q377" s="16">
        <v>0</v>
      </c>
      <c r="R377" s="16">
        <v>0</v>
      </c>
      <c r="S377" s="17">
        <f t="shared" si="106"/>
        <v>0</v>
      </c>
      <c r="T377" s="16">
        <v>0</v>
      </c>
      <c r="U377" s="16">
        <v>0</v>
      </c>
      <c r="V377" s="16">
        <v>50</v>
      </c>
      <c r="W377" s="16"/>
    </row>
    <row r="378" spans="1:23" s="86" customFormat="1" ht="18.75">
      <c r="A378" s="84"/>
      <c r="B378" s="84"/>
      <c r="C378" s="81" t="s">
        <v>1284</v>
      </c>
      <c r="D378" s="85"/>
      <c r="E378" s="175">
        <f t="shared" ref="E378:W378" si="111">SUM(E373:E377)</f>
        <v>46000</v>
      </c>
      <c r="F378" s="175">
        <f t="shared" si="111"/>
        <v>46000</v>
      </c>
      <c r="G378" s="70"/>
      <c r="H378" s="70">
        <f t="shared" si="111"/>
        <v>46000</v>
      </c>
      <c r="I378" s="70">
        <f t="shared" si="111"/>
        <v>10518</v>
      </c>
      <c r="J378" s="70">
        <f t="shared" si="111"/>
        <v>12</v>
      </c>
      <c r="K378" s="70">
        <f t="shared" si="111"/>
        <v>56530</v>
      </c>
      <c r="L378" s="70">
        <f t="shared" si="111"/>
        <v>44200</v>
      </c>
      <c r="M378" s="70">
        <f t="shared" si="111"/>
        <v>10518</v>
      </c>
      <c r="N378" s="70">
        <f t="shared" si="111"/>
        <v>12</v>
      </c>
      <c r="O378" s="70">
        <f t="shared" si="111"/>
        <v>54730</v>
      </c>
      <c r="P378" s="70">
        <f t="shared" si="111"/>
        <v>1800</v>
      </c>
      <c r="Q378" s="70">
        <f t="shared" si="111"/>
        <v>540</v>
      </c>
      <c r="R378" s="70">
        <f t="shared" si="111"/>
        <v>0</v>
      </c>
      <c r="S378" s="70">
        <f t="shared" si="111"/>
        <v>2340</v>
      </c>
      <c r="T378" s="70">
        <f t="shared" si="111"/>
        <v>0</v>
      </c>
      <c r="U378" s="70">
        <f t="shared" si="111"/>
        <v>0</v>
      </c>
      <c r="V378" s="70">
        <f t="shared" si="111"/>
        <v>510</v>
      </c>
      <c r="W378" s="70">
        <f t="shared" si="111"/>
        <v>0</v>
      </c>
    </row>
    <row r="379" spans="1:23">
      <c r="A379" s="10">
        <v>365</v>
      </c>
      <c r="B379" s="10">
        <v>746</v>
      </c>
      <c r="C379" s="11" t="s">
        <v>704</v>
      </c>
      <c r="D379" s="21">
        <v>38420</v>
      </c>
      <c r="E379" s="142">
        <v>15000</v>
      </c>
      <c r="F379" s="143">
        <f t="shared" ref="F379:F382" si="112">SUM(E379:E379)</f>
        <v>15000</v>
      </c>
      <c r="G379" s="23">
        <v>38870</v>
      </c>
      <c r="H379" s="13">
        <f t="shared" si="109"/>
        <v>15000</v>
      </c>
      <c r="I379" s="114">
        <v>970</v>
      </c>
      <c r="J379" s="16">
        <v>667</v>
      </c>
      <c r="K379" s="15">
        <f t="shared" si="103"/>
        <v>16637</v>
      </c>
      <c r="L379" s="16">
        <v>15000</v>
      </c>
      <c r="M379" s="72">
        <v>970</v>
      </c>
      <c r="N379" s="75">
        <v>667</v>
      </c>
      <c r="O379" s="15">
        <f t="shared" si="104"/>
        <v>16637</v>
      </c>
      <c r="P379" s="15">
        <f t="shared" si="105"/>
        <v>0</v>
      </c>
      <c r="Q379" s="16">
        <v>0</v>
      </c>
      <c r="R379" s="16">
        <v>0</v>
      </c>
      <c r="S379" s="17">
        <f t="shared" si="106"/>
        <v>0</v>
      </c>
      <c r="T379" s="16">
        <v>0</v>
      </c>
      <c r="U379" s="16">
        <f t="shared" ref="U379:U392" si="113">F379/100*5</f>
        <v>750</v>
      </c>
      <c r="V379" s="16">
        <v>190</v>
      </c>
      <c r="W379" s="16"/>
    </row>
    <row r="380" spans="1:23">
      <c r="A380" s="10">
        <v>366</v>
      </c>
      <c r="B380" s="10">
        <v>752</v>
      </c>
      <c r="C380" s="11" t="s">
        <v>365</v>
      </c>
      <c r="D380" s="21">
        <v>38420</v>
      </c>
      <c r="E380" s="142">
        <v>20000</v>
      </c>
      <c r="F380" s="143">
        <f t="shared" si="112"/>
        <v>20000</v>
      </c>
      <c r="G380" s="23">
        <v>38870</v>
      </c>
      <c r="H380" s="13">
        <f t="shared" si="109"/>
        <v>20000</v>
      </c>
      <c r="I380" s="114">
        <v>1243</v>
      </c>
      <c r="J380" s="16">
        <v>829</v>
      </c>
      <c r="K380" s="15">
        <f t="shared" si="103"/>
        <v>22072</v>
      </c>
      <c r="L380" s="16">
        <v>20000</v>
      </c>
      <c r="M380" s="72">
        <v>1243</v>
      </c>
      <c r="N380" s="75">
        <v>829</v>
      </c>
      <c r="O380" s="15">
        <f t="shared" si="104"/>
        <v>22072</v>
      </c>
      <c r="P380" s="15">
        <f t="shared" si="105"/>
        <v>0</v>
      </c>
      <c r="Q380" s="16">
        <v>0</v>
      </c>
      <c r="R380" s="16">
        <v>0</v>
      </c>
      <c r="S380" s="17">
        <f t="shared" si="106"/>
        <v>0</v>
      </c>
      <c r="T380" s="16">
        <v>0</v>
      </c>
      <c r="U380" s="16">
        <f t="shared" si="113"/>
        <v>1000</v>
      </c>
      <c r="V380" s="16">
        <v>230</v>
      </c>
      <c r="W380" s="16"/>
    </row>
    <row r="381" spans="1:23">
      <c r="A381" s="10">
        <v>367</v>
      </c>
      <c r="B381" s="10">
        <v>756</v>
      </c>
      <c r="C381" s="11" t="s">
        <v>708</v>
      </c>
      <c r="D381" s="21">
        <v>38420</v>
      </c>
      <c r="E381" s="142">
        <v>18000</v>
      </c>
      <c r="F381" s="143">
        <f t="shared" si="112"/>
        <v>18000</v>
      </c>
      <c r="G381" s="23">
        <v>38870</v>
      </c>
      <c r="H381" s="13">
        <f t="shared" si="109"/>
        <v>18000</v>
      </c>
      <c r="I381" s="114">
        <v>1213</v>
      </c>
      <c r="J381" s="16">
        <v>802</v>
      </c>
      <c r="K381" s="15">
        <f t="shared" si="103"/>
        <v>20015</v>
      </c>
      <c r="L381" s="16">
        <v>18000</v>
      </c>
      <c r="M381" s="72">
        <v>1213</v>
      </c>
      <c r="N381" s="75">
        <v>802</v>
      </c>
      <c r="O381" s="15">
        <f t="shared" si="104"/>
        <v>20015</v>
      </c>
      <c r="P381" s="15">
        <f t="shared" si="105"/>
        <v>0</v>
      </c>
      <c r="Q381" s="16">
        <v>0</v>
      </c>
      <c r="R381" s="16">
        <v>0</v>
      </c>
      <c r="S381" s="17">
        <f t="shared" si="106"/>
        <v>0</v>
      </c>
      <c r="T381" s="16">
        <v>0</v>
      </c>
      <c r="U381" s="16">
        <f t="shared" si="113"/>
        <v>900</v>
      </c>
      <c r="V381" s="16">
        <v>170</v>
      </c>
      <c r="W381" s="16"/>
    </row>
    <row r="382" spans="1:23">
      <c r="A382" s="10">
        <v>368</v>
      </c>
      <c r="B382" s="10">
        <v>758</v>
      </c>
      <c r="C382" s="11" t="s">
        <v>709</v>
      </c>
      <c r="D382" s="21">
        <v>38420</v>
      </c>
      <c r="E382" s="142">
        <v>18000</v>
      </c>
      <c r="F382" s="143">
        <f t="shared" si="112"/>
        <v>18000</v>
      </c>
      <c r="G382" s="23">
        <v>38870</v>
      </c>
      <c r="H382" s="13">
        <f t="shared" si="109"/>
        <v>18000</v>
      </c>
      <c r="I382" s="114">
        <v>1149</v>
      </c>
      <c r="J382" s="16">
        <v>764</v>
      </c>
      <c r="K382" s="15">
        <f t="shared" si="103"/>
        <v>19913</v>
      </c>
      <c r="L382" s="16">
        <v>18000</v>
      </c>
      <c r="M382" s="72">
        <v>1149</v>
      </c>
      <c r="N382" s="75">
        <v>764</v>
      </c>
      <c r="O382" s="15">
        <f t="shared" si="104"/>
        <v>19913</v>
      </c>
      <c r="P382" s="15">
        <f t="shared" si="105"/>
        <v>0</v>
      </c>
      <c r="Q382" s="16">
        <v>0</v>
      </c>
      <c r="R382" s="16">
        <v>0</v>
      </c>
      <c r="S382" s="17">
        <f t="shared" si="106"/>
        <v>0</v>
      </c>
      <c r="T382" s="16">
        <v>0</v>
      </c>
      <c r="U382" s="16">
        <f t="shared" si="113"/>
        <v>900</v>
      </c>
      <c r="V382" s="16">
        <v>200</v>
      </c>
      <c r="W382" s="16"/>
    </row>
    <row r="383" spans="1:23">
      <c r="A383" s="10">
        <v>369</v>
      </c>
      <c r="B383" s="10">
        <v>774</v>
      </c>
      <c r="C383" s="11" t="s">
        <v>718</v>
      </c>
      <c r="D383" s="114" t="s">
        <v>713</v>
      </c>
      <c r="E383" s="142">
        <v>18000</v>
      </c>
      <c r="F383" s="143">
        <f t="shared" ref="F383:F392" si="114">SUM(E383:E383)</f>
        <v>18000</v>
      </c>
      <c r="G383" s="23">
        <v>38994</v>
      </c>
      <c r="H383" s="13">
        <f t="shared" ref="H383:H400" si="115">F383</f>
        <v>18000</v>
      </c>
      <c r="I383" s="114">
        <v>1274</v>
      </c>
      <c r="J383" s="16">
        <v>846</v>
      </c>
      <c r="K383" s="15">
        <f t="shared" ref="K383:K395" si="116">H383+I383+J383</f>
        <v>20120</v>
      </c>
      <c r="L383" s="16">
        <v>18000</v>
      </c>
      <c r="M383" s="72">
        <v>1274</v>
      </c>
      <c r="N383" s="75">
        <v>846</v>
      </c>
      <c r="O383" s="15">
        <f t="shared" ref="O383:O394" si="117">L383+M383+N383</f>
        <v>20120</v>
      </c>
      <c r="P383" s="15">
        <f t="shared" ref="P383:P395" si="118">H383-L383</f>
        <v>0</v>
      </c>
      <c r="Q383" s="16">
        <v>0</v>
      </c>
      <c r="R383" s="16">
        <v>0</v>
      </c>
      <c r="S383" s="17">
        <f t="shared" ref="S383:S395" si="119">P383+Q383+R383</f>
        <v>0</v>
      </c>
      <c r="T383" s="16">
        <v>0</v>
      </c>
      <c r="U383" s="16">
        <f t="shared" si="113"/>
        <v>900</v>
      </c>
      <c r="V383" s="16">
        <v>150</v>
      </c>
      <c r="W383" s="16"/>
    </row>
    <row r="384" spans="1:23">
      <c r="A384" s="10">
        <v>370</v>
      </c>
      <c r="B384" s="10">
        <v>776</v>
      </c>
      <c r="C384" s="11" t="s">
        <v>719</v>
      </c>
      <c r="D384" s="114" t="s">
        <v>713</v>
      </c>
      <c r="E384" s="142">
        <v>18000</v>
      </c>
      <c r="F384" s="143">
        <f t="shared" si="114"/>
        <v>18000</v>
      </c>
      <c r="G384" s="23">
        <v>38994</v>
      </c>
      <c r="H384" s="13">
        <f t="shared" si="115"/>
        <v>18000</v>
      </c>
      <c r="I384" s="114">
        <v>1116</v>
      </c>
      <c r="J384" s="16">
        <v>747</v>
      </c>
      <c r="K384" s="15">
        <f t="shared" si="116"/>
        <v>19863</v>
      </c>
      <c r="L384" s="16">
        <v>18000</v>
      </c>
      <c r="M384" s="72">
        <v>1116</v>
      </c>
      <c r="N384" s="75">
        <v>747</v>
      </c>
      <c r="O384" s="15">
        <f t="shared" si="117"/>
        <v>19863</v>
      </c>
      <c r="P384" s="15">
        <f t="shared" si="118"/>
        <v>0</v>
      </c>
      <c r="Q384" s="16">
        <v>0</v>
      </c>
      <c r="R384" s="16">
        <v>0</v>
      </c>
      <c r="S384" s="17">
        <f t="shared" si="119"/>
        <v>0</v>
      </c>
      <c r="T384" s="16">
        <v>0</v>
      </c>
      <c r="U384" s="16">
        <f t="shared" si="113"/>
        <v>900</v>
      </c>
      <c r="V384" s="16">
        <v>180</v>
      </c>
      <c r="W384" s="16"/>
    </row>
    <row r="385" spans="1:23">
      <c r="A385" s="10">
        <v>371</v>
      </c>
      <c r="B385" s="10">
        <v>778</v>
      </c>
      <c r="C385" s="11" t="s">
        <v>721</v>
      </c>
      <c r="D385" s="114" t="s">
        <v>720</v>
      </c>
      <c r="E385" s="142">
        <v>18000</v>
      </c>
      <c r="F385" s="143">
        <f t="shared" si="114"/>
        <v>18000</v>
      </c>
      <c r="G385" s="23">
        <v>38994</v>
      </c>
      <c r="H385" s="13">
        <f t="shared" si="115"/>
        <v>18000</v>
      </c>
      <c r="I385" s="114">
        <v>1220</v>
      </c>
      <c r="J385" s="16">
        <v>826</v>
      </c>
      <c r="K385" s="15">
        <f t="shared" si="116"/>
        <v>20046</v>
      </c>
      <c r="L385" s="16">
        <v>18000</v>
      </c>
      <c r="M385" s="72">
        <v>1220</v>
      </c>
      <c r="N385" s="75">
        <v>826</v>
      </c>
      <c r="O385" s="15">
        <f t="shared" si="117"/>
        <v>20046</v>
      </c>
      <c r="P385" s="15">
        <f t="shared" si="118"/>
        <v>0</v>
      </c>
      <c r="Q385" s="16">
        <v>0</v>
      </c>
      <c r="R385" s="16">
        <v>0</v>
      </c>
      <c r="S385" s="17">
        <f t="shared" si="119"/>
        <v>0</v>
      </c>
      <c r="T385" s="16">
        <v>0</v>
      </c>
      <c r="U385" s="16">
        <f t="shared" si="113"/>
        <v>900</v>
      </c>
      <c r="V385" s="16">
        <v>220</v>
      </c>
      <c r="W385" s="16"/>
    </row>
    <row r="386" spans="1:23">
      <c r="A386" s="10">
        <v>372</v>
      </c>
      <c r="B386" s="10">
        <v>779</v>
      </c>
      <c r="C386" s="11" t="s">
        <v>722</v>
      </c>
      <c r="D386" s="114" t="s">
        <v>720</v>
      </c>
      <c r="E386" s="142">
        <v>15000</v>
      </c>
      <c r="F386" s="143">
        <f t="shared" si="114"/>
        <v>15000</v>
      </c>
      <c r="G386" s="23">
        <v>38994</v>
      </c>
      <c r="H386" s="13">
        <f t="shared" si="115"/>
        <v>15000</v>
      </c>
      <c r="I386" s="114">
        <v>1025</v>
      </c>
      <c r="J386" s="16">
        <v>677</v>
      </c>
      <c r="K386" s="15">
        <f t="shared" si="116"/>
        <v>16702</v>
      </c>
      <c r="L386" s="16">
        <v>15000</v>
      </c>
      <c r="M386" s="72">
        <v>1025</v>
      </c>
      <c r="N386" s="75">
        <v>677</v>
      </c>
      <c r="O386" s="15">
        <f t="shared" si="117"/>
        <v>16702</v>
      </c>
      <c r="P386" s="15">
        <f t="shared" si="118"/>
        <v>0</v>
      </c>
      <c r="Q386" s="16">
        <v>0</v>
      </c>
      <c r="R386" s="16">
        <v>0</v>
      </c>
      <c r="S386" s="17">
        <f t="shared" si="119"/>
        <v>0</v>
      </c>
      <c r="T386" s="16">
        <v>0</v>
      </c>
      <c r="U386" s="16">
        <f t="shared" si="113"/>
        <v>750</v>
      </c>
      <c r="V386" s="16">
        <v>250</v>
      </c>
      <c r="W386" s="16"/>
    </row>
    <row r="387" spans="1:23">
      <c r="A387" s="10">
        <v>373</v>
      </c>
      <c r="B387" s="10">
        <v>782</v>
      </c>
      <c r="C387" s="11" t="s">
        <v>718</v>
      </c>
      <c r="D387" s="114" t="s">
        <v>720</v>
      </c>
      <c r="E387" s="142">
        <v>15000</v>
      </c>
      <c r="F387" s="143">
        <f t="shared" si="114"/>
        <v>15000</v>
      </c>
      <c r="G387" s="23">
        <v>38994</v>
      </c>
      <c r="H387" s="13">
        <f t="shared" si="115"/>
        <v>15000</v>
      </c>
      <c r="I387" s="114">
        <v>1178</v>
      </c>
      <c r="J387" s="16">
        <v>784</v>
      </c>
      <c r="K387" s="15">
        <f t="shared" si="116"/>
        <v>16962</v>
      </c>
      <c r="L387" s="16">
        <v>15000</v>
      </c>
      <c r="M387" s="72">
        <v>1178</v>
      </c>
      <c r="N387" s="75">
        <v>784</v>
      </c>
      <c r="O387" s="15">
        <f t="shared" si="117"/>
        <v>16962</v>
      </c>
      <c r="P387" s="15">
        <f t="shared" si="118"/>
        <v>0</v>
      </c>
      <c r="Q387" s="16">
        <v>0</v>
      </c>
      <c r="R387" s="16">
        <v>0</v>
      </c>
      <c r="S387" s="17">
        <f t="shared" si="119"/>
        <v>0</v>
      </c>
      <c r="T387" s="16">
        <v>0</v>
      </c>
      <c r="U387" s="16">
        <f t="shared" si="113"/>
        <v>750</v>
      </c>
      <c r="V387" s="16">
        <v>60</v>
      </c>
      <c r="W387" s="16"/>
    </row>
    <row r="388" spans="1:23">
      <c r="A388" s="10">
        <v>374</v>
      </c>
      <c r="B388" s="10">
        <v>783</v>
      </c>
      <c r="C388" s="11" t="s">
        <v>723</v>
      </c>
      <c r="D388" s="114" t="s">
        <v>720</v>
      </c>
      <c r="E388" s="142">
        <v>15000</v>
      </c>
      <c r="F388" s="143">
        <f t="shared" si="114"/>
        <v>15000</v>
      </c>
      <c r="G388" s="23">
        <v>38994</v>
      </c>
      <c r="H388" s="13">
        <f t="shared" si="115"/>
        <v>15000</v>
      </c>
      <c r="I388" s="114">
        <v>981</v>
      </c>
      <c r="J388" s="16">
        <v>654</v>
      </c>
      <c r="K388" s="15">
        <f t="shared" si="116"/>
        <v>16635</v>
      </c>
      <c r="L388" s="16">
        <v>15000</v>
      </c>
      <c r="M388" s="72">
        <v>981</v>
      </c>
      <c r="N388" s="75">
        <v>654</v>
      </c>
      <c r="O388" s="15">
        <f t="shared" si="117"/>
        <v>16635</v>
      </c>
      <c r="P388" s="15">
        <f t="shared" si="118"/>
        <v>0</v>
      </c>
      <c r="Q388" s="16">
        <v>0</v>
      </c>
      <c r="R388" s="16">
        <v>0</v>
      </c>
      <c r="S388" s="17">
        <f t="shared" si="119"/>
        <v>0</v>
      </c>
      <c r="T388" s="16">
        <v>0</v>
      </c>
      <c r="U388" s="16">
        <f t="shared" si="113"/>
        <v>750</v>
      </c>
      <c r="V388" s="16">
        <v>200</v>
      </c>
      <c r="W388" s="16"/>
    </row>
    <row r="389" spans="1:23">
      <c r="A389" s="10">
        <v>375</v>
      </c>
      <c r="B389" s="10">
        <v>785</v>
      </c>
      <c r="C389" s="11" t="s">
        <v>251</v>
      </c>
      <c r="D389" s="114" t="s">
        <v>720</v>
      </c>
      <c r="E389" s="142">
        <v>15000</v>
      </c>
      <c r="F389" s="143">
        <f t="shared" si="114"/>
        <v>15000</v>
      </c>
      <c r="G389" s="23">
        <v>38994</v>
      </c>
      <c r="H389" s="13">
        <f t="shared" si="115"/>
        <v>15000</v>
      </c>
      <c r="I389" s="114">
        <v>1161</v>
      </c>
      <c r="J389" s="16">
        <v>773</v>
      </c>
      <c r="K389" s="15">
        <f t="shared" si="116"/>
        <v>16934</v>
      </c>
      <c r="L389" s="16">
        <v>15000</v>
      </c>
      <c r="M389" s="72">
        <v>1161</v>
      </c>
      <c r="N389" s="75">
        <v>773</v>
      </c>
      <c r="O389" s="15">
        <f t="shared" si="117"/>
        <v>16934</v>
      </c>
      <c r="P389" s="15">
        <f t="shared" si="118"/>
        <v>0</v>
      </c>
      <c r="Q389" s="16">
        <v>0</v>
      </c>
      <c r="R389" s="16">
        <v>0</v>
      </c>
      <c r="S389" s="17">
        <f t="shared" si="119"/>
        <v>0</v>
      </c>
      <c r="T389" s="16">
        <v>0</v>
      </c>
      <c r="U389" s="16">
        <f t="shared" si="113"/>
        <v>750</v>
      </c>
      <c r="V389" s="16">
        <v>150</v>
      </c>
      <c r="W389" s="16"/>
    </row>
    <row r="390" spans="1:23">
      <c r="A390" s="10">
        <v>376</v>
      </c>
      <c r="B390" s="10">
        <v>790</v>
      </c>
      <c r="C390" s="11" t="s">
        <v>726</v>
      </c>
      <c r="D390" s="114" t="s">
        <v>720</v>
      </c>
      <c r="E390" s="142">
        <v>7200</v>
      </c>
      <c r="F390" s="143">
        <f t="shared" si="114"/>
        <v>7200</v>
      </c>
      <c r="G390" s="22" t="s">
        <v>859</v>
      </c>
      <c r="H390" s="13">
        <f t="shared" si="115"/>
        <v>7200</v>
      </c>
      <c r="I390" s="114">
        <v>453</v>
      </c>
      <c r="J390" s="16">
        <v>311</v>
      </c>
      <c r="K390" s="15">
        <f t="shared" si="116"/>
        <v>7964</v>
      </c>
      <c r="L390" s="16">
        <v>7200</v>
      </c>
      <c r="M390" s="72">
        <v>453</v>
      </c>
      <c r="N390" s="75">
        <v>311</v>
      </c>
      <c r="O390" s="15">
        <f t="shared" si="117"/>
        <v>7964</v>
      </c>
      <c r="P390" s="15">
        <f t="shared" si="118"/>
        <v>0</v>
      </c>
      <c r="Q390" s="16">
        <v>0</v>
      </c>
      <c r="R390" s="16">
        <v>0</v>
      </c>
      <c r="S390" s="17">
        <f t="shared" si="119"/>
        <v>0</v>
      </c>
      <c r="T390" s="16">
        <v>0</v>
      </c>
      <c r="U390" s="16">
        <f t="shared" si="113"/>
        <v>360</v>
      </c>
      <c r="V390" s="16">
        <v>230</v>
      </c>
      <c r="W390" s="16"/>
    </row>
    <row r="391" spans="1:23">
      <c r="A391" s="10">
        <v>377</v>
      </c>
      <c r="B391" s="10">
        <v>791</v>
      </c>
      <c r="C391" s="11" t="s">
        <v>727</v>
      </c>
      <c r="D391" s="114" t="s">
        <v>720</v>
      </c>
      <c r="E391" s="142">
        <v>12000</v>
      </c>
      <c r="F391" s="143">
        <f t="shared" si="114"/>
        <v>12000</v>
      </c>
      <c r="G391" s="22" t="s">
        <v>859</v>
      </c>
      <c r="H391" s="13">
        <f t="shared" si="115"/>
        <v>12000</v>
      </c>
      <c r="I391" s="114">
        <v>783</v>
      </c>
      <c r="J391" s="16">
        <v>527</v>
      </c>
      <c r="K391" s="15">
        <f t="shared" si="116"/>
        <v>13310</v>
      </c>
      <c r="L391" s="16">
        <v>12000</v>
      </c>
      <c r="M391" s="72">
        <v>783</v>
      </c>
      <c r="N391" s="75">
        <v>527</v>
      </c>
      <c r="O391" s="15">
        <f t="shared" si="117"/>
        <v>13310</v>
      </c>
      <c r="P391" s="15">
        <f t="shared" si="118"/>
        <v>0</v>
      </c>
      <c r="Q391" s="16">
        <v>0</v>
      </c>
      <c r="R391" s="16">
        <v>0</v>
      </c>
      <c r="S391" s="17">
        <f t="shared" si="119"/>
        <v>0</v>
      </c>
      <c r="T391" s="16">
        <v>0</v>
      </c>
      <c r="U391" s="16">
        <f t="shared" si="113"/>
        <v>600</v>
      </c>
      <c r="V391" s="16">
        <v>240</v>
      </c>
      <c r="W391" s="16"/>
    </row>
    <row r="392" spans="1:23">
      <c r="A392" s="10">
        <v>378</v>
      </c>
      <c r="B392" s="10">
        <v>795</v>
      </c>
      <c r="C392" s="11" t="s">
        <v>730</v>
      </c>
      <c r="D392" s="114" t="s">
        <v>720</v>
      </c>
      <c r="E392" s="142">
        <v>15000</v>
      </c>
      <c r="F392" s="143">
        <f t="shared" si="114"/>
        <v>15000</v>
      </c>
      <c r="G392" s="22" t="s">
        <v>859</v>
      </c>
      <c r="H392" s="13">
        <f t="shared" si="115"/>
        <v>15000</v>
      </c>
      <c r="I392" s="114">
        <v>924</v>
      </c>
      <c r="J392" s="16">
        <v>618</v>
      </c>
      <c r="K392" s="15">
        <f t="shared" si="116"/>
        <v>16542</v>
      </c>
      <c r="L392" s="16">
        <v>15000</v>
      </c>
      <c r="M392" s="72">
        <v>924</v>
      </c>
      <c r="N392" s="75">
        <v>618</v>
      </c>
      <c r="O392" s="15">
        <f t="shared" si="117"/>
        <v>16542</v>
      </c>
      <c r="P392" s="15">
        <f t="shared" si="118"/>
        <v>0</v>
      </c>
      <c r="Q392" s="16">
        <v>0</v>
      </c>
      <c r="R392" s="16">
        <v>0</v>
      </c>
      <c r="S392" s="17">
        <f t="shared" si="119"/>
        <v>0</v>
      </c>
      <c r="T392" s="16">
        <v>0</v>
      </c>
      <c r="U392" s="16">
        <f t="shared" si="113"/>
        <v>750</v>
      </c>
      <c r="V392" s="16">
        <v>240</v>
      </c>
      <c r="W392" s="16"/>
    </row>
    <row r="393" spans="1:23">
      <c r="A393" s="10">
        <v>379</v>
      </c>
      <c r="B393" s="10">
        <v>814</v>
      </c>
      <c r="C393" s="11" t="s">
        <v>739</v>
      </c>
      <c r="D393" s="114" t="s">
        <v>738</v>
      </c>
      <c r="E393" s="142">
        <v>10000</v>
      </c>
      <c r="F393" s="143">
        <f t="shared" ref="F393:F400" si="120">SUM(E393:E393)</f>
        <v>10000</v>
      </c>
      <c r="G393" s="23">
        <v>38876</v>
      </c>
      <c r="H393" s="13">
        <f t="shared" si="115"/>
        <v>10000</v>
      </c>
      <c r="I393" s="114">
        <v>595</v>
      </c>
      <c r="J393" s="16">
        <v>394</v>
      </c>
      <c r="K393" s="15">
        <f t="shared" si="116"/>
        <v>10989</v>
      </c>
      <c r="L393" s="16">
        <v>10000</v>
      </c>
      <c r="M393" s="72">
        <v>595</v>
      </c>
      <c r="N393" s="75">
        <v>394</v>
      </c>
      <c r="O393" s="15">
        <f t="shared" si="117"/>
        <v>10989</v>
      </c>
      <c r="P393" s="15">
        <f t="shared" si="118"/>
        <v>0</v>
      </c>
      <c r="Q393" s="16">
        <v>0</v>
      </c>
      <c r="R393" s="16">
        <v>0</v>
      </c>
      <c r="S393" s="17">
        <f t="shared" si="119"/>
        <v>0</v>
      </c>
      <c r="T393" s="16">
        <v>0</v>
      </c>
      <c r="U393" s="16">
        <f t="shared" ref="U393:U400" si="121">F393/100*5</f>
        <v>500</v>
      </c>
      <c r="V393" s="16">
        <v>210</v>
      </c>
      <c r="W393" s="16"/>
    </row>
    <row r="394" spans="1:23">
      <c r="A394" s="10">
        <v>380</v>
      </c>
      <c r="B394" s="10">
        <v>817</v>
      </c>
      <c r="C394" s="11" t="s">
        <v>277</v>
      </c>
      <c r="D394" s="21">
        <v>38903</v>
      </c>
      <c r="E394" s="142">
        <v>20000</v>
      </c>
      <c r="F394" s="143">
        <f t="shared" si="120"/>
        <v>20000</v>
      </c>
      <c r="G394" s="23">
        <v>38999</v>
      </c>
      <c r="H394" s="13">
        <f t="shared" si="115"/>
        <v>20000</v>
      </c>
      <c r="I394" s="114">
        <v>1120</v>
      </c>
      <c r="J394" s="16">
        <v>749</v>
      </c>
      <c r="K394" s="15">
        <f t="shared" si="116"/>
        <v>21869</v>
      </c>
      <c r="L394" s="16">
        <v>20000</v>
      </c>
      <c r="M394" s="72">
        <v>1120</v>
      </c>
      <c r="N394" s="75">
        <v>749</v>
      </c>
      <c r="O394" s="15">
        <f t="shared" si="117"/>
        <v>21869</v>
      </c>
      <c r="P394" s="15">
        <f t="shared" si="118"/>
        <v>0</v>
      </c>
      <c r="Q394" s="16">
        <v>0</v>
      </c>
      <c r="R394" s="16">
        <v>0</v>
      </c>
      <c r="S394" s="17">
        <f t="shared" si="119"/>
        <v>0</v>
      </c>
      <c r="T394" s="16">
        <v>0</v>
      </c>
      <c r="U394" s="16">
        <f t="shared" si="121"/>
        <v>1000</v>
      </c>
      <c r="V394" s="16">
        <v>160</v>
      </c>
      <c r="W394" s="16"/>
    </row>
    <row r="395" spans="1:23">
      <c r="A395" s="10">
        <v>381</v>
      </c>
      <c r="B395" s="10">
        <v>824</v>
      </c>
      <c r="C395" s="11" t="s">
        <v>742</v>
      </c>
      <c r="D395" s="21">
        <v>38903</v>
      </c>
      <c r="E395" s="142">
        <v>20000</v>
      </c>
      <c r="F395" s="143">
        <f t="shared" si="120"/>
        <v>20000</v>
      </c>
      <c r="G395" s="23">
        <v>38757</v>
      </c>
      <c r="H395" s="13">
        <f t="shared" si="115"/>
        <v>20000</v>
      </c>
      <c r="I395" s="114">
        <v>1754</v>
      </c>
      <c r="J395" s="16">
        <v>1178</v>
      </c>
      <c r="K395" s="15">
        <f t="shared" si="116"/>
        <v>22932</v>
      </c>
      <c r="L395" s="16">
        <v>20000</v>
      </c>
      <c r="M395" s="72">
        <v>1754</v>
      </c>
      <c r="N395" s="75">
        <v>1178</v>
      </c>
      <c r="O395" s="15">
        <f t="shared" ref="O395:O419" si="122">L395+M395+N395</f>
        <v>22932</v>
      </c>
      <c r="P395" s="15">
        <f t="shared" si="118"/>
        <v>0</v>
      </c>
      <c r="Q395" s="16">
        <v>0</v>
      </c>
      <c r="R395" s="16">
        <v>0</v>
      </c>
      <c r="S395" s="17">
        <f t="shared" si="119"/>
        <v>0</v>
      </c>
      <c r="T395" s="16">
        <v>0</v>
      </c>
      <c r="U395" s="16">
        <f t="shared" si="121"/>
        <v>1000</v>
      </c>
      <c r="V395" s="16">
        <v>160</v>
      </c>
      <c r="W395" s="16"/>
    </row>
    <row r="396" spans="1:23">
      <c r="A396" s="10">
        <v>382</v>
      </c>
      <c r="B396" s="10">
        <v>825</v>
      </c>
      <c r="C396" s="11" t="s">
        <v>743</v>
      </c>
      <c r="D396" s="21">
        <v>38903</v>
      </c>
      <c r="E396" s="142">
        <v>18000</v>
      </c>
      <c r="F396" s="143">
        <f t="shared" si="120"/>
        <v>18000</v>
      </c>
      <c r="G396" s="22" t="s">
        <v>862</v>
      </c>
      <c r="H396" s="13">
        <f t="shared" si="115"/>
        <v>18000</v>
      </c>
      <c r="I396" s="114">
        <v>998</v>
      </c>
      <c r="J396" s="16">
        <v>669</v>
      </c>
      <c r="K396" s="15">
        <f t="shared" ref="K396:K419" si="123">H396+I396+J396</f>
        <v>19667</v>
      </c>
      <c r="L396" s="16">
        <v>18000</v>
      </c>
      <c r="M396" s="72">
        <v>998</v>
      </c>
      <c r="N396" s="75">
        <v>669</v>
      </c>
      <c r="O396" s="15">
        <f t="shared" si="122"/>
        <v>19667</v>
      </c>
      <c r="P396" s="15">
        <f t="shared" ref="P396:P419" si="124">H396-L396</f>
        <v>0</v>
      </c>
      <c r="Q396" s="16">
        <v>0</v>
      </c>
      <c r="R396" s="16">
        <v>0</v>
      </c>
      <c r="S396" s="17">
        <f t="shared" ref="S396:S419" si="125">P396+Q396+R396</f>
        <v>0</v>
      </c>
      <c r="T396" s="16">
        <v>0</v>
      </c>
      <c r="U396" s="16">
        <f t="shared" si="121"/>
        <v>900</v>
      </c>
      <c r="V396" s="16">
        <v>110</v>
      </c>
      <c r="W396" s="16"/>
    </row>
    <row r="397" spans="1:23">
      <c r="A397" s="10">
        <v>383</v>
      </c>
      <c r="B397" s="10">
        <v>828</v>
      </c>
      <c r="C397" s="11" t="s">
        <v>745</v>
      </c>
      <c r="D397" s="21">
        <v>38753</v>
      </c>
      <c r="E397" s="142">
        <v>20000</v>
      </c>
      <c r="F397" s="143">
        <f t="shared" si="120"/>
        <v>20000</v>
      </c>
      <c r="G397" s="23">
        <v>38846</v>
      </c>
      <c r="H397" s="13">
        <f t="shared" si="115"/>
        <v>20000</v>
      </c>
      <c r="I397" s="114">
        <v>1737</v>
      </c>
      <c r="J397" s="16">
        <v>1163</v>
      </c>
      <c r="K397" s="15">
        <f t="shared" si="123"/>
        <v>22900</v>
      </c>
      <c r="L397" s="16">
        <v>20000</v>
      </c>
      <c r="M397" s="72">
        <v>1737</v>
      </c>
      <c r="N397" s="75">
        <v>1163</v>
      </c>
      <c r="O397" s="15">
        <f t="shared" si="122"/>
        <v>22900</v>
      </c>
      <c r="P397" s="15">
        <f t="shared" si="124"/>
        <v>0</v>
      </c>
      <c r="Q397" s="16">
        <v>0</v>
      </c>
      <c r="R397" s="16">
        <v>0</v>
      </c>
      <c r="S397" s="17">
        <f t="shared" si="125"/>
        <v>0</v>
      </c>
      <c r="T397" s="16">
        <v>0</v>
      </c>
      <c r="U397" s="16">
        <f t="shared" si="121"/>
        <v>1000</v>
      </c>
      <c r="V397" s="16">
        <v>180</v>
      </c>
      <c r="W397" s="16"/>
    </row>
    <row r="398" spans="1:23">
      <c r="A398" s="10">
        <v>384</v>
      </c>
      <c r="B398" s="10">
        <v>830</v>
      </c>
      <c r="C398" s="11" t="s">
        <v>746</v>
      </c>
      <c r="D398" s="21">
        <v>38753</v>
      </c>
      <c r="E398" s="142">
        <v>20000</v>
      </c>
      <c r="F398" s="143">
        <f t="shared" si="120"/>
        <v>20000</v>
      </c>
      <c r="G398" s="23">
        <v>38753</v>
      </c>
      <c r="H398" s="13">
        <f t="shared" si="115"/>
        <v>20000</v>
      </c>
      <c r="I398" s="114">
        <v>1485</v>
      </c>
      <c r="J398" s="16">
        <v>993</v>
      </c>
      <c r="K398" s="15">
        <f t="shared" si="123"/>
        <v>22478</v>
      </c>
      <c r="L398" s="16">
        <v>20000</v>
      </c>
      <c r="M398" s="72">
        <v>1485</v>
      </c>
      <c r="N398" s="75">
        <v>993</v>
      </c>
      <c r="O398" s="15">
        <f t="shared" si="122"/>
        <v>22478</v>
      </c>
      <c r="P398" s="15">
        <f t="shared" si="124"/>
        <v>0</v>
      </c>
      <c r="Q398" s="16">
        <v>0</v>
      </c>
      <c r="R398" s="16">
        <v>0</v>
      </c>
      <c r="S398" s="17">
        <f t="shared" si="125"/>
        <v>0</v>
      </c>
      <c r="T398" s="16">
        <v>0</v>
      </c>
      <c r="U398" s="16">
        <f t="shared" si="121"/>
        <v>1000</v>
      </c>
      <c r="V398" s="16">
        <v>210</v>
      </c>
      <c r="W398" s="16"/>
    </row>
    <row r="399" spans="1:23">
      <c r="A399" s="10">
        <v>385</v>
      </c>
      <c r="B399" s="10">
        <v>833</v>
      </c>
      <c r="C399" s="11" t="s">
        <v>748</v>
      </c>
      <c r="D399" s="21">
        <v>38753</v>
      </c>
      <c r="E399" s="142">
        <v>15000</v>
      </c>
      <c r="F399" s="143">
        <f t="shared" si="120"/>
        <v>15000</v>
      </c>
      <c r="G399" s="22" t="s">
        <v>762</v>
      </c>
      <c r="H399" s="13">
        <f t="shared" si="115"/>
        <v>15000</v>
      </c>
      <c r="I399" s="114">
        <v>1218</v>
      </c>
      <c r="J399" s="16">
        <v>812</v>
      </c>
      <c r="K399" s="15">
        <f t="shared" si="123"/>
        <v>17030</v>
      </c>
      <c r="L399" s="16">
        <v>15000</v>
      </c>
      <c r="M399" s="72">
        <v>1218</v>
      </c>
      <c r="N399" s="75">
        <v>812</v>
      </c>
      <c r="O399" s="15">
        <f t="shared" si="122"/>
        <v>17030</v>
      </c>
      <c r="P399" s="15">
        <f t="shared" si="124"/>
        <v>0</v>
      </c>
      <c r="Q399" s="16">
        <v>0</v>
      </c>
      <c r="R399" s="16">
        <v>0</v>
      </c>
      <c r="S399" s="17">
        <f t="shared" si="125"/>
        <v>0</v>
      </c>
      <c r="T399" s="16">
        <v>0</v>
      </c>
      <c r="U399" s="16">
        <f t="shared" si="121"/>
        <v>750</v>
      </c>
      <c r="V399" s="16">
        <v>200</v>
      </c>
      <c r="W399" s="16"/>
    </row>
    <row r="400" spans="1:23">
      <c r="A400" s="10">
        <v>386</v>
      </c>
      <c r="B400" s="10">
        <v>835</v>
      </c>
      <c r="C400" s="11" t="s">
        <v>750</v>
      </c>
      <c r="D400" s="21">
        <v>38753</v>
      </c>
      <c r="E400" s="142">
        <v>18000</v>
      </c>
      <c r="F400" s="143">
        <f t="shared" si="120"/>
        <v>18000</v>
      </c>
      <c r="G400" s="23">
        <v>38846</v>
      </c>
      <c r="H400" s="13">
        <f t="shared" si="115"/>
        <v>18000</v>
      </c>
      <c r="I400" s="114">
        <v>1344</v>
      </c>
      <c r="J400" s="16">
        <v>900</v>
      </c>
      <c r="K400" s="15">
        <f t="shared" si="123"/>
        <v>20244</v>
      </c>
      <c r="L400" s="16">
        <v>18000</v>
      </c>
      <c r="M400" s="72">
        <v>1344</v>
      </c>
      <c r="N400" s="75">
        <v>900</v>
      </c>
      <c r="O400" s="15">
        <f t="shared" si="122"/>
        <v>20244</v>
      </c>
      <c r="P400" s="15">
        <f t="shared" si="124"/>
        <v>0</v>
      </c>
      <c r="Q400" s="16">
        <v>0</v>
      </c>
      <c r="R400" s="16">
        <v>0</v>
      </c>
      <c r="S400" s="17">
        <f t="shared" si="125"/>
        <v>0</v>
      </c>
      <c r="T400" s="16">
        <v>0</v>
      </c>
      <c r="U400" s="16">
        <f t="shared" si="121"/>
        <v>900</v>
      </c>
      <c r="V400" s="16">
        <v>100</v>
      </c>
      <c r="W400" s="16"/>
    </row>
    <row r="401" spans="1:23" s="83" customFormat="1">
      <c r="A401" s="80"/>
      <c r="B401" s="84"/>
      <c r="C401" s="81" t="s">
        <v>1285</v>
      </c>
      <c r="D401" s="85"/>
      <c r="E401" s="175">
        <f t="shared" ref="E401:W401" si="126">SUM(E379:E400)</f>
        <v>360200</v>
      </c>
      <c r="F401" s="175">
        <f t="shared" si="126"/>
        <v>360200</v>
      </c>
      <c r="G401" s="70"/>
      <c r="H401" s="70">
        <f t="shared" si="126"/>
        <v>360200</v>
      </c>
      <c r="I401" s="70">
        <f t="shared" si="126"/>
        <v>24941</v>
      </c>
      <c r="J401" s="70">
        <f t="shared" si="126"/>
        <v>16683</v>
      </c>
      <c r="K401" s="70">
        <f t="shared" si="126"/>
        <v>401824</v>
      </c>
      <c r="L401" s="70">
        <f t="shared" si="126"/>
        <v>360200</v>
      </c>
      <c r="M401" s="70">
        <f t="shared" si="126"/>
        <v>24941</v>
      </c>
      <c r="N401" s="70">
        <f t="shared" si="126"/>
        <v>16683</v>
      </c>
      <c r="O401" s="70">
        <f t="shared" si="126"/>
        <v>401824</v>
      </c>
      <c r="P401" s="70">
        <f t="shared" si="126"/>
        <v>0</v>
      </c>
      <c r="Q401" s="70">
        <f t="shared" si="126"/>
        <v>0</v>
      </c>
      <c r="R401" s="70">
        <f t="shared" si="126"/>
        <v>0</v>
      </c>
      <c r="S401" s="70">
        <f t="shared" si="126"/>
        <v>0</v>
      </c>
      <c r="T401" s="70">
        <f t="shared" si="126"/>
        <v>0</v>
      </c>
      <c r="U401" s="70">
        <f t="shared" si="126"/>
        <v>18010</v>
      </c>
      <c r="V401" s="70">
        <f t="shared" si="126"/>
        <v>4040</v>
      </c>
      <c r="W401" s="70">
        <f t="shared" si="126"/>
        <v>0</v>
      </c>
    </row>
    <row r="402" spans="1:23">
      <c r="A402" s="10">
        <v>387</v>
      </c>
      <c r="B402" s="10">
        <v>853</v>
      </c>
      <c r="C402" s="11" t="s">
        <v>759</v>
      </c>
      <c r="D402" s="21">
        <v>38727</v>
      </c>
      <c r="E402" s="142">
        <v>18000</v>
      </c>
      <c r="F402" s="143">
        <f t="shared" ref="F402:F415" si="127">SUM(E402:E402)</f>
        <v>18000</v>
      </c>
      <c r="G402" s="23">
        <v>39084</v>
      </c>
      <c r="H402" s="13">
        <f t="shared" ref="H402:H427" si="128">F402</f>
        <v>18000</v>
      </c>
      <c r="I402" s="114">
        <v>1380</v>
      </c>
      <c r="J402" s="16">
        <v>916</v>
      </c>
      <c r="K402" s="15">
        <f t="shared" si="123"/>
        <v>20296</v>
      </c>
      <c r="L402" s="16">
        <v>18000</v>
      </c>
      <c r="M402" s="72">
        <v>1380</v>
      </c>
      <c r="N402" s="75">
        <v>916</v>
      </c>
      <c r="O402" s="15">
        <f t="shared" si="122"/>
        <v>20296</v>
      </c>
      <c r="P402" s="15">
        <f t="shared" si="124"/>
        <v>0</v>
      </c>
      <c r="Q402" s="16"/>
      <c r="R402" s="16"/>
      <c r="S402" s="17">
        <f t="shared" si="125"/>
        <v>0</v>
      </c>
      <c r="T402" s="16"/>
      <c r="U402" s="48">
        <f t="shared" ref="U402:U427" si="129">F402/100*5</f>
        <v>900</v>
      </c>
      <c r="V402" s="16">
        <v>160</v>
      </c>
      <c r="W402" s="16"/>
    </row>
    <row r="403" spans="1:23" s="50" customFormat="1">
      <c r="A403" s="10">
        <v>388</v>
      </c>
      <c r="B403" s="42">
        <v>854</v>
      </c>
      <c r="C403" s="53" t="s">
        <v>760</v>
      </c>
      <c r="D403" s="51">
        <v>38727</v>
      </c>
      <c r="E403" s="188">
        <v>18000</v>
      </c>
      <c r="F403" s="189">
        <f t="shared" si="127"/>
        <v>18000</v>
      </c>
      <c r="G403" s="55">
        <v>39084</v>
      </c>
      <c r="H403" s="45">
        <f t="shared" si="128"/>
        <v>18000</v>
      </c>
      <c r="I403" s="44">
        <v>1093</v>
      </c>
      <c r="J403" s="48">
        <v>758</v>
      </c>
      <c r="K403" s="47">
        <f t="shared" si="123"/>
        <v>19851</v>
      </c>
      <c r="L403" s="48">
        <v>5300</v>
      </c>
      <c r="M403" s="73">
        <v>1051</v>
      </c>
      <c r="N403" s="74">
        <v>438</v>
      </c>
      <c r="O403" s="47">
        <f t="shared" si="122"/>
        <v>6789</v>
      </c>
      <c r="P403" s="98">
        <f t="shared" si="124"/>
        <v>12700</v>
      </c>
      <c r="Q403" s="48">
        <v>480</v>
      </c>
      <c r="R403" s="48">
        <v>320</v>
      </c>
      <c r="S403" s="49">
        <f t="shared" si="125"/>
        <v>13500</v>
      </c>
      <c r="T403" s="48"/>
      <c r="U403" s="48">
        <f t="shared" si="129"/>
        <v>900</v>
      </c>
      <c r="V403" s="48">
        <v>80</v>
      </c>
      <c r="W403" s="48"/>
    </row>
    <row r="404" spans="1:23">
      <c r="A404" s="10">
        <v>389</v>
      </c>
      <c r="B404" s="10">
        <v>856</v>
      </c>
      <c r="C404" s="11" t="s">
        <v>765</v>
      </c>
      <c r="D404" s="21">
        <v>38727</v>
      </c>
      <c r="E404" s="142">
        <v>20000</v>
      </c>
      <c r="F404" s="143">
        <f t="shared" si="127"/>
        <v>20000</v>
      </c>
      <c r="G404" s="23">
        <v>39084</v>
      </c>
      <c r="H404" s="13">
        <f t="shared" si="128"/>
        <v>20000</v>
      </c>
      <c r="I404" s="114">
        <v>1379</v>
      </c>
      <c r="J404" s="16">
        <v>916</v>
      </c>
      <c r="K404" s="15">
        <f t="shared" si="123"/>
        <v>22295</v>
      </c>
      <c r="L404" s="16">
        <v>20000</v>
      </c>
      <c r="M404" s="72">
        <v>1379</v>
      </c>
      <c r="N404" s="75">
        <v>916</v>
      </c>
      <c r="O404" s="15">
        <f t="shared" si="122"/>
        <v>22295</v>
      </c>
      <c r="P404" s="15">
        <f t="shared" si="124"/>
        <v>0</v>
      </c>
      <c r="Q404" s="16"/>
      <c r="R404" s="16"/>
      <c r="S404" s="17">
        <f t="shared" si="125"/>
        <v>0</v>
      </c>
      <c r="T404" s="16"/>
      <c r="U404" s="48">
        <f t="shared" si="129"/>
        <v>1000</v>
      </c>
      <c r="V404" s="16">
        <v>200</v>
      </c>
      <c r="W404" s="16"/>
    </row>
    <row r="405" spans="1:23" s="50" customFormat="1">
      <c r="A405" s="10">
        <v>390</v>
      </c>
      <c r="B405" s="42">
        <v>857</v>
      </c>
      <c r="C405" s="53" t="s">
        <v>601</v>
      </c>
      <c r="D405" s="51">
        <v>38727</v>
      </c>
      <c r="E405" s="188">
        <v>20000</v>
      </c>
      <c r="F405" s="189">
        <f t="shared" si="127"/>
        <v>20000</v>
      </c>
      <c r="G405" s="55">
        <v>39084</v>
      </c>
      <c r="H405" s="45">
        <f t="shared" si="128"/>
        <v>20000</v>
      </c>
      <c r="I405" s="44">
        <v>1370</v>
      </c>
      <c r="J405" s="48">
        <v>812</v>
      </c>
      <c r="K405" s="47">
        <f t="shared" si="123"/>
        <v>22182</v>
      </c>
      <c r="L405" s="48">
        <v>13200</v>
      </c>
      <c r="M405" s="73">
        <v>1190</v>
      </c>
      <c r="N405" s="74">
        <v>792</v>
      </c>
      <c r="O405" s="47">
        <f t="shared" si="122"/>
        <v>15182</v>
      </c>
      <c r="P405" s="98">
        <f t="shared" si="124"/>
        <v>6800</v>
      </c>
      <c r="Q405" s="48">
        <v>900</v>
      </c>
      <c r="R405" s="48">
        <v>600</v>
      </c>
      <c r="S405" s="49">
        <f t="shared" si="125"/>
        <v>8300</v>
      </c>
      <c r="T405" s="48"/>
      <c r="U405" s="48">
        <f t="shared" si="129"/>
        <v>1000</v>
      </c>
      <c r="V405" s="48">
        <v>80</v>
      </c>
      <c r="W405" s="48"/>
    </row>
    <row r="406" spans="1:23">
      <c r="A406" s="10">
        <v>391</v>
      </c>
      <c r="B406" s="10">
        <v>858</v>
      </c>
      <c r="C406" s="11" t="s">
        <v>395</v>
      </c>
      <c r="D406" s="21">
        <v>38727</v>
      </c>
      <c r="E406" s="142">
        <v>20000</v>
      </c>
      <c r="F406" s="143">
        <f t="shared" si="127"/>
        <v>20000</v>
      </c>
      <c r="G406" s="23">
        <v>39084</v>
      </c>
      <c r="H406" s="13">
        <f t="shared" si="128"/>
        <v>20000</v>
      </c>
      <c r="I406" s="114">
        <v>1577</v>
      </c>
      <c r="J406" s="16">
        <v>1036</v>
      </c>
      <c r="K406" s="15">
        <f t="shared" si="123"/>
        <v>22613</v>
      </c>
      <c r="L406" s="16">
        <v>20000</v>
      </c>
      <c r="M406" s="72">
        <v>1577</v>
      </c>
      <c r="N406" s="75">
        <v>1036</v>
      </c>
      <c r="O406" s="15">
        <f t="shared" si="122"/>
        <v>22613</v>
      </c>
      <c r="P406" s="15">
        <f t="shared" si="124"/>
        <v>0</v>
      </c>
      <c r="Q406" s="16"/>
      <c r="R406" s="16"/>
      <c r="S406" s="17">
        <f t="shared" si="125"/>
        <v>0</v>
      </c>
      <c r="T406" s="16"/>
      <c r="U406" s="48">
        <f t="shared" si="129"/>
        <v>1000</v>
      </c>
      <c r="V406" s="16">
        <v>100</v>
      </c>
      <c r="W406" s="16"/>
    </row>
    <row r="407" spans="1:23">
      <c r="A407" s="10">
        <v>392</v>
      </c>
      <c r="B407" s="10">
        <v>859</v>
      </c>
      <c r="C407" s="11" t="s">
        <v>766</v>
      </c>
      <c r="D407" s="21">
        <v>38727</v>
      </c>
      <c r="E407" s="142">
        <v>12000</v>
      </c>
      <c r="F407" s="143">
        <f t="shared" si="127"/>
        <v>12000</v>
      </c>
      <c r="G407" s="23">
        <v>39084</v>
      </c>
      <c r="H407" s="13">
        <f t="shared" si="128"/>
        <v>12000</v>
      </c>
      <c r="I407" s="114">
        <v>1144</v>
      </c>
      <c r="J407" s="16">
        <v>763</v>
      </c>
      <c r="K407" s="15">
        <f t="shared" si="123"/>
        <v>13907</v>
      </c>
      <c r="L407" s="16">
        <v>12000</v>
      </c>
      <c r="M407" s="72">
        <v>1144</v>
      </c>
      <c r="N407" s="75">
        <v>763</v>
      </c>
      <c r="O407" s="15">
        <f t="shared" si="122"/>
        <v>13907</v>
      </c>
      <c r="P407" s="15">
        <f t="shared" si="124"/>
        <v>0</v>
      </c>
      <c r="Q407" s="16"/>
      <c r="R407" s="16"/>
      <c r="S407" s="17">
        <f t="shared" si="125"/>
        <v>0</v>
      </c>
      <c r="T407" s="16"/>
      <c r="U407" s="48">
        <f t="shared" si="129"/>
        <v>600</v>
      </c>
      <c r="V407" s="16">
        <v>60</v>
      </c>
      <c r="W407" s="16"/>
    </row>
    <row r="408" spans="1:23">
      <c r="A408" s="10">
        <v>393</v>
      </c>
      <c r="B408" s="10">
        <v>861</v>
      </c>
      <c r="C408" s="11" t="s">
        <v>767</v>
      </c>
      <c r="D408" s="21">
        <v>38727</v>
      </c>
      <c r="E408" s="142">
        <v>15000</v>
      </c>
      <c r="F408" s="143">
        <f t="shared" si="127"/>
        <v>15000</v>
      </c>
      <c r="G408" s="23">
        <v>39084</v>
      </c>
      <c r="H408" s="13">
        <f t="shared" si="128"/>
        <v>15000</v>
      </c>
      <c r="I408" s="114">
        <v>1079</v>
      </c>
      <c r="J408" s="16">
        <v>718</v>
      </c>
      <c r="K408" s="15">
        <f t="shared" si="123"/>
        <v>16797</v>
      </c>
      <c r="L408" s="16">
        <v>15000</v>
      </c>
      <c r="M408" s="72">
        <v>1079</v>
      </c>
      <c r="N408" s="75">
        <v>718</v>
      </c>
      <c r="O408" s="15">
        <f t="shared" si="122"/>
        <v>16797</v>
      </c>
      <c r="P408" s="15">
        <f t="shared" si="124"/>
        <v>0</v>
      </c>
      <c r="Q408" s="16"/>
      <c r="R408" s="16"/>
      <c r="S408" s="17">
        <f t="shared" si="125"/>
        <v>0</v>
      </c>
      <c r="T408" s="16"/>
      <c r="U408" s="48">
        <f t="shared" si="129"/>
        <v>750</v>
      </c>
      <c r="V408" s="16">
        <v>100</v>
      </c>
      <c r="W408" s="16"/>
    </row>
    <row r="409" spans="1:23">
      <c r="A409" s="10">
        <v>394</v>
      </c>
      <c r="B409" s="10">
        <v>862</v>
      </c>
      <c r="C409" s="11" t="s">
        <v>409</v>
      </c>
      <c r="D409" s="21">
        <v>38727</v>
      </c>
      <c r="E409" s="142">
        <v>18000</v>
      </c>
      <c r="F409" s="143">
        <f t="shared" si="127"/>
        <v>18000</v>
      </c>
      <c r="G409" s="23">
        <v>39084</v>
      </c>
      <c r="H409" s="13">
        <f t="shared" si="128"/>
        <v>18000</v>
      </c>
      <c r="I409" s="114">
        <v>1023</v>
      </c>
      <c r="J409" s="16">
        <v>682</v>
      </c>
      <c r="K409" s="15">
        <f t="shared" si="123"/>
        <v>19705</v>
      </c>
      <c r="L409" s="16">
        <v>18000</v>
      </c>
      <c r="M409" s="72">
        <v>1023</v>
      </c>
      <c r="N409" s="75">
        <v>682</v>
      </c>
      <c r="O409" s="15">
        <f t="shared" si="122"/>
        <v>19705</v>
      </c>
      <c r="P409" s="15">
        <f t="shared" si="124"/>
        <v>0</v>
      </c>
      <c r="Q409" s="16"/>
      <c r="R409" s="16"/>
      <c r="S409" s="17">
        <f t="shared" si="125"/>
        <v>0</v>
      </c>
      <c r="T409" s="16"/>
      <c r="U409" s="48">
        <f t="shared" si="129"/>
        <v>900</v>
      </c>
      <c r="V409" s="16">
        <v>210</v>
      </c>
      <c r="W409" s="16"/>
    </row>
    <row r="410" spans="1:23">
      <c r="A410" s="10">
        <v>395</v>
      </c>
      <c r="B410" s="10">
        <v>863</v>
      </c>
      <c r="C410" s="11" t="s">
        <v>768</v>
      </c>
      <c r="D410" s="21">
        <v>38727</v>
      </c>
      <c r="E410" s="142">
        <v>20000</v>
      </c>
      <c r="F410" s="143">
        <f t="shared" si="127"/>
        <v>20000</v>
      </c>
      <c r="G410" s="23">
        <v>39084</v>
      </c>
      <c r="H410" s="13">
        <f t="shared" si="128"/>
        <v>20000</v>
      </c>
      <c r="I410" s="114">
        <v>1476</v>
      </c>
      <c r="J410" s="16">
        <v>987</v>
      </c>
      <c r="K410" s="15">
        <f t="shared" si="123"/>
        <v>22463</v>
      </c>
      <c r="L410" s="16">
        <v>20000</v>
      </c>
      <c r="M410" s="72">
        <v>1476</v>
      </c>
      <c r="N410" s="75">
        <v>987</v>
      </c>
      <c r="O410" s="15">
        <f t="shared" si="122"/>
        <v>22463</v>
      </c>
      <c r="P410" s="15">
        <f t="shared" si="124"/>
        <v>0</v>
      </c>
      <c r="Q410" s="16"/>
      <c r="R410" s="16"/>
      <c r="S410" s="17">
        <f t="shared" si="125"/>
        <v>0</v>
      </c>
      <c r="T410" s="16"/>
      <c r="U410" s="48">
        <f t="shared" si="129"/>
        <v>1000</v>
      </c>
      <c r="V410" s="16">
        <v>150</v>
      </c>
      <c r="W410" s="16"/>
    </row>
    <row r="411" spans="1:23">
      <c r="A411" s="10">
        <v>396</v>
      </c>
      <c r="B411" s="10">
        <v>864</v>
      </c>
      <c r="C411" s="11" t="s">
        <v>182</v>
      </c>
      <c r="D411" s="21">
        <v>38817</v>
      </c>
      <c r="E411" s="142">
        <v>15000</v>
      </c>
      <c r="F411" s="143">
        <f t="shared" si="127"/>
        <v>15000</v>
      </c>
      <c r="G411" s="23">
        <v>39084</v>
      </c>
      <c r="H411" s="13">
        <f t="shared" si="128"/>
        <v>15000</v>
      </c>
      <c r="I411" s="114">
        <v>1263</v>
      </c>
      <c r="J411" s="16">
        <v>818</v>
      </c>
      <c r="K411" s="15">
        <f t="shared" si="123"/>
        <v>17081</v>
      </c>
      <c r="L411" s="16">
        <v>15000</v>
      </c>
      <c r="M411" s="72">
        <v>1263</v>
      </c>
      <c r="N411" s="75">
        <v>818</v>
      </c>
      <c r="O411" s="15">
        <f t="shared" si="122"/>
        <v>17081</v>
      </c>
      <c r="P411" s="15">
        <f t="shared" si="124"/>
        <v>0</v>
      </c>
      <c r="Q411" s="16"/>
      <c r="R411" s="16"/>
      <c r="S411" s="17">
        <f t="shared" si="125"/>
        <v>0</v>
      </c>
      <c r="T411" s="16"/>
      <c r="U411" s="48">
        <f t="shared" si="129"/>
        <v>750</v>
      </c>
      <c r="V411" s="16">
        <v>100</v>
      </c>
      <c r="W411" s="16"/>
    </row>
    <row r="412" spans="1:23">
      <c r="A412" s="10">
        <v>397</v>
      </c>
      <c r="B412" s="10">
        <v>866</v>
      </c>
      <c r="C412" s="11" t="s">
        <v>560</v>
      </c>
      <c r="D412" s="21">
        <v>38727</v>
      </c>
      <c r="E412" s="142">
        <v>20000</v>
      </c>
      <c r="F412" s="143">
        <f t="shared" si="127"/>
        <v>20000</v>
      </c>
      <c r="G412" s="23">
        <v>39174</v>
      </c>
      <c r="H412" s="13">
        <f t="shared" si="128"/>
        <v>20000</v>
      </c>
      <c r="I412" s="114">
        <v>1348</v>
      </c>
      <c r="J412" s="16">
        <v>905</v>
      </c>
      <c r="K412" s="15">
        <f t="shared" si="123"/>
        <v>22253</v>
      </c>
      <c r="L412" s="16">
        <v>20000</v>
      </c>
      <c r="M412" s="72">
        <v>1348</v>
      </c>
      <c r="N412" s="75">
        <v>905</v>
      </c>
      <c r="O412" s="15">
        <f t="shared" si="122"/>
        <v>22253</v>
      </c>
      <c r="P412" s="15">
        <f t="shared" si="124"/>
        <v>0</v>
      </c>
      <c r="Q412" s="16"/>
      <c r="R412" s="16"/>
      <c r="S412" s="17">
        <f t="shared" si="125"/>
        <v>0</v>
      </c>
      <c r="T412" s="16"/>
      <c r="U412" s="48">
        <f t="shared" si="129"/>
        <v>1000</v>
      </c>
      <c r="V412" s="16">
        <v>180</v>
      </c>
      <c r="W412" s="16"/>
    </row>
    <row r="413" spans="1:23">
      <c r="A413" s="10">
        <v>398</v>
      </c>
      <c r="B413" s="10">
        <v>871</v>
      </c>
      <c r="C413" s="11" t="s">
        <v>770</v>
      </c>
      <c r="D413" s="21">
        <v>38786</v>
      </c>
      <c r="E413" s="142">
        <v>10000</v>
      </c>
      <c r="F413" s="143">
        <f t="shared" si="127"/>
        <v>10000</v>
      </c>
      <c r="G413" s="23">
        <v>39115</v>
      </c>
      <c r="H413" s="13">
        <f t="shared" si="128"/>
        <v>10000</v>
      </c>
      <c r="I413" s="114">
        <v>1103</v>
      </c>
      <c r="J413" s="16">
        <v>737</v>
      </c>
      <c r="K413" s="15">
        <f t="shared" si="123"/>
        <v>11840</v>
      </c>
      <c r="L413" s="16">
        <v>10000</v>
      </c>
      <c r="M413" s="72">
        <v>1103</v>
      </c>
      <c r="N413" s="75">
        <v>737</v>
      </c>
      <c r="O413" s="15">
        <f t="shared" si="122"/>
        <v>11840</v>
      </c>
      <c r="P413" s="15">
        <f t="shared" si="124"/>
        <v>0</v>
      </c>
      <c r="Q413" s="16"/>
      <c r="R413" s="16"/>
      <c r="S413" s="17">
        <f t="shared" si="125"/>
        <v>0</v>
      </c>
      <c r="T413" s="16"/>
      <c r="U413" s="48">
        <f t="shared" si="129"/>
        <v>500</v>
      </c>
      <c r="V413" s="16">
        <v>110</v>
      </c>
      <c r="W413" s="16"/>
    </row>
    <row r="414" spans="1:23">
      <c r="A414" s="10">
        <v>399</v>
      </c>
      <c r="B414" s="10">
        <v>872</v>
      </c>
      <c r="C414" s="11" t="s">
        <v>771</v>
      </c>
      <c r="D414" s="21">
        <v>38786</v>
      </c>
      <c r="E414" s="142">
        <v>10000</v>
      </c>
      <c r="F414" s="143">
        <f t="shared" si="127"/>
        <v>10000</v>
      </c>
      <c r="G414" s="23">
        <v>39115</v>
      </c>
      <c r="H414" s="13">
        <f t="shared" si="128"/>
        <v>10000</v>
      </c>
      <c r="I414" s="114">
        <v>690</v>
      </c>
      <c r="J414" s="16">
        <v>458</v>
      </c>
      <c r="K414" s="15">
        <f t="shared" si="123"/>
        <v>11148</v>
      </c>
      <c r="L414" s="16">
        <v>10000</v>
      </c>
      <c r="M414" s="72">
        <v>690</v>
      </c>
      <c r="N414" s="75">
        <v>458</v>
      </c>
      <c r="O414" s="15">
        <f t="shared" si="122"/>
        <v>11148</v>
      </c>
      <c r="P414" s="15">
        <f t="shared" si="124"/>
        <v>0</v>
      </c>
      <c r="Q414" s="16"/>
      <c r="R414" s="16"/>
      <c r="S414" s="17">
        <f t="shared" si="125"/>
        <v>0</v>
      </c>
      <c r="T414" s="16"/>
      <c r="U414" s="48">
        <f t="shared" si="129"/>
        <v>500</v>
      </c>
      <c r="V414" s="16">
        <v>150</v>
      </c>
      <c r="W414" s="16"/>
    </row>
    <row r="415" spans="1:23">
      <c r="A415" s="10">
        <v>400</v>
      </c>
      <c r="B415" s="10">
        <v>874</v>
      </c>
      <c r="C415" s="11" t="s">
        <v>771</v>
      </c>
      <c r="D415" s="21">
        <v>38786</v>
      </c>
      <c r="E415" s="142">
        <v>10000</v>
      </c>
      <c r="F415" s="143">
        <f t="shared" si="127"/>
        <v>10000</v>
      </c>
      <c r="G415" s="23">
        <v>39115</v>
      </c>
      <c r="H415" s="13">
        <f t="shared" si="128"/>
        <v>10000</v>
      </c>
      <c r="I415" s="114">
        <v>1278</v>
      </c>
      <c r="J415" s="16">
        <v>852</v>
      </c>
      <c r="K415" s="15">
        <f t="shared" si="123"/>
        <v>12130</v>
      </c>
      <c r="L415" s="16">
        <v>10000</v>
      </c>
      <c r="M415" s="72">
        <v>1278</v>
      </c>
      <c r="N415" s="75">
        <v>852</v>
      </c>
      <c r="O415" s="15">
        <f t="shared" si="122"/>
        <v>12130</v>
      </c>
      <c r="P415" s="15">
        <f t="shared" si="124"/>
        <v>0</v>
      </c>
      <c r="Q415" s="16"/>
      <c r="R415" s="16"/>
      <c r="S415" s="17">
        <f t="shared" si="125"/>
        <v>0</v>
      </c>
      <c r="T415" s="16"/>
      <c r="U415" s="48">
        <f t="shared" si="129"/>
        <v>500</v>
      </c>
      <c r="V415" s="16">
        <v>70</v>
      </c>
      <c r="W415" s="16"/>
    </row>
    <row r="416" spans="1:23" s="50" customFormat="1">
      <c r="A416" s="10">
        <v>401</v>
      </c>
      <c r="B416" s="42">
        <v>878</v>
      </c>
      <c r="C416" s="53" t="s">
        <v>669</v>
      </c>
      <c r="D416" s="51">
        <v>38786</v>
      </c>
      <c r="E416" s="188">
        <v>15000</v>
      </c>
      <c r="F416" s="189">
        <f t="shared" ref="F416:F427" si="130">SUM(E416:E416)</f>
        <v>15000</v>
      </c>
      <c r="G416" s="55">
        <v>39115</v>
      </c>
      <c r="H416" s="45">
        <f t="shared" si="128"/>
        <v>15000</v>
      </c>
      <c r="I416" s="44">
        <v>972</v>
      </c>
      <c r="J416" s="48">
        <v>649</v>
      </c>
      <c r="K416" s="47">
        <f t="shared" si="123"/>
        <v>16621</v>
      </c>
      <c r="L416" s="48">
        <v>9825</v>
      </c>
      <c r="M416" s="73">
        <v>972</v>
      </c>
      <c r="N416" s="74">
        <v>649</v>
      </c>
      <c r="O416" s="47">
        <f t="shared" si="122"/>
        <v>11446</v>
      </c>
      <c r="P416" s="98">
        <f t="shared" si="124"/>
        <v>5175</v>
      </c>
      <c r="Q416" s="48">
        <v>300</v>
      </c>
      <c r="R416" s="48">
        <v>200</v>
      </c>
      <c r="S416" s="49">
        <f t="shared" si="125"/>
        <v>5675</v>
      </c>
      <c r="T416" s="48"/>
      <c r="U416" s="48">
        <f t="shared" si="129"/>
        <v>750</v>
      </c>
      <c r="V416" s="48">
        <v>50</v>
      </c>
      <c r="W416" s="48"/>
    </row>
    <row r="417" spans="1:23">
      <c r="A417" s="10">
        <v>402</v>
      </c>
      <c r="B417" s="10">
        <v>880</v>
      </c>
      <c r="C417" s="11" t="s">
        <v>775</v>
      </c>
      <c r="D417" s="114" t="s">
        <v>769</v>
      </c>
      <c r="E417" s="142">
        <v>20000</v>
      </c>
      <c r="F417" s="143">
        <f t="shared" si="130"/>
        <v>20000</v>
      </c>
      <c r="G417" s="23">
        <v>39115</v>
      </c>
      <c r="H417" s="13">
        <f t="shared" si="128"/>
        <v>20000</v>
      </c>
      <c r="I417" s="114">
        <v>1279</v>
      </c>
      <c r="J417" s="16">
        <v>851</v>
      </c>
      <c r="K417" s="15">
        <f t="shared" si="123"/>
        <v>22130</v>
      </c>
      <c r="L417" s="16">
        <v>20000</v>
      </c>
      <c r="M417" s="72">
        <v>1279</v>
      </c>
      <c r="N417" s="75">
        <v>851</v>
      </c>
      <c r="O417" s="15">
        <f t="shared" si="122"/>
        <v>22130</v>
      </c>
      <c r="P417" s="15">
        <f t="shared" si="124"/>
        <v>0</v>
      </c>
      <c r="Q417" s="16"/>
      <c r="R417" s="16"/>
      <c r="S417" s="17">
        <f t="shared" si="125"/>
        <v>0</v>
      </c>
      <c r="T417" s="16"/>
      <c r="U417" s="48">
        <f t="shared" si="129"/>
        <v>1000</v>
      </c>
      <c r="V417" s="16">
        <v>200</v>
      </c>
      <c r="W417" s="16"/>
    </row>
    <row r="418" spans="1:23">
      <c r="A418" s="10">
        <v>403</v>
      </c>
      <c r="B418" s="10">
        <v>881</v>
      </c>
      <c r="C418" s="11" t="s">
        <v>776</v>
      </c>
      <c r="D418" s="21">
        <v>38817</v>
      </c>
      <c r="E418" s="142">
        <v>20000</v>
      </c>
      <c r="F418" s="143">
        <f t="shared" si="130"/>
        <v>20000</v>
      </c>
      <c r="G418" s="23">
        <v>39115</v>
      </c>
      <c r="H418" s="13">
        <f t="shared" si="128"/>
        <v>20000</v>
      </c>
      <c r="I418" s="114">
        <v>1402</v>
      </c>
      <c r="J418" s="16">
        <v>916</v>
      </c>
      <c r="K418" s="15">
        <f t="shared" si="123"/>
        <v>22318</v>
      </c>
      <c r="L418" s="16">
        <v>20000</v>
      </c>
      <c r="M418" s="72">
        <v>1402</v>
      </c>
      <c r="N418" s="75">
        <v>916</v>
      </c>
      <c r="O418" s="15">
        <f t="shared" si="122"/>
        <v>22318</v>
      </c>
      <c r="P418" s="15">
        <f t="shared" si="124"/>
        <v>0</v>
      </c>
      <c r="Q418" s="16"/>
      <c r="R418" s="16"/>
      <c r="S418" s="17">
        <f t="shared" si="125"/>
        <v>0</v>
      </c>
      <c r="T418" s="16"/>
      <c r="U418" s="48">
        <f t="shared" si="129"/>
        <v>1000</v>
      </c>
      <c r="V418" s="16">
        <v>160</v>
      </c>
      <c r="W418" s="16"/>
    </row>
    <row r="419" spans="1:23" s="50" customFormat="1">
      <c r="A419" s="10">
        <v>404</v>
      </c>
      <c r="B419" s="42">
        <v>882</v>
      </c>
      <c r="C419" s="53" t="s">
        <v>777</v>
      </c>
      <c r="D419" s="51">
        <v>38786</v>
      </c>
      <c r="E419" s="188">
        <v>15000</v>
      </c>
      <c r="F419" s="189">
        <f t="shared" si="130"/>
        <v>15000</v>
      </c>
      <c r="G419" s="55">
        <v>39115</v>
      </c>
      <c r="H419" s="45">
        <f t="shared" si="128"/>
        <v>15000</v>
      </c>
      <c r="I419" s="44">
        <v>1010</v>
      </c>
      <c r="J419" s="48">
        <v>676</v>
      </c>
      <c r="K419" s="47">
        <f t="shared" si="123"/>
        <v>16686</v>
      </c>
      <c r="L419" s="48">
        <v>11575</v>
      </c>
      <c r="M419" s="73">
        <v>1012</v>
      </c>
      <c r="N419" s="74">
        <v>674</v>
      </c>
      <c r="O419" s="47">
        <f t="shared" si="122"/>
        <v>13261</v>
      </c>
      <c r="P419" s="98">
        <f t="shared" si="124"/>
        <v>3425</v>
      </c>
      <c r="Q419" s="48">
        <v>120</v>
      </c>
      <c r="R419" s="48">
        <v>80</v>
      </c>
      <c r="S419" s="49">
        <f t="shared" si="125"/>
        <v>3625</v>
      </c>
      <c r="T419" s="48"/>
      <c r="U419" s="48">
        <f t="shared" si="129"/>
        <v>750</v>
      </c>
      <c r="V419" s="48">
        <v>50</v>
      </c>
      <c r="W419" s="48"/>
    </row>
    <row r="420" spans="1:23">
      <c r="A420" s="10">
        <v>405</v>
      </c>
      <c r="B420" s="10">
        <v>893</v>
      </c>
      <c r="C420" s="11" t="s">
        <v>784</v>
      </c>
      <c r="D420" s="114" t="s">
        <v>785</v>
      </c>
      <c r="E420" s="142">
        <v>18000</v>
      </c>
      <c r="F420" s="143">
        <f t="shared" si="130"/>
        <v>18000</v>
      </c>
      <c r="G420" s="23">
        <v>39388</v>
      </c>
      <c r="H420" s="13">
        <f t="shared" si="128"/>
        <v>18000</v>
      </c>
      <c r="I420" s="114">
        <v>1370</v>
      </c>
      <c r="J420" s="16">
        <v>918</v>
      </c>
      <c r="K420" s="15">
        <f t="shared" ref="K420:K442" si="131">H420+I420+J420</f>
        <v>20288</v>
      </c>
      <c r="L420" s="16">
        <v>18000</v>
      </c>
      <c r="M420" s="72">
        <v>1370</v>
      </c>
      <c r="N420" s="75">
        <v>918</v>
      </c>
      <c r="O420" s="15">
        <f t="shared" ref="O420:O442" si="132">L420+M420+N420</f>
        <v>20288</v>
      </c>
      <c r="P420" s="15">
        <f t="shared" ref="P420:P442" si="133">H420-L420</f>
        <v>0</v>
      </c>
      <c r="Q420" s="16"/>
      <c r="R420" s="16"/>
      <c r="S420" s="17">
        <f t="shared" ref="S420:S442" si="134">P420+Q420+R420</f>
        <v>0</v>
      </c>
      <c r="T420" s="16"/>
      <c r="U420" s="48">
        <f t="shared" si="129"/>
        <v>900</v>
      </c>
      <c r="V420" s="16">
        <v>50</v>
      </c>
      <c r="W420" s="16"/>
    </row>
    <row r="421" spans="1:23">
      <c r="A421" s="10">
        <v>406</v>
      </c>
      <c r="B421" s="10">
        <v>894</v>
      </c>
      <c r="C421" s="11" t="s">
        <v>786</v>
      </c>
      <c r="D421" s="114" t="s">
        <v>787</v>
      </c>
      <c r="E421" s="142">
        <v>20000</v>
      </c>
      <c r="F421" s="143">
        <f t="shared" si="130"/>
        <v>20000</v>
      </c>
      <c r="G421" s="23">
        <v>39388</v>
      </c>
      <c r="H421" s="13">
        <f t="shared" si="128"/>
        <v>20000</v>
      </c>
      <c r="I421" s="114">
        <v>1372</v>
      </c>
      <c r="J421" s="16">
        <v>915</v>
      </c>
      <c r="K421" s="15">
        <f t="shared" si="131"/>
        <v>22287</v>
      </c>
      <c r="L421" s="16">
        <v>20000</v>
      </c>
      <c r="M421" s="72">
        <v>1372</v>
      </c>
      <c r="N421" s="75">
        <v>915</v>
      </c>
      <c r="O421" s="15">
        <f t="shared" si="132"/>
        <v>22287</v>
      </c>
      <c r="P421" s="15">
        <f t="shared" si="133"/>
        <v>0</v>
      </c>
      <c r="Q421" s="16"/>
      <c r="R421" s="16"/>
      <c r="S421" s="17">
        <f t="shared" si="134"/>
        <v>0</v>
      </c>
      <c r="T421" s="16"/>
      <c r="U421" s="48">
        <f t="shared" si="129"/>
        <v>1000</v>
      </c>
      <c r="V421" s="16">
        <v>240</v>
      </c>
      <c r="W421" s="16"/>
    </row>
    <row r="422" spans="1:23">
      <c r="A422" s="10">
        <v>407</v>
      </c>
      <c r="B422" s="10">
        <v>895</v>
      </c>
      <c r="C422" s="11" t="s">
        <v>788</v>
      </c>
      <c r="D422" s="114" t="s">
        <v>787</v>
      </c>
      <c r="E422" s="142">
        <v>15000</v>
      </c>
      <c r="F422" s="143">
        <f t="shared" si="130"/>
        <v>15000</v>
      </c>
      <c r="G422" s="23">
        <v>39388</v>
      </c>
      <c r="H422" s="13">
        <f t="shared" si="128"/>
        <v>15000</v>
      </c>
      <c r="I422" s="114">
        <v>1200</v>
      </c>
      <c r="J422" s="16">
        <v>908</v>
      </c>
      <c r="K422" s="15">
        <f t="shared" si="131"/>
        <v>17108</v>
      </c>
      <c r="L422" s="16">
        <v>15000</v>
      </c>
      <c r="M422" s="72">
        <v>1200</v>
      </c>
      <c r="N422" s="75">
        <v>908</v>
      </c>
      <c r="O422" s="15">
        <f t="shared" si="132"/>
        <v>17108</v>
      </c>
      <c r="P422" s="15">
        <f t="shared" si="133"/>
        <v>0</v>
      </c>
      <c r="Q422" s="16"/>
      <c r="R422" s="16"/>
      <c r="S422" s="17">
        <f t="shared" si="134"/>
        <v>0</v>
      </c>
      <c r="T422" s="16"/>
      <c r="U422" s="48">
        <f t="shared" si="129"/>
        <v>750</v>
      </c>
      <c r="V422" s="16">
        <v>150</v>
      </c>
      <c r="W422" s="16"/>
    </row>
    <row r="423" spans="1:23">
      <c r="A423" s="10">
        <v>408</v>
      </c>
      <c r="B423" s="10">
        <v>896</v>
      </c>
      <c r="C423" s="11" t="s">
        <v>744</v>
      </c>
      <c r="D423" s="114" t="s">
        <v>787</v>
      </c>
      <c r="E423" s="142">
        <v>15000</v>
      </c>
      <c r="F423" s="143">
        <f t="shared" si="130"/>
        <v>15000</v>
      </c>
      <c r="G423" s="23">
        <v>39388</v>
      </c>
      <c r="H423" s="13">
        <f t="shared" si="128"/>
        <v>15000</v>
      </c>
      <c r="I423" s="114">
        <v>1091</v>
      </c>
      <c r="J423" s="16">
        <v>731</v>
      </c>
      <c r="K423" s="15">
        <f t="shared" si="131"/>
        <v>16822</v>
      </c>
      <c r="L423" s="16">
        <v>15000</v>
      </c>
      <c r="M423" s="72">
        <v>1091</v>
      </c>
      <c r="N423" s="75">
        <v>731</v>
      </c>
      <c r="O423" s="15">
        <f t="shared" si="132"/>
        <v>16822</v>
      </c>
      <c r="P423" s="15">
        <f t="shared" si="133"/>
        <v>0</v>
      </c>
      <c r="Q423" s="16"/>
      <c r="R423" s="16"/>
      <c r="S423" s="17">
        <f t="shared" si="134"/>
        <v>0</v>
      </c>
      <c r="T423" s="16"/>
      <c r="U423" s="48">
        <f t="shared" si="129"/>
        <v>750</v>
      </c>
      <c r="V423" s="16">
        <v>150</v>
      </c>
      <c r="W423" s="16"/>
    </row>
    <row r="424" spans="1:23">
      <c r="A424" s="10">
        <v>409</v>
      </c>
      <c r="B424" s="10">
        <v>898</v>
      </c>
      <c r="C424" s="11" t="s">
        <v>789</v>
      </c>
      <c r="D424" s="114" t="s">
        <v>787</v>
      </c>
      <c r="E424" s="142">
        <v>20000</v>
      </c>
      <c r="F424" s="143">
        <f t="shared" si="130"/>
        <v>20000</v>
      </c>
      <c r="G424" s="23">
        <v>39388</v>
      </c>
      <c r="H424" s="13">
        <f t="shared" si="128"/>
        <v>20000</v>
      </c>
      <c r="I424" s="114">
        <v>1690</v>
      </c>
      <c r="J424" s="16">
        <v>1126</v>
      </c>
      <c r="K424" s="15">
        <f t="shared" si="131"/>
        <v>22816</v>
      </c>
      <c r="L424" s="16">
        <v>20000</v>
      </c>
      <c r="M424" s="72">
        <v>1690</v>
      </c>
      <c r="N424" s="75">
        <v>1126</v>
      </c>
      <c r="O424" s="15">
        <f t="shared" si="132"/>
        <v>22816</v>
      </c>
      <c r="P424" s="15">
        <f t="shared" si="133"/>
        <v>0</v>
      </c>
      <c r="Q424" s="16"/>
      <c r="R424" s="16"/>
      <c r="S424" s="17">
        <f t="shared" si="134"/>
        <v>0</v>
      </c>
      <c r="T424" s="16"/>
      <c r="U424" s="48">
        <f t="shared" si="129"/>
        <v>1000</v>
      </c>
      <c r="V424" s="16">
        <v>60</v>
      </c>
      <c r="W424" s="16"/>
    </row>
    <row r="425" spans="1:23" s="50" customFormat="1">
      <c r="A425" s="10">
        <v>410</v>
      </c>
      <c r="B425" s="42">
        <v>901</v>
      </c>
      <c r="C425" s="53" t="s">
        <v>350</v>
      </c>
      <c r="D425" s="44" t="s">
        <v>787</v>
      </c>
      <c r="E425" s="188">
        <v>18000</v>
      </c>
      <c r="F425" s="189">
        <f t="shared" si="130"/>
        <v>18000</v>
      </c>
      <c r="G425" s="55">
        <v>39388</v>
      </c>
      <c r="H425" s="45">
        <f t="shared" si="128"/>
        <v>18000</v>
      </c>
      <c r="I425" s="44">
        <v>1020</v>
      </c>
      <c r="J425" s="48">
        <v>680</v>
      </c>
      <c r="K425" s="47">
        <f t="shared" si="131"/>
        <v>19700</v>
      </c>
      <c r="L425" s="48">
        <v>3900</v>
      </c>
      <c r="M425" s="73">
        <v>712</v>
      </c>
      <c r="N425" s="74">
        <v>288</v>
      </c>
      <c r="O425" s="47">
        <f t="shared" si="132"/>
        <v>4900</v>
      </c>
      <c r="P425" s="98">
        <f t="shared" si="133"/>
        <v>14100</v>
      </c>
      <c r="Q425" s="48">
        <v>600</v>
      </c>
      <c r="R425" s="48">
        <v>400</v>
      </c>
      <c r="S425" s="49">
        <f t="shared" si="134"/>
        <v>15100</v>
      </c>
      <c r="T425" s="48"/>
      <c r="U425" s="48">
        <f t="shared" si="129"/>
        <v>900</v>
      </c>
      <c r="V425" s="48">
        <v>40</v>
      </c>
      <c r="W425" s="48"/>
    </row>
    <row r="426" spans="1:23">
      <c r="A426" s="10">
        <v>411</v>
      </c>
      <c r="B426" s="10">
        <v>903</v>
      </c>
      <c r="C426" s="11" t="s">
        <v>791</v>
      </c>
      <c r="D426" s="114" t="s">
        <v>787</v>
      </c>
      <c r="E426" s="142">
        <v>20000</v>
      </c>
      <c r="F426" s="143">
        <f t="shared" si="130"/>
        <v>20000</v>
      </c>
      <c r="G426" s="22" t="s">
        <v>869</v>
      </c>
      <c r="H426" s="13">
        <f t="shared" si="128"/>
        <v>20000</v>
      </c>
      <c r="I426" s="114">
        <v>2130</v>
      </c>
      <c r="J426" s="16">
        <v>1420</v>
      </c>
      <c r="K426" s="15">
        <f t="shared" si="131"/>
        <v>23550</v>
      </c>
      <c r="L426" s="16">
        <v>20000</v>
      </c>
      <c r="M426" s="72">
        <v>2130</v>
      </c>
      <c r="N426" s="75">
        <v>1420</v>
      </c>
      <c r="O426" s="15">
        <f t="shared" si="132"/>
        <v>23550</v>
      </c>
      <c r="P426" s="15">
        <f t="shared" si="133"/>
        <v>0</v>
      </c>
      <c r="Q426" s="16"/>
      <c r="R426" s="16"/>
      <c r="S426" s="17">
        <f t="shared" si="134"/>
        <v>0</v>
      </c>
      <c r="T426" s="16"/>
      <c r="U426" s="48">
        <f t="shared" si="129"/>
        <v>1000</v>
      </c>
      <c r="V426" s="16">
        <v>0</v>
      </c>
      <c r="W426" s="16"/>
    </row>
    <row r="427" spans="1:23">
      <c r="A427" s="10">
        <v>412</v>
      </c>
      <c r="B427" s="10">
        <v>904</v>
      </c>
      <c r="C427" s="11" t="s">
        <v>792</v>
      </c>
      <c r="D427" s="114" t="s">
        <v>787</v>
      </c>
      <c r="E427" s="142">
        <v>20000</v>
      </c>
      <c r="F427" s="143">
        <f t="shared" si="130"/>
        <v>20000</v>
      </c>
      <c r="G427" s="22" t="s">
        <v>869</v>
      </c>
      <c r="H427" s="13">
        <f t="shared" si="128"/>
        <v>20000</v>
      </c>
      <c r="I427" s="114">
        <v>1508</v>
      </c>
      <c r="J427" s="16">
        <v>992</v>
      </c>
      <c r="K427" s="15">
        <f t="shared" si="131"/>
        <v>22500</v>
      </c>
      <c r="L427" s="16">
        <v>20000</v>
      </c>
      <c r="M427" s="72">
        <v>1508</v>
      </c>
      <c r="N427" s="75">
        <v>992</v>
      </c>
      <c r="O427" s="15">
        <f t="shared" si="132"/>
        <v>22500</v>
      </c>
      <c r="P427" s="15">
        <f t="shared" si="133"/>
        <v>0</v>
      </c>
      <c r="Q427" s="16"/>
      <c r="R427" s="16"/>
      <c r="S427" s="17">
        <f t="shared" si="134"/>
        <v>0</v>
      </c>
      <c r="T427" s="16"/>
      <c r="U427" s="48">
        <f t="shared" si="129"/>
        <v>1000</v>
      </c>
      <c r="V427" s="16">
        <v>60</v>
      </c>
      <c r="W427" s="16"/>
    </row>
    <row r="428" spans="1:23">
      <c r="A428" s="10">
        <v>413</v>
      </c>
      <c r="B428" s="10">
        <v>909</v>
      </c>
      <c r="C428" s="11" t="s">
        <v>795</v>
      </c>
      <c r="D428" s="114" t="s">
        <v>794</v>
      </c>
      <c r="E428" s="142">
        <v>20000</v>
      </c>
      <c r="F428" s="143">
        <f t="shared" ref="F428:F440" si="135">SUM(E428:E428)</f>
        <v>20000</v>
      </c>
      <c r="G428" s="22" t="s">
        <v>869</v>
      </c>
      <c r="H428" s="13">
        <f t="shared" ref="H428:H440" si="136">F428</f>
        <v>20000</v>
      </c>
      <c r="I428" s="114">
        <v>1318</v>
      </c>
      <c r="J428" s="16">
        <v>862</v>
      </c>
      <c r="K428" s="15">
        <f t="shared" si="131"/>
        <v>22180</v>
      </c>
      <c r="L428" s="16">
        <v>20000</v>
      </c>
      <c r="M428" s="72">
        <v>1318</v>
      </c>
      <c r="N428" s="75">
        <v>862</v>
      </c>
      <c r="O428" s="15">
        <f t="shared" si="132"/>
        <v>22180</v>
      </c>
      <c r="P428" s="15">
        <f t="shared" si="133"/>
        <v>0</v>
      </c>
      <c r="Q428" s="16"/>
      <c r="R428" s="16"/>
      <c r="S428" s="17">
        <f t="shared" si="134"/>
        <v>0</v>
      </c>
      <c r="T428" s="16"/>
      <c r="U428" s="48">
        <f t="shared" ref="U428:U440" si="137">F428/100*5</f>
        <v>1000</v>
      </c>
      <c r="V428" s="16">
        <v>200</v>
      </c>
      <c r="W428" s="16"/>
    </row>
    <row r="429" spans="1:23">
      <c r="A429" s="10">
        <v>414</v>
      </c>
      <c r="B429" s="10">
        <v>910</v>
      </c>
      <c r="C429" s="11" t="s">
        <v>796</v>
      </c>
      <c r="D429" s="114" t="s">
        <v>794</v>
      </c>
      <c r="E429" s="142">
        <v>20000</v>
      </c>
      <c r="F429" s="143">
        <f t="shared" si="135"/>
        <v>20000</v>
      </c>
      <c r="G429" s="22" t="s">
        <v>869</v>
      </c>
      <c r="H429" s="13">
        <f t="shared" si="136"/>
        <v>20000</v>
      </c>
      <c r="I429" s="114">
        <v>1244</v>
      </c>
      <c r="J429" s="16">
        <v>968</v>
      </c>
      <c r="K429" s="15">
        <f t="shared" si="131"/>
        <v>22212</v>
      </c>
      <c r="L429" s="16">
        <v>20000</v>
      </c>
      <c r="M429" s="72">
        <v>1244</v>
      </c>
      <c r="N429" s="75">
        <v>968</v>
      </c>
      <c r="O429" s="15">
        <f t="shared" si="132"/>
        <v>22212</v>
      </c>
      <c r="P429" s="15">
        <f t="shared" si="133"/>
        <v>0</v>
      </c>
      <c r="Q429" s="16"/>
      <c r="R429" s="16"/>
      <c r="S429" s="17">
        <f t="shared" si="134"/>
        <v>0</v>
      </c>
      <c r="T429" s="16"/>
      <c r="U429" s="48">
        <f t="shared" si="137"/>
        <v>1000</v>
      </c>
      <c r="V429" s="16">
        <v>140</v>
      </c>
      <c r="W429" s="16"/>
    </row>
    <row r="430" spans="1:23">
      <c r="A430" s="10">
        <v>415</v>
      </c>
      <c r="B430" s="10">
        <v>911</v>
      </c>
      <c r="C430" s="11" t="s">
        <v>559</v>
      </c>
      <c r="D430" s="114" t="s">
        <v>794</v>
      </c>
      <c r="E430" s="142">
        <v>18000</v>
      </c>
      <c r="F430" s="143">
        <f t="shared" si="135"/>
        <v>18000</v>
      </c>
      <c r="G430" s="22" t="s">
        <v>869</v>
      </c>
      <c r="H430" s="13">
        <f t="shared" si="136"/>
        <v>18000</v>
      </c>
      <c r="I430" s="114">
        <v>1134</v>
      </c>
      <c r="J430" s="16">
        <v>756</v>
      </c>
      <c r="K430" s="15">
        <f t="shared" si="131"/>
        <v>19890</v>
      </c>
      <c r="L430" s="16">
        <v>18000</v>
      </c>
      <c r="M430" s="72">
        <v>1134</v>
      </c>
      <c r="N430" s="75">
        <v>756</v>
      </c>
      <c r="O430" s="15">
        <f t="shared" si="132"/>
        <v>19890</v>
      </c>
      <c r="P430" s="15">
        <f t="shared" si="133"/>
        <v>0</v>
      </c>
      <c r="Q430" s="16"/>
      <c r="R430" s="16"/>
      <c r="S430" s="17">
        <f t="shared" si="134"/>
        <v>0</v>
      </c>
      <c r="T430" s="16"/>
      <c r="U430" s="48">
        <f t="shared" si="137"/>
        <v>900</v>
      </c>
      <c r="V430" s="16">
        <v>240</v>
      </c>
      <c r="W430" s="16"/>
    </row>
    <row r="431" spans="1:23">
      <c r="A431" s="10">
        <v>416</v>
      </c>
      <c r="B431" s="10">
        <v>913</v>
      </c>
      <c r="C431" s="11" t="s">
        <v>798</v>
      </c>
      <c r="D431" s="21">
        <v>39175</v>
      </c>
      <c r="E431" s="142">
        <v>10000</v>
      </c>
      <c r="F431" s="143">
        <f t="shared" si="135"/>
        <v>10000</v>
      </c>
      <c r="G431" s="22" t="s">
        <v>870</v>
      </c>
      <c r="H431" s="13">
        <f t="shared" si="136"/>
        <v>10000</v>
      </c>
      <c r="I431" s="114">
        <v>783</v>
      </c>
      <c r="J431" s="16">
        <v>517</v>
      </c>
      <c r="K431" s="15">
        <f t="shared" si="131"/>
        <v>11300</v>
      </c>
      <c r="L431" s="16">
        <v>10000</v>
      </c>
      <c r="M431" s="72">
        <v>783</v>
      </c>
      <c r="N431" s="75">
        <v>517</v>
      </c>
      <c r="O431" s="15">
        <f t="shared" si="132"/>
        <v>11300</v>
      </c>
      <c r="P431" s="15">
        <f t="shared" si="133"/>
        <v>0</v>
      </c>
      <c r="Q431" s="16"/>
      <c r="R431" s="16"/>
      <c r="S431" s="17">
        <f t="shared" si="134"/>
        <v>0</v>
      </c>
      <c r="T431" s="16"/>
      <c r="U431" s="48">
        <f t="shared" si="137"/>
        <v>500</v>
      </c>
      <c r="V431" s="16">
        <v>120</v>
      </c>
      <c r="W431" s="16"/>
    </row>
    <row r="432" spans="1:23">
      <c r="A432" s="10">
        <v>417</v>
      </c>
      <c r="B432" s="10">
        <v>914</v>
      </c>
      <c r="C432" s="11" t="s">
        <v>799</v>
      </c>
      <c r="D432" s="21">
        <v>39175</v>
      </c>
      <c r="E432" s="142">
        <v>15000</v>
      </c>
      <c r="F432" s="143">
        <f t="shared" si="135"/>
        <v>15000</v>
      </c>
      <c r="G432" s="23">
        <v>39089</v>
      </c>
      <c r="H432" s="13">
        <f t="shared" si="136"/>
        <v>15000</v>
      </c>
      <c r="I432" s="114">
        <v>949</v>
      </c>
      <c r="J432" s="16">
        <v>636</v>
      </c>
      <c r="K432" s="15">
        <f t="shared" si="131"/>
        <v>16585</v>
      </c>
      <c r="L432" s="16">
        <v>15000</v>
      </c>
      <c r="M432" s="72">
        <v>949</v>
      </c>
      <c r="N432" s="75">
        <v>636</v>
      </c>
      <c r="O432" s="15">
        <f t="shared" si="132"/>
        <v>16585</v>
      </c>
      <c r="P432" s="15">
        <f t="shared" si="133"/>
        <v>0</v>
      </c>
      <c r="Q432" s="16"/>
      <c r="R432" s="16"/>
      <c r="S432" s="17">
        <f t="shared" si="134"/>
        <v>0</v>
      </c>
      <c r="T432" s="16"/>
      <c r="U432" s="48">
        <f t="shared" si="137"/>
        <v>750</v>
      </c>
      <c r="V432" s="16">
        <v>150</v>
      </c>
      <c r="W432" s="16"/>
    </row>
    <row r="433" spans="1:23" s="50" customFormat="1">
      <c r="A433" s="10">
        <v>418</v>
      </c>
      <c r="B433" s="42">
        <v>915</v>
      </c>
      <c r="C433" s="53" t="s">
        <v>800</v>
      </c>
      <c r="D433" s="51">
        <v>39175</v>
      </c>
      <c r="E433" s="188">
        <v>10000</v>
      </c>
      <c r="F433" s="189">
        <f t="shared" si="135"/>
        <v>10000</v>
      </c>
      <c r="G433" s="55">
        <v>39089</v>
      </c>
      <c r="H433" s="45">
        <f t="shared" si="136"/>
        <v>10000</v>
      </c>
      <c r="I433" s="44">
        <v>614</v>
      </c>
      <c r="J433" s="48">
        <v>403</v>
      </c>
      <c r="K433" s="47">
        <f t="shared" si="131"/>
        <v>11017</v>
      </c>
      <c r="L433" s="48">
        <v>4338</v>
      </c>
      <c r="M433" s="73">
        <v>550</v>
      </c>
      <c r="N433" s="74">
        <v>367</v>
      </c>
      <c r="O433" s="47">
        <f t="shared" si="132"/>
        <v>5255</v>
      </c>
      <c r="P433" s="98">
        <f t="shared" si="133"/>
        <v>5662</v>
      </c>
      <c r="Q433" s="48">
        <v>120</v>
      </c>
      <c r="R433" s="48">
        <v>80</v>
      </c>
      <c r="S433" s="49">
        <f t="shared" si="134"/>
        <v>5862</v>
      </c>
      <c r="T433" s="48"/>
      <c r="U433" s="48">
        <f t="shared" si="137"/>
        <v>500</v>
      </c>
      <c r="V433" s="48">
        <v>100</v>
      </c>
      <c r="W433" s="48"/>
    </row>
    <row r="434" spans="1:23">
      <c r="A434" s="10">
        <v>419</v>
      </c>
      <c r="B434" s="10">
        <v>917</v>
      </c>
      <c r="C434" s="11" t="s">
        <v>801</v>
      </c>
      <c r="D434" s="21">
        <v>39175</v>
      </c>
      <c r="E434" s="142">
        <v>15000</v>
      </c>
      <c r="F434" s="143">
        <f t="shared" si="135"/>
        <v>15000</v>
      </c>
      <c r="G434" s="23">
        <v>39089</v>
      </c>
      <c r="H434" s="13">
        <f t="shared" si="136"/>
        <v>15000</v>
      </c>
      <c r="I434" s="114">
        <v>1056</v>
      </c>
      <c r="J434" s="16">
        <v>708</v>
      </c>
      <c r="K434" s="15">
        <f t="shared" si="131"/>
        <v>16764</v>
      </c>
      <c r="L434" s="16">
        <v>15000</v>
      </c>
      <c r="M434" s="72">
        <v>1056</v>
      </c>
      <c r="N434" s="75">
        <v>708</v>
      </c>
      <c r="O434" s="15">
        <f t="shared" si="132"/>
        <v>16764</v>
      </c>
      <c r="P434" s="15">
        <f t="shared" si="133"/>
        <v>0</v>
      </c>
      <c r="Q434" s="16"/>
      <c r="R434" s="16"/>
      <c r="S434" s="17">
        <f t="shared" si="134"/>
        <v>0</v>
      </c>
      <c r="T434" s="16"/>
      <c r="U434" s="48">
        <f t="shared" si="137"/>
        <v>750</v>
      </c>
      <c r="V434" s="16">
        <v>220</v>
      </c>
      <c r="W434" s="16"/>
    </row>
    <row r="435" spans="1:23">
      <c r="A435" s="10">
        <v>420</v>
      </c>
      <c r="B435" s="10">
        <v>918</v>
      </c>
      <c r="C435" s="11" t="s">
        <v>520</v>
      </c>
      <c r="D435" s="21">
        <v>39175</v>
      </c>
      <c r="E435" s="142">
        <v>15000</v>
      </c>
      <c r="F435" s="143">
        <f t="shared" si="135"/>
        <v>15000</v>
      </c>
      <c r="G435" s="23">
        <v>39089</v>
      </c>
      <c r="H435" s="13">
        <f t="shared" si="136"/>
        <v>15000</v>
      </c>
      <c r="I435" s="114">
        <v>1530</v>
      </c>
      <c r="J435" s="16">
        <v>1020</v>
      </c>
      <c r="K435" s="15">
        <f t="shared" si="131"/>
        <v>17550</v>
      </c>
      <c r="L435" s="16">
        <v>15000</v>
      </c>
      <c r="M435" s="72">
        <v>1530</v>
      </c>
      <c r="N435" s="75">
        <v>1020</v>
      </c>
      <c r="O435" s="15">
        <f t="shared" si="132"/>
        <v>17550</v>
      </c>
      <c r="P435" s="15">
        <f t="shared" si="133"/>
        <v>0</v>
      </c>
      <c r="Q435" s="16"/>
      <c r="R435" s="16"/>
      <c r="S435" s="17">
        <f t="shared" si="134"/>
        <v>0</v>
      </c>
      <c r="T435" s="16"/>
      <c r="U435" s="48">
        <f t="shared" si="137"/>
        <v>750</v>
      </c>
      <c r="V435" s="16">
        <v>60</v>
      </c>
      <c r="W435" s="16"/>
    </row>
    <row r="436" spans="1:23">
      <c r="A436" s="10">
        <v>421</v>
      </c>
      <c r="B436" s="10">
        <v>919</v>
      </c>
      <c r="C436" s="11" t="s">
        <v>251</v>
      </c>
      <c r="D436" s="21">
        <v>39175</v>
      </c>
      <c r="E436" s="142">
        <v>18000</v>
      </c>
      <c r="F436" s="143">
        <f t="shared" si="135"/>
        <v>18000</v>
      </c>
      <c r="G436" s="23">
        <v>39089</v>
      </c>
      <c r="H436" s="13">
        <f t="shared" si="136"/>
        <v>18000</v>
      </c>
      <c r="I436" s="114">
        <v>1115</v>
      </c>
      <c r="J436" s="16">
        <v>748</v>
      </c>
      <c r="K436" s="15">
        <f t="shared" si="131"/>
        <v>19863</v>
      </c>
      <c r="L436" s="16">
        <v>18000</v>
      </c>
      <c r="M436" s="72">
        <v>1115</v>
      </c>
      <c r="N436" s="75">
        <v>748</v>
      </c>
      <c r="O436" s="15">
        <f t="shared" si="132"/>
        <v>19863</v>
      </c>
      <c r="P436" s="15">
        <f t="shared" si="133"/>
        <v>0</v>
      </c>
      <c r="Q436" s="16"/>
      <c r="R436" s="16"/>
      <c r="S436" s="17">
        <f t="shared" si="134"/>
        <v>0</v>
      </c>
      <c r="T436" s="16"/>
      <c r="U436" s="48">
        <f t="shared" si="137"/>
        <v>900</v>
      </c>
      <c r="V436" s="16">
        <v>200</v>
      </c>
      <c r="W436" s="16"/>
    </row>
    <row r="437" spans="1:23">
      <c r="A437" s="10">
        <v>422</v>
      </c>
      <c r="B437" s="10">
        <v>921</v>
      </c>
      <c r="C437" s="11" t="s">
        <v>802</v>
      </c>
      <c r="D437" s="21">
        <v>39175</v>
      </c>
      <c r="E437" s="142">
        <v>10000</v>
      </c>
      <c r="F437" s="143">
        <f t="shared" si="135"/>
        <v>10000</v>
      </c>
      <c r="G437" s="23">
        <v>39089</v>
      </c>
      <c r="H437" s="13">
        <f t="shared" si="136"/>
        <v>10000</v>
      </c>
      <c r="I437" s="114">
        <v>842</v>
      </c>
      <c r="J437" s="16">
        <v>560</v>
      </c>
      <c r="K437" s="15">
        <f t="shared" si="131"/>
        <v>11402</v>
      </c>
      <c r="L437" s="16">
        <v>10000</v>
      </c>
      <c r="M437" s="72">
        <v>842</v>
      </c>
      <c r="N437" s="75">
        <v>560</v>
      </c>
      <c r="O437" s="15">
        <f t="shared" si="132"/>
        <v>11402</v>
      </c>
      <c r="P437" s="15">
        <f t="shared" si="133"/>
        <v>0</v>
      </c>
      <c r="Q437" s="16"/>
      <c r="R437" s="16"/>
      <c r="S437" s="17">
        <f t="shared" si="134"/>
        <v>0</v>
      </c>
      <c r="T437" s="16"/>
      <c r="U437" s="48">
        <f t="shared" si="137"/>
        <v>500</v>
      </c>
      <c r="V437" s="16">
        <v>200</v>
      </c>
      <c r="W437" s="16"/>
    </row>
    <row r="438" spans="1:23">
      <c r="A438" s="10">
        <v>423</v>
      </c>
      <c r="B438" s="10">
        <v>922</v>
      </c>
      <c r="C438" s="11" t="s">
        <v>803</v>
      </c>
      <c r="D438" s="21">
        <v>39175</v>
      </c>
      <c r="E438" s="142">
        <v>20000</v>
      </c>
      <c r="F438" s="143">
        <f t="shared" si="135"/>
        <v>20000</v>
      </c>
      <c r="G438" s="23">
        <v>39089</v>
      </c>
      <c r="H438" s="13">
        <f t="shared" si="136"/>
        <v>20000</v>
      </c>
      <c r="I438" s="114">
        <v>1644</v>
      </c>
      <c r="J438" s="16">
        <v>1094</v>
      </c>
      <c r="K438" s="15">
        <f t="shared" si="131"/>
        <v>22738</v>
      </c>
      <c r="L438" s="16">
        <v>20000</v>
      </c>
      <c r="M438" s="72">
        <v>1644</v>
      </c>
      <c r="N438" s="75">
        <v>1094</v>
      </c>
      <c r="O438" s="15">
        <f t="shared" si="132"/>
        <v>22738</v>
      </c>
      <c r="P438" s="15">
        <f t="shared" si="133"/>
        <v>0</v>
      </c>
      <c r="Q438" s="16"/>
      <c r="R438" s="16"/>
      <c r="S438" s="17">
        <f t="shared" si="134"/>
        <v>0</v>
      </c>
      <c r="T438" s="16"/>
      <c r="U438" s="48">
        <f t="shared" si="137"/>
        <v>1000</v>
      </c>
      <c r="V438" s="16">
        <v>60</v>
      </c>
      <c r="W438" s="16"/>
    </row>
    <row r="439" spans="1:23">
      <c r="A439" s="10">
        <v>424</v>
      </c>
      <c r="B439" s="10">
        <v>924</v>
      </c>
      <c r="C439" s="11" t="s">
        <v>393</v>
      </c>
      <c r="D439" s="21">
        <v>39266</v>
      </c>
      <c r="E439" s="142">
        <v>20000</v>
      </c>
      <c r="F439" s="143">
        <f t="shared" si="135"/>
        <v>20000</v>
      </c>
      <c r="G439" s="23">
        <v>39089</v>
      </c>
      <c r="H439" s="13">
        <f t="shared" si="136"/>
        <v>20000</v>
      </c>
      <c r="I439" s="114">
        <v>1298</v>
      </c>
      <c r="J439" s="16">
        <v>860</v>
      </c>
      <c r="K439" s="15">
        <f t="shared" si="131"/>
        <v>22158</v>
      </c>
      <c r="L439" s="16">
        <v>20000</v>
      </c>
      <c r="M439" s="72">
        <v>1298</v>
      </c>
      <c r="N439" s="75">
        <v>860</v>
      </c>
      <c r="O439" s="15">
        <f t="shared" si="132"/>
        <v>22158</v>
      </c>
      <c r="P439" s="15">
        <f t="shared" si="133"/>
        <v>0</v>
      </c>
      <c r="Q439" s="16"/>
      <c r="R439" s="16"/>
      <c r="S439" s="17">
        <f t="shared" si="134"/>
        <v>0</v>
      </c>
      <c r="T439" s="16"/>
      <c r="U439" s="48">
        <f t="shared" si="137"/>
        <v>1000</v>
      </c>
      <c r="V439" s="16">
        <v>270</v>
      </c>
      <c r="W439" s="16"/>
    </row>
    <row r="440" spans="1:23">
      <c r="A440" s="10">
        <v>425</v>
      </c>
      <c r="B440" s="10">
        <v>925</v>
      </c>
      <c r="C440" s="11" t="s">
        <v>545</v>
      </c>
      <c r="D440" s="21">
        <v>39266</v>
      </c>
      <c r="E440" s="142">
        <v>20000</v>
      </c>
      <c r="F440" s="143">
        <f t="shared" si="135"/>
        <v>20000</v>
      </c>
      <c r="G440" s="23">
        <v>39089</v>
      </c>
      <c r="H440" s="13">
        <f t="shared" si="136"/>
        <v>20000</v>
      </c>
      <c r="I440" s="114">
        <v>1311</v>
      </c>
      <c r="J440" s="16">
        <v>867</v>
      </c>
      <c r="K440" s="15">
        <f t="shared" si="131"/>
        <v>22178</v>
      </c>
      <c r="L440" s="16">
        <v>20000</v>
      </c>
      <c r="M440" s="72">
        <v>1311</v>
      </c>
      <c r="N440" s="75">
        <v>867</v>
      </c>
      <c r="O440" s="15">
        <f t="shared" si="132"/>
        <v>22178</v>
      </c>
      <c r="P440" s="15">
        <f t="shared" si="133"/>
        <v>0</v>
      </c>
      <c r="Q440" s="16"/>
      <c r="R440" s="16"/>
      <c r="S440" s="17">
        <f t="shared" si="134"/>
        <v>0</v>
      </c>
      <c r="T440" s="16"/>
      <c r="U440" s="48">
        <f t="shared" si="137"/>
        <v>1000</v>
      </c>
      <c r="V440" s="16">
        <v>260</v>
      </c>
      <c r="W440" s="16"/>
    </row>
    <row r="441" spans="1:23" s="83" customFormat="1">
      <c r="A441" s="80"/>
      <c r="B441" s="84"/>
      <c r="C441" s="81" t="s">
        <v>1286</v>
      </c>
      <c r="D441" s="85"/>
      <c r="E441" s="175">
        <f t="shared" ref="E441:W441" si="138">SUM(E402:E440)</f>
        <v>653000</v>
      </c>
      <c r="F441" s="175">
        <f t="shared" si="138"/>
        <v>653000</v>
      </c>
      <c r="G441" s="70"/>
      <c r="H441" s="70">
        <f t="shared" si="138"/>
        <v>653000</v>
      </c>
      <c r="I441" s="70">
        <f t="shared" si="138"/>
        <v>48085</v>
      </c>
      <c r="J441" s="70">
        <f t="shared" si="138"/>
        <v>32139</v>
      </c>
      <c r="K441" s="70">
        <f t="shared" si="138"/>
        <v>733224</v>
      </c>
      <c r="L441" s="70">
        <f t="shared" si="138"/>
        <v>605138</v>
      </c>
      <c r="M441" s="70">
        <f t="shared" si="138"/>
        <v>47493</v>
      </c>
      <c r="N441" s="70">
        <f t="shared" si="138"/>
        <v>31369</v>
      </c>
      <c r="O441" s="70">
        <f t="shared" si="138"/>
        <v>684000</v>
      </c>
      <c r="P441" s="70">
        <f t="shared" si="138"/>
        <v>47862</v>
      </c>
      <c r="Q441" s="70">
        <f t="shared" si="138"/>
        <v>2520</v>
      </c>
      <c r="R441" s="70">
        <f t="shared" si="138"/>
        <v>1680</v>
      </c>
      <c r="S441" s="70">
        <f t="shared" si="138"/>
        <v>52062</v>
      </c>
      <c r="T441" s="70">
        <f t="shared" si="138"/>
        <v>0</v>
      </c>
      <c r="U441" s="70">
        <f t="shared" si="138"/>
        <v>32650</v>
      </c>
      <c r="V441" s="70">
        <f t="shared" si="138"/>
        <v>5180</v>
      </c>
      <c r="W441" s="70">
        <f t="shared" si="138"/>
        <v>0</v>
      </c>
    </row>
    <row r="442" spans="1:23">
      <c r="A442" s="10">
        <v>426</v>
      </c>
      <c r="B442" s="10">
        <v>947</v>
      </c>
      <c r="C442" s="11" t="s">
        <v>924</v>
      </c>
      <c r="D442" s="114" t="s">
        <v>810</v>
      </c>
      <c r="E442" s="142">
        <v>20000</v>
      </c>
      <c r="F442" s="143">
        <f t="shared" ref="F442:F444" si="139">SUM(E442:E442)</f>
        <v>20000</v>
      </c>
      <c r="G442" s="23">
        <v>39727</v>
      </c>
      <c r="H442" s="13">
        <f t="shared" ref="H442:H452" si="140">F442</f>
        <v>20000</v>
      </c>
      <c r="I442" s="114">
        <v>1978</v>
      </c>
      <c r="J442" s="16">
        <v>1373</v>
      </c>
      <c r="K442" s="15">
        <f t="shared" si="131"/>
        <v>23351</v>
      </c>
      <c r="L442" s="16">
        <v>20000</v>
      </c>
      <c r="M442" s="72">
        <v>1978</v>
      </c>
      <c r="N442" s="75">
        <v>1373</v>
      </c>
      <c r="O442" s="15">
        <f t="shared" si="132"/>
        <v>23351</v>
      </c>
      <c r="P442" s="15">
        <f t="shared" si="133"/>
        <v>0</v>
      </c>
      <c r="Q442" s="16"/>
      <c r="R442" s="16"/>
      <c r="S442" s="17">
        <f t="shared" si="134"/>
        <v>0</v>
      </c>
      <c r="T442" s="16"/>
      <c r="U442" s="48">
        <f t="shared" ref="U442:U452" si="141">F442/100*5</f>
        <v>1000</v>
      </c>
      <c r="V442" s="16">
        <v>200</v>
      </c>
      <c r="W442" s="16"/>
    </row>
    <row r="443" spans="1:23">
      <c r="A443" s="10">
        <v>427</v>
      </c>
      <c r="B443" s="10">
        <v>956</v>
      </c>
      <c r="C443" s="11" t="s">
        <v>929</v>
      </c>
      <c r="D443" s="114" t="s">
        <v>810</v>
      </c>
      <c r="E443" s="142">
        <v>24000</v>
      </c>
      <c r="F443" s="143">
        <f t="shared" si="139"/>
        <v>24000</v>
      </c>
      <c r="G443" s="22" t="s">
        <v>872</v>
      </c>
      <c r="H443" s="13">
        <f t="shared" si="140"/>
        <v>24000</v>
      </c>
      <c r="I443" s="114">
        <v>1447</v>
      </c>
      <c r="J443" s="16">
        <v>965</v>
      </c>
      <c r="K443" s="15">
        <f t="shared" ref="K443:K464" si="142">H443+I443+J443</f>
        <v>26412</v>
      </c>
      <c r="L443" s="16">
        <v>24000</v>
      </c>
      <c r="M443" s="72">
        <v>1447</v>
      </c>
      <c r="N443" s="75">
        <v>965</v>
      </c>
      <c r="O443" s="15">
        <f t="shared" ref="O443:O463" si="143">L443+M443+N443</f>
        <v>26412</v>
      </c>
      <c r="P443" s="15">
        <f t="shared" ref="P443:P464" si="144">H443-L443</f>
        <v>0</v>
      </c>
      <c r="Q443" s="16"/>
      <c r="R443" s="16"/>
      <c r="S443" s="17">
        <f t="shared" ref="S443:S464" si="145">P443+Q443+R443</f>
        <v>0</v>
      </c>
      <c r="T443" s="16"/>
      <c r="U443" s="48">
        <f t="shared" si="141"/>
        <v>1200</v>
      </c>
      <c r="V443" s="16">
        <v>100</v>
      </c>
      <c r="W443" s="16"/>
    </row>
    <row r="444" spans="1:23">
      <c r="A444" s="10">
        <v>428</v>
      </c>
      <c r="B444" s="10">
        <v>960</v>
      </c>
      <c r="C444" s="11" t="s">
        <v>917</v>
      </c>
      <c r="D444" s="114" t="s">
        <v>810</v>
      </c>
      <c r="E444" s="142">
        <v>24000</v>
      </c>
      <c r="F444" s="143">
        <f t="shared" si="139"/>
        <v>24000</v>
      </c>
      <c r="G444" s="22" t="s">
        <v>873</v>
      </c>
      <c r="H444" s="13">
        <f t="shared" si="140"/>
        <v>24000</v>
      </c>
      <c r="I444" s="114">
        <v>2160</v>
      </c>
      <c r="J444" s="16">
        <v>1440</v>
      </c>
      <c r="K444" s="15">
        <f t="shared" si="142"/>
        <v>27600</v>
      </c>
      <c r="L444" s="16">
        <v>24000</v>
      </c>
      <c r="M444" s="72">
        <v>2160</v>
      </c>
      <c r="N444" s="75">
        <v>1440</v>
      </c>
      <c r="O444" s="15">
        <f t="shared" si="143"/>
        <v>27600</v>
      </c>
      <c r="P444" s="15">
        <f t="shared" si="144"/>
        <v>0</v>
      </c>
      <c r="Q444" s="16"/>
      <c r="R444" s="16"/>
      <c r="S444" s="17">
        <f t="shared" si="145"/>
        <v>0</v>
      </c>
      <c r="T444" s="16"/>
      <c r="U444" s="48">
        <f t="shared" si="141"/>
        <v>1200</v>
      </c>
      <c r="V444" s="16">
        <v>30</v>
      </c>
      <c r="W444" s="16"/>
    </row>
    <row r="445" spans="1:23">
      <c r="A445" s="10">
        <v>429</v>
      </c>
      <c r="B445" s="10">
        <v>963</v>
      </c>
      <c r="C445" s="11" t="s">
        <v>932</v>
      </c>
      <c r="D445" s="114" t="s">
        <v>810</v>
      </c>
      <c r="E445" s="142">
        <v>20000</v>
      </c>
      <c r="F445" s="143">
        <f t="shared" ref="F445:F452" si="146">SUM(E445:E445)</f>
        <v>20000</v>
      </c>
      <c r="G445" s="22" t="s">
        <v>873</v>
      </c>
      <c r="H445" s="13">
        <f t="shared" si="140"/>
        <v>20000</v>
      </c>
      <c r="I445" s="114">
        <v>1212</v>
      </c>
      <c r="J445" s="16">
        <v>897</v>
      </c>
      <c r="K445" s="15">
        <f t="shared" si="142"/>
        <v>22109</v>
      </c>
      <c r="L445" s="16">
        <v>20000</v>
      </c>
      <c r="M445" s="72">
        <v>1212</v>
      </c>
      <c r="N445" s="75">
        <v>897</v>
      </c>
      <c r="O445" s="15">
        <f t="shared" si="143"/>
        <v>22109</v>
      </c>
      <c r="P445" s="15">
        <f t="shared" si="144"/>
        <v>0</v>
      </c>
      <c r="Q445" s="16"/>
      <c r="R445" s="16"/>
      <c r="S445" s="17">
        <f t="shared" si="145"/>
        <v>0</v>
      </c>
      <c r="T445" s="16"/>
      <c r="U445" s="48">
        <f t="shared" si="141"/>
        <v>1000</v>
      </c>
      <c r="V445" s="16">
        <v>220</v>
      </c>
      <c r="W445" s="16"/>
    </row>
    <row r="446" spans="1:23">
      <c r="A446" s="10">
        <v>430</v>
      </c>
      <c r="B446" s="10">
        <v>967</v>
      </c>
      <c r="C446" s="11" t="s">
        <v>933</v>
      </c>
      <c r="D446" s="114" t="s">
        <v>810</v>
      </c>
      <c r="E446" s="142">
        <v>20000</v>
      </c>
      <c r="F446" s="143">
        <f t="shared" si="146"/>
        <v>20000</v>
      </c>
      <c r="G446" s="22" t="s">
        <v>873</v>
      </c>
      <c r="H446" s="13">
        <f t="shared" si="140"/>
        <v>20000</v>
      </c>
      <c r="I446" s="114">
        <v>1361</v>
      </c>
      <c r="J446" s="16">
        <v>903</v>
      </c>
      <c r="K446" s="15">
        <f t="shared" si="142"/>
        <v>22264</v>
      </c>
      <c r="L446" s="16">
        <v>20000</v>
      </c>
      <c r="M446" s="72">
        <v>1361</v>
      </c>
      <c r="N446" s="75">
        <v>903</v>
      </c>
      <c r="O446" s="15">
        <f t="shared" si="143"/>
        <v>22264</v>
      </c>
      <c r="P446" s="15">
        <f t="shared" si="144"/>
        <v>0</v>
      </c>
      <c r="Q446" s="16"/>
      <c r="R446" s="16"/>
      <c r="S446" s="17">
        <f t="shared" si="145"/>
        <v>0</v>
      </c>
      <c r="T446" s="16"/>
      <c r="U446" s="48">
        <f t="shared" si="141"/>
        <v>1000</v>
      </c>
      <c r="V446" s="16">
        <v>150</v>
      </c>
      <c r="W446" s="16"/>
    </row>
    <row r="447" spans="1:23">
      <c r="A447" s="10">
        <v>431</v>
      </c>
      <c r="B447" s="10">
        <v>969</v>
      </c>
      <c r="C447" s="11" t="s">
        <v>934</v>
      </c>
      <c r="D447" s="210" t="s">
        <v>810</v>
      </c>
      <c r="E447" s="142">
        <v>24000</v>
      </c>
      <c r="F447" s="143">
        <f t="shared" si="146"/>
        <v>24000</v>
      </c>
      <c r="G447" s="22" t="s">
        <v>873</v>
      </c>
      <c r="H447" s="13">
        <f t="shared" si="140"/>
        <v>24000</v>
      </c>
      <c r="I447" s="210">
        <v>1710</v>
      </c>
      <c r="J447" s="16">
        <v>1141</v>
      </c>
      <c r="K447" s="15">
        <f t="shared" si="142"/>
        <v>26851</v>
      </c>
      <c r="L447" s="16">
        <v>24000</v>
      </c>
      <c r="M447" s="72">
        <v>1710</v>
      </c>
      <c r="N447" s="75">
        <v>1141</v>
      </c>
      <c r="O447" s="15">
        <f t="shared" si="143"/>
        <v>26851</v>
      </c>
      <c r="P447" s="15">
        <f t="shared" si="144"/>
        <v>0</v>
      </c>
      <c r="Q447" s="16"/>
      <c r="R447" s="16"/>
      <c r="S447" s="17">
        <f t="shared" si="145"/>
        <v>0</v>
      </c>
      <c r="T447" s="16"/>
      <c r="U447" s="16">
        <f t="shared" si="141"/>
        <v>1200</v>
      </c>
      <c r="V447" s="16">
        <v>70</v>
      </c>
      <c r="W447" s="16"/>
    </row>
    <row r="448" spans="1:23">
      <c r="A448" s="10">
        <v>432</v>
      </c>
      <c r="B448" s="10">
        <v>970</v>
      </c>
      <c r="C448" s="11" t="s">
        <v>265</v>
      </c>
      <c r="D448" s="114" t="s">
        <v>810</v>
      </c>
      <c r="E448" s="142">
        <v>20000</v>
      </c>
      <c r="F448" s="143">
        <f t="shared" si="146"/>
        <v>20000</v>
      </c>
      <c r="G448" s="22" t="s">
        <v>873</v>
      </c>
      <c r="H448" s="13">
        <f t="shared" si="140"/>
        <v>20000</v>
      </c>
      <c r="I448" s="114">
        <v>1325</v>
      </c>
      <c r="J448" s="16">
        <v>880</v>
      </c>
      <c r="K448" s="15">
        <f t="shared" si="142"/>
        <v>22205</v>
      </c>
      <c r="L448" s="16">
        <v>20000</v>
      </c>
      <c r="M448" s="72">
        <v>1325</v>
      </c>
      <c r="N448" s="75">
        <v>880</v>
      </c>
      <c r="O448" s="15">
        <f t="shared" si="143"/>
        <v>22205</v>
      </c>
      <c r="P448" s="15">
        <f t="shared" si="144"/>
        <v>0</v>
      </c>
      <c r="Q448" s="16"/>
      <c r="R448" s="16"/>
      <c r="S448" s="17">
        <f t="shared" si="145"/>
        <v>0</v>
      </c>
      <c r="T448" s="16"/>
      <c r="U448" s="48">
        <f t="shared" si="141"/>
        <v>1000</v>
      </c>
      <c r="V448" s="16">
        <v>100</v>
      </c>
      <c r="W448" s="16"/>
    </row>
    <row r="449" spans="1:23">
      <c r="A449" s="10">
        <v>433</v>
      </c>
      <c r="B449" s="10">
        <v>971</v>
      </c>
      <c r="C449" s="11" t="s">
        <v>604</v>
      </c>
      <c r="D449" s="114" t="s">
        <v>810</v>
      </c>
      <c r="E449" s="142">
        <v>10000</v>
      </c>
      <c r="F449" s="143">
        <f t="shared" si="146"/>
        <v>10000</v>
      </c>
      <c r="G449" s="22" t="s">
        <v>873</v>
      </c>
      <c r="H449" s="13">
        <f t="shared" si="140"/>
        <v>10000</v>
      </c>
      <c r="I449" s="114">
        <v>768</v>
      </c>
      <c r="J449" s="16">
        <v>510</v>
      </c>
      <c r="K449" s="15">
        <f t="shared" si="142"/>
        <v>11278</v>
      </c>
      <c r="L449" s="16">
        <v>10000</v>
      </c>
      <c r="M449" s="72">
        <v>768</v>
      </c>
      <c r="N449" s="75">
        <v>510</v>
      </c>
      <c r="O449" s="15">
        <f t="shared" si="143"/>
        <v>11278</v>
      </c>
      <c r="P449" s="15">
        <f t="shared" si="144"/>
        <v>0</v>
      </c>
      <c r="Q449" s="16"/>
      <c r="R449" s="16"/>
      <c r="S449" s="17">
        <f t="shared" si="145"/>
        <v>0</v>
      </c>
      <c r="T449" s="16"/>
      <c r="U449" s="48">
        <f t="shared" si="141"/>
        <v>500</v>
      </c>
      <c r="V449" s="16">
        <v>70</v>
      </c>
      <c r="W449" s="16"/>
    </row>
    <row r="450" spans="1:23">
      <c r="A450" s="10">
        <v>434</v>
      </c>
      <c r="B450" s="10">
        <v>972</v>
      </c>
      <c r="C450" s="11" t="s">
        <v>271</v>
      </c>
      <c r="D450" s="114" t="s">
        <v>810</v>
      </c>
      <c r="E450" s="142">
        <v>20000</v>
      </c>
      <c r="F450" s="143">
        <f t="shared" si="146"/>
        <v>20000</v>
      </c>
      <c r="G450" s="22" t="s">
        <v>873</v>
      </c>
      <c r="H450" s="13">
        <f t="shared" si="140"/>
        <v>20000</v>
      </c>
      <c r="I450" s="114">
        <v>1848</v>
      </c>
      <c r="J450" s="16">
        <v>1235</v>
      </c>
      <c r="K450" s="15">
        <f t="shared" si="142"/>
        <v>23083</v>
      </c>
      <c r="L450" s="16">
        <v>20000</v>
      </c>
      <c r="M450" s="72">
        <v>1848</v>
      </c>
      <c r="N450" s="75">
        <v>1235</v>
      </c>
      <c r="O450" s="15">
        <f t="shared" si="143"/>
        <v>23083</v>
      </c>
      <c r="P450" s="15">
        <f t="shared" si="144"/>
        <v>0</v>
      </c>
      <c r="Q450" s="16"/>
      <c r="R450" s="16"/>
      <c r="S450" s="17">
        <f t="shared" si="145"/>
        <v>0</v>
      </c>
      <c r="T450" s="16"/>
      <c r="U450" s="48">
        <f t="shared" si="141"/>
        <v>1000</v>
      </c>
      <c r="V450" s="16">
        <v>110</v>
      </c>
      <c r="W450" s="16"/>
    </row>
    <row r="451" spans="1:23">
      <c r="A451" s="10">
        <v>435</v>
      </c>
      <c r="B451" s="10">
        <v>976</v>
      </c>
      <c r="C451" s="11" t="s">
        <v>935</v>
      </c>
      <c r="D451" s="114" t="s">
        <v>810</v>
      </c>
      <c r="E451" s="142">
        <v>15000</v>
      </c>
      <c r="F451" s="143">
        <f t="shared" si="146"/>
        <v>15000</v>
      </c>
      <c r="G451" s="22" t="s">
        <v>873</v>
      </c>
      <c r="H451" s="13">
        <f t="shared" si="140"/>
        <v>15000</v>
      </c>
      <c r="I451" s="114">
        <v>1137</v>
      </c>
      <c r="J451" s="16">
        <v>758</v>
      </c>
      <c r="K451" s="15">
        <f t="shared" si="142"/>
        <v>16895</v>
      </c>
      <c r="L451" s="16">
        <v>15000</v>
      </c>
      <c r="M451" s="72">
        <v>1137</v>
      </c>
      <c r="N451" s="75">
        <v>758</v>
      </c>
      <c r="O451" s="15">
        <f t="shared" si="143"/>
        <v>16895</v>
      </c>
      <c r="P451" s="15">
        <f t="shared" si="144"/>
        <v>0</v>
      </c>
      <c r="Q451" s="16"/>
      <c r="R451" s="16"/>
      <c r="S451" s="17">
        <f t="shared" si="145"/>
        <v>0</v>
      </c>
      <c r="T451" s="16"/>
      <c r="U451" s="48">
        <f t="shared" si="141"/>
        <v>750</v>
      </c>
      <c r="V451" s="16">
        <v>90</v>
      </c>
      <c r="W451" s="16"/>
    </row>
    <row r="452" spans="1:23">
      <c r="A452" s="10">
        <v>436</v>
      </c>
      <c r="B452" s="10">
        <v>981</v>
      </c>
      <c r="C452" s="11" t="s">
        <v>938</v>
      </c>
      <c r="D452" s="21">
        <v>39755</v>
      </c>
      <c r="E452" s="142">
        <v>40000</v>
      </c>
      <c r="F452" s="143">
        <f t="shared" si="146"/>
        <v>40000</v>
      </c>
      <c r="G452" s="23">
        <v>39728</v>
      </c>
      <c r="H452" s="13">
        <f t="shared" si="140"/>
        <v>40000</v>
      </c>
      <c r="I452" s="114">
        <v>2548</v>
      </c>
      <c r="J452" s="16">
        <v>1699</v>
      </c>
      <c r="K452" s="15">
        <f t="shared" si="142"/>
        <v>44247</v>
      </c>
      <c r="L452" s="16">
        <v>40000</v>
      </c>
      <c r="M452" s="72">
        <v>2548</v>
      </c>
      <c r="N452" s="75">
        <v>1699</v>
      </c>
      <c r="O452" s="15">
        <f t="shared" si="143"/>
        <v>44247</v>
      </c>
      <c r="P452" s="15">
        <f t="shared" si="144"/>
        <v>0</v>
      </c>
      <c r="Q452" s="16"/>
      <c r="R452" s="16"/>
      <c r="S452" s="17">
        <f t="shared" si="145"/>
        <v>0</v>
      </c>
      <c r="T452" s="16"/>
      <c r="U452" s="48">
        <f t="shared" si="141"/>
        <v>2000</v>
      </c>
      <c r="V452" s="16">
        <v>200</v>
      </c>
      <c r="W452" s="16"/>
    </row>
    <row r="453" spans="1:23" s="86" customFormat="1" ht="18.75">
      <c r="A453" s="84"/>
      <c r="B453" s="84"/>
      <c r="C453" s="81" t="s">
        <v>1030</v>
      </c>
      <c r="D453" s="85"/>
      <c r="E453" s="175">
        <f t="shared" ref="E453:W453" si="147">SUM(E442:E452)</f>
        <v>237000</v>
      </c>
      <c r="F453" s="175">
        <f t="shared" si="147"/>
        <v>237000</v>
      </c>
      <c r="G453" s="70"/>
      <c r="H453" s="70">
        <f t="shared" si="147"/>
        <v>237000</v>
      </c>
      <c r="I453" s="70">
        <f t="shared" si="147"/>
        <v>17494</v>
      </c>
      <c r="J453" s="70">
        <f t="shared" si="147"/>
        <v>11801</v>
      </c>
      <c r="K453" s="70">
        <f t="shared" si="147"/>
        <v>266295</v>
      </c>
      <c r="L453" s="70">
        <f t="shared" si="147"/>
        <v>237000</v>
      </c>
      <c r="M453" s="70">
        <f t="shared" si="147"/>
        <v>17494</v>
      </c>
      <c r="N453" s="70">
        <f t="shared" si="147"/>
        <v>11801</v>
      </c>
      <c r="O453" s="70">
        <f t="shared" si="147"/>
        <v>266295</v>
      </c>
      <c r="P453" s="70">
        <f t="shared" si="147"/>
        <v>0</v>
      </c>
      <c r="Q453" s="70">
        <f t="shared" si="147"/>
        <v>0</v>
      </c>
      <c r="R453" s="70">
        <f t="shared" si="147"/>
        <v>0</v>
      </c>
      <c r="S453" s="70">
        <f t="shared" si="147"/>
        <v>0</v>
      </c>
      <c r="T453" s="70">
        <f t="shared" si="147"/>
        <v>0</v>
      </c>
      <c r="U453" s="70">
        <f t="shared" si="147"/>
        <v>11850</v>
      </c>
      <c r="V453" s="70">
        <f t="shared" si="147"/>
        <v>1340</v>
      </c>
      <c r="W453" s="70">
        <f t="shared" si="147"/>
        <v>0</v>
      </c>
    </row>
    <row r="454" spans="1:23">
      <c r="A454" s="10">
        <v>437</v>
      </c>
      <c r="B454" s="10">
        <v>1000</v>
      </c>
      <c r="C454" s="11" t="s">
        <v>945</v>
      </c>
      <c r="D454" s="114" t="s">
        <v>812</v>
      </c>
      <c r="E454" s="142">
        <v>24000</v>
      </c>
      <c r="F454" s="143">
        <f t="shared" ref="F454:F466" si="148">SUM(E454:E454)</f>
        <v>24000</v>
      </c>
      <c r="G454" s="22" t="s">
        <v>874</v>
      </c>
      <c r="H454" s="13">
        <f t="shared" ref="H454:H479" si="149">F454</f>
        <v>24000</v>
      </c>
      <c r="I454" s="114">
        <v>2181</v>
      </c>
      <c r="J454" s="16">
        <v>1454</v>
      </c>
      <c r="K454" s="15">
        <f t="shared" si="142"/>
        <v>27635</v>
      </c>
      <c r="L454" s="16">
        <v>24000</v>
      </c>
      <c r="M454" s="72">
        <v>2181</v>
      </c>
      <c r="N454" s="75">
        <v>1454</v>
      </c>
      <c r="O454" s="15">
        <f t="shared" si="143"/>
        <v>27635</v>
      </c>
      <c r="P454" s="15">
        <f t="shared" si="144"/>
        <v>0</v>
      </c>
      <c r="Q454" s="16"/>
      <c r="R454" s="16"/>
      <c r="S454" s="17">
        <f t="shared" si="145"/>
        <v>0</v>
      </c>
      <c r="T454" s="16"/>
      <c r="U454" s="16">
        <f t="shared" ref="U454:U475" si="150">F454/100*5</f>
        <v>1200</v>
      </c>
      <c r="V454" s="16">
        <v>0</v>
      </c>
      <c r="W454" s="16"/>
    </row>
    <row r="455" spans="1:23">
      <c r="A455" s="10">
        <v>438</v>
      </c>
      <c r="B455" s="10">
        <v>1002</v>
      </c>
      <c r="C455" s="11" t="s">
        <v>947</v>
      </c>
      <c r="D455" s="114" t="s">
        <v>812</v>
      </c>
      <c r="E455" s="142">
        <v>10000</v>
      </c>
      <c r="F455" s="143">
        <f t="shared" si="148"/>
        <v>10000</v>
      </c>
      <c r="G455" s="22" t="s">
        <v>874</v>
      </c>
      <c r="H455" s="13">
        <f t="shared" si="149"/>
        <v>10000</v>
      </c>
      <c r="I455" s="114">
        <v>900</v>
      </c>
      <c r="J455" s="16">
        <v>596</v>
      </c>
      <c r="K455" s="15">
        <f t="shared" si="142"/>
        <v>11496</v>
      </c>
      <c r="L455" s="16">
        <v>10000</v>
      </c>
      <c r="M455" s="72">
        <v>900</v>
      </c>
      <c r="N455" s="75">
        <v>596</v>
      </c>
      <c r="O455" s="15">
        <f t="shared" si="143"/>
        <v>11496</v>
      </c>
      <c r="P455" s="15">
        <f t="shared" si="144"/>
        <v>0</v>
      </c>
      <c r="Q455" s="16"/>
      <c r="R455" s="16"/>
      <c r="S455" s="17">
        <f t="shared" si="145"/>
        <v>0</v>
      </c>
      <c r="T455" s="16"/>
      <c r="U455" s="16">
        <f t="shared" si="150"/>
        <v>500</v>
      </c>
      <c r="V455" s="16">
        <v>160</v>
      </c>
      <c r="W455" s="16"/>
    </row>
    <row r="456" spans="1:23">
      <c r="A456" s="10">
        <v>439</v>
      </c>
      <c r="B456" s="10">
        <v>1003</v>
      </c>
      <c r="C456" s="11" t="s">
        <v>948</v>
      </c>
      <c r="D456" s="114" t="s">
        <v>812</v>
      </c>
      <c r="E456" s="142">
        <v>20000</v>
      </c>
      <c r="F456" s="143">
        <f t="shared" si="148"/>
        <v>20000</v>
      </c>
      <c r="G456" s="22" t="s">
        <v>874</v>
      </c>
      <c r="H456" s="13">
        <f t="shared" si="149"/>
        <v>20000</v>
      </c>
      <c r="I456" s="114">
        <v>1462</v>
      </c>
      <c r="J456" s="16">
        <v>974</v>
      </c>
      <c r="K456" s="15">
        <f t="shared" si="142"/>
        <v>22436</v>
      </c>
      <c r="L456" s="16">
        <v>20000</v>
      </c>
      <c r="M456" s="72">
        <v>1462</v>
      </c>
      <c r="N456" s="75">
        <v>974</v>
      </c>
      <c r="O456" s="15">
        <f t="shared" si="143"/>
        <v>22436</v>
      </c>
      <c r="P456" s="15">
        <f t="shared" si="144"/>
        <v>0</v>
      </c>
      <c r="Q456" s="16"/>
      <c r="R456" s="16"/>
      <c r="S456" s="17">
        <f t="shared" si="145"/>
        <v>0</v>
      </c>
      <c r="T456" s="16"/>
      <c r="U456" s="16">
        <f t="shared" si="150"/>
        <v>1000</v>
      </c>
      <c r="V456" s="16">
        <v>50</v>
      </c>
      <c r="W456" s="16"/>
    </row>
    <row r="457" spans="1:23">
      <c r="A457" s="10">
        <v>440</v>
      </c>
      <c r="B457" s="10">
        <v>1004</v>
      </c>
      <c r="C457" s="11" t="s">
        <v>771</v>
      </c>
      <c r="D457" s="114" t="s">
        <v>812</v>
      </c>
      <c r="E457" s="142">
        <v>18000</v>
      </c>
      <c r="F457" s="143">
        <f t="shared" si="148"/>
        <v>18000</v>
      </c>
      <c r="G457" s="22" t="s">
        <v>874</v>
      </c>
      <c r="H457" s="13">
        <f t="shared" si="149"/>
        <v>18000</v>
      </c>
      <c r="I457" s="114">
        <v>1625</v>
      </c>
      <c r="J457" s="16">
        <v>1083</v>
      </c>
      <c r="K457" s="15">
        <f t="shared" si="142"/>
        <v>20708</v>
      </c>
      <c r="L457" s="16">
        <v>18000</v>
      </c>
      <c r="M457" s="72">
        <v>1625</v>
      </c>
      <c r="N457" s="75">
        <v>1083</v>
      </c>
      <c r="O457" s="15">
        <f t="shared" si="143"/>
        <v>20708</v>
      </c>
      <c r="P457" s="15">
        <f t="shared" si="144"/>
        <v>0</v>
      </c>
      <c r="Q457" s="16"/>
      <c r="R457" s="16"/>
      <c r="S457" s="17">
        <f t="shared" si="145"/>
        <v>0</v>
      </c>
      <c r="T457" s="16"/>
      <c r="U457" s="16">
        <f t="shared" si="150"/>
        <v>900</v>
      </c>
      <c r="V457" s="16">
        <v>0</v>
      </c>
      <c r="W457" s="16"/>
    </row>
    <row r="458" spans="1:23">
      <c r="A458" s="10">
        <v>441</v>
      </c>
      <c r="B458" s="10">
        <v>1005</v>
      </c>
      <c r="C458" s="11" t="s">
        <v>760</v>
      </c>
      <c r="D458" s="114" t="s">
        <v>812</v>
      </c>
      <c r="E458" s="142">
        <v>10000</v>
      </c>
      <c r="F458" s="143">
        <f t="shared" si="148"/>
        <v>10000</v>
      </c>
      <c r="G458" s="22" t="s">
        <v>874</v>
      </c>
      <c r="H458" s="13">
        <f t="shared" si="149"/>
        <v>10000</v>
      </c>
      <c r="I458" s="114">
        <v>726</v>
      </c>
      <c r="J458" s="16">
        <v>472</v>
      </c>
      <c r="K458" s="15">
        <f t="shared" si="142"/>
        <v>11198</v>
      </c>
      <c r="L458" s="16">
        <v>10000</v>
      </c>
      <c r="M458" s="72">
        <v>726</v>
      </c>
      <c r="N458" s="75">
        <v>472</v>
      </c>
      <c r="O458" s="15">
        <f t="shared" si="143"/>
        <v>11198</v>
      </c>
      <c r="P458" s="15">
        <f t="shared" si="144"/>
        <v>0</v>
      </c>
      <c r="Q458" s="16"/>
      <c r="R458" s="16"/>
      <c r="S458" s="17">
        <f t="shared" si="145"/>
        <v>0</v>
      </c>
      <c r="T458" s="16"/>
      <c r="U458" s="16">
        <f t="shared" si="150"/>
        <v>500</v>
      </c>
      <c r="V458" s="16">
        <v>30</v>
      </c>
      <c r="W458" s="16"/>
    </row>
    <row r="459" spans="1:23" s="68" customFormat="1">
      <c r="A459" s="64">
        <v>442</v>
      </c>
      <c r="B459" s="64">
        <v>1007</v>
      </c>
      <c r="C459" s="65" t="s">
        <v>708</v>
      </c>
      <c r="D459" s="97" t="s">
        <v>812</v>
      </c>
      <c r="E459" s="142">
        <v>18000</v>
      </c>
      <c r="F459" s="143">
        <f t="shared" si="148"/>
        <v>18000</v>
      </c>
      <c r="G459" s="146">
        <v>39875</v>
      </c>
      <c r="H459" s="143">
        <f t="shared" si="149"/>
        <v>18000</v>
      </c>
      <c r="I459" s="97">
        <v>1842</v>
      </c>
      <c r="J459" s="144">
        <v>1058</v>
      </c>
      <c r="K459" s="15">
        <f t="shared" si="142"/>
        <v>20900</v>
      </c>
      <c r="L459" s="144">
        <v>18000</v>
      </c>
      <c r="M459" s="147">
        <v>1896</v>
      </c>
      <c r="N459" s="145">
        <v>1264</v>
      </c>
      <c r="O459" s="15">
        <f t="shared" si="143"/>
        <v>21160</v>
      </c>
      <c r="P459" s="15">
        <f t="shared" si="144"/>
        <v>0</v>
      </c>
      <c r="Q459" s="144"/>
      <c r="R459" s="144"/>
      <c r="S459" s="144">
        <f t="shared" si="145"/>
        <v>0</v>
      </c>
      <c r="T459" s="144"/>
      <c r="U459" s="144">
        <f t="shared" si="150"/>
        <v>900</v>
      </c>
      <c r="V459" s="144">
        <v>100</v>
      </c>
      <c r="W459" s="144"/>
    </row>
    <row r="460" spans="1:23">
      <c r="A460" s="10">
        <v>443</v>
      </c>
      <c r="B460" s="10">
        <v>1008</v>
      </c>
      <c r="C460" s="11" t="s">
        <v>251</v>
      </c>
      <c r="D460" s="114" t="s">
        <v>812</v>
      </c>
      <c r="E460" s="142">
        <v>20000</v>
      </c>
      <c r="F460" s="143">
        <f t="shared" si="148"/>
        <v>20000</v>
      </c>
      <c r="G460" s="23">
        <v>39875</v>
      </c>
      <c r="H460" s="13">
        <f t="shared" si="149"/>
        <v>20000</v>
      </c>
      <c r="I460" s="114">
        <v>1667</v>
      </c>
      <c r="J460" s="16">
        <v>1239</v>
      </c>
      <c r="K460" s="15">
        <f t="shared" si="142"/>
        <v>22906</v>
      </c>
      <c r="L460" s="16">
        <v>20000</v>
      </c>
      <c r="M460" s="72">
        <v>1667</v>
      </c>
      <c r="N460" s="75">
        <v>1239</v>
      </c>
      <c r="O460" s="15">
        <f t="shared" si="143"/>
        <v>22906</v>
      </c>
      <c r="P460" s="15">
        <f t="shared" si="144"/>
        <v>0</v>
      </c>
      <c r="Q460" s="16"/>
      <c r="R460" s="16"/>
      <c r="S460" s="17">
        <f t="shared" si="145"/>
        <v>0</v>
      </c>
      <c r="T460" s="16"/>
      <c r="U460" s="16">
        <f t="shared" si="150"/>
        <v>1000</v>
      </c>
      <c r="V460" s="16">
        <v>160</v>
      </c>
      <c r="W460" s="16"/>
    </row>
    <row r="461" spans="1:23">
      <c r="A461" s="10">
        <v>444</v>
      </c>
      <c r="B461" s="10">
        <v>1009</v>
      </c>
      <c r="C461" s="11" t="s">
        <v>949</v>
      </c>
      <c r="D461" s="114" t="s">
        <v>812</v>
      </c>
      <c r="E461" s="142">
        <v>20000</v>
      </c>
      <c r="F461" s="143">
        <f t="shared" si="148"/>
        <v>20000</v>
      </c>
      <c r="G461" s="22" t="s">
        <v>875</v>
      </c>
      <c r="H461" s="13">
        <f t="shared" si="149"/>
        <v>20000</v>
      </c>
      <c r="I461" s="114">
        <v>1402</v>
      </c>
      <c r="J461" s="16">
        <v>934</v>
      </c>
      <c r="K461" s="15">
        <f t="shared" si="142"/>
        <v>22336</v>
      </c>
      <c r="L461" s="16">
        <v>20000</v>
      </c>
      <c r="M461" s="72">
        <v>1402</v>
      </c>
      <c r="N461" s="75">
        <v>934</v>
      </c>
      <c r="O461" s="15">
        <f t="shared" si="143"/>
        <v>22336</v>
      </c>
      <c r="P461" s="15">
        <f t="shared" si="144"/>
        <v>0</v>
      </c>
      <c r="Q461" s="16"/>
      <c r="R461" s="16"/>
      <c r="S461" s="17">
        <f t="shared" si="145"/>
        <v>0</v>
      </c>
      <c r="T461" s="16"/>
      <c r="U461" s="16">
        <f t="shared" si="150"/>
        <v>1000</v>
      </c>
      <c r="V461" s="16">
        <v>140</v>
      </c>
      <c r="W461" s="16"/>
    </row>
    <row r="462" spans="1:23">
      <c r="A462" s="10">
        <v>445</v>
      </c>
      <c r="B462" s="10">
        <v>1011</v>
      </c>
      <c r="C462" s="11" t="s">
        <v>950</v>
      </c>
      <c r="D462" s="114" t="s">
        <v>812</v>
      </c>
      <c r="E462" s="142">
        <v>18000</v>
      </c>
      <c r="F462" s="143">
        <f t="shared" si="148"/>
        <v>18000</v>
      </c>
      <c r="G462" s="22" t="s">
        <v>876</v>
      </c>
      <c r="H462" s="13">
        <f t="shared" si="149"/>
        <v>18000</v>
      </c>
      <c r="I462" s="114">
        <v>1282</v>
      </c>
      <c r="J462" s="16">
        <v>853</v>
      </c>
      <c r="K462" s="15">
        <f t="shared" si="142"/>
        <v>20135</v>
      </c>
      <c r="L462" s="16">
        <v>18000</v>
      </c>
      <c r="M462" s="72">
        <v>1282</v>
      </c>
      <c r="N462" s="75">
        <v>853</v>
      </c>
      <c r="O462" s="15">
        <f t="shared" si="143"/>
        <v>20135</v>
      </c>
      <c r="P462" s="15">
        <f t="shared" si="144"/>
        <v>0</v>
      </c>
      <c r="Q462" s="16"/>
      <c r="R462" s="16"/>
      <c r="S462" s="17">
        <f t="shared" si="145"/>
        <v>0</v>
      </c>
      <c r="T462" s="16"/>
      <c r="U462" s="16">
        <f t="shared" si="150"/>
        <v>900</v>
      </c>
      <c r="V462" s="16">
        <v>250</v>
      </c>
      <c r="W462" s="16"/>
    </row>
    <row r="463" spans="1:23">
      <c r="A463" s="10">
        <v>446</v>
      </c>
      <c r="B463" s="10">
        <v>1012</v>
      </c>
      <c r="C463" s="11" t="s">
        <v>951</v>
      </c>
      <c r="D463" s="114" t="s">
        <v>812</v>
      </c>
      <c r="E463" s="142">
        <v>15000</v>
      </c>
      <c r="F463" s="143">
        <f t="shared" si="148"/>
        <v>15000</v>
      </c>
      <c r="G463" s="22" t="s">
        <v>876</v>
      </c>
      <c r="H463" s="13">
        <f t="shared" si="149"/>
        <v>15000</v>
      </c>
      <c r="I463" s="114">
        <v>912</v>
      </c>
      <c r="J463" s="16">
        <v>605</v>
      </c>
      <c r="K463" s="15">
        <f t="shared" si="142"/>
        <v>16517</v>
      </c>
      <c r="L463" s="16">
        <v>15000</v>
      </c>
      <c r="M463" s="72">
        <v>912</v>
      </c>
      <c r="N463" s="75">
        <v>605</v>
      </c>
      <c r="O463" s="15">
        <f t="shared" si="143"/>
        <v>16517</v>
      </c>
      <c r="P463" s="15">
        <f t="shared" si="144"/>
        <v>0</v>
      </c>
      <c r="Q463" s="16"/>
      <c r="R463" s="16"/>
      <c r="S463" s="17">
        <f t="shared" si="145"/>
        <v>0</v>
      </c>
      <c r="T463" s="16"/>
      <c r="U463" s="16">
        <f t="shared" si="150"/>
        <v>750</v>
      </c>
      <c r="V463" s="16">
        <v>180</v>
      </c>
      <c r="W463" s="16"/>
    </row>
    <row r="464" spans="1:23">
      <c r="A464" s="10">
        <v>447</v>
      </c>
      <c r="B464" s="10">
        <v>1013</v>
      </c>
      <c r="C464" s="11" t="s">
        <v>952</v>
      </c>
      <c r="D464" s="114" t="s">
        <v>812</v>
      </c>
      <c r="E464" s="142">
        <v>20000</v>
      </c>
      <c r="F464" s="143">
        <f t="shared" si="148"/>
        <v>20000</v>
      </c>
      <c r="G464" s="22" t="s">
        <v>876</v>
      </c>
      <c r="H464" s="13">
        <f t="shared" si="149"/>
        <v>20000</v>
      </c>
      <c r="I464" s="114">
        <v>1704</v>
      </c>
      <c r="J464" s="16">
        <v>1140</v>
      </c>
      <c r="K464" s="15">
        <f t="shared" si="142"/>
        <v>22844</v>
      </c>
      <c r="L464" s="16">
        <v>20000</v>
      </c>
      <c r="M464" s="72">
        <v>1704</v>
      </c>
      <c r="N464" s="75">
        <v>1140</v>
      </c>
      <c r="O464" s="15">
        <f t="shared" ref="O464:O483" si="151">L464+M464+N464</f>
        <v>22844</v>
      </c>
      <c r="P464" s="15">
        <f t="shared" si="144"/>
        <v>0</v>
      </c>
      <c r="Q464" s="16"/>
      <c r="R464" s="16"/>
      <c r="S464" s="17">
        <f t="shared" si="145"/>
        <v>0</v>
      </c>
      <c r="T464" s="16"/>
      <c r="U464" s="16">
        <f t="shared" si="150"/>
        <v>1000</v>
      </c>
      <c r="V464" s="16">
        <v>130</v>
      </c>
      <c r="W464" s="16"/>
    </row>
    <row r="465" spans="1:23">
      <c r="A465" s="10">
        <v>448</v>
      </c>
      <c r="B465" s="10">
        <v>1014</v>
      </c>
      <c r="C465" s="11" t="s">
        <v>953</v>
      </c>
      <c r="D465" s="114" t="s">
        <v>812</v>
      </c>
      <c r="E465" s="142">
        <v>20000</v>
      </c>
      <c r="F465" s="143">
        <f t="shared" si="148"/>
        <v>20000</v>
      </c>
      <c r="G465" s="22" t="s">
        <v>876</v>
      </c>
      <c r="H465" s="13">
        <f t="shared" si="149"/>
        <v>20000</v>
      </c>
      <c r="I465" s="114">
        <v>1578</v>
      </c>
      <c r="J465" s="16">
        <v>1045</v>
      </c>
      <c r="K465" s="15">
        <f t="shared" ref="K465:K483" si="152">H465+I465+J465</f>
        <v>22623</v>
      </c>
      <c r="L465" s="16">
        <v>20000</v>
      </c>
      <c r="M465" s="72">
        <v>1578</v>
      </c>
      <c r="N465" s="75">
        <v>1045</v>
      </c>
      <c r="O465" s="15">
        <f t="shared" si="151"/>
        <v>22623</v>
      </c>
      <c r="P465" s="15">
        <f t="shared" ref="P465:P483" si="153">H465-L465</f>
        <v>0</v>
      </c>
      <c r="Q465" s="16"/>
      <c r="R465" s="16"/>
      <c r="S465" s="17">
        <f t="shared" ref="S465:S483" si="154">P465+Q465+R465</f>
        <v>0</v>
      </c>
      <c r="T465" s="16"/>
      <c r="U465" s="16">
        <f t="shared" si="150"/>
        <v>1000</v>
      </c>
      <c r="V465" s="16">
        <v>50</v>
      </c>
      <c r="W465" s="16"/>
    </row>
    <row r="466" spans="1:23" s="50" customFormat="1">
      <c r="A466" s="10">
        <v>449</v>
      </c>
      <c r="B466" s="42">
        <v>1015</v>
      </c>
      <c r="C466" s="53" t="s">
        <v>954</v>
      </c>
      <c r="D466" s="44" t="s">
        <v>812</v>
      </c>
      <c r="E466" s="188">
        <v>24000</v>
      </c>
      <c r="F466" s="189">
        <f t="shared" si="148"/>
        <v>24000</v>
      </c>
      <c r="G466" s="54" t="s">
        <v>876</v>
      </c>
      <c r="H466" s="45">
        <f t="shared" si="149"/>
        <v>24000</v>
      </c>
      <c r="I466" s="44">
        <v>1464</v>
      </c>
      <c r="J466" s="48">
        <v>976</v>
      </c>
      <c r="K466" s="47">
        <f t="shared" si="152"/>
        <v>26440</v>
      </c>
      <c r="L466" s="48">
        <v>14350</v>
      </c>
      <c r="M466" s="73">
        <v>1374</v>
      </c>
      <c r="N466" s="74">
        <v>916</v>
      </c>
      <c r="O466" s="47">
        <f t="shared" si="151"/>
        <v>16640</v>
      </c>
      <c r="P466" s="98">
        <f t="shared" si="153"/>
        <v>9650</v>
      </c>
      <c r="Q466" s="48">
        <v>240</v>
      </c>
      <c r="R466" s="48">
        <v>160</v>
      </c>
      <c r="S466" s="49">
        <f t="shared" si="154"/>
        <v>10050</v>
      </c>
      <c r="T466" s="48"/>
      <c r="U466" s="16">
        <f t="shared" si="150"/>
        <v>1200</v>
      </c>
      <c r="V466" s="48">
        <v>90</v>
      </c>
      <c r="W466" s="48"/>
    </row>
    <row r="467" spans="1:23">
      <c r="A467" s="10">
        <v>450</v>
      </c>
      <c r="B467" s="10">
        <v>1035</v>
      </c>
      <c r="C467" s="11" t="s">
        <v>963</v>
      </c>
      <c r="D467" s="114" t="s">
        <v>813</v>
      </c>
      <c r="E467" s="142">
        <v>20000</v>
      </c>
      <c r="F467" s="143">
        <f t="shared" ref="F467:F474" si="155">SUM(E467:E467)</f>
        <v>20000</v>
      </c>
      <c r="G467" s="23">
        <v>39877</v>
      </c>
      <c r="H467" s="13">
        <f t="shared" si="149"/>
        <v>20000</v>
      </c>
      <c r="I467" s="114">
        <v>1313</v>
      </c>
      <c r="J467" s="16">
        <v>872</v>
      </c>
      <c r="K467" s="15">
        <f t="shared" si="152"/>
        <v>22185</v>
      </c>
      <c r="L467" s="16">
        <v>20000</v>
      </c>
      <c r="M467" s="72">
        <v>1313</v>
      </c>
      <c r="N467" s="75">
        <v>872</v>
      </c>
      <c r="O467" s="15">
        <f t="shared" si="151"/>
        <v>22185</v>
      </c>
      <c r="P467" s="15">
        <f t="shared" si="153"/>
        <v>0</v>
      </c>
      <c r="Q467" s="16"/>
      <c r="R467" s="16"/>
      <c r="S467" s="17">
        <f t="shared" si="154"/>
        <v>0</v>
      </c>
      <c r="T467" s="16"/>
      <c r="U467" s="16">
        <f t="shared" si="150"/>
        <v>1000</v>
      </c>
      <c r="V467" s="16">
        <v>210</v>
      </c>
      <c r="W467" s="16"/>
    </row>
    <row r="468" spans="1:23">
      <c r="A468" s="10">
        <v>451</v>
      </c>
      <c r="B468" s="10">
        <v>1036</v>
      </c>
      <c r="C468" s="11" t="s">
        <v>959</v>
      </c>
      <c r="D468" s="21">
        <v>39848</v>
      </c>
      <c r="E468" s="142">
        <v>24000</v>
      </c>
      <c r="F468" s="143">
        <f t="shared" si="155"/>
        <v>24000</v>
      </c>
      <c r="G468" s="23">
        <v>39877</v>
      </c>
      <c r="H468" s="13">
        <f t="shared" si="149"/>
        <v>24000</v>
      </c>
      <c r="I468" s="114">
        <v>1501</v>
      </c>
      <c r="J468" s="16">
        <v>897</v>
      </c>
      <c r="K468" s="15">
        <f t="shared" si="152"/>
        <v>26398</v>
      </c>
      <c r="L468" s="16">
        <v>24000</v>
      </c>
      <c r="M468" s="72">
        <v>1501</v>
      </c>
      <c r="N468" s="75">
        <v>897</v>
      </c>
      <c r="O468" s="15">
        <f t="shared" si="151"/>
        <v>26398</v>
      </c>
      <c r="P468" s="15">
        <f t="shared" si="153"/>
        <v>0</v>
      </c>
      <c r="Q468" s="16"/>
      <c r="R468" s="16"/>
      <c r="S468" s="17">
        <f t="shared" si="154"/>
        <v>0</v>
      </c>
      <c r="T468" s="16"/>
      <c r="U468" s="16">
        <f t="shared" si="150"/>
        <v>1200</v>
      </c>
      <c r="V468" s="16">
        <v>210</v>
      </c>
      <c r="W468" s="16"/>
    </row>
    <row r="469" spans="1:23">
      <c r="A469" s="10">
        <v>452</v>
      </c>
      <c r="B469" s="10">
        <v>1041</v>
      </c>
      <c r="C469" s="11" t="s">
        <v>669</v>
      </c>
      <c r="D469" s="21">
        <v>40059</v>
      </c>
      <c r="E469" s="142">
        <v>20000</v>
      </c>
      <c r="F469" s="143">
        <f t="shared" si="155"/>
        <v>20000</v>
      </c>
      <c r="G469" s="23">
        <v>39877</v>
      </c>
      <c r="H469" s="13">
        <f t="shared" si="149"/>
        <v>20000</v>
      </c>
      <c r="I469" s="114">
        <v>1324</v>
      </c>
      <c r="J469" s="16">
        <v>884</v>
      </c>
      <c r="K469" s="15">
        <f t="shared" si="152"/>
        <v>22208</v>
      </c>
      <c r="L469" s="16">
        <v>20000</v>
      </c>
      <c r="M469" s="72">
        <v>1324</v>
      </c>
      <c r="N469" s="75">
        <v>884</v>
      </c>
      <c r="O469" s="15">
        <f t="shared" si="151"/>
        <v>22208</v>
      </c>
      <c r="P469" s="15">
        <f t="shared" si="153"/>
        <v>0</v>
      </c>
      <c r="Q469" s="16"/>
      <c r="R469" s="16"/>
      <c r="S469" s="17">
        <f t="shared" si="154"/>
        <v>0</v>
      </c>
      <c r="T469" s="16"/>
      <c r="U469" s="16">
        <f t="shared" si="150"/>
        <v>1000</v>
      </c>
      <c r="V469" s="16">
        <v>120</v>
      </c>
      <c r="W469" s="16"/>
    </row>
    <row r="470" spans="1:23">
      <c r="A470" s="10">
        <v>453</v>
      </c>
      <c r="B470" s="10">
        <v>1044</v>
      </c>
      <c r="C470" s="11" t="s">
        <v>965</v>
      </c>
      <c r="D470" s="21">
        <v>40059</v>
      </c>
      <c r="E470" s="142">
        <v>20000</v>
      </c>
      <c r="F470" s="143">
        <f t="shared" si="155"/>
        <v>20000</v>
      </c>
      <c r="G470" s="23">
        <v>39877</v>
      </c>
      <c r="H470" s="13">
        <f t="shared" si="149"/>
        <v>20000</v>
      </c>
      <c r="I470" s="114">
        <v>1124</v>
      </c>
      <c r="J470" s="16">
        <v>754</v>
      </c>
      <c r="K470" s="15">
        <f t="shared" si="152"/>
        <v>21878</v>
      </c>
      <c r="L470" s="16">
        <v>20000</v>
      </c>
      <c r="M470" s="72">
        <v>1124</v>
      </c>
      <c r="N470" s="75">
        <v>754</v>
      </c>
      <c r="O470" s="15">
        <f t="shared" si="151"/>
        <v>21878</v>
      </c>
      <c r="P470" s="15">
        <f t="shared" si="153"/>
        <v>0</v>
      </c>
      <c r="Q470" s="16"/>
      <c r="R470" s="16"/>
      <c r="S470" s="17">
        <f t="shared" si="154"/>
        <v>0</v>
      </c>
      <c r="T470" s="16"/>
      <c r="U470" s="16">
        <f t="shared" si="150"/>
        <v>1000</v>
      </c>
      <c r="V470" s="16">
        <v>110</v>
      </c>
      <c r="W470" s="16"/>
    </row>
    <row r="471" spans="1:23" s="50" customFormat="1">
      <c r="A471" s="10">
        <v>454</v>
      </c>
      <c r="B471" s="42">
        <v>1045</v>
      </c>
      <c r="C471" s="53" t="s">
        <v>966</v>
      </c>
      <c r="D471" s="51">
        <v>40059</v>
      </c>
      <c r="E471" s="188">
        <v>10000</v>
      </c>
      <c r="F471" s="189">
        <f t="shared" si="155"/>
        <v>10000</v>
      </c>
      <c r="G471" s="55">
        <v>39877</v>
      </c>
      <c r="H471" s="45">
        <f t="shared" si="149"/>
        <v>10000</v>
      </c>
      <c r="I471" s="44">
        <v>820</v>
      </c>
      <c r="J471" s="48">
        <v>544</v>
      </c>
      <c r="K471" s="47">
        <f t="shared" si="152"/>
        <v>11364</v>
      </c>
      <c r="L471" s="48">
        <v>7200</v>
      </c>
      <c r="M471" s="73">
        <v>1364</v>
      </c>
      <c r="N471" s="74">
        <v>544</v>
      </c>
      <c r="O471" s="47">
        <f t="shared" si="151"/>
        <v>9108</v>
      </c>
      <c r="P471" s="98">
        <f t="shared" si="153"/>
        <v>2800</v>
      </c>
      <c r="Q471" s="48"/>
      <c r="R471" s="48"/>
      <c r="S471" s="49">
        <f t="shared" si="154"/>
        <v>2800</v>
      </c>
      <c r="T471" s="48"/>
      <c r="U471" s="16">
        <f t="shared" si="150"/>
        <v>500</v>
      </c>
      <c r="V471" s="48">
        <v>10</v>
      </c>
      <c r="W471" s="48"/>
    </row>
    <row r="472" spans="1:23">
      <c r="A472" s="10">
        <v>455</v>
      </c>
      <c r="B472" s="10">
        <v>1047</v>
      </c>
      <c r="C472" s="11" t="s">
        <v>968</v>
      </c>
      <c r="D472" s="21">
        <v>40120</v>
      </c>
      <c r="E472" s="142">
        <v>20000</v>
      </c>
      <c r="F472" s="143">
        <f t="shared" si="155"/>
        <v>20000</v>
      </c>
      <c r="G472" s="23">
        <v>39877</v>
      </c>
      <c r="H472" s="13">
        <f t="shared" si="149"/>
        <v>20000</v>
      </c>
      <c r="I472" s="114">
        <v>1308</v>
      </c>
      <c r="J472" s="16">
        <v>981</v>
      </c>
      <c r="K472" s="15">
        <f t="shared" si="152"/>
        <v>22289</v>
      </c>
      <c r="L472" s="16">
        <v>20000</v>
      </c>
      <c r="M472" s="72">
        <v>1308</v>
      </c>
      <c r="N472" s="75">
        <v>981</v>
      </c>
      <c r="O472" s="15">
        <f t="shared" si="151"/>
        <v>22289</v>
      </c>
      <c r="P472" s="15">
        <f t="shared" si="153"/>
        <v>0</v>
      </c>
      <c r="Q472" s="16"/>
      <c r="R472" s="16"/>
      <c r="S472" s="17">
        <f t="shared" si="154"/>
        <v>0</v>
      </c>
      <c r="T472" s="16"/>
      <c r="U472" s="16">
        <f t="shared" si="150"/>
        <v>1000</v>
      </c>
      <c r="V472" s="16">
        <v>200</v>
      </c>
      <c r="W472" s="16"/>
    </row>
    <row r="473" spans="1:23">
      <c r="A473" s="10">
        <v>456</v>
      </c>
      <c r="B473" s="10">
        <v>1048</v>
      </c>
      <c r="C473" s="11" t="s">
        <v>969</v>
      </c>
      <c r="D473" s="21">
        <v>40120</v>
      </c>
      <c r="E473" s="142">
        <v>24000</v>
      </c>
      <c r="F473" s="143">
        <f t="shared" si="155"/>
        <v>24000</v>
      </c>
      <c r="G473" s="23">
        <v>39877</v>
      </c>
      <c r="H473" s="13">
        <f t="shared" si="149"/>
        <v>24000</v>
      </c>
      <c r="I473" s="114">
        <v>1508</v>
      </c>
      <c r="J473" s="16">
        <v>1010</v>
      </c>
      <c r="K473" s="15">
        <f t="shared" si="152"/>
        <v>26518</v>
      </c>
      <c r="L473" s="16">
        <v>24000</v>
      </c>
      <c r="M473" s="72">
        <v>1508</v>
      </c>
      <c r="N473" s="75">
        <v>1010</v>
      </c>
      <c r="O473" s="15">
        <f t="shared" si="151"/>
        <v>26518</v>
      </c>
      <c r="P473" s="15">
        <f t="shared" si="153"/>
        <v>0</v>
      </c>
      <c r="Q473" s="16"/>
      <c r="R473" s="16"/>
      <c r="S473" s="17">
        <f t="shared" si="154"/>
        <v>0</v>
      </c>
      <c r="T473" s="16"/>
      <c r="U473" s="16">
        <f t="shared" si="150"/>
        <v>1200</v>
      </c>
      <c r="V473" s="16">
        <v>210</v>
      </c>
      <c r="W473" s="16"/>
    </row>
    <row r="474" spans="1:23">
      <c r="A474" s="10">
        <v>457</v>
      </c>
      <c r="B474" s="10">
        <v>1049</v>
      </c>
      <c r="C474" s="11" t="s">
        <v>179</v>
      </c>
      <c r="D474" s="21">
        <v>40120</v>
      </c>
      <c r="E474" s="142">
        <v>24000</v>
      </c>
      <c r="F474" s="143">
        <f t="shared" si="155"/>
        <v>24000</v>
      </c>
      <c r="G474" s="23">
        <v>39877</v>
      </c>
      <c r="H474" s="13">
        <f t="shared" si="149"/>
        <v>24000</v>
      </c>
      <c r="I474" s="114">
        <v>1470</v>
      </c>
      <c r="J474" s="16">
        <v>983</v>
      </c>
      <c r="K474" s="15">
        <f t="shared" si="152"/>
        <v>26453</v>
      </c>
      <c r="L474" s="16">
        <v>24000</v>
      </c>
      <c r="M474" s="72">
        <v>1470</v>
      </c>
      <c r="N474" s="75">
        <v>983</v>
      </c>
      <c r="O474" s="15">
        <f t="shared" si="151"/>
        <v>26453</v>
      </c>
      <c r="P474" s="15">
        <f t="shared" si="153"/>
        <v>0</v>
      </c>
      <c r="Q474" s="16"/>
      <c r="R474" s="16"/>
      <c r="S474" s="17">
        <f t="shared" si="154"/>
        <v>0</v>
      </c>
      <c r="T474" s="16"/>
      <c r="U474" s="16">
        <f t="shared" si="150"/>
        <v>1200</v>
      </c>
      <c r="V474" s="16">
        <v>220</v>
      </c>
      <c r="W474" s="16"/>
    </row>
    <row r="475" spans="1:23" s="68" customFormat="1">
      <c r="A475" s="64">
        <v>458</v>
      </c>
      <c r="B475" s="64">
        <v>1050</v>
      </c>
      <c r="C475" s="65" t="s">
        <v>388</v>
      </c>
      <c r="D475" s="141">
        <v>40150</v>
      </c>
      <c r="E475" s="142">
        <v>20000</v>
      </c>
      <c r="F475" s="143">
        <f t="shared" ref="F475:F479" si="156">SUM(E475:E475)</f>
        <v>20000</v>
      </c>
      <c r="G475" s="146">
        <v>39877</v>
      </c>
      <c r="H475" s="143">
        <f t="shared" si="149"/>
        <v>20000</v>
      </c>
      <c r="I475" s="97">
        <v>1853</v>
      </c>
      <c r="J475" s="144">
        <v>1235</v>
      </c>
      <c r="K475" s="15">
        <f t="shared" si="152"/>
        <v>23088</v>
      </c>
      <c r="L475" s="144">
        <v>20000</v>
      </c>
      <c r="M475" s="147">
        <v>1853</v>
      </c>
      <c r="N475" s="145">
        <v>1235</v>
      </c>
      <c r="O475" s="15">
        <f t="shared" si="151"/>
        <v>23088</v>
      </c>
      <c r="P475" s="15">
        <f t="shared" si="153"/>
        <v>0</v>
      </c>
      <c r="Q475" s="144"/>
      <c r="R475" s="144"/>
      <c r="S475" s="144">
        <f t="shared" si="154"/>
        <v>0</v>
      </c>
      <c r="T475" s="144"/>
      <c r="U475" s="144">
        <f t="shared" si="150"/>
        <v>1000</v>
      </c>
      <c r="V475" s="144">
        <v>30</v>
      </c>
      <c r="W475" s="144"/>
    </row>
    <row r="476" spans="1:23">
      <c r="A476" s="10">
        <v>459</v>
      </c>
      <c r="B476" s="10">
        <v>1053</v>
      </c>
      <c r="C476" s="11" t="s">
        <v>971</v>
      </c>
      <c r="D476" s="21">
        <v>39848</v>
      </c>
      <c r="E476" s="142">
        <v>20000</v>
      </c>
      <c r="F476" s="143">
        <f t="shared" si="156"/>
        <v>20000</v>
      </c>
      <c r="G476" s="23">
        <v>39877</v>
      </c>
      <c r="H476" s="13">
        <f t="shared" si="149"/>
        <v>20000</v>
      </c>
      <c r="I476" s="114">
        <v>1348</v>
      </c>
      <c r="J476" s="16">
        <v>896</v>
      </c>
      <c r="K476" s="15">
        <f t="shared" si="152"/>
        <v>22244</v>
      </c>
      <c r="L476" s="16">
        <v>20000</v>
      </c>
      <c r="M476" s="72">
        <v>1348</v>
      </c>
      <c r="N476" s="75">
        <v>896</v>
      </c>
      <c r="O476" s="15">
        <f t="shared" si="151"/>
        <v>22244</v>
      </c>
      <c r="P476" s="15">
        <f t="shared" si="153"/>
        <v>0</v>
      </c>
      <c r="Q476" s="16"/>
      <c r="R476" s="16"/>
      <c r="S476" s="17">
        <f t="shared" si="154"/>
        <v>0</v>
      </c>
      <c r="T476" s="16"/>
      <c r="U476" s="16">
        <f t="shared" ref="U476:U479" si="157">F476/100*5</f>
        <v>1000</v>
      </c>
      <c r="V476" s="16">
        <v>250</v>
      </c>
      <c r="W476" s="16"/>
    </row>
    <row r="477" spans="1:23">
      <c r="A477" s="10">
        <v>460</v>
      </c>
      <c r="B477" s="10">
        <v>1056</v>
      </c>
      <c r="C477" s="11" t="s">
        <v>972</v>
      </c>
      <c r="D477" s="21">
        <v>39938</v>
      </c>
      <c r="E477" s="142">
        <v>15000</v>
      </c>
      <c r="F477" s="143">
        <f t="shared" si="156"/>
        <v>15000</v>
      </c>
      <c r="G477" s="23">
        <v>39942</v>
      </c>
      <c r="H477" s="13">
        <f t="shared" si="149"/>
        <v>15000</v>
      </c>
      <c r="I477" s="114">
        <v>1149</v>
      </c>
      <c r="J477" s="16">
        <v>766</v>
      </c>
      <c r="K477" s="15">
        <f t="shared" si="152"/>
        <v>16915</v>
      </c>
      <c r="L477" s="16">
        <v>15000</v>
      </c>
      <c r="M477" s="72">
        <v>1149</v>
      </c>
      <c r="N477" s="75">
        <v>766</v>
      </c>
      <c r="O477" s="15">
        <f t="shared" si="151"/>
        <v>16915</v>
      </c>
      <c r="P477" s="15">
        <f t="shared" si="153"/>
        <v>0</v>
      </c>
      <c r="Q477" s="16"/>
      <c r="R477" s="16"/>
      <c r="S477" s="17">
        <f t="shared" si="154"/>
        <v>0</v>
      </c>
      <c r="T477" s="16"/>
      <c r="U477" s="16">
        <f t="shared" si="157"/>
        <v>750</v>
      </c>
      <c r="V477" s="16">
        <v>100</v>
      </c>
      <c r="W477" s="16"/>
    </row>
    <row r="478" spans="1:23">
      <c r="A478" s="10">
        <v>461</v>
      </c>
      <c r="B478" s="10">
        <v>1057</v>
      </c>
      <c r="C478" s="11" t="s">
        <v>973</v>
      </c>
      <c r="D478" s="21">
        <v>40091</v>
      </c>
      <c r="E478" s="142">
        <v>20000</v>
      </c>
      <c r="F478" s="143">
        <f t="shared" si="156"/>
        <v>20000</v>
      </c>
      <c r="G478" s="23">
        <v>40095</v>
      </c>
      <c r="H478" s="13">
        <f t="shared" si="149"/>
        <v>20000</v>
      </c>
      <c r="I478" s="114">
        <v>1369</v>
      </c>
      <c r="J478" s="16">
        <v>913</v>
      </c>
      <c r="K478" s="15">
        <f t="shared" si="152"/>
        <v>22282</v>
      </c>
      <c r="L478" s="16">
        <v>20000</v>
      </c>
      <c r="M478" s="72">
        <v>1369</v>
      </c>
      <c r="N478" s="75">
        <v>913</v>
      </c>
      <c r="O478" s="15">
        <f t="shared" si="151"/>
        <v>22282</v>
      </c>
      <c r="P478" s="15">
        <f t="shared" si="153"/>
        <v>0</v>
      </c>
      <c r="Q478" s="16"/>
      <c r="R478" s="16"/>
      <c r="S478" s="17">
        <f t="shared" si="154"/>
        <v>0</v>
      </c>
      <c r="T478" s="16"/>
      <c r="U478" s="16">
        <f t="shared" si="157"/>
        <v>1000</v>
      </c>
      <c r="V478" s="16">
        <v>220</v>
      </c>
      <c r="W478" s="16"/>
    </row>
    <row r="479" spans="1:23">
      <c r="A479" s="10">
        <v>462</v>
      </c>
      <c r="B479" s="10">
        <v>1058</v>
      </c>
      <c r="C479" s="11" t="s">
        <v>974</v>
      </c>
      <c r="D479" s="114" t="s">
        <v>815</v>
      </c>
      <c r="E479" s="142">
        <v>20000</v>
      </c>
      <c r="F479" s="143">
        <f t="shared" si="156"/>
        <v>20000</v>
      </c>
      <c r="G479" s="22" t="s">
        <v>877</v>
      </c>
      <c r="H479" s="13">
        <f t="shared" si="149"/>
        <v>20000</v>
      </c>
      <c r="I479" s="114">
        <v>2055</v>
      </c>
      <c r="J479" s="16">
        <v>1382</v>
      </c>
      <c r="K479" s="15">
        <f t="shared" si="152"/>
        <v>23437</v>
      </c>
      <c r="L479" s="16">
        <v>20000</v>
      </c>
      <c r="M479" s="72">
        <v>2055</v>
      </c>
      <c r="N479" s="75">
        <v>1382</v>
      </c>
      <c r="O479" s="15">
        <f t="shared" si="151"/>
        <v>23437</v>
      </c>
      <c r="P479" s="15">
        <f t="shared" si="153"/>
        <v>0</v>
      </c>
      <c r="Q479" s="16"/>
      <c r="R479" s="16"/>
      <c r="S479" s="17">
        <f t="shared" si="154"/>
        <v>0</v>
      </c>
      <c r="T479" s="16"/>
      <c r="U479" s="16">
        <f t="shared" si="157"/>
        <v>1000</v>
      </c>
      <c r="V479" s="16">
        <v>130</v>
      </c>
      <c r="W479" s="16"/>
    </row>
    <row r="480" spans="1:23" s="90" customFormat="1" ht="15">
      <c r="A480" s="87"/>
      <c r="B480" s="87"/>
      <c r="C480" s="88" t="s">
        <v>1031</v>
      </c>
      <c r="D480" s="89"/>
      <c r="E480" s="190">
        <f t="shared" ref="E480:W480" si="158">SUM(E454:E479)</f>
        <v>494000</v>
      </c>
      <c r="F480" s="190">
        <f t="shared" si="158"/>
        <v>494000</v>
      </c>
      <c r="G480" s="71"/>
      <c r="H480" s="71">
        <f t="shared" si="158"/>
        <v>494000</v>
      </c>
      <c r="I480" s="71">
        <f t="shared" si="158"/>
        <v>36887</v>
      </c>
      <c r="J480" s="71">
        <f t="shared" si="158"/>
        <v>24546</v>
      </c>
      <c r="K480" s="71">
        <f t="shared" si="158"/>
        <v>555433</v>
      </c>
      <c r="L480" s="71">
        <f t="shared" si="158"/>
        <v>481550</v>
      </c>
      <c r="M480" s="71">
        <f t="shared" si="158"/>
        <v>37395</v>
      </c>
      <c r="N480" s="71">
        <f t="shared" si="158"/>
        <v>24692</v>
      </c>
      <c r="O480" s="71">
        <f t="shared" si="158"/>
        <v>543637</v>
      </c>
      <c r="P480" s="71">
        <f t="shared" si="158"/>
        <v>12450</v>
      </c>
      <c r="Q480" s="71">
        <f t="shared" si="158"/>
        <v>240</v>
      </c>
      <c r="R480" s="71">
        <f t="shared" si="158"/>
        <v>160</v>
      </c>
      <c r="S480" s="71">
        <f t="shared" si="158"/>
        <v>12850</v>
      </c>
      <c r="T480" s="71">
        <f t="shared" si="158"/>
        <v>0</v>
      </c>
      <c r="U480" s="71">
        <f t="shared" si="158"/>
        <v>24700</v>
      </c>
      <c r="V480" s="71">
        <f t="shared" si="158"/>
        <v>3360</v>
      </c>
      <c r="W480" s="71">
        <f t="shared" si="158"/>
        <v>0</v>
      </c>
    </row>
    <row r="481" spans="1:23">
      <c r="A481" s="10">
        <v>463</v>
      </c>
      <c r="B481" s="10">
        <v>1063</v>
      </c>
      <c r="C481" s="11" t="s">
        <v>979</v>
      </c>
      <c r="D481" s="114" t="s">
        <v>816</v>
      </c>
      <c r="E481" s="142">
        <v>20000</v>
      </c>
      <c r="F481" s="143">
        <f t="shared" ref="F481:F489" si="159">SUM(E481:E481)</f>
        <v>20000</v>
      </c>
      <c r="G481" s="22" t="s">
        <v>878</v>
      </c>
      <c r="H481" s="13">
        <f t="shared" ref="H481:H489" si="160">F481</f>
        <v>20000</v>
      </c>
      <c r="I481" s="114">
        <v>2484</v>
      </c>
      <c r="J481" s="16">
        <v>1656</v>
      </c>
      <c r="K481" s="15">
        <f t="shared" si="152"/>
        <v>24140</v>
      </c>
      <c r="L481" s="16">
        <v>20000</v>
      </c>
      <c r="M481" s="72">
        <v>2484</v>
      </c>
      <c r="N481" s="75">
        <v>1656</v>
      </c>
      <c r="O481" s="15">
        <f t="shared" si="151"/>
        <v>24140</v>
      </c>
      <c r="P481" s="15">
        <f t="shared" si="153"/>
        <v>0</v>
      </c>
      <c r="Q481" s="16"/>
      <c r="R481" s="16"/>
      <c r="S481" s="17">
        <f t="shared" si="154"/>
        <v>0</v>
      </c>
      <c r="T481" s="16"/>
      <c r="U481" s="16">
        <f>F481/100*5</f>
        <v>1000</v>
      </c>
      <c r="V481" s="16">
        <v>0</v>
      </c>
      <c r="W481" s="16"/>
    </row>
    <row r="482" spans="1:23">
      <c r="A482" s="10">
        <v>464</v>
      </c>
      <c r="B482" s="10">
        <v>1070</v>
      </c>
      <c r="C482" s="11" t="s">
        <v>932</v>
      </c>
      <c r="D482" s="114" t="s">
        <v>816</v>
      </c>
      <c r="E482" s="142">
        <v>10000</v>
      </c>
      <c r="F482" s="143">
        <f t="shared" si="159"/>
        <v>10000</v>
      </c>
      <c r="G482" s="22" t="s">
        <v>878</v>
      </c>
      <c r="H482" s="13">
        <f t="shared" si="160"/>
        <v>10000</v>
      </c>
      <c r="I482" s="114">
        <v>1026</v>
      </c>
      <c r="J482" s="16">
        <v>684</v>
      </c>
      <c r="K482" s="15">
        <f t="shared" si="152"/>
        <v>11710</v>
      </c>
      <c r="L482" s="16">
        <v>10000</v>
      </c>
      <c r="M482" s="72">
        <v>1026</v>
      </c>
      <c r="N482" s="75">
        <v>684</v>
      </c>
      <c r="O482" s="15">
        <f t="shared" si="151"/>
        <v>11710</v>
      </c>
      <c r="P482" s="15">
        <f t="shared" si="153"/>
        <v>0</v>
      </c>
      <c r="Q482" s="16"/>
      <c r="R482" s="16"/>
      <c r="S482" s="17">
        <f t="shared" si="154"/>
        <v>0</v>
      </c>
      <c r="T482" s="16"/>
      <c r="U482" s="16">
        <f t="shared" ref="U482:U489" si="161">F482/100*5</f>
        <v>500</v>
      </c>
      <c r="V482" s="16">
        <v>80</v>
      </c>
      <c r="W482" s="16"/>
    </row>
    <row r="483" spans="1:23">
      <c r="A483" s="10">
        <v>465</v>
      </c>
      <c r="B483" s="10">
        <v>1072</v>
      </c>
      <c r="C483" s="11" t="s">
        <v>297</v>
      </c>
      <c r="D483" s="114" t="s">
        <v>816</v>
      </c>
      <c r="E483" s="142">
        <v>20000</v>
      </c>
      <c r="F483" s="143">
        <f t="shared" si="159"/>
        <v>20000</v>
      </c>
      <c r="G483" s="22" t="s">
        <v>878</v>
      </c>
      <c r="H483" s="13">
        <f t="shared" si="160"/>
        <v>20000</v>
      </c>
      <c r="I483" s="114">
        <v>1625</v>
      </c>
      <c r="J483" s="16">
        <v>1084</v>
      </c>
      <c r="K483" s="15">
        <f t="shared" si="152"/>
        <v>22709</v>
      </c>
      <c r="L483" s="16">
        <v>20000</v>
      </c>
      <c r="M483" s="72">
        <v>1625</v>
      </c>
      <c r="N483" s="75">
        <v>1084</v>
      </c>
      <c r="O483" s="15">
        <f t="shared" si="151"/>
        <v>22709</v>
      </c>
      <c r="P483" s="15">
        <f t="shared" si="153"/>
        <v>0</v>
      </c>
      <c r="Q483" s="16"/>
      <c r="R483" s="16"/>
      <c r="S483" s="17">
        <f t="shared" si="154"/>
        <v>0</v>
      </c>
      <c r="T483" s="16"/>
      <c r="U483" s="48">
        <f t="shared" si="161"/>
        <v>1000</v>
      </c>
      <c r="V483" s="16">
        <v>100</v>
      </c>
      <c r="W483" s="16"/>
    </row>
    <row r="484" spans="1:23">
      <c r="A484" s="10">
        <v>466</v>
      </c>
      <c r="B484" s="10">
        <v>1093</v>
      </c>
      <c r="C484" s="11" t="s">
        <v>719</v>
      </c>
      <c r="D484" s="21">
        <v>40214</v>
      </c>
      <c r="E484" s="142">
        <v>22000</v>
      </c>
      <c r="F484" s="143">
        <f t="shared" si="159"/>
        <v>22000</v>
      </c>
      <c r="G484" s="22" t="s">
        <v>880</v>
      </c>
      <c r="H484" s="13">
        <f t="shared" si="160"/>
        <v>22000</v>
      </c>
      <c r="I484" s="114">
        <v>1547</v>
      </c>
      <c r="J484" s="16">
        <v>1030</v>
      </c>
      <c r="K484" s="15">
        <f t="shared" ref="K484:K501" si="162">H484+I484+J484</f>
        <v>24577</v>
      </c>
      <c r="L484" s="16">
        <v>22000</v>
      </c>
      <c r="M484" s="72">
        <v>1547</v>
      </c>
      <c r="N484" s="75">
        <v>1030</v>
      </c>
      <c r="O484" s="15">
        <f t="shared" ref="O484:O501" si="163">L484+M484+N484</f>
        <v>24577</v>
      </c>
      <c r="P484" s="15">
        <f t="shared" ref="P484:P501" si="164">H484-L484</f>
        <v>0</v>
      </c>
      <c r="Q484" s="16"/>
      <c r="R484" s="16"/>
      <c r="S484" s="17">
        <f t="shared" ref="S484:S501" si="165">P484+Q484+R484</f>
        <v>0</v>
      </c>
      <c r="T484" s="16"/>
      <c r="U484" s="16">
        <f t="shared" si="161"/>
        <v>1100</v>
      </c>
      <c r="V484" s="16">
        <v>10</v>
      </c>
      <c r="W484" s="16"/>
    </row>
    <row r="485" spans="1:23">
      <c r="A485" s="10">
        <v>467</v>
      </c>
      <c r="B485" s="10">
        <v>1094</v>
      </c>
      <c r="C485" s="11" t="s">
        <v>745</v>
      </c>
      <c r="D485" s="21">
        <v>40214</v>
      </c>
      <c r="E485" s="142">
        <v>20000</v>
      </c>
      <c r="F485" s="143">
        <f t="shared" si="159"/>
        <v>20000</v>
      </c>
      <c r="G485" s="22" t="s">
        <v>880</v>
      </c>
      <c r="H485" s="13">
        <f t="shared" si="160"/>
        <v>20000</v>
      </c>
      <c r="I485" s="114">
        <v>1219</v>
      </c>
      <c r="J485" s="16">
        <v>884</v>
      </c>
      <c r="K485" s="15">
        <f t="shared" si="162"/>
        <v>22103</v>
      </c>
      <c r="L485" s="16">
        <v>20000</v>
      </c>
      <c r="M485" s="72">
        <v>1219</v>
      </c>
      <c r="N485" s="75">
        <v>884</v>
      </c>
      <c r="O485" s="15">
        <f t="shared" si="163"/>
        <v>22103</v>
      </c>
      <c r="P485" s="15">
        <f t="shared" si="164"/>
        <v>0</v>
      </c>
      <c r="Q485" s="16"/>
      <c r="R485" s="16"/>
      <c r="S485" s="17">
        <f t="shared" si="165"/>
        <v>0</v>
      </c>
      <c r="T485" s="16"/>
      <c r="U485" s="48">
        <f t="shared" si="161"/>
        <v>1000</v>
      </c>
      <c r="V485" s="16">
        <v>200</v>
      </c>
      <c r="W485" s="16"/>
    </row>
    <row r="486" spans="1:23">
      <c r="A486" s="10">
        <v>468</v>
      </c>
      <c r="B486" s="10">
        <v>1095</v>
      </c>
      <c r="C486" s="11" t="s">
        <v>995</v>
      </c>
      <c r="D486" s="21">
        <v>40214</v>
      </c>
      <c r="E486" s="142">
        <v>20000</v>
      </c>
      <c r="F486" s="143">
        <f t="shared" si="159"/>
        <v>20000</v>
      </c>
      <c r="G486" s="22" t="s">
        <v>880</v>
      </c>
      <c r="H486" s="13">
        <f t="shared" si="160"/>
        <v>20000</v>
      </c>
      <c r="I486" s="210">
        <v>1870</v>
      </c>
      <c r="J486" s="16">
        <v>1248</v>
      </c>
      <c r="K486" s="15">
        <f t="shared" si="162"/>
        <v>23118</v>
      </c>
      <c r="L486" s="16">
        <v>20000</v>
      </c>
      <c r="M486" s="72">
        <v>1870</v>
      </c>
      <c r="N486" s="75">
        <v>1248</v>
      </c>
      <c r="O486" s="15">
        <f t="shared" si="163"/>
        <v>23118</v>
      </c>
      <c r="P486" s="15">
        <f t="shared" si="164"/>
        <v>0</v>
      </c>
      <c r="Q486" s="16"/>
      <c r="R486" s="16"/>
      <c r="S486" s="17">
        <f t="shared" si="165"/>
        <v>0</v>
      </c>
      <c r="T486" s="16"/>
      <c r="U486" s="16">
        <f t="shared" si="161"/>
        <v>1000</v>
      </c>
      <c r="V486" s="16">
        <v>170</v>
      </c>
      <c r="W486" s="16"/>
    </row>
    <row r="487" spans="1:23">
      <c r="A487" s="10">
        <v>469</v>
      </c>
      <c r="B487" s="10">
        <v>1096</v>
      </c>
      <c r="C487" s="11" t="s">
        <v>996</v>
      </c>
      <c r="D487" s="21">
        <v>40214</v>
      </c>
      <c r="E487" s="142">
        <v>24000</v>
      </c>
      <c r="F487" s="143">
        <f t="shared" si="159"/>
        <v>24000</v>
      </c>
      <c r="G487" s="22" t="s">
        <v>880</v>
      </c>
      <c r="H487" s="13">
        <f t="shared" si="160"/>
        <v>24000</v>
      </c>
      <c r="I487" s="114">
        <v>1510</v>
      </c>
      <c r="J487" s="16">
        <v>1005</v>
      </c>
      <c r="K487" s="15">
        <f t="shared" si="162"/>
        <v>26515</v>
      </c>
      <c r="L487" s="16">
        <v>24000</v>
      </c>
      <c r="M487" s="72">
        <v>1510</v>
      </c>
      <c r="N487" s="75">
        <v>1005</v>
      </c>
      <c r="O487" s="15">
        <f t="shared" si="163"/>
        <v>26515</v>
      </c>
      <c r="P487" s="15">
        <f t="shared" si="164"/>
        <v>0</v>
      </c>
      <c r="Q487" s="16"/>
      <c r="R487" s="16"/>
      <c r="S487" s="17">
        <f t="shared" si="165"/>
        <v>0</v>
      </c>
      <c r="T487" s="16"/>
      <c r="U487" s="48">
        <f t="shared" si="161"/>
        <v>1200</v>
      </c>
      <c r="V487" s="16">
        <v>210</v>
      </c>
      <c r="W487" s="16"/>
    </row>
    <row r="488" spans="1:23">
      <c r="A488" s="10">
        <v>470</v>
      </c>
      <c r="B488" s="10">
        <v>1098</v>
      </c>
      <c r="C488" s="11" t="s">
        <v>998</v>
      </c>
      <c r="D488" s="21">
        <v>40214</v>
      </c>
      <c r="E488" s="142">
        <v>20000</v>
      </c>
      <c r="F488" s="143">
        <f t="shared" si="159"/>
        <v>20000</v>
      </c>
      <c r="G488" s="22" t="s">
        <v>880</v>
      </c>
      <c r="H488" s="13">
        <f t="shared" si="160"/>
        <v>20000</v>
      </c>
      <c r="I488" s="114">
        <v>1337</v>
      </c>
      <c r="J488" s="16">
        <v>894</v>
      </c>
      <c r="K488" s="15">
        <f t="shared" si="162"/>
        <v>22231</v>
      </c>
      <c r="L488" s="16">
        <v>20000</v>
      </c>
      <c r="M488" s="72">
        <v>1337</v>
      </c>
      <c r="N488" s="75">
        <v>894</v>
      </c>
      <c r="O488" s="15">
        <f t="shared" si="163"/>
        <v>22231</v>
      </c>
      <c r="P488" s="15">
        <f t="shared" si="164"/>
        <v>0</v>
      </c>
      <c r="Q488" s="16"/>
      <c r="R488" s="16"/>
      <c r="S488" s="17">
        <f t="shared" si="165"/>
        <v>0</v>
      </c>
      <c r="T488" s="16"/>
      <c r="U488" s="48">
        <f t="shared" si="161"/>
        <v>1000</v>
      </c>
      <c r="V488" s="16">
        <v>150</v>
      </c>
      <c r="W488" s="16"/>
    </row>
    <row r="489" spans="1:23" s="50" customFormat="1">
      <c r="A489" s="10">
        <v>471</v>
      </c>
      <c r="B489" s="42">
        <v>1099</v>
      </c>
      <c r="C489" s="53" t="s">
        <v>999</v>
      </c>
      <c r="D489" s="51">
        <v>40214</v>
      </c>
      <c r="E489" s="188">
        <v>22000</v>
      </c>
      <c r="F489" s="189">
        <f t="shared" si="159"/>
        <v>22000</v>
      </c>
      <c r="G489" s="54" t="s">
        <v>880</v>
      </c>
      <c r="H489" s="45">
        <f t="shared" si="160"/>
        <v>22000</v>
      </c>
      <c r="I489" s="44">
        <v>1301</v>
      </c>
      <c r="J489" s="48">
        <v>866</v>
      </c>
      <c r="K489" s="47">
        <f t="shared" si="162"/>
        <v>24167</v>
      </c>
      <c r="L489" s="48">
        <v>9600</v>
      </c>
      <c r="M489" s="73">
        <v>1467</v>
      </c>
      <c r="N489" s="74">
        <v>546</v>
      </c>
      <c r="O489" s="47">
        <f t="shared" si="163"/>
        <v>11613</v>
      </c>
      <c r="P489" s="98">
        <f t="shared" si="164"/>
        <v>12400</v>
      </c>
      <c r="Q489" s="48">
        <v>480</v>
      </c>
      <c r="R489" s="48">
        <v>320</v>
      </c>
      <c r="S489" s="49">
        <f t="shared" si="165"/>
        <v>13200</v>
      </c>
      <c r="T489" s="48"/>
      <c r="U489" s="48">
        <f t="shared" si="161"/>
        <v>1100</v>
      </c>
      <c r="V489" s="48">
        <v>0</v>
      </c>
      <c r="W489" s="48"/>
    </row>
    <row r="490" spans="1:23" s="83" customFormat="1">
      <c r="A490" s="80"/>
      <c r="B490" s="84"/>
      <c r="C490" s="81" t="s">
        <v>808</v>
      </c>
      <c r="D490" s="85"/>
      <c r="E490" s="175">
        <f t="shared" ref="E490:W490" si="166">SUM(E481:E489)</f>
        <v>178000</v>
      </c>
      <c r="F490" s="175">
        <f t="shared" si="166"/>
        <v>178000</v>
      </c>
      <c r="G490" s="70"/>
      <c r="H490" s="70">
        <f t="shared" si="166"/>
        <v>178000</v>
      </c>
      <c r="I490" s="70">
        <f t="shared" si="166"/>
        <v>13919</v>
      </c>
      <c r="J490" s="70">
        <f t="shared" si="166"/>
        <v>9351</v>
      </c>
      <c r="K490" s="70">
        <f t="shared" si="166"/>
        <v>201270</v>
      </c>
      <c r="L490" s="70">
        <f t="shared" si="166"/>
        <v>165600</v>
      </c>
      <c r="M490" s="70">
        <f t="shared" si="166"/>
        <v>14085</v>
      </c>
      <c r="N490" s="70">
        <f t="shared" si="166"/>
        <v>9031</v>
      </c>
      <c r="O490" s="70">
        <f t="shared" si="166"/>
        <v>188716</v>
      </c>
      <c r="P490" s="70">
        <f t="shared" si="166"/>
        <v>12400</v>
      </c>
      <c r="Q490" s="70">
        <f t="shared" si="166"/>
        <v>480</v>
      </c>
      <c r="R490" s="70">
        <f t="shared" si="166"/>
        <v>320</v>
      </c>
      <c r="S490" s="70">
        <f t="shared" si="166"/>
        <v>13200</v>
      </c>
      <c r="T490" s="70">
        <f t="shared" si="166"/>
        <v>0</v>
      </c>
      <c r="U490" s="70">
        <f t="shared" si="166"/>
        <v>8900</v>
      </c>
      <c r="V490" s="70">
        <f t="shared" si="166"/>
        <v>920</v>
      </c>
      <c r="W490" s="70">
        <f t="shared" si="166"/>
        <v>0</v>
      </c>
    </row>
    <row r="491" spans="1:23">
      <c r="A491" s="10">
        <v>472</v>
      </c>
      <c r="B491" s="10">
        <v>1119</v>
      </c>
      <c r="C491" s="11" t="s">
        <v>1012</v>
      </c>
      <c r="D491" s="21">
        <v>38420</v>
      </c>
      <c r="E491" s="142">
        <v>20000</v>
      </c>
      <c r="F491" s="143">
        <f t="shared" ref="F491:F497" si="167">SUM(E491:E491)</f>
        <v>20000</v>
      </c>
      <c r="G491" s="23">
        <v>38749</v>
      </c>
      <c r="H491" s="13">
        <f t="shared" ref="H491:H507" si="168">F491</f>
        <v>20000</v>
      </c>
      <c r="I491" s="114">
        <f t="shared" ref="I491:J507" si="169">M491</f>
        <v>1088</v>
      </c>
      <c r="J491" s="16">
        <f t="shared" si="169"/>
        <v>738</v>
      </c>
      <c r="K491" s="15">
        <f t="shared" si="162"/>
        <v>21826</v>
      </c>
      <c r="L491" s="16">
        <v>20000</v>
      </c>
      <c r="M491" s="72">
        <v>1088</v>
      </c>
      <c r="N491" s="75">
        <v>738</v>
      </c>
      <c r="O491" s="15">
        <f t="shared" si="163"/>
        <v>21826</v>
      </c>
      <c r="P491" s="15">
        <f t="shared" si="164"/>
        <v>0</v>
      </c>
      <c r="Q491" s="16"/>
      <c r="R491" s="16"/>
      <c r="S491" s="17">
        <f t="shared" si="165"/>
        <v>0</v>
      </c>
      <c r="T491" s="16"/>
      <c r="U491" s="16">
        <f t="shared" ref="U491:U507" si="170">F491/100*5</f>
        <v>1000</v>
      </c>
      <c r="V491" s="16">
        <v>170</v>
      </c>
      <c r="W491" s="16"/>
    </row>
    <row r="492" spans="1:23">
      <c r="A492" s="10">
        <v>473</v>
      </c>
      <c r="B492" s="10">
        <v>1120</v>
      </c>
      <c r="C492" s="11" t="s">
        <v>1013</v>
      </c>
      <c r="D492" s="21">
        <v>38420</v>
      </c>
      <c r="E492" s="142">
        <v>18000</v>
      </c>
      <c r="F492" s="143">
        <f t="shared" si="167"/>
        <v>18000</v>
      </c>
      <c r="G492" s="23">
        <v>38749</v>
      </c>
      <c r="H492" s="13">
        <f t="shared" si="168"/>
        <v>18000</v>
      </c>
      <c r="I492" s="114">
        <f t="shared" si="169"/>
        <v>1128</v>
      </c>
      <c r="J492" s="16">
        <f t="shared" si="169"/>
        <v>760</v>
      </c>
      <c r="K492" s="15">
        <f t="shared" si="162"/>
        <v>19888</v>
      </c>
      <c r="L492" s="16">
        <v>18000</v>
      </c>
      <c r="M492" s="72">
        <v>1128</v>
      </c>
      <c r="N492" s="75">
        <v>760</v>
      </c>
      <c r="O492" s="15">
        <f t="shared" si="163"/>
        <v>19888</v>
      </c>
      <c r="P492" s="15">
        <f t="shared" si="164"/>
        <v>0</v>
      </c>
      <c r="Q492" s="16"/>
      <c r="R492" s="16"/>
      <c r="S492" s="17">
        <f t="shared" si="165"/>
        <v>0</v>
      </c>
      <c r="T492" s="16"/>
      <c r="U492" s="16">
        <f t="shared" si="170"/>
        <v>900</v>
      </c>
      <c r="V492" s="16">
        <v>240</v>
      </c>
      <c r="W492" s="16"/>
    </row>
    <row r="493" spans="1:23">
      <c r="A493" s="10">
        <v>474</v>
      </c>
      <c r="B493" s="10">
        <v>1121</v>
      </c>
      <c r="C493" s="11" t="s">
        <v>1014</v>
      </c>
      <c r="D493" s="21">
        <v>38420</v>
      </c>
      <c r="E493" s="142">
        <v>18000</v>
      </c>
      <c r="F493" s="143">
        <f t="shared" si="167"/>
        <v>18000</v>
      </c>
      <c r="G493" s="23">
        <v>38749</v>
      </c>
      <c r="H493" s="13">
        <f t="shared" si="168"/>
        <v>18000</v>
      </c>
      <c r="I493" s="114">
        <f t="shared" si="169"/>
        <v>1132</v>
      </c>
      <c r="J493" s="16">
        <f t="shared" si="169"/>
        <v>759</v>
      </c>
      <c r="K493" s="15">
        <f t="shared" si="162"/>
        <v>19891</v>
      </c>
      <c r="L493" s="16">
        <v>18000</v>
      </c>
      <c r="M493" s="72">
        <v>1132</v>
      </c>
      <c r="N493" s="75">
        <v>759</v>
      </c>
      <c r="O493" s="15">
        <f t="shared" si="163"/>
        <v>19891</v>
      </c>
      <c r="P493" s="15">
        <f t="shared" si="164"/>
        <v>0</v>
      </c>
      <c r="Q493" s="16"/>
      <c r="R493" s="16"/>
      <c r="S493" s="17">
        <f t="shared" si="165"/>
        <v>0</v>
      </c>
      <c r="T493" s="16"/>
      <c r="U493" s="16">
        <f t="shared" si="170"/>
        <v>900</v>
      </c>
      <c r="V493" s="16">
        <v>250</v>
      </c>
      <c r="W493" s="16"/>
    </row>
    <row r="494" spans="1:23">
      <c r="A494" s="10">
        <v>475</v>
      </c>
      <c r="B494" s="10">
        <v>1122</v>
      </c>
      <c r="C494" s="11" t="s">
        <v>1015</v>
      </c>
      <c r="D494" s="114" t="s">
        <v>713</v>
      </c>
      <c r="E494" s="142">
        <v>15000</v>
      </c>
      <c r="F494" s="143">
        <f t="shared" si="167"/>
        <v>15000</v>
      </c>
      <c r="G494" s="23">
        <v>39055</v>
      </c>
      <c r="H494" s="13">
        <f t="shared" si="168"/>
        <v>15000</v>
      </c>
      <c r="I494" s="114">
        <f t="shared" si="169"/>
        <v>937</v>
      </c>
      <c r="J494" s="16">
        <f t="shared" si="169"/>
        <v>630</v>
      </c>
      <c r="K494" s="15">
        <f t="shared" si="162"/>
        <v>16567</v>
      </c>
      <c r="L494" s="16">
        <v>15000</v>
      </c>
      <c r="M494" s="72">
        <v>937</v>
      </c>
      <c r="N494" s="75">
        <v>630</v>
      </c>
      <c r="O494" s="15">
        <f t="shared" si="163"/>
        <v>16567</v>
      </c>
      <c r="P494" s="15">
        <f t="shared" si="164"/>
        <v>0</v>
      </c>
      <c r="Q494" s="16"/>
      <c r="R494" s="16"/>
      <c r="S494" s="17">
        <f t="shared" si="165"/>
        <v>0</v>
      </c>
      <c r="T494" s="16"/>
      <c r="U494" s="16">
        <f t="shared" si="170"/>
        <v>750</v>
      </c>
      <c r="V494" s="16">
        <v>200</v>
      </c>
      <c r="W494" s="16"/>
    </row>
    <row r="495" spans="1:23">
      <c r="A495" s="10">
        <v>476</v>
      </c>
      <c r="B495" s="10">
        <v>1129</v>
      </c>
      <c r="C495" s="11" t="s">
        <v>1020</v>
      </c>
      <c r="D495" s="114" t="s">
        <v>769</v>
      </c>
      <c r="E495" s="142">
        <v>20000</v>
      </c>
      <c r="F495" s="143">
        <f t="shared" si="167"/>
        <v>20000</v>
      </c>
      <c r="G495" s="22" t="s">
        <v>887</v>
      </c>
      <c r="H495" s="13">
        <f t="shared" si="168"/>
        <v>20000</v>
      </c>
      <c r="I495" s="114">
        <f t="shared" si="169"/>
        <v>1302</v>
      </c>
      <c r="J495" s="16">
        <f t="shared" si="169"/>
        <v>875</v>
      </c>
      <c r="K495" s="15">
        <f t="shared" si="162"/>
        <v>22177</v>
      </c>
      <c r="L495" s="16">
        <v>20000</v>
      </c>
      <c r="M495" s="72">
        <v>1302</v>
      </c>
      <c r="N495" s="75">
        <v>875</v>
      </c>
      <c r="O495" s="15">
        <f t="shared" si="163"/>
        <v>22177</v>
      </c>
      <c r="P495" s="15">
        <f t="shared" si="164"/>
        <v>0</v>
      </c>
      <c r="Q495" s="16"/>
      <c r="R495" s="16"/>
      <c r="S495" s="17">
        <f t="shared" si="165"/>
        <v>0</v>
      </c>
      <c r="T495" s="16"/>
      <c r="U495" s="16">
        <f t="shared" si="170"/>
        <v>1000</v>
      </c>
      <c r="V495" s="16">
        <v>270</v>
      </c>
      <c r="W495" s="16"/>
    </row>
    <row r="496" spans="1:23">
      <c r="A496" s="10">
        <v>477</v>
      </c>
      <c r="B496" s="10">
        <v>1130</v>
      </c>
      <c r="C496" s="11" t="s">
        <v>550</v>
      </c>
      <c r="D496" s="114" t="s">
        <v>769</v>
      </c>
      <c r="E496" s="142">
        <v>20000</v>
      </c>
      <c r="F496" s="143">
        <f t="shared" si="167"/>
        <v>20000</v>
      </c>
      <c r="G496" s="22" t="s">
        <v>887</v>
      </c>
      <c r="H496" s="13">
        <f t="shared" si="168"/>
        <v>20000</v>
      </c>
      <c r="I496" s="114">
        <f t="shared" si="169"/>
        <v>1309</v>
      </c>
      <c r="J496" s="16">
        <f t="shared" si="169"/>
        <v>854</v>
      </c>
      <c r="K496" s="15">
        <f t="shared" si="162"/>
        <v>22163</v>
      </c>
      <c r="L496" s="16">
        <v>20000</v>
      </c>
      <c r="M496" s="72">
        <v>1309</v>
      </c>
      <c r="N496" s="75">
        <v>854</v>
      </c>
      <c r="O496" s="15">
        <f t="shared" si="163"/>
        <v>22163</v>
      </c>
      <c r="P496" s="15">
        <f t="shared" si="164"/>
        <v>0</v>
      </c>
      <c r="Q496" s="16"/>
      <c r="R496" s="16"/>
      <c r="S496" s="17">
        <f t="shared" si="165"/>
        <v>0</v>
      </c>
      <c r="T496" s="16"/>
      <c r="U496" s="16">
        <f t="shared" si="170"/>
        <v>1000</v>
      </c>
      <c r="V496" s="16">
        <v>270</v>
      </c>
      <c r="W496" s="16"/>
    </row>
    <row r="497" spans="1:23">
      <c r="A497" s="10">
        <v>478</v>
      </c>
      <c r="B497" s="10">
        <v>1131</v>
      </c>
      <c r="C497" s="11" t="s">
        <v>1021</v>
      </c>
      <c r="D497" s="21">
        <v>38786</v>
      </c>
      <c r="E497" s="142">
        <v>15000</v>
      </c>
      <c r="F497" s="143">
        <f t="shared" si="167"/>
        <v>15000</v>
      </c>
      <c r="G497" s="23">
        <v>39115</v>
      </c>
      <c r="H497" s="13">
        <f t="shared" si="168"/>
        <v>15000</v>
      </c>
      <c r="I497" s="114">
        <f t="shared" si="169"/>
        <v>938</v>
      </c>
      <c r="J497" s="16">
        <f t="shared" si="169"/>
        <v>627</v>
      </c>
      <c r="K497" s="15">
        <f t="shared" si="162"/>
        <v>16565</v>
      </c>
      <c r="L497" s="16">
        <v>15000</v>
      </c>
      <c r="M497" s="72">
        <v>938</v>
      </c>
      <c r="N497" s="75">
        <v>627</v>
      </c>
      <c r="O497" s="15">
        <f t="shared" si="163"/>
        <v>16565</v>
      </c>
      <c r="P497" s="15">
        <f t="shared" si="164"/>
        <v>0</v>
      </c>
      <c r="Q497" s="16"/>
      <c r="R497" s="16"/>
      <c r="S497" s="17">
        <f t="shared" si="165"/>
        <v>0</v>
      </c>
      <c r="T497" s="16"/>
      <c r="U497" s="16">
        <v>750</v>
      </c>
      <c r="V497" s="16">
        <v>270</v>
      </c>
      <c r="W497" s="16"/>
    </row>
    <row r="498" spans="1:23">
      <c r="A498" s="10">
        <v>479</v>
      </c>
      <c r="B498" s="10">
        <v>1132</v>
      </c>
      <c r="C498" s="11" t="s">
        <v>1022</v>
      </c>
      <c r="D498" s="114" t="s">
        <v>769</v>
      </c>
      <c r="E498" s="142">
        <v>20000</v>
      </c>
      <c r="F498" s="143">
        <f t="shared" ref="F498:F507" si="171">SUM(E498:E498)</f>
        <v>20000</v>
      </c>
      <c r="G498" s="22" t="s">
        <v>887</v>
      </c>
      <c r="H498" s="13">
        <f t="shared" si="168"/>
        <v>20000</v>
      </c>
      <c r="I498" s="114">
        <f t="shared" si="169"/>
        <v>1296</v>
      </c>
      <c r="J498" s="16">
        <f t="shared" si="169"/>
        <v>862</v>
      </c>
      <c r="K498" s="15">
        <f t="shared" si="162"/>
        <v>22158</v>
      </c>
      <c r="L498" s="16">
        <v>20000</v>
      </c>
      <c r="M498" s="72">
        <v>1296</v>
      </c>
      <c r="N498" s="75">
        <v>862</v>
      </c>
      <c r="O498" s="15">
        <f t="shared" si="163"/>
        <v>22158</v>
      </c>
      <c r="P498" s="15">
        <f t="shared" si="164"/>
        <v>0</v>
      </c>
      <c r="Q498" s="16"/>
      <c r="R498" s="16"/>
      <c r="S498" s="17">
        <f t="shared" si="165"/>
        <v>0</v>
      </c>
      <c r="T498" s="16"/>
      <c r="U498" s="16">
        <f t="shared" si="170"/>
        <v>1000</v>
      </c>
      <c r="V498" s="16">
        <v>270</v>
      </c>
      <c r="W498" s="16"/>
    </row>
    <row r="499" spans="1:23">
      <c r="A499" s="10">
        <v>480</v>
      </c>
      <c r="B499" s="10">
        <v>1134</v>
      </c>
      <c r="C499" s="11" t="s">
        <v>967</v>
      </c>
      <c r="D499" s="21">
        <v>38817</v>
      </c>
      <c r="E499" s="142">
        <v>20000</v>
      </c>
      <c r="F499" s="143">
        <f t="shared" si="171"/>
        <v>20000</v>
      </c>
      <c r="G499" s="23">
        <v>39143</v>
      </c>
      <c r="H499" s="13">
        <f t="shared" si="168"/>
        <v>20000</v>
      </c>
      <c r="I499" s="114">
        <f t="shared" si="169"/>
        <v>1292</v>
      </c>
      <c r="J499" s="16">
        <f t="shared" si="169"/>
        <v>858</v>
      </c>
      <c r="K499" s="15">
        <f t="shared" si="162"/>
        <v>22150</v>
      </c>
      <c r="L499" s="16">
        <v>20000</v>
      </c>
      <c r="M499" s="72">
        <v>1292</v>
      </c>
      <c r="N499" s="75">
        <v>858</v>
      </c>
      <c r="O499" s="15">
        <f t="shared" si="163"/>
        <v>22150</v>
      </c>
      <c r="P499" s="15">
        <f t="shared" si="164"/>
        <v>0</v>
      </c>
      <c r="Q499" s="16"/>
      <c r="R499" s="16"/>
      <c r="S499" s="17">
        <f t="shared" si="165"/>
        <v>0</v>
      </c>
      <c r="T499" s="16"/>
      <c r="U499" s="16">
        <f t="shared" si="170"/>
        <v>1000</v>
      </c>
      <c r="V499" s="16">
        <v>270</v>
      </c>
      <c r="W499" s="16"/>
    </row>
    <row r="500" spans="1:23">
      <c r="A500" s="10">
        <v>481</v>
      </c>
      <c r="B500" s="10">
        <v>1135</v>
      </c>
      <c r="C500" s="11" t="s">
        <v>1023</v>
      </c>
      <c r="D500" s="21">
        <v>39175</v>
      </c>
      <c r="E500" s="142">
        <v>20000</v>
      </c>
      <c r="F500" s="143">
        <f t="shared" si="171"/>
        <v>20000</v>
      </c>
      <c r="G500" s="23">
        <v>39148</v>
      </c>
      <c r="H500" s="13">
        <f t="shared" si="168"/>
        <v>20000</v>
      </c>
      <c r="I500" s="114">
        <f t="shared" si="169"/>
        <v>1290</v>
      </c>
      <c r="J500" s="16">
        <f t="shared" si="169"/>
        <v>863</v>
      </c>
      <c r="K500" s="15">
        <f t="shared" si="162"/>
        <v>22153</v>
      </c>
      <c r="L500" s="16">
        <v>20000</v>
      </c>
      <c r="M500" s="72">
        <v>1290</v>
      </c>
      <c r="N500" s="75">
        <v>863</v>
      </c>
      <c r="O500" s="15">
        <f t="shared" si="163"/>
        <v>22153</v>
      </c>
      <c r="P500" s="15">
        <f t="shared" si="164"/>
        <v>0</v>
      </c>
      <c r="Q500" s="16"/>
      <c r="R500" s="16"/>
      <c r="S500" s="17">
        <f t="shared" si="165"/>
        <v>0</v>
      </c>
      <c r="T500" s="16"/>
      <c r="U500" s="16">
        <f t="shared" si="170"/>
        <v>1000</v>
      </c>
      <c r="V500" s="16">
        <v>270</v>
      </c>
      <c r="W500" s="16"/>
    </row>
    <row r="501" spans="1:23">
      <c r="A501" s="10">
        <v>482</v>
      </c>
      <c r="B501" s="10">
        <v>1136</v>
      </c>
      <c r="C501" s="11" t="s">
        <v>1024</v>
      </c>
      <c r="D501" s="21">
        <v>39175</v>
      </c>
      <c r="E501" s="142">
        <v>18000</v>
      </c>
      <c r="F501" s="143">
        <f t="shared" si="171"/>
        <v>18000</v>
      </c>
      <c r="G501" s="23">
        <v>39148</v>
      </c>
      <c r="H501" s="13">
        <f t="shared" si="168"/>
        <v>18000</v>
      </c>
      <c r="I501" s="114">
        <f t="shared" si="169"/>
        <v>1126</v>
      </c>
      <c r="J501" s="16">
        <f t="shared" si="169"/>
        <v>758</v>
      </c>
      <c r="K501" s="15">
        <f t="shared" si="162"/>
        <v>19884</v>
      </c>
      <c r="L501" s="16">
        <v>18000</v>
      </c>
      <c r="M501" s="72">
        <v>1126</v>
      </c>
      <c r="N501" s="75">
        <v>758</v>
      </c>
      <c r="O501" s="15">
        <f t="shared" si="163"/>
        <v>19884</v>
      </c>
      <c r="P501" s="15">
        <f t="shared" si="164"/>
        <v>0</v>
      </c>
      <c r="Q501" s="16"/>
      <c r="R501" s="16"/>
      <c r="S501" s="17">
        <f t="shared" si="165"/>
        <v>0</v>
      </c>
      <c r="T501" s="16"/>
      <c r="U501" s="16">
        <f t="shared" si="170"/>
        <v>900</v>
      </c>
      <c r="V501" s="16">
        <v>270</v>
      </c>
      <c r="W501" s="16"/>
    </row>
    <row r="502" spans="1:23">
      <c r="A502" s="10">
        <v>483</v>
      </c>
      <c r="B502" s="10">
        <v>1148</v>
      </c>
      <c r="C502" s="11" t="s">
        <v>465</v>
      </c>
      <c r="D502" s="114" t="s">
        <v>810</v>
      </c>
      <c r="E502" s="142">
        <v>24000</v>
      </c>
      <c r="F502" s="143">
        <f t="shared" si="171"/>
        <v>24000</v>
      </c>
      <c r="G502" s="22" t="s">
        <v>888</v>
      </c>
      <c r="H502" s="13">
        <f t="shared" si="168"/>
        <v>24000</v>
      </c>
      <c r="I502" s="114">
        <f t="shared" si="169"/>
        <v>1496</v>
      </c>
      <c r="J502" s="16">
        <f t="shared" si="169"/>
        <v>996</v>
      </c>
      <c r="K502" s="15">
        <f t="shared" ref="K502:K514" si="172">H502+I502+J502</f>
        <v>26492</v>
      </c>
      <c r="L502" s="16">
        <v>24000</v>
      </c>
      <c r="M502" s="72">
        <v>1496</v>
      </c>
      <c r="N502" s="75">
        <v>996</v>
      </c>
      <c r="O502" s="15">
        <f t="shared" ref="O502:O513" si="173">L502+M502+N502</f>
        <v>26492</v>
      </c>
      <c r="P502" s="15">
        <f t="shared" ref="P502:P514" si="174">H502-L502</f>
        <v>0</v>
      </c>
      <c r="Q502" s="16"/>
      <c r="R502" s="16"/>
      <c r="S502" s="17">
        <f t="shared" ref="S502:S514" si="175">P502+Q502+R502</f>
        <v>0</v>
      </c>
      <c r="T502" s="16"/>
      <c r="U502" s="16">
        <f t="shared" si="170"/>
        <v>1200</v>
      </c>
      <c r="V502" s="16">
        <v>270</v>
      </c>
      <c r="W502" s="16"/>
    </row>
    <row r="503" spans="1:23">
      <c r="A503" s="10">
        <v>484</v>
      </c>
      <c r="B503" s="10">
        <v>1149</v>
      </c>
      <c r="C503" s="11" t="s">
        <v>798</v>
      </c>
      <c r="D503" s="114" t="s">
        <v>816</v>
      </c>
      <c r="E503" s="142">
        <v>20000</v>
      </c>
      <c r="F503" s="143">
        <f t="shared" si="171"/>
        <v>20000</v>
      </c>
      <c r="G503" s="22" t="s">
        <v>878</v>
      </c>
      <c r="H503" s="13">
        <f t="shared" si="168"/>
        <v>20000</v>
      </c>
      <c r="I503" s="114">
        <f t="shared" si="169"/>
        <v>1312</v>
      </c>
      <c r="J503" s="16">
        <f t="shared" si="169"/>
        <v>879</v>
      </c>
      <c r="K503" s="15">
        <f t="shared" si="172"/>
        <v>22191</v>
      </c>
      <c r="L503" s="16">
        <v>20000</v>
      </c>
      <c r="M503" s="72">
        <v>1312</v>
      </c>
      <c r="N503" s="75">
        <v>879</v>
      </c>
      <c r="O503" s="15">
        <f t="shared" si="173"/>
        <v>22191</v>
      </c>
      <c r="P503" s="15">
        <f t="shared" si="174"/>
        <v>0</v>
      </c>
      <c r="Q503" s="16"/>
      <c r="R503" s="16"/>
      <c r="S503" s="17">
        <f t="shared" si="175"/>
        <v>0</v>
      </c>
      <c r="T503" s="16"/>
      <c r="U503" s="16">
        <f t="shared" si="170"/>
        <v>1000</v>
      </c>
      <c r="V503" s="16">
        <v>180</v>
      </c>
      <c r="W503" s="16"/>
    </row>
    <row r="504" spans="1:23">
      <c r="A504" s="10">
        <v>485</v>
      </c>
      <c r="B504" s="10">
        <v>1150</v>
      </c>
      <c r="C504" s="11" t="s">
        <v>1032</v>
      </c>
      <c r="D504" s="114" t="s">
        <v>816</v>
      </c>
      <c r="E504" s="142">
        <v>20000</v>
      </c>
      <c r="F504" s="143">
        <f t="shared" si="171"/>
        <v>20000</v>
      </c>
      <c r="G504" s="22" t="s">
        <v>878</v>
      </c>
      <c r="H504" s="13">
        <f t="shared" si="168"/>
        <v>20000</v>
      </c>
      <c r="I504" s="114">
        <f t="shared" si="169"/>
        <v>1305</v>
      </c>
      <c r="J504" s="16">
        <f t="shared" si="169"/>
        <v>876</v>
      </c>
      <c r="K504" s="15">
        <f t="shared" si="172"/>
        <v>22181</v>
      </c>
      <c r="L504" s="16">
        <v>20000</v>
      </c>
      <c r="M504" s="72">
        <v>1305</v>
      </c>
      <c r="N504" s="75">
        <v>876</v>
      </c>
      <c r="O504" s="15">
        <f t="shared" si="173"/>
        <v>22181</v>
      </c>
      <c r="P504" s="15">
        <f t="shared" si="174"/>
        <v>0</v>
      </c>
      <c r="Q504" s="16"/>
      <c r="R504" s="16"/>
      <c r="S504" s="17">
        <f t="shared" si="175"/>
        <v>0</v>
      </c>
      <c r="T504" s="16"/>
      <c r="U504" s="16">
        <f t="shared" si="170"/>
        <v>1000</v>
      </c>
      <c r="V504" s="16">
        <v>200</v>
      </c>
      <c r="W504" s="16"/>
    </row>
    <row r="505" spans="1:23">
      <c r="A505" s="10">
        <v>486</v>
      </c>
      <c r="B505" s="10">
        <v>1154</v>
      </c>
      <c r="C505" s="11" t="s">
        <v>174</v>
      </c>
      <c r="D505" s="114" t="s">
        <v>816</v>
      </c>
      <c r="E505" s="142">
        <v>24000</v>
      </c>
      <c r="F505" s="143">
        <f t="shared" si="171"/>
        <v>24000</v>
      </c>
      <c r="G505" s="22" t="s">
        <v>878</v>
      </c>
      <c r="H505" s="13">
        <f t="shared" si="168"/>
        <v>24000</v>
      </c>
      <c r="I505" s="114">
        <f t="shared" si="169"/>
        <v>1500</v>
      </c>
      <c r="J505" s="16">
        <f t="shared" si="169"/>
        <v>1003</v>
      </c>
      <c r="K505" s="15">
        <f t="shared" si="172"/>
        <v>26503</v>
      </c>
      <c r="L505" s="16">
        <v>24000</v>
      </c>
      <c r="M505" s="72">
        <v>1500</v>
      </c>
      <c r="N505" s="75">
        <v>1003</v>
      </c>
      <c r="O505" s="15">
        <f t="shared" si="173"/>
        <v>26503</v>
      </c>
      <c r="P505" s="15">
        <f t="shared" si="174"/>
        <v>0</v>
      </c>
      <c r="Q505" s="16"/>
      <c r="R505" s="16"/>
      <c r="S505" s="17">
        <f t="shared" si="175"/>
        <v>0</v>
      </c>
      <c r="T505" s="16"/>
      <c r="U505" s="16">
        <f t="shared" si="170"/>
        <v>1200</v>
      </c>
      <c r="V505" s="16">
        <v>240</v>
      </c>
      <c r="W505" s="16"/>
    </row>
    <row r="506" spans="1:23">
      <c r="A506" s="10">
        <v>487</v>
      </c>
      <c r="B506" s="10">
        <v>1155</v>
      </c>
      <c r="C506" s="11" t="s">
        <v>559</v>
      </c>
      <c r="D506" s="114" t="s">
        <v>816</v>
      </c>
      <c r="E506" s="142">
        <v>20000</v>
      </c>
      <c r="F506" s="143">
        <f t="shared" si="171"/>
        <v>20000</v>
      </c>
      <c r="G506" s="22" t="s">
        <v>878</v>
      </c>
      <c r="H506" s="13">
        <f t="shared" si="168"/>
        <v>20000</v>
      </c>
      <c r="I506" s="114">
        <f t="shared" si="169"/>
        <v>1295</v>
      </c>
      <c r="J506" s="16">
        <f t="shared" si="169"/>
        <v>860</v>
      </c>
      <c r="K506" s="15">
        <f t="shared" si="172"/>
        <v>22155</v>
      </c>
      <c r="L506" s="16">
        <v>20000</v>
      </c>
      <c r="M506" s="72">
        <v>1295</v>
      </c>
      <c r="N506" s="75">
        <v>860</v>
      </c>
      <c r="O506" s="15">
        <f t="shared" si="173"/>
        <v>22155</v>
      </c>
      <c r="P506" s="15">
        <f t="shared" si="174"/>
        <v>0</v>
      </c>
      <c r="Q506" s="16"/>
      <c r="R506" s="16"/>
      <c r="S506" s="17">
        <f t="shared" si="175"/>
        <v>0</v>
      </c>
      <c r="T506" s="16"/>
      <c r="U506" s="16">
        <f t="shared" si="170"/>
        <v>1000</v>
      </c>
      <c r="V506" s="16">
        <v>220</v>
      </c>
      <c r="W506" s="16"/>
    </row>
    <row r="507" spans="1:23">
      <c r="A507" s="10">
        <v>488</v>
      </c>
      <c r="B507" s="10">
        <v>1157</v>
      </c>
      <c r="C507" s="11" t="s">
        <v>1035</v>
      </c>
      <c r="D507" s="114" t="s">
        <v>816</v>
      </c>
      <c r="E507" s="142">
        <v>24000</v>
      </c>
      <c r="F507" s="143">
        <f t="shared" si="171"/>
        <v>24000</v>
      </c>
      <c r="G507" s="22" t="s">
        <v>878</v>
      </c>
      <c r="H507" s="13">
        <f t="shared" si="168"/>
        <v>24000</v>
      </c>
      <c r="I507" s="114">
        <f t="shared" si="169"/>
        <v>1425</v>
      </c>
      <c r="J507" s="16">
        <f t="shared" si="169"/>
        <v>945</v>
      </c>
      <c r="K507" s="15">
        <f t="shared" si="172"/>
        <v>26370</v>
      </c>
      <c r="L507" s="16">
        <v>24000</v>
      </c>
      <c r="M507" s="72">
        <v>1425</v>
      </c>
      <c r="N507" s="75">
        <v>945</v>
      </c>
      <c r="O507" s="15">
        <f t="shared" si="173"/>
        <v>26370</v>
      </c>
      <c r="P507" s="15">
        <f t="shared" si="174"/>
        <v>0</v>
      </c>
      <c r="Q507" s="16"/>
      <c r="R507" s="16"/>
      <c r="S507" s="17">
        <f t="shared" si="175"/>
        <v>0</v>
      </c>
      <c r="T507" s="16"/>
      <c r="U507" s="16">
        <f t="shared" si="170"/>
        <v>1200</v>
      </c>
      <c r="V507" s="16">
        <v>70</v>
      </c>
      <c r="W507" s="16"/>
    </row>
    <row r="508" spans="1:23">
      <c r="A508" s="10">
        <v>489</v>
      </c>
      <c r="B508" s="10">
        <v>1177</v>
      </c>
      <c r="C508" s="11" t="s">
        <v>1132</v>
      </c>
      <c r="D508" s="21">
        <v>40402</v>
      </c>
      <c r="E508" s="142">
        <v>24000</v>
      </c>
      <c r="F508" s="143">
        <f t="shared" ref="F508:F512" si="176">SUM(E508:E508)</f>
        <v>24000</v>
      </c>
      <c r="G508" s="23">
        <v>40394</v>
      </c>
      <c r="H508" s="13">
        <f t="shared" ref="H508:H521" si="177">F508</f>
        <v>24000</v>
      </c>
      <c r="I508" s="114">
        <f t="shared" ref="I508:J521" si="178">M508</f>
        <v>1369</v>
      </c>
      <c r="J508" s="16">
        <f t="shared" si="178"/>
        <v>904</v>
      </c>
      <c r="K508" s="15">
        <f t="shared" si="172"/>
        <v>26273</v>
      </c>
      <c r="L508" s="16">
        <v>24000</v>
      </c>
      <c r="M508" s="72">
        <v>1369</v>
      </c>
      <c r="N508" s="75">
        <v>904</v>
      </c>
      <c r="O508" s="15">
        <f t="shared" si="173"/>
        <v>26273</v>
      </c>
      <c r="P508" s="15">
        <f t="shared" si="174"/>
        <v>0</v>
      </c>
      <c r="Q508" s="16"/>
      <c r="R508" s="16"/>
      <c r="S508" s="17">
        <f t="shared" si="175"/>
        <v>0</v>
      </c>
      <c r="T508" s="16"/>
      <c r="U508" s="16">
        <f t="shared" ref="U508:U521" si="179">F508/100*5</f>
        <v>1200</v>
      </c>
      <c r="V508" s="16">
        <v>190</v>
      </c>
      <c r="W508" s="16"/>
    </row>
    <row r="509" spans="1:23">
      <c r="A509" s="10">
        <v>490</v>
      </c>
      <c r="B509" s="10">
        <v>1185</v>
      </c>
      <c r="C509" s="11" t="s">
        <v>1150</v>
      </c>
      <c r="D509" s="21">
        <v>40402</v>
      </c>
      <c r="E509" s="142">
        <v>24000</v>
      </c>
      <c r="F509" s="143">
        <f t="shared" si="176"/>
        <v>24000</v>
      </c>
      <c r="G509" s="23">
        <v>40394</v>
      </c>
      <c r="H509" s="13">
        <f t="shared" si="177"/>
        <v>24000</v>
      </c>
      <c r="I509" s="114">
        <f t="shared" si="178"/>
        <v>1477</v>
      </c>
      <c r="J509" s="16">
        <f t="shared" si="178"/>
        <v>985</v>
      </c>
      <c r="K509" s="15">
        <f t="shared" si="172"/>
        <v>26462</v>
      </c>
      <c r="L509" s="16">
        <v>24000</v>
      </c>
      <c r="M509" s="72">
        <v>1477</v>
      </c>
      <c r="N509" s="75">
        <v>985</v>
      </c>
      <c r="O509" s="15">
        <f t="shared" si="173"/>
        <v>26462</v>
      </c>
      <c r="P509" s="15">
        <f t="shared" si="174"/>
        <v>0</v>
      </c>
      <c r="Q509" s="16"/>
      <c r="R509" s="16"/>
      <c r="S509" s="17">
        <f t="shared" si="175"/>
        <v>0</v>
      </c>
      <c r="T509" s="16"/>
      <c r="U509" s="16">
        <f t="shared" si="179"/>
        <v>1200</v>
      </c>
      <c r="V509" s="16">
        <v>190</v>
      </c>
      <c r="W509" s="16"/>
    </row>
    <row r="510" spans="1:23">
      <c r="A510" s="10">
        <v>491</v>
      </c>
      <c r="B510" s="10">
        <v>1187</v>
      </c>
      <c r="C510" s="11" t="s">
        <v>1167</v>
      </c>
      <c r="D510" s="21">
        <v>40402</v>
      </c>
      <c r="E510" s="142">
        <v>24000</v>
      </c>
      <c r="F510" s="143">
        <f t="shared" si="176"/>
        <v>24000</v>
      </c>
      <c r="G510" s="23">
        <v>40394</v>
      </c>
      <c r="H510" s="13">
        <f t="shared" si="177"/>
        <v>24000</v>
      </c>
      <c r="I510" s="114">
        <f t="shared" si="178"/>
        <v>1564</v>
      </c>
      <c r="J510" s="16">
        <f t="shared" si="178"/>
        <v>1037</v>
      </c>
      <c r="K510" s="15">
        <f t="shared" si="172"/>
        <v>26601</v>
      </c>
      <c r="L510" s="16">
        <v>24000</v>
      </c>
      <c r="M510" s="72">
        <v>1564</v>
      </c>
      <c r="N510" s="75">
        <v>1037</v>
      </c>
      <c r="O510" s="15">
        <f t="shared" si="173"/>
        <v>26601</v>
      </c>
      <c r="P510" s="15">
        <f t="shared" si="174"/>
        <v>0</v>
      </c>
      <c r="Q510" s="16"/>
      <c r="R510" s="16"/>
      <c r="S510" s="17">
        <f t="shared" si="175"/>
        <v>0</v>
      </c>
      <c r="T510" s="16"/>
      <c r="U510" s="16">
        <f t="shared" si="179"/>
        <v>1200</v>
      </c>
      <c r="V510" s="16">
        <v>140</v>
      </c>
      <c r="W510" s="16"/>
    </row>
    <row r="511" spans="1:23">
      <c r="A511" s="10">
        <v>492</v>
      </c>
      <c r="B511" s="10">
        <v>1188</v>
      </c>
      <c r="C511" s="11" t="s">
        <v>1168</v>
      </c>
      <c r="D511" s="21">
        <v>40402</v>
      </c>
      <c r="E511" s="142">
        <v>20000</v>
      </c>
      <c r="F511" s="143">
        <f t="shared" si="176"/>
        <v>20000</v>
      </c>
      <c r="G511" s="23">
        <v>40394</v>
      </c>
      <c r="H511" s="13">
        <f t="shared" si="177"/>
        <v>20000</v>
      </c>
      <c r="I511" s="114">
        <f t="shared" si="178"/>
        <v>1236</v>
      </c>
      <c r="J511" s="16">
        <f t="shared" si="178"/>
        <v>814</v>
      </c>
      <c r="K511" s="15">
        <f t="shared" si="172"/>
        <v>22050</v>
      </c>
      <c r="L511" s="16">
        <v>20000</v>
      </c>
      <c r="M511" s="72">
        <v>1236</v>
      </c>
      <c r="N511" s="75">
        <v>814</v>
      </c>
      <c r="O511" s="15">
        <f t="shared" si="173"/>
        <v>22050</v>
      </c>
      <c r="P511" s="15">
        <f t="shared" si="174"/>
        <v>0</v>
      </c>
      <c r="Q511" s="16"/>
      <c r="R511" s="16"/>
      <c r="S511" s="17">
        <f t="shared" si="175"/>
        <v>0</v>
      </c>
      <c r="T511" s="16"/>
      <c r="U511" s="16">
        <f t="shared" si="179"/>
        <v>1000</v>
      </c>
      <c r="V511" s="16">
        <v>190</v>
      </c>
      <c r="W511" s="16"/>
    </row>
    <row r="512" spans="1:23">
      <c r="A512" s="10">
        <v>493</v>
      </c>
      <c r="B512" s="10">
        <v>1189</v>
      </c>
      <c r="C512" s="11" t="s">
        <v>1169</v>
      </c>
      <c r="D512" s="21">
        <v>40402</v>
      </c>
      <c r="E512" s="142">
        <v>24000</v>
      </c>
      <c r="F512" s="143">
        <f t="shared" si="176"/>
        <v>24000</v>
      </c>
      <c r="G512" s="23">
        <v>40394</v>
      </c>
      <c r="H512" s="13">
        <f t="shared" si="177"/>
        <v>24000</v>
      </c>
      <c r="I512" s="114">
        <f t="shared" si="178"/>
        <v>2602</v>
      </c>
      <c r="J512" s="16">
        <f t="shared" si="178"/>
        <v>980</v>
      </c>
      <c r="K512" s="15">
        <f t="shared" si="172"/>
        <v>27582</v>
      </c>
      <c r="L512" s="16">
        <v>24000</v>
      </c>
      <c r="M512" s="72">
        <v>2602</v>
      </c>
      <c r="N512" s="75">
        <v>980</v>
      </c>
      <c r="O512" s="15">
        <f t="shared" si="173"/>
        <v>27582</v>
      </c>
      <c r="P512" s="15">
        <f t="shared" si="174"/>
        <v>0</v>
      </c>
      <c r="Q512" s="16"/>
      <c r="R512" s="16"/>
      <c r="S512" s="17">
        <f t="shared" si="175"/>
        <v>0</v>
      </c>
      <c r="T512" s="16"/>
      <c r="U512" s="16">
        <f t="shared" si="179"/>
        <v>1200</v>
      </c>
      <c r="V512" s="16">
        <v>100</v>
      </c>
      <c r="W512" s="16"/>
    </row>
    <row r="513" spans="1:23">
      <c r="A513" s="10">
        <v>494</v>
      </c>
      <c r="B513" s="10">
        <v>1202</v>
      </c>
      <c r="C513" s="11" t="s">
        <v>1087</v>
      </c>
      <c r="D513" s="114" t="s">
        <v>910</v>
      </c>
      <c r="E513" s="142">
        <v>20000</v>
      </c>
      <c r="F513" s="143">
        <f t="shared" ref="F513:F521" si="180">SUM(E513:E513)</f>
        <v>20000</v>
      </c>
      <c r="G513" s="22" t="s">
        <v>1218</v>
      </c>
      <c r="H513" s="13">
        <f t="shared" si="177"/>
        <v>20000</v>
      </c>
      <c r="I513" s="114">
        <f t="shared" si="178"/>
        <v>1325</v>
      </c>
      <c r="J513" s="16">
        <f t="shared" si="178"/>
        <v>877</v>
      </c>
      <c r="K513" s="15">
        <f t="shared" si="172"/>
        <v>22202</v>
      </c>
      <c r="L513" s="16">
        <v>20000</v>
      </c>
      <c r="M513" s="72">
        <v>1325</v>
      </c>
      <c r="N513" s="75">
        <v>877</v>
      </c>
      <c r="O513" s="15">
        <f t="shared" si="173"/>
        <v>22202</v>
      </c>
      <c r="P513" s="15">
        <f t="shared" si="174"/>
        <v>0</v>
      </c>
      <c r="Q513" s="16"/>
      <c r="R513" s="16"/>
      <c r="S513" s="17">
        <f t="shared" si="175"/>
        <v>0</v>
      </c>
      <c r="T513" s="16"/>
      <c r="U513" s="16">
        <f t="shared" si="179"/>
        <v>1000</v>
      </c>
      <c r="V513" s="16">
        <v>200</v>
      </c>
      <c r="W513" s="16"/>
    </row>
    <row r="514" spans="1:23">
      <c r="A514" s="10">
        <v>495</v>
      </c>
      <c r="B514" s="10">
        <v>1203</v>
      </c>
      <c r="C514" s="11" t="s">
        <v>1178</v>
      </c>
      <c r="D514" s="114" t="s">
        <v>910</v>
      </c>
      <c r="E514" s="142">
        <v>24000</v>
      </c>
      <c r="F514" s="143">
        <f t="shared" si="180"/>
        <v>24000</v>
      </c>
      <c r="G514" s="22" t="s">
        <v>1218</v>
      </c>
      <c r="H514" s="13">
        <f t="shared" si="177"/>
        <v>24000</v>
      </c>
      <c r="I514" s="114">
        <f t="shared" si="178"/>
        <v>1399</v>
      </c>
      <c r="J514" s="16">
        <f t="shared" si="178"/>
        <v>932</v>
      </c>
      <c r="K514" s="15">
        <f t="shared" si="172"/>
        <v>26331</v>
      </c>
      <c r="L514" s="16">
        <v>24000</v>
      </c>
      <c r="M514" s="72">
        <v>1399</v>
      </c>
      <c r="N514" s="75">
        <v>932</v>
      </c>
      <c r="O514" s="15">
        <f t="shared" ref="O514:O534" si="181">L514+M514+N514</f>
        <v>26331</v>
      </c>
      <c r="P514" s="15">
        <f t="shared" si="174"/>
        <v>0</v>
      </c>
      <c r="Q514" s="16"/>
      <c r="R514" s="16"/>
      <c r="S514" s="17">
        <f t="shared" si="175"/>
        <v>0</v>
      </c>
      <c r="T514" s="16"/>
      <c r="U514" s="16">
        <f t="shared" si="179"/>
        <v>1200</v>
      </c>
      <c r="V514" s="16">
        <v>140</v>
      </c>
      <c r="W514" s="16"/>
    </row>
    <row r="515" spans="1:23" s="50" customFormat="1">
      <c r="A515" s="10">
        <v>496</v>
      </c>
      <c r="B515" s="42">
        <v>1204</v>
      </c>
      <c r="C515" s="53" t="s">
        <v>1179</v>
      </c>
      <c r="D515" s="44" t="s">
        <v>910</v>
      </c>
      <c r="E515" s="188">
        <v>24000</v>
      </c>
      <c r="F515" s="189">
        <f t="shared" si="180"/>
        <v>24000</v>
      </c>
      <c r="G515" s="54" t="s">
        <v>1218</v>
      </c>
      <c r="H515" s="45">
        <f t="shared" si="177"/>
        <v>24000</v>
      </c>
      <c r="I515" s="114">
        <f t="shared" si="178"/>
        <v>1212</v>
      </c>
      <c r="J515" s="16">
        <f t="shared" si="178"/>
        <v>808</v>
      </c>
      <c r="K515" s="47">
        <f t="shared" ref="K515:K535" si="182">H515+I515+J515</f>
        <v>26020</v>
      </c>
      <c r="L515" s="48">
        <v>21900</v>
      </c>
      <c r="M515" s="73">
        <v>1212</v>
      </c>
      <c r="N515" s="74">
        <v>808</v>
      </c>
      <c r="O515" s="47">
        <f t="shared" si="181"/>
        <v>23920</v>
      </c>
      <c r="P515" s="98">
        <f t="shared" ref="P515:P535" si="183">H515-L515</f>
        <v>2100</v>
      </c>
      <c r="Q515" s="48">
        <v>900</v>
      </c>
      <c r="R515" s="48">
        <v>600</v>
      </c>
      <c r="S515" s="49">
        <f t="shared" ref="S515:S535" si="184">P515+Q515+R515</f>
        <v>3600</v>
      </c>
      <c r="T515" s="48"/>
      <c r="U515" s="16">
        <f t="shared" si="179"/>
        <v>1200</v>
      </c>
      <c r="V515" s="48">
        <v>40</v>
      </c>
      <c r="W515" s="48"/>
    </row>
    <row r="516" spans="1:23">
      <c r="A516" s="10">
        <v>497</v>
      </c>
      <c r="B516" s="10">
        <v>1205</v>
      </c>
      <c r="C516" s="11" t="s">
        <v>1180</v>
      </c>
      <c r="D516" s="114" t="s">
        <v>910</v>
      </c>
      <c r="E516" s="142">
        <v>24000</v>
      </c>
      <c r="F516" s="143">
        <f t="shared" si="180"/>
        <v>24000</v>
      </c>
      <c r="G516" s="22" t="s">
        <v>1218</v>
      </c>
      <c r="H516" s="13">
        <f t="shared" si="177"/>
        <v>24000</v>
      </c>
      <c r="I516" s="114">
        <f t="shared" si="178"/>
        <v>1630</v>
      </c>
      <c r="J516" s="16">
        <f t="shared" si="178"/>
        <v>919</v>
      </c>
      <c r="K516" s="15">
        <f t="shared" si="182"/>
        <v>26549</v>
      </c>
      <c r="L516" s="16">
        <v>24000</v>
      </c>
      <c r="M516" s="72">
        <v>1630</v>
      </c>
      <c r="N516" s="75">
        <v>919</v>
      </c>
      <c r="O516" s="15">
        <f t="shared" si="181"/>
        <v>26549</v>
      </c>
      <c r="P516" s="15">
        <f t="shared" si="183"/>
        <v>0</v>
      </c>
      <c r="Q516" s="16"/>
      <c r="R516" s="16"/>
      <c r="S516" s="17">
        <f t="shared" si="184"/>
        <v>0</v>
      </c>
      <c r="T516" s="16"/>
      <c r="U516" s="16">
        <f t="shared" si="179"/>
        <v>1200</v>
      </c>
      <c r="V516" s="16">
        <v>0</v>
      </c>
      <c r="W516" s="16"/>
    </row>
    <row r="517" spans="1:23">
      <c r="A517" s="10">
        <v>498</v>
      </c>
      <c r="B517" s="10">
        <v>1208</v>
      </c>
      <c r="C517" s="11" t="s">
        <v>793</v>
      </c>
      <c r="D517" s="114" t="s">
        <v>910</v>
      </c>
      <c r="E517" s="142">
        <v>24000</v>
      </c>
      <c r="F517" s="143">
        <f t="shared" si="180"/>
        <v>24000</v>
      </c>
      <c r="G517" s="22" t="s">
        <v>1218</v>
      </c>
      <c r="H517" s="13">
        <f t="shared" si="177"/>
        <v>24000</v>
      </c>
      <c r="I517" s="114">
        <f t="shared" si="178"/>
        <v>1548</v>
      </c>
      <c r="J517" s="16">
        <f t="shared" si="178"/>
        <v>1032</v>
      </c>
      <c r="K517" s="15">
        <f t="shared" si="182"/>
        <v>26580</v>
      </c>
      <c r="L517" s="16">
        <v>24000</v>
      </c>
      <c r="M517" s="72">
        <v>1548</v>
      </c>
      <c r="N517" s="75">
        <v>1032</v>
      </c>
      <c r="O517" s="15">
        <f t="shared" si="181"/>
        <v>26580</v>
      </c>
      <c r="P517" s="15">
        <f t="shared" si="183"/>
        <v>0</v>
      </c>
      <c r="Q517" s="16"/>
      <c r="R517" s="16"/>
      <c r="S517" s="17">
        <f t="shared" si="184"/>
        <v>0</v>
      </c>
      <c r="T517" s="16"/>
      <c r="U517" s="16">
        <f t="shared" si="179"/>
        <v>1200</v>
      </c>
      <c r="V517" s="16">
        <v>50</v>
      </c>
      <c r="W517" s="16"/>
    </row>
    <row r="518" spans="1:23">
      <c r="A518" s="10">
        <v>499</v>
      </c>
      <c r="B518" s="10">
        <v>1209</v>
      </c>
      <c r="C518" s="11" t="s">
        <v>1182</v>
      </c>
      <c r="D518" s="114" t="s">
        <v>910</v>
      </c>
      <c r="E518" s="142">
        <v>24000</v>
      </c>
      <c r="F518" s="143">
        <f t="shared" si="180"/>
        <v>24000</v>
      </c>
      <c r="G518" s="22" t="s">
        <v>1218</v>
      </c>
      <c r="H518" s="13">
        <f t="shared" si="177"/>
        <v>24000</v>
      </c>
      <c r="I518" s="114">
        <f t="shared" si="178"/>
        <v>1440</v>
      </c>
      <c r="J518" s="16">
        <f t="shared" si="178"/>
        <v>961</v>
      </c>
      <c r="K518" s="15">
        <f t="shared" si="182"/>
        <v>26401</v>
      </c>
      <c r="L518" s="16">
        <v>24000</v>
      </c>
      <c r="M518" s="72">
        <v>1440</v>
      </c>
      <c r="N518" s="75">
        <v>961</v>
      </c>
      <c r="O518" s="15">
        <f t="shared" si="181"/>
        <v>26401</v>
      </c>
      <c r="P518" s="15">
        <f t="shared" si="183"/>
        <v>0</v>
      </c>
      <c r="Q518" s="16"/>
      <c r="R518" s="16"/>
      <c r="S518" s="17">
        <f t="shared" si="184"/>
        <v>0</v>
      </c>
      <c r="T518" s="16"/>
      <c r="U518" s="16">
        <f t="shared" si="179"/>
        <v>1200</v>
      </c>
      <c r="V518" s="16">
        <v>140</v>
      </c>
      <c r="W518" s="16"/>
    </row>
    <row r="519" spans="1:23">
      <c r="A519" s="10">
        <v>500</v>
      </c>
      <c r="B519" s="10">
        <v>1210</v>
      </c>
      <c r="C519" s="11" t="s">
        <v>1183</v>
      </c>
      <c r="D519" s="114" t="s">
        <v>911</v>
      </c>
      <c r="E519" s="142">
        <v>24000</v>
      </c>
      <c r="F519" s="143">
        <f t="shared" si="180"/>
        <v>24000</v>
      </c>
      <c r="G519" s="22" t="s">
        <v>1218</v>
      </c>
      <c r="H519" s="13">
        <f t="shared" si="177"/>
        <v>24000</v>
      </c>
      <c r="I519" s="114">
        <f t="shared" si="178"/>
        <v>1432</v>
      </c>
      <c r="J519" s="16">
        <f t="shared" si="178"/>
        <v>956</v>
      </c>
      <c r="K519" s="15">
        <f t="shared" si="182"/>
        <v>26388</v>
      </c>
      <c r="L519" s="16">
        <v>24000</v>
      </c>
      <c r="M519" s="72">
        <v>1432</v>
      </c>
      <c r="N519" s="75">
        <v>956</v>
      </c>
      <c r="O519" s="15">
        <f t="shared" si="181"/>
        <v>26388</v>
      </c>
      <c r="P519" s="15">
        <f t="shared" si="183"/>
        <v>0</v>
      </c>
      <c r="Q519" s="16"/>
      <c r="R519" s="16"/>
      <c r="S519" s="17">
        <f t="shared" si="184"/>
        <v>0</v>
      </c>
      <c r="T519" s="16"/>
      <c r="U519" s="16">
        <f t="shared" si="179"/>
        <v>1200</v>
      </c>
      <c r="V519" s="16">
        <v>0</v>
      </c>
      <c r="W519" s="16"/>
    </row>
    <row r="520" spans="1:23">
      <c r="A520" s="10">
        <v>501</v>
      </c>
      <c r="B520" s="10">
        <v>1212</v>
      </c>
      <c r="C520" s="11" t="s">
        <v>1184</v>
      </c>
      <c r="D520" s="114" t="s">
        <v>910</v>
      </c>
      <c r="E520" s="142">
        <v>24000</v>
      </c>
      <c r="F520" s="143">
        <f t="shared" si="180"/>
        <v>24000</v>
      </c>
      <c r="G520" s="22" t="s">
        <v>1218</v>
      </c>
      <c r="H520" s="13">
        <f t="shared" si="177"/>
        <v>24000</v>
      </c>
      <c r="I520" s="114">
        <f t="shared" si="178"/>
        <v>1437</v>
      </c>
      <c r="J520" s="16">
        <f t="shared" si="178"/>
        <v>954</v>
      </c>
      <c r="K520" s="15">
        <f t="shared" si="182"/>
        <v>26391</v>
      </c>
      <c r="L520" s="16">
        <v>24000</v>
      </c>
      <c r="M520" s="72">
        <v>1437</v>
      </c>
      <c r="N520" s="75">
        <v>954</v>
      </c>
      <c r="O520" s="15">
        <f t="shared" si="181"/>
        <v>26391</v>
      </c>
      <c r="P520" s="15">
        <f t="shared" si="183"/>
        <v>0</v>
      </c>
      <c r="Q520" s="16"/>
      <c r="R520" s="16"/>
      <c r="S520" s="17">
        <f t="shared" si="184"/>
        <v>0</v>
      </c>
      <c r="T520" s="16"/>
      <c r="U520" s="16">
        <f t="shared" si="179"/>
        <v>1200</v>
      </c>
      <c r="V520" s="16">
        <v>150</v>
      </c>
      <c r="W520" s="16"/>
    </row>
    <row r="521" spans="1:23">
      <c r="A521" s="10">
        <v>502</v>
      </c>
      <c r="B521" s="10">
        <v>1217</v>
      </c>
      <c r="C521" s="11" t="s">
        <v>1189</v>
      </c>
      <c r="D521" s="114" t="s">
        <v>910</v>
      </c>
      <c r="E521" s="142">
        <v>24000</v>
      </c>
      <c r="F521" s="143">
        <f t="shared" si="180"/>
        <v>24000</v>
      </c>
      <c r="G521" s="22" t="s">
        <v>1218</v>
      </c>
      <c r="H521" s="13">
        <f t="shared" si="177"/>
        <v>24000</v>
      </c>
      <c r="I521" s="114">
        <f t="shared" si="178"/>
        <v>1924</v>
      </c>
      <c r="J521" s="16">
        <f t="shared" si="178"/>
        <v>1283</v>
      </c>
      <c r="K521" s="15">
        <f t="shared" si="182"/>
        <v>27207</v>
      </c>
      <c r="L521" s="16">
        <v>24000</v>
      </c>
      <c r="M521" s="72">
        <v>1924</v>
      </c>
      <c r="N521" s="75">
        <v>1283</v>
      </c>
      <c r="O521" s="15">
        <f t="shared" si="181"/>
        <v>27207</v>
      </c>
      <c r="P521" s="15">
        <f t="shared" si="183"/>
        <v>0</v>
      </c>
      <c r="Q521" s="16"/>
      <c r="R521" s="16"/>
      <c r="S521" s="17">
        <f t="shared" si="184"/>
        <v>0</v>
      </c>
      <c r="T521" s="16"/>
      <c r="U521" s="16">
        <f t="shared" si="179"/>
        <v>1200</v>
      </c>
      <c r="V521" s="16">
        <v>60</v>
      </c>
      <c r="W521" s="16"/>
    </row>
    <row r="522" spans="1:23" s="86" customFormat="1" ht="18.75">
      <c r="A522" s="84"/>
      <c r="B522" s="84"/>
      <c r="C522" s="81" t="s">
        <v>1288</v>
      </c>
      <c r="D522" s="85"/>
      <c r="E522" s="175">
        <f t="shared" ref="E522:W522" si="185">SUM(E491:E521)</f>
        <v>664000</v>
      </c>
      <c r="F522" s="175">
        <f t="shared" si="185"/>
        <v>664000</v>
      </c>
      <c r="G522" s="70"/>
      <c r="H522" s="70">
        <f t="shared" si="185"/>
        <v>664000</v>
      </c>
      <c r="I522" s="70">
        <f t="shared" si="185"/>
        <v>42766</v>
      </c>
      <c r="J522" s="70">
        <f t="shared" si="185"/>
        <v>27585</v>
      </c>
      <c r="K522" s="70">
        <f t="shared" si="185"/>
        <v>734351</v>
      </c>
      <c r="L522" s="70">
        <f t="shared" si="185"/>
        <v>661900</v>
      </c>
      <c r="M522" s="70">
        <f t="shared" si="185"/>
        <v>42766</v>
      </c>
      <c r="N522" s="70">
        <f t="shared" si="185"/>
        <v>27585</v>
      </c>
      <c r="O522" s="70">
        <f t="shared" si="185"/>
        <v>732251</v>
      </c>
      <c r="P522" s="70">
        <f t="shared" si="185"/>
        <v>2100</v>
      </c>
      <c r="Q522" s="70">
        <f t="shared" si="185"/>
        <v>900</v>
      </c>
      <c r="R522" s="70">
        <f t="shared" si="185"/>
        <v>600</v>
      </c>
      <c r="S522" s="70">
        <f t="shared" si="185"/>
        <v>3600</v>
      </c>
      <c r="T522" s="70">
        <f t="shared" si="185"/>
        <v>0</v>
      </c>
      <c r="U522" s="70">
        <f t="shared" si="185"/>
        <v>33200</v>
      </c>
      <c r="V522" s="70">
        <f t="shared" si="185"/>
        <v>5520</v>
      </c>
      <c r="W522" s="70">
        <f t="shared" si="185"/>
        <v>0</v>
      </c>
    </row>
    <row r="523" spans="1:23">
      <c r="A523" s="10">
        <v>503</v>
      </c>
      <c r="B523" s="10">
        <v>1245</v>
      </c>
      <c r="C523" s="11" t="s">
        <v>1203</v>
      </c>
      <c r="D523" s="114" t="s">
        <v>913</v>
      </c>
      <c r="E523" s="142">
        <v>24000</v>
      </c>
      <c r="F523" s="143">
        <f t="shared" ref="F523:F527" si="186">SUM(E523:E523)</f>
        <v>24000</v>
      </c>
      <c r="G523" s="22" t="s">
        <v>1220</v>
      </c>
      <c r="H523" s="13">
        <f t="shared" ref="H523:H543" si="187">F523</f>
        <v>24000</v>
      </c>
      <c r="I523" s="114">
        <v>1480</v>
      </c>
      <c r="J523" s="16">
        <v>980</v>
      </c>
      <c r="K523" s="15">
        <f t="shared" si="182"/>
        <v>26460</v>
      </c>
      <c r="L523" s="16">
        <v>24000</v>
      </c>
      <c r="M523" s="72">
        <v>1480</v>
      </c>
      <c r="N523" s="75">
        <v>980</v>
      </c>
      <c r="O523" s="15">
        <f t="shared" si="181"/>
        <v>26460</v>
      </c>
      <c r="P523" s="15">
        <f t="shared" si="183"/>
        <v>0</v>
      </c>
      <c r="Q523" s="16"/>
      <c r="R523" s="16"/>
      <c r="S523" s="17">
        <f t="shared" si="184"/>
        <v>0</v>
      </c>
      <c r="T523" s="16"/>
      <c r="U523" s="16">
        <f t="shared" ref="U523:U543" si="188">F523/100*5</f>
        <v>1200</v>
      </c>
      <c r="V523" s="16">
        <v>50</v>
      </c>
      <c r="W523" s="16"/>
    </row>
    <row r="524" spans="1:23">
      <c r="A524" s="10">
        <v>504</v>
      </c>
      <c r="B524" s="10">
        <v>1246</v>
      </c>
      <c r="C524" s="11" t="s">
        <v>1204</v>
      </c>
      <c r="D524" s="114" t="s">
        <v>913</v>
      </c>
      <c r="E524" s="142">
        <v>24000</v>
      </c>
      <c r="F524" s="143">
        <f t="shared" si="186"/>
        <v>24000</v>
      </c>
      <c r="G524" s="22" t="s">
        <v>1220</v>
      </c>
      <c r="H524" s="13">
        <f t="shared" si="187"/>
        <v>24000</v>
      </c>
      <c r="I524" s="114">
        <v>1455</v>
      </c>
      <c r="J524" s="16">
        <v>1009</v>
      </c>
      <c r="K524" s="15">
        <f t="shared" si="182"/>
        <v>26464</v>
      </c>
      <c r="L524" s="16">
        <v>24000</v>
      </c>
      <c r="M524" s="72">
        <v>1455</v>
      </c>
      <c r="N524" s="75">
        <v>1009</v>
      </c>
      <c r="O524" s="15">
        <f t="shared" si="181"/>
        <v>26464</v>
      </c>
      <c r="P524" s="15">
        <f t="shared" si="183"/>
        <v>0</v>
      </c>
      <c r="Q524" s="16"/>
      <c r="R524" s="16"/>
      <c r="S524" s="17">
        <f t="shared" si="184"/>
        <v>0</v>
      </c>
      <c r="T524" s="16"/>
      <c r="U524" s="16">
        <f t="shared" si="188"/>
        <v>1200</v>
      </c>
      <c r="V524" s="16">
        <v>220</v>
      </c>
      <c r="W524" s="16"/>
    </row>
    <row r="525" spans="1:23">
      <c r="A525" s="10">
        <v>505</v>
      </c>
      <c r="B525" s="10">
        <v>1247</v>
      </c>
      <c r="C525" s="11" t="s">
        <v>967</v>
      </c>
      <c r="D525" s="114" t="s">
        <v>913</v>
      </c>
      <c r="E525" s="142">
        <v>24000</v>
      </c>
      <c r="F525" s="143">
        <f t="shared" si="186"/>
        <v>24000</v>
      </c>
      <c r="G525" s="22" t="s">
        <v>1220</v>
      </c>
      <c r="H525" s="13">
        <f t="shared" si="187"/>
        <v>24000</v>
      </c>
      <c r="I525" s="114">
        <v>1440</v>
      </c>
      <c r="J525" s="16">
        <v>961</v>
      </c>
      <c r="K525" s="15">
        <f t="shared" si="182"/>
        <v>26401</v>
      </c>
      <c r="L525" s="16">
        <v>24000</v>
      </c>
      <c r="M525" s="72">
        <v>1440</v>
      </c>
      <c r="N525" s="75">
        <v>961</v>
      </c>
      <c r="O525" s="15">
        <f t="shared" si="181"/>
        <v>26401</v>
      </c>
      <c r="P525" s="15">
        <f t="shared" si="183"/>
        <v>0</v>
      </c>
      <c r="Q525" s="16"/>
      <c r="R525" s="16"/>
      <c r="S525" s="17">
        <f t="shared" si="184"/>
        <v>0</v>
      </c>
      <c r="T525" s="16"/>
      <c r="U525" s="16">
        <f t="shared" si="188"/>
        <v>1200</v>
      </c>
      <c r="V525" s="16">
        <v>170</v>
      </c>
      <c r="W525" s="16"/>
    </row>
    <row r="526" spans="1:23">
      <c r="A526" s="10">
        <v>506</v>
      </c>
      <c r="B526" s="10">
        <v>1248</v>
      </c>
      <c r="C526" s="11" t="s">
        <v>805</v>
      </c>
      <c r="D526" s="114" t="s">
        <v>913</v>
      </c>
      <c r="E526" s="142">
        <v>24000</v>
      </c>
      <c r="F526" s="143">
        <f t="shared" si="186"/>
        <v>24000</v>
      </c>
      <c r="G526" s="22" t="s">
        <v>1220</v>
      </c>
      <c r="H526" s="13">
        <f t="shared" si="187"/>
        <v>24000</v>
      </c>
      <c r="I526" s="114">
        <v>1576</v>
      </c>
      <c r="J526" s="16">
        <v>1150</v>
      </c>
      <c r="K526" s="15">
        <f t="shared" si="182"/>
        <v>26726</v>
      </c>
      <c r="L526" s="16">
        <v>24000</v>
      </c>
      <c r="M526" s="72">
        <v>1576</v>
      </c>
      <c r="N526" s="75">
        <v>1150</v>
      </c>
      <c r="O526" s="15">
        <f t="shared" si="181"/>
        <v>26726</v>
      </c>
      <c r="P526" s="15">
        <f t="shared" si="183"/>
        <v>0</v>
      </c>
      <c r="Q526" s="16"/>
      <c r="R526" s="16"/>
      <c r="S526" s="17">
        <f t="shared" si="184"/>
        <v>0</v>
      </c>
      <c r="T526" s="16"/>
      <c r="U526" s="16">
        <f t="shared" si="188"/>
        <v>1200</v>
      </c>
      <c r="V526" s="16">
        <v>180</v>
      </c>
      <c r="W526" s="16"/>
    </row>
    <row r="527" spans="1:23" s="50" customFormat="1">
      <c r="A527" s="10">
        <v>507</v>
      </c>
      <c r="B527" s="42">
        <v>1249</v>
      </c>
      <c r="C527" s="53" t="s">
        <v>1205</v>
      </c>
      <c r="D527" s="44" t="s">
        <v>913</v>
      </c>
      <c r="E527" s="188">
        <v>24000</v>
      </c>
      <c r="F527" s="189">
        <f t="shared" si="186"/>
        <v>24000</v>
      </c>
      <c r="G527" s="54" t="s">
        <v>1220</v>
      </c>
      <c r="H527" s="45">
        <f t="shared" si="187"/>
        <v>24000</v>
      </c>
      <c r="I527" s="44">
        <v>1496</v>
      </c>
      <c r="J527" s="48">
        <v>936</v>
      </c>
      <c r="K527" s="47">
        <f t="shared" si="182"/>
        <v>26432</v>
      </c>
      <c r="L527" s="48">
        <v>22000</v>
      </c>
      <c r="M527" s="73">
        <v>865</v>
      </c>
      <c r="N527" s="74">
        <v>577</v>
      </c>
      <c r="O527" s="47">
        <f t="shared" si="181"/>
        <v>23442</v>
      </c>
      <c r="P527" s="98">
        <f t="shared" si="183"/>
        <v>2000</v>
      </c>
      <c r="Q527" s="48">
        <v>840</v>
      </c>
      <c r="R527" s="48">
        <v>560</v>
      </c>
      <c r="S527" s="49">
        <f t="shared" si="184"/>
        <v>3400</v>
      </c>
      <c r="T527" s="48"/>
      <c r="U527" s="16">
        <f t="shared" si="188"/>
        <v>1200</v>
      </c>
      <c r="V527" s="48">
        <v>0</v>
      </c>
      <c r="W527" s="48"/>
    </row>
    <row r="528" spans="1:23">
      <c r="A528" s="10">
        <v>508</v>
      </c>
      <c r="B528" s="10">
        <v>1250</v>
      </c>
      <c r="C528" s="11" t="s">
        <v>1206</v>
      </c>
      <c r="D528" s="114" t="s">
        <v>913</v>
      </c>
      <c r="E528" s="142">
        <v>24000</v>
      </c>
      <c r="F528" s="143">
        <f t="shared" ref="F528:F543" si="189">SUM(E528:E528)</f>
        <v>24000</v>
      </c>
      <c r="G528" s="22" t="s">
        <v>1220</v>
      </c>
      <c r="H528" s="13">
        <f t="shared" si="187"/>
        <v>24000</v>
      </c>
      <c r="I528" s="114">
        <v>1629</v>
      </c>
      <c r="J528" s="16">
        <v>1077</v>
      </c>
      <c r="K528" s="15">
        <f t="shared" si="182"/>
        <v>26706</v>
      </c>
      <c r="L528" s="16">
        <v>24000</v>
      </c>
      <c r="M528" s="72">
        <v>1629</v>
      </c>
      <c r="N528" s="75">
        <v>1077</v>
      </c>
      <c r="O528" s="15">
        <f t="shared" si="181"/>
        <v>26706</v>
      </c>
      <c r="P528" s="15">
        <f t="shared" si="183"/>
        <v>0</v>
      </c>
      <c r="Q528" s="16"/>
      <c r="R528" s="16"/>
      <c r="S528" s="17">
        <f t="shared" si="184"/>
        <v>0</v>
      </c>
      <c r="T528" s="16"/>
      <c r="U528" s="16">
        <f t="shared" si="188"/>
        <v>1200</v>
      </c>
      <c r="V528" s="16">
        <v>210</v>
      </c>
      <c r="W528" s="16"/>
    </row>
    <row r="529" spans="1:23">
      <c r="A529" s="10">
        <v>509</v>
      </c>
      <c r="B529" s="10">
        <v>1251</v>
      </c>
      <c r="C529" s="11" t="s">
        <v>1207</v>
      </c>
      <c r="D529" s="114" t="s">
        <v>913</v>
      </c>
      <c r="E529" s="142">
        <v>24000</v>
      </c>
      <c r="F529" s="143">
        <f t="shared" si="189"/>
        <v>24000</v>
      </c>
      <c r="G529" s="22" t="s">
        <v>1220</v>
      </c>
      <c r="H529" s="13">
        <f t="shared" si="187"/>
        <v>24000</v>
      </c>
      <c r="I529" s="114">
        <v>1505</v>
      </c>
      <c r="J529" s="16">
        <v>1000</v>
      </c>
      <c r="K529" s="15">
        <f t="shared" si="182"/>
        <v>26505</v>
      </c>
      <c r="L529" s="16">
        <v>24000</v>
      </c>
      <c r="M529" s="72">
        <v>1505</v>
      </c>
      <c r="N529" s="75">
        <v>1000</v>
      </c>
      <c r="O529" s="15">
        <f t="shared" si="181"/>
        <v>26505</v>
      </c>
      <c r="P529" s="15">
        <f t="shared" si="183"/>
        <v>0</v>
      </c>
      <c r="Q529" s="16"/>
      <c r="R529" s="16"/>
      <c r="S529" s="17">
        <f t="shared" si="184"/>
        <v>0</v>
      </c>
      <c r="T529" s="16"/>
      <c r="U529" s="16">
        <f t="shared" si="188"/>
        <v>1200</v>
      </c>
      <c r="V529" s="16">
        <v>240</v>
      </c>
      <c r="W529" s="16"/>
    </row>
    <row r="530" spans="1:23">
      <c r="A530" s="10">
        <v>510</v>
      </c>
      <c r="B530" s="10">
        <v>1252</v>
      </c>
      <c r="C530" s="11" t="s">
        <v>1208</v>
      </c>
      <c r="D530" s="114" t="s">
        <v>913</v>
      </c>
      <c r="E530" s="142">
        <v>24000</v>
      </c>
      <c r="F530" s="143">
        <f t="shared" si="189"/>
        <v>24000</v>
      </c>
      <c r="G530" s="22" t="s">
        <v>1220</v>
      </c>
      <c r="H530" s="13">
        <f t="shared" si="187"/>
        <v>24000</v>
      </c>
      <c r="I530" s="114">
        <v>1498</v>
      </c>
      <c r="J530" s="16">
        <v>995</v>
      </c>
      <c r="K530" s="15">
        <f t="shared" si="182"/>
        <v>26493</v>
      </c>
      <c r="L530" s="16">
        <v>24000</v>
      </c>
      <c r="M530" s="72">
        <v>1498</v>
      </c>
      <c r="N530" s="75">
        <v>995</v>
      </c>
      <c r="O530" s="15">
        <f t="shared" si="181"/>
        <v>26493</v>
      </c>
      <c r="P530" s="15">
        <f t="shared" si="183"/>
        <v>0</v>
      </c>
      <c r="Q530" s="16"/>
      <c r="R530" s="16"/>
      <c r="S530" s="17">
        <f t="shared" si="184"/>
        <v>0</v>
      </c>
      <c r="T530" s="16"/>
      <c r="U530" s="16">
        <f t="shared" si="188"/>
        <v>1200</v>
      </c>
      <c r="V530" s="16">
        <v>200</v>
      </c>
      <c r="W530" s="16"/>
    </row>
    <row r="531" spans="1:23">
      <c r="A531" s="10">
        <v>511</v>
      </c>
      <c r="B531" s="10">
        <v>1253</v>
      </c>
      <c r="C531" s="11" t="s">
        <v>1135</v>
      </c>
      <c r="D531" s="114" t="s">
        <v>913</v>
      </c>
      <c r="E531" s="142">
        <v>24000</v>
      </c>
      <c r="F531" s="143">
        <f t="shared" si="189"/>
        <v>24000</v>
      </c>
      <c r="G531" s="22" t="s">
        <v>1220</v>
      </c>
      <c r="H531" s="13">
        <f t="shared" si="187"/>
        <v>24000</v>
      </c>
      <c r="I531" s="114">
        <v>1514</v>
      </c>
      <c r="J531" s="16">
        <v>1002</v>
      </c>
      <c r="K531" s="15">
        <f t="shared" si="182"/>
        <v>26516</v>
      </c>
      <c r="L531" s="16">
        <v>24000</v>
      </c>
      <c r="M531" s="72">
        <v>1514</v>
      </c>
      <c r="N531" s="75">
        <v>1002</v>
      </c>
      <c r="O531" s="15">
        <f t="shared" si="181"/>
        <v>26516</v>
      </c>
      <c r="P531" s="15">
        <f t="shared" si="183"/>
        <v>0</v>
      </c>
      <c r="Q531" s="16"/>
      <c r="R531" s="16"/>
      <c r="S531" s="17">
        <f t="shared" si="184"/>
        <v>0</v>
      </c>
      <c r="T531" s="16"/>
      <c r="U531" s="16">
        <f t="shared" si="188"/>
        <v>1200</v>
      </c>
      <c r="V531" s="16">
        <v>120</v>
      </c>
      <c r="W531" s="16"/>
    </row>
    <row r="532" spans="1:23">
      <c r="A532" s="10">
        <v>512</v>
      </c>
      <c r="B532" s="10">
        <v>1254</v>
      </c>
      <c r="C532" s="11" t="s">
        <v>216</v>
      </c>
      <c r="D532" s="114" t="s">
        <v>913</v>
      </c>
      <c r="E532" s="142">
        <v>24000</v>
      </c>
      <c r="F532" s="143">
        <f t="shared" si="189"/>
        <v>24000</v>
      </c>
      <c r="G532" s="22" t="s">
        <v>1220</v>
      </c>
      <c r="H532" s="13">
        <f t="shared" si="187"/>
        <v>24000</v>
      </c>
      <c r="I532" s="114">
        <v>654</v>
      </c>
      <c r="J532" s="16">
        <v>436</v>
      </c>
      <c r="K532" s="15">
        <f t="shared" si="182"/>
        <v>25090</v>
      </c>
      <c r="L532" s="16">
        <v>24000</v>
      </c>
      <c r="M532" s="72">
        <v>654</v>
      </c>
      <c r="N532" s="75">
        <v>436</v>
      </c>
      <c r="O532" s="15">
        <f t="shared" si="181"/>
        <v>25090</v>
      </c>
      <c r="P532" s="15">
        <f t="shared" si="183"/>
        <v>0</v>
      </c>
      <c r="Q532" s="16"/>
      <c r="R532" s="16"/>
      <c r="S532" s="17">
        <f t="shared" si="184"/>
        <v>0</v>
      </c>
      <c r="T532" s="16"/>
      <c r="U532" s="16">
        <f t="shared" si="188"/>
        <v>1200</v>
      </c>
      <c r="V532" s="16">
        <v>0</v>
      </c>
      <c r="W532" s="16"/>
    </row>
    <row r="533" spans="1:23">
      <c r="A533" s="10">
        <v>513</v>
      </c>
      <c r="B533" s="10">
        <v>1255</v>
      </c>
      <c r="C533" s="11" t="s">
        <v>1209</v>
      </c>
      <c r="D533" s="114" t="s">
        <v>913</v>
      </c>
      <c r="E533" s="142">
        <v>24000</v>
      </c>
      <c r="F533" s="143">
        <f t="shared" si="189"/>
        <v>24000</v>
      </c>
      <c r="G533" s="22" t="s">
        <v>1220</v>
      </c>
      <c r="H533" s="13">
        <f t="shared" si="187"/>
        <v>24000</v>
      </c>
      <c r="I533" s="114">
        <v>1499</v>
      </c>
      <c r="J533" s="16">
        <v>995</v>
      </c>
      <c r="K533" s="15">
        <f t="shared" si="182"/>
        <v>26494</v>
      </c>
      <c r="L533" s="16">
        <v>24000</v>
      </c>
      <c r="M533" s="72">
        <v>1499</v>
      </c>
      <c r="N533" s="75">
        <v>995</v>
      </c>
      <c r="O533" s="15">
        <f t="shared" si="181"/>
        <v>26494</v>
      </c>
      <c r="P533" s="15">
        <f t="shared" si="183"/>
        <v>0</v>
      </c>
      <c r="Q533" s="16"/>
      <c r="R533" s="16"/>
      <c r="S533" s="17">
        <f t="shared" si="184"/>
        <v>0</v>
      </c>
      <c r="T533" s="16"/>
      <c r="U533" s="16">
        <f t="shared" si="188"/>
        <v>1200</v>
      </c>
      <c r="V533" s="16">
        <v>150</v>
      </c>
      <c r="W533" s="16"/>
    </row>
    <row r="534" spans="1:23" s="50" customFormat="1">
      <c r="A534" s="10">
        <v>514</v>
      </c>
      <c r="B534" s="42">
        <v>1265</v>
      </c>
      <c r="C534" s="53" t="s">
        <v>232</v>
      </c>
      <c r="D534" s="51">
        <v>41126</v>
      </c>
      <c r="E534" s="188">
        <v>24000</v>
      </c>
      <c r="F534" s="189">
        <f t="shared" si="189"/>
        <v>24000</v>
      </c>
      <c r="G534" s="54" t="s">
        <v>899</v>
      </c>
      <c r="H534" s="45">
        <f t="shared" si="187"/>
        <v>24000</v>
      </c>
      <c r="I534" s="44">
        <v>1440</v>
      </c>
      <c r="J534" s="48">
        <v>960</v>
      </c>
      <c r="K534" s="47">
        <f t="shared" si="182"/>
        <v>26400</v>
      </c>
      <c r="L534" s="48">
        <v>1000</v>
      </c>
      <c r="M534" s="73">
        <v>120</v>
      </c>
      <c r="N534" s="74">
        <v>80</v>
      </c>
      <c r="O534" s="47">
        <f t="shared" si="181"/>
        <v>1200</v>
      </c>
      <c r="P534" s="98">
        <f t="shared" si="183"/>
        <v>23000</v>
      </c>
      <c r="Q534" s="48">
        <v>1320</v>
      </c>
      <c r="R534" s="48">
        <v>880</v>
      </c>
      <c r="S534" s="49">
        <f t="shared" si="184"/>
        <v>25200</v>
      </c>
      <c r="T534" s="48"/>
      <c r="U534" s="16">
        <f t="shared" si="188"/>
        <v>1200</v>
      </c>
      <c r="V534" s="48">
        <v>10</v>
      </c>
      <c r="W534" s="48"/>
    </row>
    <row r="535" spans="1:23" s="50" customFormat="1">
      <c r="A535" s="10">
        <v>515</v>
      </c>
      <c r="B535" s="42">
        <v>1266</v>
      </c>
      <c r="C535" s="53" t="s">
        <v>279</v>
      </c>
      <c r="D535" s="51">
        <v>41126</v>
      </c>
      <c r="E535" s="188">
        <v>24000</v>
      </c>
      <c r="F535" s="189">
        <f t="shared" si="189"/>
        <v>24000</v>
      </c>
      <c r="G535" s="54" t="s">
        <v>899</v>
      </c>
      <c r="H535" s="45">
        <f t="shared" si="187"/>
        <v>24000</v>
      </c>
      <c r="I535" s="44">
        <v>1716</v>
      </c>
      <c r="J535" s="48">
        <v>1144</v>
      </c>
      <c r="K535" s="47">
        <f t="shared" si="182"/>
        <v>26860</v>
      </c>
      <c r="L535" s="48">
        <v>12000</v>
      </c>
      <c r="M535" s="73">
        <v>1158</v>
      </c>
      <c r="N535" s="74">
        <v>772</v>
      </c>
      <c r="O535" s="47">
        <f t="shared" ref="O535:O562" si="190">L535+M535+N535</f>
        <v>13930</v>
      </c>
      <c r="P535" s="98">
        <f t="shared" si="183"/>
        <v>12000</v>
      </c>
      <c r="Q535" s="48">
        <v>780</v>
      </c>
      <c r="R535" s="48">
        <v>520</v>
      </c>
      <c r="S535" s="49">
        <f t="shared" si="184"/>
        <v>13300</v>
      </c>
      <c r="T535" s="48"/>
      <c r="U535" s="16">
        <f t="shared" si="188"/>
        <v>1200</v>
      </c>
      <c r="V535" s="48">
        <v>50</v>
      </c>
      <c r="W535" s="48"/>
    </row>
    <row r="536" spans="1:23" s="50" customFormat="1">
      <c r="A536" s="10">
        <v>516</v>
      </c>
      <c r="B536" s="42">
        <v>1267</v>
      </c>
      <c r="C536" s="53" t="s">
        <v>277</v>
      </c>
      <c r="D536" s="51">
        <v>41126</v>
      </c>
      <c r="E536" s="188">
        <v>24000</v>
      </c>
      <c r="F536" s="189">
        <f t="shared" si="189"/>
        <v>24000</v>
      </c>
      <c r="G536" s="54" t="s">
        <v>899</v>
      </c>
      <c r="H536" s="45">
        <f t="shared" si="187"/>
        <v>24000</v>
      </c>
      <c r="I536" s="44">
        <v>1722</v>
      </c>
      <c r="J536" s="48">
        <v>1148</v>
      </c>
      <c r="K536" s="47">
        <f t="shared" ref="K536:K562" si="191">H536+I536+J536</f>
        <v>26870</v>
      </c>
      <c r="L536" s="48">
        <v>10000</v>
      </c>
      <c r="M536" s="73">
        <v>1710</v>
      </c>
      <c r="N536" s="74">
        <v>628</v>
      </c>
      <c r="O536" s="47">
        <f t="shared" si="190"/>
        <v>12338</v>
      </c>
      <c r="P536" s="98">
        <f t="shared" ref="P536:P562" si="192">H536-L536</f>
        <v>14000</v>
      </c>
      <c r="Q536" s="48">
        <v>780</v>
      </c>
      <c r="R536" s="48">
        <v>520</v>
      </c>
      <c r="S536" s="49">
        <f t="shared" ref="S536:S562" si="193">P536+Q536+R536</f>
        <v>15300</v>
      </c>
      <c r="T536" s="48"/>
      <c r="U536" s="16">
        <f t="shared" si="188"/>
        <v>1200</v>
      </c>
      <c r="V536" s="48">
        <v>40</v>
      </c>
      <c r="W536" s="48"/>
    </row>
    <row r="537" spans="1:23">
      <c r="A537" s="10">
        <v>517</v>
      </c>
      <c r="B537" s="10">
        <v>1268</v>
      </c>
      <c r="C537" s="11" t="s">
        <v>1038</v>
      </c>
      <c r="D537" s="21">
        <v>41126</v>
      </c>
      <c r="E537" s="142">
        <v>24000</v>
      </c>
      <c r="F537" s="143">
        <f t="shared" si="189"/>
        <v>24000</v>
      </c>
      <c r="G537" s="22" t="s">
        <v>899</v>
      </c>
      <c r="H537" s="13">
        <f t="shared" si="187"/>
        <v>24000</v>
      </c>
      <c r="I537" s="114">
        <v>1502</v>
      </c>
      <c r="J537" s="16">
        <v>1004</v>
      </c>
      <c r="K537" s="15">
        <f t="shared" si="191"/>
        <v>26506</v>
      </c>
      <c r="L537" s="16">
        <v>24000</v>
      </c>
      <c r="M537" s="72">
        <v>1502</v>
      </c>
      <c r="N537" s="75">
        <v>1004</v>
      </c>
      <c r="O537" s="15">
        <f t="shared" si="190"/>
        <v>26506</v>
      </c>
      <c r="P537" s="15">
        <f t="shared" si="192"/>
        <v>0</v>
      </c>
      <c r="Q537" s="16"/>
      <c r="R537" s="16"/>
      <c r="S537" s="17">
        <f t="shared" si="193"/>
        <v>0</v>
      </c>
      <c r="T537" s="16"/>
      <c r="U537" s="16">
        <f t="shared" si="188"/>
        <v>1200</v>
      </c>
      <c r="V537" s="16">
        <v>200</v>
      </c>
      <c r="W537" s="16"/>
    </row>
    <row r="538" spans="1:23">
      <c r="A538" s="10">
        <v>518</v>
      </c>
      <c r="B538" s="10">
        <v>1269</v>
      </c>
      <c r="C538" s="11" t="s">
        <v>1039</v>
      </c>
      <c r="D538" s="21">
        <v>41126</v>
      </c>
      <c r="E538" s="142">
        <v>24000</v>
      </c>
      <c r="F538" s="143">
        <f t="shared" si="189"/>
        <v>24000</v>
      </c>
      <c r="G538" s="22" t="s">
        <v>899</v>
      </c>
      <c r="H538" s="13">
        <f t="shared" si="187"/>
        <v>24000</v>
      </c>
      <c r="I538" s="114">
        <v>1472</v>
      </c>
      <c r="J538" s="16">
        <v>984</v>
      </c>
      <c r="K538" s="15">
        <f t="shared" si="191"/>
        <v>26456</v>
      </c>
      <c r="L538" s="16">
        <v>24000</v>
      </c>
      <c r="M538" s="72">
        <v>1472</v>
      </c>
      <c r="N538" s="75">
        <v>984</v>
      </c>
      <c r="O538" s="15">
        <f t="shared" si="190"/>
        <v>26456</v>
      </c>
      <c r="P538" s="15">
        <f t="shared" si="192"/>
        <v>0</v>
      </c>
      <c r="Q538" s="16"/>
      <c r="R538" s="16"/>
      <c r="S538" s="17">
        <f t="shared" si="193"/>
        <v>0</v>
      </c>
      <c r="T538" s="16"/>
      <c r="U538" s="16">
        <f t="shared" si="188"/>
        <v>1200</v>
      </c>
      <c r="V538" s="16">
        <v>150</v>
      </c>
      <c r="W538" s="16"/>
    </row>
    <row r="539" spans="1:23">
      <c r="A539" s="10">
        <v>519</v>
      </c>
      <c r="B539" s="10">
        <v>1270</v>
      </c>
      <c r="C539" s="11" t="s">
        <v>1040</v>
      </c>
      <c r="D539" s="21">
        <v>41126</v>
      </c>
      <c r="E539" s="142">
        <v>24000</v>
      </c>
      <c r="F539" s="143">
        <f t="shared" si="189"/>
        <v>24000</v>
      </c>
      <c r="G539" s="22" t="s">
        <v>899</v>
      </c>
      <c r="H539" s="13">
        <f t="shared" si="187"/>
        <v>24000</v>
      </c>
      <c r="I539" s="114">
        <v>1472</v>
      </c>
      <c r="J539" s="16">
        <v>984</v>
      </c>
      <c r="K539" s="15">
        <f t="shared" si="191"/>
        <v>26456</v>
      </c>
      <c r="L539" s="16">
        <v>24000</v>
      </c>
      <c r="M539" s="72">
        <v>1472</v>
      </c>
      <c r="N539" s="75">
        <v>984</v>
      </c>
      <c r="O539" s="15">
        <f t="shared" si="190"/>
        <v>26456</v>
      </c>
      <c r="P539" s="15">
        <f t="shared" si="192"/>
        <v>0</v>
      </c>
      <c r="Q539" s="16"/>
      <c r="R539" s="16"/>
      <c r="S539" s="17">
        <f t="shared" si="193"/>
        <v>0</v>
      </c>
      <c r="T539" s="16"/>
      <c r="U539" s="16">
        <f t="shared" si="188"/>
        <v>1200</v>
      </c>
      <c r="V539" s="16">
        <v>150</v>
      </c>
      <c r="W539" s="16"/>
    </row>
    <row r="540" spans="1:23" s="50" customFormat="1">
      <c r="A540" s="10">
        <v>520</v>
      </c>
      <c r="B540" s="42">
        <v>1276</v>
      </c>
      <c r="C540" s="53" t="s">
        <v>1045</v>
      </c>
      <c r="D540" s="51">
        <v>41126</v>
      </c>
      <c r="E540" s="188">
        <v>24000</v>
      </c>
      <c r="F540" s="189">
        <f t="shared" si="189"/>
        <v>24000</v>
      </c>
      <c r="G540" s="55">
        <v>41130</v>
      </c>
      <c r="H540" s="45">
        <f t="shared" si="187"/>
        <v>24000</v>
      </c>
      <c r="I540" s="44">
        <v>1500</v>
      </c>
      <c r="J540" s="48">
        <v>1000</v>
      </c>
      <c r="K540" s="47">
        <f t="shared" si="191"/>
        <v>26500</v>
      </c>
      <c r="L540" s="48">
        <v>16000</v>
      </c>
      <c r="M540" s="73">
        <v>600</v>
      </c>
      <c r="N540" s="74">
        <v>400</v>
      </c>
      <c r="O540" s="47">
        <f t="shared" si="190"/>
        <v>17000</v>
      </c>
      <c r="P540" s="98">
        <f t="shared" si="192"/>
        <v>8000</v>
      </c>
      <c r="Q540" s="48">
        <v>960</v>
      </c>
      <c r="R540" s="48">
        <v>640</v>
      </c>
      <c r="S540" s="49">
        <f t="shared" si="193"/>
        <v>9600</v>
      </c>
      <c r="T540" s="48"/>
      <c r="U540" s="16">
        <f t="shared" si="188"/>
        <v>1200</v>
      </c>
      <c r="V540" s="48">
        <v>0</v>
      </c>
      <c r="W540" s="48"/>
    </row>
    <row r="541" spans="1:23" s="50" customFormat="1">
      <c r="A541" s="10">
        <v>521</v>
      </c>
      <c r="B541" s="42">
        <v>1277</v>
      </c>
      <c r="C541" s="53" t="s">
        <v>997</v>
      </c>
      <c r="D541" s="51">
        <v>41126</v>
      </c>
      <c r="E541" s="188">
        <v>24000</v>
      </c>
      <c r="F541" s="189">
        <f t="shared" si="189"/>
        <v>24000</v>
      </c>
      <c r="G541" s="55">
        <v>41130</v>
      </c>
      <c r="H541" s="45">
        <f t="shared" si="187"/>
        <v>24000</v>
      </c>
      <c r="I541" s="44">
        <v>1500</v>
      </c>
      <c r="J541" s="48">
        <v>1000</v>
      </c>
      <c r="K541" s="47">
        <f t="shared" si="191"/>
        <v>26500</v>
      </c>
      <c r="L541" s="48">
        <v>14500</v>
      </c>
      <c r="M541" s="73">
        <v>1500</v>
      </c>
      <c r="N541" s="74">
        <v>1000</v>
      </c>
      <c r="O541" s="47">
        <f t="shared" si="190"/>
        <v>17000</v>
      </c>
      <c r="P541" s="98">
        <f t="shared" si="192"/>
        <v>9500</v>
      </c>
      <c r="Q541" s="48">
        <v>1140</v>
      </c>
      <c r="R541" s="48">
        <v>760</v>
      </c>
      <c r="S541" s="49">
        <f t="shared" si="193"/>
        <v>11400</v>
      </c>
      <c r="T541" s="48"/>
      <c r="U541" s="16">
        <f t="shared" si="188"/>
        <v>1200</v>
      </c>
      <c r="V541" s="48">
        <v>0</v>
      </c>
      <c r="W541" s="48"/>
    </row>
    <row r="542" spans="1:23">
      <c r="A542" s="10">
        <v>522</v>
      </c>
      <c r="B542" s="10">
        <v>1278</v>
      </c>
      <c r="C542" s="11" t="s">
        <v>1046</v>
      </c>
      <c r="D542" s="21">
        <v>41126</v>
      </c>
      <c r="E542" s="142">
        <v>24000</v>
      </c>
      <c r="F542" s="143">
        <f t="shared" si="189"/>
        <v>24000</v>
      </c>
      <c r="G542" s="23">
        <v>41130</v>
      </c>
      <c r="H542" s="13">
        <f t="shared" si="187"/>
        <v>24000</v>
      </c>
      <c r="I542" s="114">
        <v>1860</v>
      </c>
      <c r="J542" s="16">
        <v>1240</v>
      </c>
      <c r="K542" s="15">
        <f t="shared" si="191"/>
        <v>27100</v>
      </c>
      <c r="L542" s="16">
        <v>24000</v>
      </c>
      <c r="M542" s="72">
        <v>1860</v>
      </c>
      <c r="N542" s="75">
        <v>1240</v>
      </c>
      <c r="O542" s="15">
        <f t="shared" si="190"/>
        <v>27100</v>
      </c>
      <c r="P542" s="15">
        <f t="shared" si="192"/>
        <v>0</v>
      </c>
      <c r="Q542" s="16"/>
      <c r="R542" s="16"/>
      <c r="S542" s="17">
        <f t="shared" si="193"/>
        <v>0</v>
      </c>
      <c r="T542" s="16"/>
      <c r="U542" s="16">
        <f t="shared" si="188"/>
        <v>1200</v>
      </c>
      <c r="V542" s="16">
        <v>0</v>
      </c>
      <c r="W542" s="16"/>
    </row>
    <row r="543" spans="1:23">
      <c r="A543" s="10">
        <v>523</v>
      </c>
      <c r="B543" s="10">
        <v>1279</v>
      </c>
      <c r="C543" s="11" t="s">
        <v>1047</v>
      </c>
      <c r="D543" s="21">
        <v>41126</v>
      </c>
      <c r="E543" s="142">
        <v>24000</v>
      </c>
      <c r="F543" s="143">
        <f t="shared" si="189"/>
        <v>24000</v>
      </c>
      <c r="G543" s="23">
        <v>41130</v>
      </c>
      <c r="H543" s="13">
        <f t="shared" si="187"/>
        <v>24000</v>
      </c>
      <c r="I543" s="114">
        <v>1410</v>
      </c>
      <c r="J543" s="16">
        <v>940</v>
      </c>
      <c r="K543" s="15">
        <f t="shared" si="191"/>
        <v>26350</v>
      </c>
      <c r="L543" s="16">
        <v>24000</v>
      </c>
      <c r="M543" s="72">
        <v>1410</v>
      </c>
      <c r="N543" s="75">
        <v>940</v>
      </c>
      <c r="O543" s="15">
        <f t="shared" si="190"/>
        <v>26350</v>
      </c>
      <c r="P543" s="15">
        <f t="shared" si="192"/>
        <v>0</v>
      </c>
      <c r="Q543" s="16"/>
      <c r="R543" s="16"/>
      <c r="S543" s="17">
        <f t="shared" si="193"/>
        <v>0</v>
      </c>
      <c r="T543" s="16"/>
      <c r="U543" s="16">
        <f t="shared" si="188"/>
        <v>1200</v>
      </c>
      <c r="V543" s="16">
        <v>110</v>
      </c>
      <c r="W543" s="16"/>
    </row>
    <row r="544" spans="1:23" s="86" customFormat="1" ht="18.75">
      <c r="A544" s="84"/>
      <c r="B544" s="84"/>
      <c r="C544" s="81" t="s">
        <v>1287</v>
      </c>
      <c r="D544" s="91"/>
      <c r="E544" s="175">
        <f t="shared" ref="E544:W544" si="194">SUM(E523:E543)</f>
        <v>504000</v>
      </c>
      <c r="F544" s="175">
        <f t="shared" si="194"/>
        <v>504000</v>
      </c>
      <c r="G544" s="70"/>
      <c r="H544" s="70">
        <f t="shared" si="194"/>
        <v>504000</v>
      </c>
      <c r="I544" s="70">
        <f t="shared" si="194"/>
        <v>31340</v>
      </c>
      <c r="J544" s="70">
        <f t="shared" si="194"/>
        <v>20945</v>
      </c>
      <c r="K544" s="70">
        <f t="shared" si="194"/>
        <v>556285</v>
      </c>
      <c r="L544" s="70">
        <f t="shared" si="194"/>
        <v>435500</v>
      </c>
      <c r="M544" s="70">
        <f t="shared" si="194"/>
        <v>27919</v>
      </c>
      <c r="N544" s="70">
        <f t="shared" si="194"/>
        <v>18214</v>
      </c>
      <c r="O544" s="70">
        <f t="shared" si="194"/>
        <v>481633</v>
      </c>
      <c r="P544" s="70">
        <f t="shared" si="194"/>
        <v>68500</v>
      </c>
      <c r="Q544" s="70">
        <f t="shared" si="194"/>
        <v>5820</v>
      </c>
      <c r="R544" s="70">
        <f t="shared" si="194"/>
        <v>3880</v>
      </c>
      <c r="S544" s="70">
        <f t="shared" si="194"/>
        <v>78200</v>
      </c>
      <c r="T544" s="70">
        <f t="shared" si="194"/>
        <v>0</v>
      </c>
      <c r="U544" s="70">
        <f t="shared" si="194"/>
        <v>25200</v>
      </c>
      <c r="V544" s="70">
        <f t="shared" si="194"/>
        <v>2250</v>
      </c>
      <c r="W544" s="70">
        <f t="shared" si="194"/>
        <v>0</v>
      </c>
    </row>
    <row r="545" spans="1:23">
      <c r="A545" s="10">
        <v>524</v>
      </c>
      <c r="B545" s="10">
        <v>1284</v>
      </c>
      <c r="C545" s="11" t="s">
        <v>1049</v>
      </c>
      <c r="D545" s="114" t="s">
        <v>900</v>
      </c>
      <c r="E545" s="142">
        <v>24000</v>
      </c>
      <c r="F545" s="143">
        <f t="shared" ref="F545:F552" si="195">SUM(E545:E545)</f>
        <v>24000</v>
      </c>
      <c r="G545" s="23" t="s">
        <v>889</v>
      </c>
      <c r="H545" s="13">
        <f t="shared" ref="H545:H552" si="196">F545</f>
        <v>24000</v>
      </c>
      <c r="I545" s="114">
        <v>1500</v>
      </c>
      <c r="J545" s="16">
        <v>998</v>
      </c>
      <c r="K545" s="15">
        <f t="shared" si="191"/>
        <v>26498</v>
      </c>
      <c r="L545" s="16">
        <v>24000</v>
      </c>
      <c r="M545" s="72">
        <v>1500</v>
      </c>
      <c r="N545" s="75">
        <v>998</v>
      </c>
      <c r="O545" s="15">
        <f t="shared" si="190"/>
        <v>26498</v>
      </c>
      <c r="P545" s="15">
        <f t="shared" si="192"/>
        <v>0</v>
      </c>
      <c r="Q545" s="16"/>
      <c r="R545" s="16"/>
      <c r="S545" s="17">
        <f t="shared" si="193"/>
        <v>0</v>
      </c>
      <c r="T545" s="16"/>
      <c r="U545" s="16">
        <f t="shared" ref="U545:U565" si="197">F545/100*5</f>
        <v>1200</v>
      </c>
      <c r="V545" s="16">
        <v>150</v>
      </c>
      <c r="W545" s="16"/>
    </row>
    <row r="546" spans="1:23">
      <c r="A546" s="10">
        <v>525</v>
      </c>
      <c r="B546" s="10">
        <v>1288</v>
      </c>
      <c r="C546" s="11" t="s">
        <v>1052</v>
      </c>
      <c r="D546" s="114" t="s">
        <v>900</v>
      </c>
      <c r="E546" s="142">
        <v>24000</v>
      </c>
      <c r="F546" s="143">
        <f t="shared" si="195"/>
        <v>24000</v>
      </c>
      <c r="G546" s="23" t="s">
        <v>889</v>
      </c>
      <c r="H546" s="13">
        <f t="shared" si="196"/>
        <v>24000</v>
      </c>
      <c r="I546" s="114">
        <v>1535</v>
      </c>
      <c r="J546" s="16">
        <v>1018</v>
      </c>
      <c r="K546" s="15">
        <f t="shared" si="191"/>
        <v>26553</v>
      </c>
      <c r="L546" s="16">
        <v>24000</v>
      </c>
      <c r="M546" s="72">
        <v>1535</v>
      </c>
      <c r="N546" s="75">
        <v>1018</v>
      </c>
      <c r="O546" s="15">
        <f t="shared" si="190"/>
        <v>26553</v>
      </c>
      <c r="P546" s="15">
        <f t="shared" si="192"/>
        <v>0</v>
      </c>
      <c r="Q546" s="16"/>
      <c r="R546" s="16"/>
      <c r="S546" s="17">
        <f t="shared" si="193"/>
        <v>0</v>
      </c>
      <c r="T546" s="16"/>
      <c r="U546" s="16">
        <f t="shared" si="197"/>
        <v>1200</v>
      </c>
      <c r="V546" s="16">
        <v>210</v>
      </c>
      <c r="W546" s="16"/>
    </row>
    <row r="547" spans="1:23">
      <c r="A547" s="10">
        <v>526</v>
      </c>
      <c r="B547" s="10">
        <v>1289</v>
      </c>
      <c r="C547" s="11" t="s">
        <v>277</v>
      </c>
      <c r="D547" s="114" t="s">
        <v>900</v>
      </c>
      <c r="E547" s="142">
        <v>24000</v>
      </c>
      <c r="F547" s="143">
        <f t="shared" si="195"/>
        <v>24000</v>
      </c>
      <c r="G547" s="23" t="s">
        <v>889</v>
      </c>
      <c r="H547" s="13">
        <f t="shared" si="196"/>
        <v>24000</v>
      </c>
      <c r="I547" s="114">
        <v>1501</v>
      </c>
      <c r="J547" s="16">
        <v>985</v>
      </c>
      <c r="K547" s="15">
        <f t="shared" si="191"/>
        <v>26486</v>
      </c>
      <c r="L547" s="16">
        <v>24000</v>
      </c>
      <c r="M547" s="72">
        <v>1501</v>
      </c>
      <c r="N547" s="75">
        <v>985</v>
      </c>
      <c r="O547" s="15">
        <f t="shared" si="190"/>
        <v>26486</v>
      </c>
      <c r="P547" s="15">
        <f t="shared" si="192"/>
        <v>0</v>
      </c>
      <c r="Q547" s="16"/>
      <c r="R547" s="16"/>
      <c r="S547" s="17">
        <f t="shared" si="193"/>
        <v>0</v>
      </c>
      <c r="T547" s="16"/>
      <c r="U547" s="16">
        <f t="shared" si="197"/>
        <v>1200</v>
      </c>
      <c r="V547" s="16">
        <v>220</v>
      </c>
      <c r="W547" s="16"/>
    </row>
    <row r="548" spans="1:23">
      <c r="A548" s="10">
        <v>527</v>
      </c>
      <c r="B548" s="10">
        <v>1290</v>
      </c>
      <c r="C548" s="11" t="s">
        <v>1053</v>
      </c>
      <c r="D548" s="114" t="s">
        <v>900</v>
      </c>
      <c r="E548" s="142">
        <v>24000</v>
      </c>
      <c r="F548" s="143">
        <f t="shared" si="195"/>
        <v>24000</v>
      </c>
      <c r="G548" s="23" t="s">
        <v>889</v>
      </c>
      <c r="H548" s="13">
        <f t="shared" si="196"/>
        <v>24000</v>
      </c>
      <c r="I548" s="114">
        <v>1552</v>
      </c>
      <c r="J548" s="16">
        <v>1022</v>
      </c>
      <c r="K548" s="15">
        <f t="shared" si="191"/>
        <v>26574</v>
      </c>
      <c r="L548" s="16">
        <v>24000</v>
      </c>
      <c r="M548" s="72">
        <v>1552</v>
      </c>
      <c r="N548" s="75">
        <v>1022</v>
      </c>
      <c r="O548" s="15">
        <f t="shared" si="190"/>
        <v>26574</v>
      </c>
      <c r="P548" s="15">
        <f t="shared" si="192"/>
        <v>0</v>
      </c>
      <c r="Q548" s="16"/>
      <c r="R548" s="16"/>
      <c r="S548" s="17">
        <f t="shared" si="193"/>
        <v>0</v>
      </c>
      <c r="T548" s="16"/>
      <c r="U548" s="16">
        <f t="shared" si="197"/>
        <v>1200</v>
      </c>
      <c r="V548" s="16">
        <v>220</v>
      </c>
      <c r="W548" s="16"/>
    </row>
    <row r="549" spans="1:23">
      <c r="A549" s="10">
        <v>528</v>
      </c>
      <c r="B549" s="10">
        <v>1291</v>
      </c>
      <c r="C549" s="11" t="s">
        <v>1054</v>
      </c>
      <c r="D549" s="114" t="s">
        <v>900</v>
      </c>
      <c r="E549" s="142">
        <v>24000</v>
      </c>
      <c r="F549" s="143">
        <f t="shared" si="195"/>
        <v>24000</v>
      </c>
      <c r="G549" s="23" t="s">
        <v>889</v>
      </c>
      <c r="H549" s="13">
        <f t="shared" si="196"/>
        <v>24000</v>
      </c>
      <c r="I549" s="114">
        <v>1573</v>
      </c>
      <c r="J549" s="16">
        <v>1043</v>
      </c>
      <c r="K549" s="15">
        <f t="shared" si="191"/>
        <v>26616</v>
      </c>
      <c r="L549" s="16">
        <v>24000</v>
      </c>
      <c r="M549" s="72">
        <v>1573</v>
      </c>
      <c r="N549" s="75">
        <v>1043</v>
      </c>
      <c r="O549" s="15">
        <f t="shared" si="190"/>
        <v>26616</v>
      </c>
      <c r="P549" s="15">
        <f t="shared" si="192"/>
        <v>0</v>
      </c>
      <c r="Q549" s="16"/>
      <c r="R549" s="16"/>
      <c r="S549" s="17">
        <f t="shared" si="193"/>
        <v>0</v>
      </c>
      <c r="T549" s="16"/>
      <c r="U549" s="16">
        <f t="shared" si="197"/>
        <v>1200</v>
      </c>
      <c r="V549" s="16">
        <v>170</v>
      </c>
      <c r="W549" s="16"/>
    </row>
    <row r="550" spans="1:23">
      <c r="A550" s="10">
        <v>529</v>
      </c>
      <c r="B550" s="10">
        <v>1292</v>
      </c>
      <c r="C550" s="11" t="s">
        <v>1055</v>
      </c>
      <c r="D550" s="114" t="s">
        <v>900</v>
      </c>
      <c r="E550" s="142">
        <v>24000</v>
      </c>
      <c r="F550" s="143">
        <f t="shared" si="195"/>
        <v>24000</v>
      </c>
      <c r="G550" s="23" t="s">
        <v>889</v>
      </c>
      <c r="H550" s="13">
        <f t="shared" si="196"/>
        <v>24000</v>
      </c>
      <c r="I550" s="114">
        <v>1550</v>
      </c>
      <c r="J550" s="16">
        <v>1016</v>
      </c>
      <c r="K550" s="15">
        <f t="shared" si="191"/>
        <v>26566</v>
      </c>
      <c r="L550" s="16">
        <v>24000</v>
      </c>
      <c r="M550" s="72">
        <v>1550</v>
      </c>
      <c r="N550" s="75">
        <v>1016</v>
      </c>
      <c r="O550" s="15">
        <f t="shared" si="190"/>
        <v>26566</v>
      </c>
      <c r="P550" s="15">
        <f t="shared" si="192"/>
        <v>0</v>
      </c>
      <c r="Q550" s="16"/>
      <c r="R550" s="16"/>
      <c r="S550" s="17">
        <f t="shared" si="193"/>
        <v>0</v>
      </c>
      <c r="T550" s="16"/>
      <c r="U550" s="16">
        <f t="shared" si="197"/>
        <v>1200</v>
      </c>
      <c r="V550" s="16">
        <v>240</v>
      </c>
      <c r="W550" s="16"/>
    </row>
    <row r="551" spans="1:23">
      <c r="A551" s="10">
        <v>530</v>
      </c>
      <c r="B551" s="10">
        <v>1294</v>
      </c>
      <c r="C551" s="11" t="s">
        <v>635</v>
      </c>
      <c r="D551" s="114" t="s">
        <v>900</v>
      </c>
      <c r="E551" s="142">
        <v>24000</v>
      </c>
      <c r="F551" s="143">
        <f t="shared" si="195"/>
        <v>24000</v>
      </c>
      <c r="G551" s="23" t="s">
        <v>889</v>
      </c>
      <c r="H551" s="13">
        <f t="shared" si="196"/>
        <v>24000</v>
      </c>
      <c r="I551" s="114">
        <v>1266</v>
      </c>
      <c r="J551" s="16">
        <v>844</v>
      </c>
      <c r="K551" s="15">
        <f t="shared" si="191"/>
        <v>26110</v>
      </c>
      <c r="L551" s="16">
        <v>24000</v>
      </c>
      <c r="M551" s="72">
        <v>1266</v>
      </c>
      <c r="N551" s="75">
        <v>844</v>
      </c>
      <c r="O551" s="15">
        <f t="shared" si="190"/>
        <v>26110</v>
      </c>
      <c r="P551" s="15">
        <f t="shared" si="192"/>
        <v>0</v>
      </c>
      <c r="Q551" s="16"/>
      <c r="R551" s="16"/>
      <c r="S551" s="17">
        <f t="shared" si="193"/>
        <v>0</v>
      </c>
      <c r="T551" s="16"/>
      <c r="U551" s="16">
        <f t="shared" si="197"/>
        <v>1200</v>
      </c>
      <c r="V551" s="16">
        <v>100</v>
      </c>
      <c r="W551" s="16"/>
    </row>
    <row r="552" spans="1:23">
      <c r="A552" s="10">
        <v>531</v>
      </c>
      <c r="B552" s="10">
        <v>1295</v>
      </c>
      <c r="C552" s="11" t="s">
        <v>1057</v>
      </c>
      <c r="D552" s="114" t="s">
        <v>900</v>
      </c>
      <c r="E552" s="142">
        <v>24000</v>
      </c>
      <c r="F552" s="143">
        <f t="shared" si="195"/>
        <v>24000</v>
      </c>
      <c r="G552" s="23" t="s">
        <v>889</v>
      </c>
      <c r="H552" s="13">
        <f t="shared" si="196"/>
        <v>24000</v>
      </c>
      <c r="I552" s="114">
        <v>1254</v>
      </c>
      <c r="J552" s="16">
        <v>826</v>
      </c>
      <c r="K552" s="15">
        <f t="shared" si="191"/>
        <v>26080</v>
      </c>
      <c r="L552" s="16">
        <v>24000</v>
      </c>
      <c r="M552" s="72">
        <v>1254</v>
      </c>
      <c r="N552" s="75">
        <v>826</v>
      </c>
      <c r="O552" s="15">
        <f t="shared" si="190"/>
        <v>26080</v>
      </c>
      <c r="P552" s="15">
        <f t="shared" si="192"/>
        <v>0</v>
      </c>
      <c r="Q552" s="16"/>
      <c r="R552" s="16"/>
      <c r="S552" s="17">
        <f t="shared" si="193"/>
        <v>0</v>
      </c>
      <c r="T552" s="16"/>
      <c r="U552" s="16">
        <f t="shared" si="197"/>
        <v>1200</v>
      </c>
      <c r="V552" s="16">
        <v>90</v>
      </c>
      <c r="W552" s="16"/>
    </row>
    <row r="553" spans="1:23">
      <c r="A553" s="10">
        <v>532</v>
      </c>
      <c r="B553" s="10">
        <v>1313</v>
      </c>
      <c r="C553" s="11" t="s">
        <v>1069</v>
      </c>
      <c r="D553" s="21">
        <v>41457</v>
      </c>
      <c r="E553" s="142">
        <v>30000</v>
      </c>
      <c r="F553" s="143">
        <f t="shared" ref="F553:F565" si="198">SUM(E553:E553)</f>
        <v>30000</v>
      </c>
      <c r="G553" s="23">
        <v>41461</v>
      </c>
      <c r="H553" s="114">
        <v>30000</v>
      </c>
      <c r="I553" s="114">
        <v>1308</v>
      </c>
      <c r="J553" s="16">
        <v>872</v>
      </c>
      <c r="K553" s="15">
        <f t="shared" si="191"/>
        <v>32180</v>
      </c>
      <c r="L553" s="16">
        <v>30000</v>
      </c>
      <c r="M553" s="72">
        <v>1308</v>
      </c>
      <c r="N553" s="75">
        <v>872</v>
      </c>
      <c r="O553" s="15">
        <f t="shared" si="190"/>
        <v>32180</v>
      </c>
      <c r="P553" s="15">
        <f t="shared" si="192"/>
        <v>0</v>
      </c>
      <c r="Q553" s="16"/>
      <c r="R553" s="16"/>
      <c r="S553" s="17">
        <f t="shared" si="193"/>
        <v>0</v>
      </c>
      <c r="T553" s="16"/>
      <c r="U553" s="16">
        <f t="shared" si="197"/>
        <v>1500</v>
      </c>
      <c r="V553" s="16">
        <v>100</v>
      </c>
      <c r="W553" s="16"/>
    </row>
    <row r="554" spans="1:23">
      <c r="A554" s="10">
        <v>533</v>
      </c>
      <c r="B554" s="10">
        <v>1314</v>
      </c>
      <c r="C554" s="11" t="s">
        <v>773</v>
      </c>
      <c r="D554" s="21">
        <v>41457</v>
      </c>
      <c r="E554" s="142">
        <v>30000</v>
      </c>
      <c r="F554" s="143">
        <f t="shared" si="198"/>
        <v>30000</v>
      </c>
      <c r="G554" s="23">
        <v>41461</v>
      </c>
      <c r="H554" s="114">
        <v>30000</v>
      </c>
      <c r="I554" s="114">
        <v>1706</v>
      </c>
      <c r="J554" s="16">
        <v>1136</v>
      </c>
      <c r="K554" s="15">
        <f t="shared" si="191"/>
        <v>32842</v>
      </c>
      <c r="L554" s="16">
        <v>30000</v>
      </c>
      <c r="M554" s="72">
        <v>1868</v>
      </c>
      <c r="N554" s="75">
        <v>1244</v>
      </c>
      <c r="O554" s="15">
        <f t="shared" si="190"/>
        <v>33112</v>
      </c>
      <c r="P554" s="15">
        <f t="shared" si="192"/>
        <v>0</v>
      </c>
      <c r="Q554" s="16"/>
      <c r="R554" s="16"/>
      <c r="S554" s="17">
        <f t="shared" si="193"/>
        <v>0</v>
      </c>
      <c r="T554" s="16"/>
      <c r="U554" s="16">
        <f t="shared" si="197"/>
        <v>1500</v>
      </c>
      <c r="V554" s="16">
        <v>150</v>
      </c>
      <c r="W554" s="16"/>
    </row>
    <row r="555" spans="1:23">
      <c r="A555" s="10">
        <v>534</v>
      </c>
      <c r="B555" s="10">
        <v>1316</v>
      </c>
      <c r="C555" s="11" t="s">
        <v>1070</v>
      </c>
      <c r="D555" s="21">
        <v>41457</v>
      </c>
      <c r="E555" s="142">
        <v>30000</v>
      </c>
      <c r="F555" s="143">
        <f t="shared" si="198"/>
        <v>30000</v>
      </c>
      <c r="G555" s="23">
        <v>41461</v>
      </c>
      <c r="H555" s="114">
        <v>30000</v>
      </c>
      <c r="I555" s="114">
        <v>1788</v>
      </c>
      <c r="J555" s="16">
        <v>1192</v>
      </c>
      <c r="K555" s="15">
        <f t="shared" si="191"/>
        <v>32980</v>
      </c>
      <c r="L555" s="16">
        <v>30000</v>
      </c>
      <c r="M555" s="72">
        <v>1866</v>
      </c>
      <c r="N555" s="75">
        <v>1244</v>
      </c>
      <c r="O555" s="15">
        <f t="shared" si="190"/>
        <v>33110</v>
      </c>
      <c r="P555" s="15">
        <f t="shared" si="192"/>
        <v>0</v>
      </c>
      <c r="Q555" s="16"/>
      <c r="R555" s="16"/>
      <c r="S555" s="17">
        <f t="shared" si="193"/>
        <v>0</v>
      </c>
      <c r="T555" s="16"/>
      <c r="U555" s="16">
        <f t="shared" si="197"/>
        <v>1500</v>
      </c>
      <c r="V555" s="16">
        <v>220</v>
      </c>
      <c r="W555" s="16"/>
    </row>
    <row r="556" spans="1:23">
      <c r="A556" s="10">
        <v>535</v>
      </c>
      <c r="B556" s="10">
        <v>1317</v>
      </c>
      <c r="C556" s="11" t="s">
        <v>1071</v>
      </c>
      <c r="D556" s="21">
        <v>41457</v>
      </c>
      <c r="E556" s="142">
        <v>24000</v>
      </c>
      <c r="F556" s="143">
        <f t="shared" si="198"/>
        <v>24000</v>
      </c>
      <c r="G556" s="23">
        <v>41461</v>
      </c>
      <c r="H556" s="114">
        <v>24000</v>
      </c>
      <c r="I556" s="114">
        <v>1350</v>
      </c>
      <c r="J556" s="16">
        <v>900</v>
      </c>
      <c r="K556" s="15">
        <f t="shared" si="191"/>
        <v>26250</v>
      </c>
      <c r="L556" s="16">
        <v>24000</v>
      </c>
      <c r="M556" s="72">
        <v>1350</v>
      </c>
      <c r="N556" s="75">
        <v>900</v>
      </c>
      <c r="O556" s="15">
        <f t="shared" si="190"/>
        <v>26250</v>
      </c>
      <c r="P556" s="15">
        <f t="shared" si="192"/>
        <v>0</v>
      </c>
      <c r="Q556" s="16"/>
      <c r="R556" s="16"/>
      <c r="S556" s="17">
        <f t="shared" si="193"/>
        <v>0</v>
      </c>
      <c r="T556" s="16"/>
      <c r="U556" s="16">
        <f t="shared" si="197"/>
        <v>1200</v>
      </c>
      <c r="V556" s="16">
        <v>120</v>
      </c>
      <c r="W556" s="16"/>
    </row>
    <row r="557" spans="1:23">
      <c r="A557" s="10">
        <v>536</v>
      </c>
      <c r="B557" s="10">
        <v>1319</v>
      </c>
      <c r="C557" s="11" t="s">
        <v>1072</v>
      </c>
      <c r="D557" s="21">
        <v>41457</v>
      </c>
      <c r="E557" s="142">
        <v>24000</v>
      </c>
      <c r="F557" s="143">
        <f t="shared" si="198"/>
        <v>24000</v>
      </c>
      <c r="G557" s="23">
        <v>41461</v>
      </c>
      <c r="H557" s="114">
        <v>24000</v>
      </c>
      <c r="I557" s="114">
        <v>1362</v>
      </c>
      <c r="J557" s="16">
        <v>908</v>
      </c>
      <c r="K557" s="15">
        <f t="shared" si="191"/>
        <v>26270</v>
      </c>
      <c r="L557" s="16">
        <v>24000</v>
      </c>
      <c r="M557" s="72">
        <v>1440</v>
      </c>
      <c r="N557" s="75">
        <v>960</v>
      </c>
      <c r="O557" s="15">
        <f t="shared" si="190"/>
        <v>26400</v>
      </c>
      <c r="P557" s="15">
        <f t="shared" si="192"/>
        <v>0</v>
      </c>
      <c r="Q557" s="16"/>
      <c r="R557" s="16"/>
      <c r="S557" s="17">
        <f t="shared" si="193"/>
        <v>0</v>
      </c>
      <c r="T557" s="16"/>
      <c r="U557" s="16">
        <f t="shared" si="197"/>
        <v>1200</v>
      </c>
      <c r="V557" s="16">
        <v>100</v>
      </c>
      <c r="W557" s="16"/>
    </row>
    <row r="558" spans="1:23">
      <c r="A558" s="10">
        <v>537</v>
      </c>
      <c r="B558" s="10">
        <v>1320</v>
      </c>
      <c r="C558" s="11" t="s">
        <v>387</v>
      </c>
      <c r="D558" s="21">
        <v>41457</v>
      </c>
      <c r="E558" s="142">
        <v>24000</v>
      </c>
      <c r="F558" s="143">
        <f t="shared" si="198"/>
        <v>24000</v>
      </c>
      <c r="G558" s="23">
        <v>41461</v>
      </c>
      <c r="H558" s="114">
        <v>24000</v>
      </c>
      <c r="I558" s="114">
        <v>1404</v>
      </c>
      <c r="J558" s="16">
        <v>926</v>
      </c>
      <c r="K558" s="15">
        <f t="shared" si="191"/>
        <v>26330</v>
      </c>
      <c r="L558" s="16">
        <v>24000</v>
      </c>
      <c r="M558" s="72">
        <v>2490</v>
      </c>
      <c r="N558" s="75">
        <v>926</v>
      </c>
      <c r="O558" s="15">
        <f t="shared" si="190"/>
        <v>27416</v>
      </c>
      <c r="P558" s="15">
        <f t="shared" si="192"/>
        <v>0</v>
      </c>
      <c r="Q558" s="16"/>
      <c r="R558" s="16"/>
      <c r="S558" s="17">
        <f t="shared" si="193"/>
        <v>0</v>
      </c>
      <c r="T558" s="16"/>
      <c r="U558" s="16">
        <f t="shared" si="197"/>
        <v>1200</v>
      </c>
      <c r="V558" s="16">
        <v>150</v>
      </c>
      <c r="W558" s="16"/>
    </row>
    <row r="559" spans="1:23">
      <c r="A559" s="10">
        <v>538</v>
      </c>
      <c r="B559" s="10">
        <v>1321</v>
      </c>
      <c r="C559" s="11" t="s">
        <v>729</v>
      </c>
      <c r="D559" s="21">
        <v>41457</v>
      </c>
      <c r="E559" s="142">
        <v>30000</v>
      </c>
      <c r="F559" s="143">
        <f t="shared" si="198"/>
        <v>30000</v>
      </c>
      <c r="G559" s="23">
        <v>41461</v>
      </c>
      <c r="H559" s="114">
        <v>30000</v>
      </c>
      <c r="I559" s="114">
        <v>1742</v>
      </c>
      <c r="J559" s="16">
        <v>1160</v>
      </c>
      <c r="K559" s="15">
        <f t="shared" si="191"/>
        <v>32902</v>
      </c>
      <c r="L559" s="16">
        <v>30000</v>
      </c>
      <c r="M559" s="72">
        <v>1826</v>
      </c>
      <c r="N559" s="75">
        <v>1216</v>
      </c>
      <c r="O559" s="15">
        <f t="shared" si="190"/>
        <v>33042</v>
      </c>
      <c r="P559" s="15">
        <f t="shared" si="192"/>
        <v>0</v>
      </c>
      <c r="Q559" s="16"/>
      <c r="R559" s="16"/>
      <c r="S559" s="17">
        <f t="shared" si="193"/>
        <v>0</v>
      </c>
      <c r="T559" s="16"/>
      <c r="U559" s="16">
        <f t="shared" si="197"/>
        <v>1500</v>
      </c>
      <c r="V559" s="16">
        <v>210</v>
      </c>
      <c r="W559" s="16"/>
    </row>
    <row r="560" spans="1:23" s="50" customFormat="1">
      <c r="A560" s="10">
        <v>539</v>
      </c>
      <c r="B560" s="42">
        <v>1322</v>
      </c>
      <c r="C560" s="53" t="s">
        <v>1073</v>
      </c>
      <c r="D560" s="51">
        <v>41457</v>
      </c>
      <c r="E560" s="188">
        <v>24000</v>
      </c>
      <c r="F560" s="189">
        <f t="shared" si="198"/>
        <v>24000</v>
      </c>
      <c r="G560" s="55">
        <v>41461</v>
      </c>
      <c r="H560" s="44">
        <v>24000</v>
      </c>
      <c r="I560" s="44">
        <v>1200</v>
      </c>
      <c r="J560" s="48">
        <v>800</v>
      </c>
      <c r="K560" s="47">
        <f t="shared" si="191"/>
        <v>26000</v>
      </c>
      <c r="L560" s="48">
        <v>18000</v>
      </c>
      <c r="M560" s="73">
        <v>1266</v>
      </c>
      <c r="N560" s="74">
        <v>844</v>
      </c>
      <c r="O560" s="47">
        <f t="shared" si="190"/>
        <v>20110</v>
      </c>
      <c r="P560" s="98">
        <f t="shared" si="192"/>
        <v>6000</v>
      </c>
      <c r="Q560" s="48"/>
      <c r="R560" s="48"/>
      <c r="S560" s="49">
        <f t="shared" si="193"/>
        <v>6000</v>
      </c>
      <c r="T560" s="48"/>
      <c r="U560" s="16">
        <f t="shared" si="197"/>
        <v>1200</v>
      </c>
      <c r="V560" s="48">
        <v>80</v>
      </c>
      <c r="W560" s="48"/>
    </row>
    <row r="561" spans="1:23">
      <c r="A561" s="10">
        <v>540</v>
      </c>
      <c r="B561" s="10">
        <v>1323</v>
      </c>
      <c r="C561" s="11" t="s">
        <v>730</v>
      </c>
      <c r="D561" s="21">
        <v>41457</v>
      </c>
      <c r="E561" s="142">
        <v>30000</v>
      </c>
      <c r="F561" s="143">
        <f t="shared" si="198"/>
        <v>30000</v>
      </c>
      <c r="G561" s="23">
        <v>41461</v>
      </c>
      <c r="H561" s="114">
        <v>30000</v>
      </c>
      <c r="I561" s="114">
        <v>1769</v>
      </c>
      <c r="J561" s="16">
        <v>1176</v>
      </c>
      <c r="K561" s="15">
        <f t="shared" si="191"/>
        <v>32945</v>
      </c>
      <c r="L561" s="16">
        <v>30000</v>
      </c>
      <c r="M561" s="72">
        <v>1851</v>
      </c>
      <c r="N561" s="75">
        <v>1234</v>
      </c>
      <c r="O561" s="15">
        <f t="shared" si="190"/>
        <v>33085</v>
      </c>
      <c r="P561" s="15">
        <f t="shared" si="192"/>
        <v>0</v>
      </c>
      <c r="Q561" s="16"/>
      <c r="R561" s="16"/>
      <c r="S561" s="17">
        <f t="shared" si="193"/>
        <v>0</v>
      </c>
      <c r="T561" s="16"/>
      <c r="U561" s="16">
        <f t="shared" si="197"/>
        <v>1500</v>
      </c>
      <c r="V561" s="16">
        <v>220</v>
      </c>
      <c r="W561" s="16"/>
    </row>
    <row r="562" spans="1:23">
      <c r="A562" s="10">
        <v>541</v>
      </c>
      <c r="B562" s="10">
        <v>1328</v>
      </c>
      <c r="C562" s="11" t="s">
        <v>1076</v>
      </c>
      <c r="D562" s="21">
        <v>41457</v>
      </c>
      <c r="E562" s="142">
        <v>24000</v>
      </c>
      <c r="F562" s="143">
        <f t="shared" si="198"/>
        <v>24000</v>
      </c>
      <c r="G562" s="23">
        <v>41461</v>
      </c>
      <c r="H562" s="114">
        <v>24000</v>
      </c>
      <c r="I562" s="114">
        <v>1430</v>
      </c>
      <c r="J562" s="16">
        <v>928</v>
      </c>
      <c r="K562" s="15">
        <f t="shared" si="191"/>
        <v>26358</v>
      </c>
      <c r="L562" s="16">
        <v>24000</v>
      </c>
      <c r="M562" s="72">
        <v>1487</v>
      </c>
      <c r="N562" s="75">
        <v>991</v>
      </c>
      <c r="O562" s="15">
        <f t="shared" si="190"/>
        <v>26478</v>
      </c>
      <c r="P562" s="15">
        <f t="shared" si="192"/>
        <v>0</v>
      </c>
      <c r="Q562" s="16"/>
      <c r="R562" s="16"/>
      <c r="S562" s="17">
        <f t="shared" si="193"/>
        <v>0</v>
      </c>
      <c r="T562" s="16"/>
      <c r="U562" s="16">
        <f t="shared" si="197"/>
        <v>1200</v>
      </c>
      <c r="V562" s="16">
        <v>240</v>
      </c>
      <c r="W562" s="16"/>
    </row>
    <row r="563" spans="1:23">
      <c r="A563" s="10">
        <v>542</v>
      </c>
      <c r="B563" s="10">
        <v>1330</v>
      </c>
      <c r="C563" s="11" t="s">
        <v>1047</v>
      </c>
      <c r="D563" s="21">
        <v>41457</v>
      </c>
      <c r="E563" s="142">
        <v>24000</v>
      </c>
      <c r="F563" s="143">
        <f t="shared" si="198"/>
        <v>24000</v>
      </c>
      <c r="G563" s="23">
        <v>41461</v>
      </c>
      <c r="H563" s="114">
        <v>24000</v>
      </c>
      <c r="I563" s="114">
        <v>1147</v>
      </c>
      <c r="J563" s="16">
        <v>853</v>
      </c>
      <c r="K563" s="15">
        <f t="shared" ref="K563:K583" si="199">H563+I563+J563</f>
        <v>26000</v>
      </c>
      <c r="L563" s="16">
        <v>24000</v>
      </c>
      <c r="M563" s="72">
        <v>1482</v>
      </c>
      <c r="N563" s="75">
        <v>988</v>
      </c>
      <c r="O563" s="15">
        <f t="shared" ref="O563:O582" si="200">L563+M563+N563</f>
        <v>26470</v>
      </c>
      <c r="P563" s="15">
        <f t="shared" ref="P563:P583" si="201">H563-L563</f>
        <v>0</v>
      </c>
      <c r="Q563" s="16"/>
      <c r="R563" s="16"/>
      <c r="S563" s="17">
        <f t="shared" ref="S563:S583" si="202">P563+Q563+R563</f>
        <v>0</v>
      </c>
      <c r="T563" s="16"/>
      <c r="U563" s="16">
        <f t="shared" si="197"/>
        <v>1200</v>
      </c>
      <c r="V563" s="16">
        <v>100</v>
      </c>
      <c r="W563" s="16"/>
    </row>
    <row r="564" spans="1:23">
      <c r="A564" s="10">
        <v>543</v>
      </c>
      <c r="B564" s="10">
        <v>1333</v>
      </c>
      <c r="C564" s="11" t="s">
        <v>1078</v>
      </c>
      <c r="D564" s="21">
        <v>41457</v>
      </c>
      <c r="E564" s="142">
        <v>24000</v>
      </c>
      <c r="F564" s="143">
        <f t="shared" si="198"/>
        <v>24000</v>
      </c>
      <c r="G564" s="23">
        <v>41461</v>
      </c>
      <c r="H564" s="114">
        <v>24000</v>
      </c>
      <c r="I564" s="114">
        <v>1415</v>
      </c>
      <c r="J564" s="16">
        <v>935</v>
      </c>
      <c r="K564" s="15">
        <f t="shared" si="199"/>
        <v>26350</v>
      </c>
      <c r="L564" s="16">
        <v>24000</v>
      </c>
      <c r="M564" s="72">
        <v>1520</v>
      </c>
      <c r="N564" s="75">
        <v>1012</v>
      </c>
      <c r="O564" s="15">
        <f t="shared" si="200"/>
        <v>26532</v>
      </c>
      <c r="P564" s="15">
        <f t="shared" si="201"/>
        <v>0</v>
      </c>
      <c r="Q564" s="16"/>
      <c r="R564" s="16"/>
      <c r="S564" s="17">
        <f t="shared" si="202"/>
        <v>0</v>
      </c>
      <c r="T564" s="16"/>
      <c r="U564" s="16">
        <f t="shared" si="197"/>
        <v>1200</v>
      </c>
      <c r="V564" s="16">
        <v>220</v>
      </c>
      <c r="W564" s="16"/>
    </row>
    <row r="565" spans="1:23">
      <c r="A565" s="10">
        <v>544</v>
      </c>
      <c r="B565" s="10">
        <v>1334</v>
      </c>
      <c r="C565" s="11" t="s">
        <v>1079</v>
      </c>
      <c r="D565" s="21">
        <v>41457</v>
      </c>
      <c r="E565" s="142">
        <v>30000</v>
      </c>
      <c r="F565" s="143">
        <f t="shared" si="198"/>
        <v>30000</v>
      </c>
      <c r="G565" s="23">
        <v>41461</v>
      </c>
      <c r="H565" s="114">
        <v>30000</v>
      </c>
      <c r="I565" s="114">
        <v>1706</v>
      </c>
      <c r="J565" s="16">
        <v>1146</v>
      </c>
      <c r="K565" s="15">
        <f t="shared" si="199"/>
        <v>32852</v>
      </c>
      <c r="L565" s="16">
        <v>30000</v>
      </c>
      <c r="M565" s="72">
        <v>1850</v>
      </c>
      <c r="N565" s="75">
        <v>1232</v>
      </c>
      <c r="O565" s="15">
        <f t="shared" si="200"/>
        <v>33082</v>
      </c>
      <c r="P565" s="15">
        <f t="shared" si="201"/>
        <v>0</v>
      </c>
      <c r="Q565" s="16"/>
      <c r="R565" s="16"/>
      <c r="S565" s="17">
        <f t="shared" si="202"/>
        <v>0</v>
      </c>
      <c r="T565" s="16"/>
      <c r="U565" s="16">
        <f t="shared" si="197"/>
        <v>1500</v>
      </c>
      <c r="V565" s="16">
        <v>220</v>
      </c>
      <c r="W565" s="16"/>
    </row>
    <row r="566" spans="1:23" s="83" customFormat="1">
      <c r="A566" s="80"/>
      <c r="B566" s="84"/>
      <c r="C566" s="81" t="s">
        <v>1289</v>
      </c>
      <c r="D566" s="85"/>
      <c r="E566" s="175">
        <f t="shared" ref="E566:W566" si="203">SUM(E545:E565)</f>
        <v>540000</v>
      </c>
      <c r="F566" s="175">
        <f t="shared" si="203"/>
        <v>540000</v>
      </c>
      <c r="G566" s="70"/>
      <c r="H566" s="70">
        <f t="shared" si="203"/>
        <v>540000</v>
      </c>
      <c r="I566" s="70">
        <f t="shared" si="203"/>
        <v>31058</v>
      </c>
      <c r="J566" s="70">
        <f t="shared" si="203"/>
        <v>20684</v>
      </c>
      <c r="K566" s="70">
        <f t="shared" si="203"/>
        <v>591742</v>
      </c>
      <c r="L566" s="70">
        <f t="shared" si="203"/>
        <v>534000</v>
      </c>
      <c r="M566" s="70">
        <f t="shared" si="203"/>
        <v>33335</v>
      </c>
      <c r="N566" s="70">
        <f t="shared" si="203"/>
        <v>21415</v>
      </c>
      <c r="O566" s="70">
        <f t="shared" si="203"/>
        <v>588750</v>
      </c>
      <c r="P566" s="70">
        <f t="shared" si="203"/>
        <v>6000</v>
      </c>
      <c r="Q566" s="70">
        <f t="shared" si="203"/>
        <v>0</v>
      </c>
      <c r="R566" s="70">
        <f t="shared" si="203"/>
        <v>0</v>
      </c>
      <c r="S566" s="70">
        <f t="shared" si="203"/>
        <v>6000</v>
      </c>
      <c r="T566" s="70">
        <f t="shared" si="203"/>
        <v>0</v>
      </c>
      <c r="U566" s="70">
        <f t="shared" si="203"/>
        <v>27000</v>
      </c>
      <c r="V566" s="70">
        <f t="shared" si="203"/>
        <v>3530</v>
      </c>
      <c r="W566" s="70">
        <f t="shared" si="203"/>
        <v>0</v>
      </c>
    </row>
    <row r="567" spans="1:23">
      <c r="A567" s="10">
        <v>545</v>
      </c>
      <c r="B567" s="10">
        <v>1341</v>
      </c>
      <c r="C567" s="11" t="s">
        <v>356</v>
      </c>
      <c r="D567" s="114" t="s">
        <v>902</v>
      </c>
      <c r="E567" s="142">
        <v>30000</v>
      </c>
      <c r="F567" s="143">
        <f t="shared" ref="F567:F577" si="204">SUM(E567:E567)</f>
        <v>30000</v>
      </c>
      <c r="G567" s="22" t="s">
        <v>891</v>
      </c>
      <c r="H567" s="114">
        <v>30000</v>
      </c>
      <c r="I567" s="114">
        <v>1458</v>
      </c>
      <c r="J567" s="16">
        <v>972</v>
      </c>
      <c r="K567" s="15">
        <f t="shared" si="199"/>
        <v>32430</v>
      </c>
      <c r="L567" s="16">
        <v>30000</v>
      </c>
      <c r="M567" s="72">
        <v>1848</v>
      </c>
      <c r="N567" s="75">
        <v>1232</v>
      </c>
      <c r="O567" s="15">
        <f t="shared" si="200"/>
        <v>33080</v>
      </c>
      <c r="P567" s="15">
        <f t="shared" si="201"/>
        <v>0</v>
      </c>
      <c r="Q567" s="16"/>
      <c r="R567" s="16"/>
      <c r="S567" s="17">
        <f t="shared" si="202"/>
        <v>0</v>
      </c>
      <c r="T567" s="16"/>
      <c r="U567" s="16">
        <f>F567/100*5</f>
        <v>1500</v>
      </c>
      <c r="V567" s="16">
        <v>240</v>
      </c>
      <c r="W567" s="16"/>
    </row>
    <row r="568" spans="1:23">
      <c r="A568" s="10">
        <v>546</v>
      </c>
      <c r="B568" s="10">
        <v>1342</v>
      </c>
      <c r="C568" s="11" t="s">
        <v>615</v>
      </c>
      <c r="D568" s="114" t="s">
        <v>902</v>
      </c>
      <c r="E568" s="142">
        <v>30000</v>
      </c>
      <c r="F568" s="143">
        <f t="shared" si="204"/>
        <v>30000</v>
      </c>
      <c r="G568" s="22" t="s">
        <v>891</v>
      </c>
      <c r="H568" s="114">
        <v>30000</v>
      </c>
      <c r="I568" s="114">
        <v>1393</v>
      </c>
      <c r="J568" s="16">
        <v>932</v>
      </c>
      <c r="K568" s="15">
        <f t="shared" si="199"/>
        <v>32325</v>
      </c>
      <c r="L568" s="16">
        <v>30000</v>
      </c>
      <c r="M568" s="72">
        <v>1803</v>
      </c>
      <c r="N568" s="75">
        <v>1202</v>
      </c>
      <c r="O568" s="15">
        <f t="shared" si="200"/>
        <v>33005</v>
      </c>
      <c r="P568" s="15">
        <f t="shared" si="201"/>
        <v>0</v>
      </c>
      <c r="Q568" s="16"/>
      <c r="R568" s="16"/>
      <c r="S568" s="17">
        <f t="shared" si="202"/>
        <v>0</v>
      </c>
      <c r="T568" s="16"/>
      <c r="U568" s="16">
        <f t="shared" ref="U568:U590" si="205">F568/100*5</f>
        <v>1500</v>
      </c>
      <c r="V568" s="16">
        <v>230</v>
      </c>
      <c r="W568" s="16"/>
    </row>
    <row r="569" spans="1:23">
      <c r="A569" s="10">
        <v>547</v>
      </c>
      <c r="B569" s="10">
        <v>1343</v>
      </c>
      <c r="C569" s="11" t="s">
        <v>1084</v>
      </c>
      <c r="D569" s="114" t="s">
        <v>902</v>
      </c>
      <c r="E569" s="142">
        <v>25000</v>
      </c>
      <c r="F569" s="143">
        <f t="shared" si="204"/>
        <v>25000</v>
      </c>
      <c r="G569" s="22" t="s">
        <v>891</v>
      </c>
      <c r="H569" s="114">
        <v>25000</v>
      </c>
      <c r="I569" s="114">
        <v>1145</v>
      </c>
      <c r="J569" s="16">
        <v>763</v>
      </c>
      <c r="K569" s="15">
        <f t="shared" si="199"/>
        <v>26908</v>
      </c>
      <c r="L569" s="16">
        <v>25000</v>
      </c>
      <c r="M569" s="72">
        <v>1535</v>
      </c>
      <c r="N569" s="75">
        <v>1023</v>
      </c>
      <c r="O569" s="15">
        <f t="shared" si="200"/>
        <v>27558</v>
      </c>
      <c r="P569" s="15">
        <f t="shared" si="201"/>
        <v>0</v>
      </c>
      <c r="Q569" s="16"/>
      <c r="R569" s="16"/>
      <c r="S569" s="17">
        <f t="shared" si="202"/>
        <v>0</v>
      </c>
      <c r="T569" s="16"/>
      <c r="U569" s="16">
        <f t="shared" si="205"/>
        <v>1250</v>
      </c>
      <c r="V569" s="16">
        <v>220</v>
      </c>
      <c r="W569" s="16"/>
    </row>
    <row r="570" spans="1:23">
      <c r="A570" s="10">
        <v>548</v>
      </c>
      <c r="B570" s="10">
        <v>1344</v>
      </c>
      <c r="C570" s="11" t="s">
        <v>1085</v>
      </c>
      <c r="D570" s="114" t="s">
        <v>902</v>
      </c>
      <c r="E570" s="142">
        <v>30000</v>
      </c>
      <c r="F570" s="143">
        <f t="shared" si="204"/>
        <v>30000</v>
      </c>
      <c r="G570" s="22" t="s">
        <v>891</v>
      </c>
      <c r="H570" s="114">
        <v>30000</v>
      </c>
      <c r="I570" s="114">
        <v>1392</v>
      </c>
      <c r="J570" s="16">
        <v>928</v>
      </c>
      <c r="K570" s="15">
        <f t="shared" si="199"/>
        <v>32320</v>
      </c>
      <c r="L570" s="16">
        <v>30000</v>
      </c>
      <c r="M570" s="72">
        <v>1806</v>
      </c>
      <c r="N570" s="75">
        <v>1204</v>
      </c>
      <c r="O570" s="15">
        <f t="shared" si="200"/>
        <v>33010</v>
      </c>
      <c r="P570" s="15">
        <f t="shared" si="201"/>
        <v>0</v>
      </c>
      <c r="Q570" s="16"/>
      <c r="R570" s="16"/>
      <c r="S570" s="17">
        <f t="shared" si="202"/>
        <v>0</v>
      </c>
      <c r="T570" s="16"/>
      <c r="U570" s="16">
        <f t="shared" si="205"/>
        <v>1500</v>
      </c>
      <c r="V570" s="16">
        <v>110</v>
      </c>
      <c r="W570" s="16"/>
    </row>
    <row r="571" spans="1:23">
      <c r="A571" s="10">
        <v>549</v>
      </c>
      <c r="B571" s="10">
        <v>1349</v>
      </c>
      <c r="C571" s="11" t="s">
        <v>1089</v>
      </c>
      <c r="D571" s="114" t="s">
        <v>902</v>
      </c>
      <c r="E571" s="142">
        <v>24000</v>
      </c>
      <c r="F571" s="143">
        <f t="shared" si="204"/>
        <v>24000</v>
      </c>
      <c r="G571" s="22" t="s">
        <v>891</v>
      </c>
      <c r="H571" s="114">
        <v>24000</v>
      </c>
      <c r="I571" s="114">
        <v>1111</v>
      </c>
      <c r="J571" s="16">
        <v>734</v>
      </c>
      <c r="K571" s="15">
        <f t="shared" si="199"/>
        <v>25845</v>
      </c>
      <c r="L571" s="16">
        <v>24000</v>
      </c>
      <c r="M571" s="72">
        <v>1455</v>
      </c>
      <c r="N571" s="75">
        <v>970</v>
      </c>
      <c r="O571" s="15">
        <f t="shared" si="200"/>
        <v>26425</v>
      </c>
      <c r="P571" s="15">
        <f t="shared" si="201"/>
        <v>0</v>
      </c>
      <c r="Q571" s="16"/>
      <c r="R571" s="16"/>
      <c r="S571" s="17">
        <f t="shared" si="202"/>
        <v>0</v>
      </c>
      <c r="T571" s="16"/>
      <c r="U571" s="16">
        <f t="shared" si="205"/>
        <v>1200</v>
      </c>
      <c r="V571" s="16">
        <v>200</v>
      </c>
      <c r="W571" s="16"/>
    </row>
    <row r="572" spans="1:23">
      <c r="A572" s="10">
        <v>550</v>
      </c>
      <c r="B572" s="10">
        <v>1355</v>
      </c>
      <c r="C572" s="11" t="s">
        <v>1094</v>
      </c>
      <c r="D572" s="114" t="s">
        <v>902</v>
      </c>
      <c r="E572" s="142">
        <v>24000</v>
      </c>
      <c r="F572" s="143">
        <f t="shared" si="204"/>
        <v>24000</v>
      </c>
      <c r="G572" s="22" t="s">
        <v>891</v>
      </c>
      <c r="H572" s="114">
        <v>24000</v>
      </c>
      <c r="I572" s="114">
        <v>1161</v>
      </c>
      <c r="J572" s="16">
        <v>781</v>
      </c>
      <c r="K572" s="15">
        <f t="shared" si="199"/>
        <v>25942</v>
      </c>
      <c r="L572" s="16">
        <v>24000</v>
      </c>
      <c r="M572" s="72">
        <v>1457</v>
      </c>
      <c r="N572" s="75">
        <v>970</v>
      </c>
      <c r="O572" s="15">
        <f t="shared" si="200"/>
        <v>26427</v>
      </c>
      <c r="P572" s="15">
        <f t="shared" si="201"/>
        <v>0</v>
      </c>
      <c r="Q572" s="16"/>
      <c r="R572" s="16"/>
      <c r="S572" s="17">
        <f t="shared" si="202"/>
        <v>0</v>
      </c>
      <c r="T572" s="16"/>
      <c r="U572" s="16">
        <f t="shared" si="205"/>
        <v>1200</v>
      </c>
      <c r="V572" s="16">
        <v>200</v>
      </c>
      <c r="W572" s="16"/>
    </row>
    <row r="573" spans="1:23">
      <c r="A573" s="10">
        <v>551</v>
      </c>
      <c r="B573" s="10">
        <v>1358</v>
      </c>
      <c r="C573" s="11" t="s">
        <v>730</v>
      </c>
      <c r="D573" s="114" t="s">
        <v>902</v>
      </c>
      <c r="E573" s="142">
        <v>24000</v>
      </c>
      <c r="F573" s="143">
        <f t="shared" si="204"/>
        <v>24000</v>
      </c>
      <c r="G573" s="22" t="s">
        <v>891</v>
      </c>
      <c r="H573" s="114">
        <v>24000</v>
      </c>
      <c r="I573" s="114">
        <v>1157</v>
      </c>
      <c r="J573" s="16">
        <v>765</v>
      </c>
      <c r="K573" s="15">
        <f t="shared" si="199"/>
        <v>25922</v>
      </c>
      <c r="L573" s="16">
        <v>24000</v>
      </c>
      <c r="M573" s="72">
        <v>1466</v>
      </c>
      <c r="N573" s="75">
        <v>976</v>
      </c>
      <c r="O573" s="15">
        <f t="shared" si="200"/>
        <v>26442</v>
      </c>
      <c r="P573" s="15">
        <f t="shared" si="201"/>
        <v>0</v>
      </c>
      <c r="Q573" s="16"/>
      <c r="R573" s="16"/>
      <c r="S573" s="17">
        <f t="shared" si="202"/>
        <v>0</v>
      </c>
      <c r="T573" s="16"/>
      <c r="U573" s="16">
        <f t="shared" si="205"/>
        <v>1200</v>
      </c>
      <c r="V573" s="16">
        <v>230</v>
      </c>
      <c r="W573" s="16"/>
    </row>
    <row r="574" spans="1:23">
      <c r="A574" s="10">
        <v>552</v>
      </c>
      <c r="B574" s="10">
        <v>1359</v>
      </c>
      <c r="C574" s="11" t="s">
        <v>1049</v>
      </c>
      <c r="D574" s="114" t="s">
        <v>902</v>
      </c>
      <c r="E574" s="142">
        <v>24000</v>
      </c>
      <c r="F574" s="143">
        <f t="shared" si="204"/>
        <v>24000</v>
      </c>
      <c r="G574" s="22" t="s">
        <v>891</v>
      </c>
      <c r="H574" s="114">
        <v>24000</v>
      </c>
      <c r="I574" s="114">
        <v>1169</v>
      </c>
      <c r="J574" s="16">
        <v>772</v>
      </c>
      <c r="K574" s="15">
        <f t="shared" si="199"/>
        <v>25941</v>
      </c>
      <c r="L574" s="16">
        <v>24000</v>
      </c>
      <c r="M574" s="72">
        <v>1444</v>
      </c>
      <c r="N574" s="75">
        <v>962</v>
      </c>
      <c r="O574" s="15">
        <f t="shared" si="200"/>
        <v>26406</v>
      </c>
      <c r="P574" s="15">
        <f t="shared" si="201"/>
        <v>0</v>
      </c>
      <c r="Q574" s="16"/>
      <c r="R574" s="16"/>
      <c r="S574" s="17">
        <f t="shared" si="202"/>
        <v>0</v>
      </c>
      <c r="T574" s="16"/>
      <c r="U574" s="16">
        <f t="shared" si="205"/>
        <v>1200</v>
      </c>
      <c r="V574" s="16">
        <v>190</v>
      </c>
      <c r="W574" s="16"/>
    </row>
    <row r="575" spans="1:23">
      <c r="A575" s="10">
        <v>553</v>
      </c>
      <c r="B575" s="10">
        <v>1362</v>
      </c>
      <c r="C575" s="11" t="s">
        <v>1098</v>
      </c>
      <c r="D575" s="114" t="s">
        <v>902</v>
      </c>
      <c r="E575" s="142">
        <v>30000</v>
      </c>
      <c r="F575" s="143">
        <f t="shared" si="204"/>
        <v>30000</v>
      </c>
      <c r="G575" s="22" t="s">
        <v>891</v>
      </c>
      <c r="H575" s="114">
        <v>30000</v>
      </c>
      <c r="I575" s="114">
        <v>1434</v>
      </c>
      <c r="J575" s="16">
        <v>906</v>
      </c>
      <c r="K575" s="15">
        <f t="shared" si="199"/>
        <v>32340</v>
      </c>
      <c r="L575" s="16">
        <v>30000</v>
      </c>
      <c r="M575" s="72">
        <v>1836</v>
      </c>
      <c r="N575" s="75">
        <v>1224</v>
      </c>
      <c r="O575" s="15">
        <f t="shared" si="200"/>
        <v>33060</v>
      </c>
      <c r="P575" s="15">
        <f t="shared" si="201"/>
        <v>0</v>
      </c>
      <c r="Q575" s="16"/>
      <c r="R575" s="16"/>
      <c r="S575" s="17">
        <f t="shared" si="202"/>
        <v>0</v>
      </c>
      <c r="T575" s="16"/>
      <c r="U575" s="16">
        <f t="shared" si="205"/>
        <v>1500</v>
      </c>
      <c r="V575" s="16">
        <v>200</v>
      </c>
      <c r="W575" s="16"/>
    </row>
    <row r="576" spans="1:23">
      <c r="A576" s="10">
        <v>554</v>
      </c>
      <c r="B576" s="10">
        <v>1365</v>
      </c>
      <c r="C576" s="11" t="s">
        <v>1100</v>
      </c>
      <c r="D576" s="114" t="s">
        <v>902</v>
      </c>
      <c r="E576" s="142">
        <v>30000</v>
      </c>
      <c r="F576" s="143">
        <f t="shared" si="204"/>
        <v>30000</v>
      </c>
      <c r="G576" s="22" t="s">
        <v>891</v>
      </c>
      <c r="H576" s="114">
        <v>30000</v>
      </c>
      <c r="I576" s="114">
        <v>1362</v>
      </c>
      <c r="J576" s="16">
        <v>908</v>
      </c>
      <c r="K576" s="15">
        <f t="shared" si="199"/>
        <v>32270</v>
      </c>
      <c r="L576" s="16">
        <v>30000</v>
      </c>
      <c r="M576" s="72">
        <v>1788</v>
      </c>
      <c r="N576" s="75">
        <v>1192</v>
      </c>
      <c r="O576" s="15">
        <f t="shared" si="200"/>
        <v>32980</v>
      </c>
      <c r="P576" s="15">
        <f t="shared" si="201"/>
        <v>0</v>
      </c>
      <c r="Q576" s="16"/>
      <c r="R576" s="16"/>
      <c r="S576" s="17">
        <f t="shared" si="202"/>
        <v>0</v>
      </c>
      <c r="T576" s="16"/>
      <c r="U576" s="16">
        <f t="shared" si="205"/>
        <v>1500</v>
      </c>
      <c r="V576" s="16">
        <v>140</v>
      </c>
      <c r="W576" s="16"/>
    </row>
    <row r="577" spans="1:23">
      <c r="A577" s="10">
        <v>555</v>
      </c>
      <c r="B577" s="10">
        <v>1366</v>
      </c>
      <c r="C577" s="11" t="s">
        <v>277</v>
      </c>
      <c r="D577" s="114" t="s">
        <v>902</v>
      </c>
      <c r="E577" s="142">
        <v>30000</v>
      </c>
      <c r="F577" s="143">
        <f t="shared" si="204"/>
        <v>30000</v>
      </c>
      <c r="G577" s="22" t="s">
        <v>891</v>
      </c>
      <c r="H577" s="114">
        <v>30000</v>
      </c>
      <c r="I577" s="114">
        <v>1449</v>
      </c>
      <c r="J577" s="16">
        <v>966</v>
      </c>
      <c r="K577" s="15">
        <f t="shared" si="199"/>
        <v>32415</v>
      </c>
      <c r="L577" s="16">
        <v>30000</v>
      </c>
      <c r="M577" s="72">
        <v>1874</v>
      </c>
      <c r="N577" s="75">
        <v>1249</v>
      </c>
      <c r="O577" s="15">
        <f t="shared" si="200"/>
        <v>33123</v>
      </c>
      <c r="P577" s="15">
        <f t="shared" si="201"/>
        <v>0</v>
      </c>
      <c r="Q577" s="16"/>
      <c r="R577" s="16"/>
      <c r="S577" s="17">
        <f t="shared" si="202"/>
        <v>0</v>
      </c>
      <c r="T577" s="16"/>
      <c r="U577" s="16">
        <f t="shared" si="205"/>
        <v>1500</v>
      </c>
      <c r="V577" s="16">
        <v>200</v>
      </c>
      <c r="W577" s="16"/>
    </row>
    <row r="578" spans="1:23" s="68" customFormat="1">
      <c r="A578" s="64">
        <v>556</v>
      </c>
      <c r="B578" s="64">
        <v>1384</v>
      </c>
      <c r="C578" s="65" t="s">
        <v>1106</v>
      </c>
      <c r="D578" s="97" t="s">
        <v>904</v>
      </c>
      <c r="E578" s="142">
        <v>30000</v>
      </c>
      <c r="F578" s="143">
        <f t="shared" ref="F578:F589" si="206">SUM(E578:E578)</f>
        <v>30000</v>
      </c>
      <c r="G578" s="66" t="s">
        <v>893</v>
      </c>
      <c r="H578" s="97">
        <v>30000</v>
      </c>
      <c r="I578" s="97">
        <v>1905</v>
      </c>
      <c r="J578" s="144">
        <v>1270</v>
      </c>
      <c r="K578" s="15">
        <f t="shared" si="199"/>
        <v>33175</v>
      </c>
      <c r="L578" s="144">
        <v>30000</v>
      </c>
      <c r="M578" s="147">
        <v>1905</v>
      </c>
      <c r="N578" s="145">
        <v>1270</v>
      </c>
      <c r="O578" s="15">
        <f t="shared" si="200"/>
        <v>33175</v>
      </c>
      <c r="P578" s="15">
        <f t="shared" si="201"/>
        <v>0</v>
      </c>
      <c r="Q578" s="144"/>
      <c r="R578" s="144"/>
      <c r="S578" s="17">
        <f t="shared" si="202"/>
        <v>0</v>
      </c>
      <c r="T578" s="144"/>
      <c r="U578" s="144">
        <f t="shared" si="205"/>
        <v>1500</v>
      </c>
      <c r="V578" s="144">
        <v>200</v>
      </c>
      <c r="W578" s="144"/>
    </row>
    <row r="579" spans="1:23">
      <c r="A579" s="10">
        <v>557</v>
      </c>
      <c r="B579" s="10">
        <v>1385</v>
      </c>
      <c r="C579" s="11" t="s">
        <v>1107</v>
      </c>
      <c r="D579" s="114" t="s">
        <v>904</v>
      </c>
      <c r="E579" s="142">
        <v>30000</v>
      </c>
      <c r="F579" s="143">
        <f t="shared" si="206"/>
        <v>30000</v>
      </c>
      <c r="G579" s="22" t="s">
        <v>893</v>
      </c>
      <c r="H579" s="114">
        <v>30000</v>
      </c>
      <c r="I579" s="114">
        <v>432</v>
      </c>
      <c r="J579" s="16">
        <v>288</v>
      </c>
      <c r="K579" s="15">
        <f t="shared" si="199"/>
        <v>30720</v>
      </c>
      <c r="L579" s="16">
        <v>30000</v>
      </c>
      <c r="M579" s="72">
        <v>1758</v>
      </c>
      <c r="N579" s="75">
        <v>1172</v>
      </c>
      <c r="O579" s="15">
        <f t="shared" si="200"/>
        <v>32930</v>
      </c>
      <c r="P579" s="15">
        <f t="shared" si="201"/>
        <v>0</v>
      </c>
      <c r="Q579" s="16"/>
      <c r="R579" s="16"/>
      <c r="S579" s="17">
        <f t="shared" si="202"/>
        <v>0</v>
      </c>
      <c r="T579" s="16"/>
      <c r="U579" s="16">
        <f t="shared" si="205"/>
        <v>1500</v>
      </c>
      <c r="V579" s="16">
        <v>190</v>
      </c>
      <c r="W579" s="16"/>
    </row>
    <row r="580" spans="1:23">
      <c r="A580" s="10">
        <v>558</v>
      </c>
      <c r="B580" s="10">
        <v>1386</v>
      </c>
      <c r="C580" s="11" t="s">
        <v>722</v>
      </c>
      <c r="D580" s="114" t="s">
        <v>904</v>
      </c>
      <c r="E580" s="142">
        <v>30000</v>
      </c>
      <c r="F580" s="143">
        <f t="shared" si="206"/>
        <v>30000</v>
      </c>
      <c r="G580" s="22" t="s">
        <v>893</v>
      </c>
      <c r="H580" s="114">
        <v>30000</v>
      </c>
      <c r="I580" s="114">
        <v>432</v>
      </c>
      <c r="J580" s="16">
        <v>288</v>
      </c>
      <c r="K580" s="15">
        <f t="shared" si="199"/>
        <v>30720</v>
      </c>
      <c r="L580" s="16">
        <v>30000</v>
      </c>
      <c r="M580" s="72">
        <v>1889</v>
      </c>
      <c r="N580" s="75">
        <v>1258</v>
      </c>
      <c r="O580" s="15">
        <f t="shared" si="200"/>
        <v>33147</v>
      </c>
      <c r="P580" s="15">
        <f t="shared" si="201"/>
        <v>0</v>
      </c>
      <c r="Q580" s="16"/>
      <c r="R580" s="16"/>
      <c r="S580" s="17">
        <f t="shared" si="202"/>
        <v>0</v>
      </c>
      <c r="T580" s="16"/>
      <c r="U580" s="16">
        <f t="shared" si="205"/>
        <v>1500</v>
      </c>
      <c r="V580" s="16">
        <v>200</v>
      </c>
      <c r="W580" s="16"/>
    </row>
    <row r="581" spans="1:23">
      <c r="A581" s="10">
        <v>559</v>
      </c>
      <c r="B581" s="10">
        <v>1388</v>
      </c>
      <c r="C581" s="11" t="s">
        <v>1109</v>
      </c>
      <c r="D581" s="114" t="s">
        <v>904</v>
      </c>
      <c r="E581" s="142">
        <v>30000</v>
      </c>
      <c r="F581" s="143">
        <f t="shared" si="206"/>
        <v>30000</v>
      </c>
      <c r="G581" s="22" t="s">
        <v>893</v>
      </c>
      <c r="H581" s="114">
        <v>30000</v>
      </c>
      <c r="I581" s="114">
        <v>432</v>
      </c>
      <c r="J581" s="16">
        <v>288</v>
      </c>
      <c r="K581" s="15">
        <f t="shared" si="199"/>
        <v>30720</v>
      </c>
      <c r="L581" s="16">
        <v>30000</v>
      </c>
      <c r="M581" s="72">
        <v>1686</v>
      </c>
      <c r="N581" s="75">
        <v>1124</v>
      </c>
      <c r="O581" s="15">
        <f t="shared" si="200"/>
        <v>32810</v>
      </c>
      <c r="P581" s="15">
        <f t="shared" si="201"/>
        <v>0</v>
      </c>
      <c r="Q581" s="16"/>
      <c r="R581" s="16"/>
      <c r="S581" s="17">
        <f t="shared" si="202"/>
        <v>0</v>
      </c>
      <c r="T581" s="16"/>
      <c r="U581" s="16">
        <f t="shared" si="205"/>
        <v>1500</v>
      </c>
      <c r="V581" s="16">
        <v>190</v>
      </c>
      <c r="W581" s="16"/>
    </row>
    <row r="582" spans="1:23">
      <c r="A582" s="10">
        <v>560</v>
      </c>
      <c r="B582" s="10">
        <v>1390</v>
      </c>
      <c r="C582" s="11" t="s">
        <v>1111</v>
      </c>
      <c r="D582" s="114" t="s">
        <v>904</v>
      </c>
      <c r="E582" s="142">
        <v>30000</v>
      </c>
      <c r="F582" s="143">
        <f t="shared" si="206"/>
        <v>30000</v>
      </c>
      <c r="G582" s="22" t="s">
        <v>893</v>
      </c>
      <c r="H582" s="114">
        <v>30000</v>
      </c>
      <c r="I582" s="114">
        <v>432</v>
      </c>
      <c r="J582" s="16">
        <v>288</v>
      </c>
      <c r="K582" s="15">
        <f t="shared" si="199"/>
        <v>30720</v>
      </c>
      <c r="L582" s="16">
        <v>30000</v>
      </c>
      <c r="M582" s="72">
        <v>1650</v>
      </c>
      <c r="N582" s="75">
        <v>1100</v>
      </c>
      <c r="O582" s="15">
        <f t="shared" si="200"/>
        <v>32750</v>
      </c>
      <c r="P582" s="15">
        <f t="shared" si="201"/>
        <v>0</v>
      </c>
      <c r="Q582" s="16"/>
      <c r="R582" s="16"/>
      <c r="S582" s="17">
        <f t="shared" si="202"/>
        <v>0</v>
      </c>
      <c r="T582" s="16"/>
      <c r="U582" s="16">
        <f t="shared" si="205"/>
        <v>1500</v>
      </c>
      <c r="V582" s="16">
        <v>170</v>
      </c>
      <c r="W582" s="16"/>
    </row>
    <row r="583" spans="1:23">
      <c r="A583" s="10">
        <v>561</v>
      </c>
      <c r="B583" s="10">
        <v>1392</v>
      </c>
      <c r="C583" s="11" t="s">
        <v>1113</v>
      </c>
      <c r="D583" s="114" t="s">
        <v>904</v>
      </c>
      <c r="E583" s="142">
        <v>30000</v>
      </c>
      <c r="F583" s="143">
        <f t="shared" si="206"/>
        <v>30000</v>
      </c>
      <c r="G583" s="22" t="s">
        <v>893</v>
      </c>
      <c r="H583" s="114">
        <v>30000</v>
      </c>
      <c r="I583" s="114">
        <v>432</v>
      </c>
      <c r="J583" s="16">
        <v>288</v>
      </c>
      <c r="K583" s="15">
        <f t="shared" si="199"/>
        <v>30720</v>
      </c>
      <c r="L583" s="16">
        <v>30000</v>
      </c>
      <c r="M583" s="72">
        <v>1842</v>
      </c>
      <c r="N583" s="75">
        <v>1228</v>
      </c>
      <c r="O583" s="15">
        <f t="shared" ref="O583:O608" si="207">L583+M583+N583</f>
        <v>33070</v>
      </c>
      <c r="P583" s="15">
        <f t="shared" si="201"/>
        <v>0</v>
      </c>
      <c r="Q583" s="16"/>
      <c r="R583" s="16"/>
      <c r="S583" s="17">
        <f t="shared" si="202"/>
        <v>0</v>
      </c>
      <c r="T583" s="16"/>
      <c r="U583" s="16">
        <f t="shared" si="205"/>
        <v>1500</v>
      </c>
      <c r="V583" s="16">
        <v>240</v>
      </c>
      <c r="W583" s="16"/>
    </row>
    <row r="584" spans="1:23">
      <c r="A584" s="10">
        <v>562</v>
      </c>
      <c r="B584" s="10">
        <v>1394</v>
      </c>
      <c r="C584" s="11" t="s">
        <v>1114</v>
      </c>
      <c r="D584" s="114" t="s">
        <v>904</v>
      </c>
      <c r="E584" s="142">
        <v>30000</v>
      </c>
      <c r="F584" s="143">
        <f t="shared" si="206"/>
        <v>30000</v>
      </c>
      <c r="G584" s="22" t="s">
        <v>893</v>
      </c>
      <c r="H584" s="114">
        <v>30000</v>
      </c>
      <c r="I584" s="114">
        <v>432</v>
      </c>
      <c r="J584" s="16">
        <v>288</v>
      </c>
      <c r="K584" s="15">
        <f t="shared" ref="K584:K608" si="208">H584+I584+J584</f>
        <v>30720</v>
      </c>
      <c r="L584" s="16">
        <v>30000</v>
      </c>
      <c r="M584" s="72">
        <v>1838</v>
      </c>
      <c r="N584" s="75">
        <v>1220</v>
      </c>
      <c r="O584" s="15">
        <f t="shared" si="207"/>
        <v>33058</v>
      </c>
      <c r="P584" s="15">
        <f t="shared" ref="P584:P608" si="209">H584-L584</f>
        <v>0</v>
      </c>
      <c r="Q584" s="16"/>
      <c r="R584" s="16"/>
      <c r="S584" s="17">
        <f t="shared" ref="S584:S608" si="210">P584+Q584+R584</f>
        <v>0</v>
      </c>
      <c r="T584" s="16"/>
      <c r="U584" s="16">
        <f t="shared" si="205"/>
        <v>1500</v>
      </c>
      <c r="V584" s="16">
        <v>240</v>
      </c>
      <c r="W584" s="16"/>
    </row>
    <row r="585" spans="1:23">
      <c r="A585" s="10">
        <v>563</v>
      </c>
      <c r="B585" s="10">
        <v>1395</v>
      </c>
      <c r="C585" s="11" t="s">
        <v>432</v>
      </c>
      <c r="D585" s="114" t="s">
        <v>904</v>
      </c>
      <c r="E585" s="142">
        <v>30000</v>
      </c>
      <c r="F585" s="143">
        <f t="shared" si="206"/>
        <v>30000</v>
      </c>
      <c r="G585" s="22" t="s">
        <v>893</v>
      </c>
      <c r="H585" s="114">
        <v>30000</v>
      </c>
      <c r="I585" s="114">
        <v>432</v>
      </c>
      <c r="J585" s="16">
        <v>288</v>
      </c>
      <c r="K585" s="15">
        <f t="shared" si="208"/>
        <v>30720</v>
      </c>
      <c r="L585" s="16">
        <v>30000</v>
      </c>
      <c r="M585" s="72">
        <v>1851</v>
      </c>
      <c r="N585" s="75">
        <v>1234</v>
      </c>
      <c r="O585" s="15">
        <f t="shared" si="207"/>
        <v>33085</v>
      </c>
      <c r="P585" s="15">
        <f t="shared" si="209"/>
        <v>0</v>
      </c>
      <c r="Q585" s="16"/>
      <c r="R585" s="16"/>
      <c r="S585" s="17">
        <f t="shared" si="210"/>
        <v>0</v>
      </c>
      <c r="T585" s="16"/>
      <c r="U585" s="16">
        <f t="shared" si="205"/>
        <v>1500</v>
      </c>
      <c r="V585" s="16">
        <v>240</v>
      </c>
      <c r="W585" s="16"/>
    </row>
    <row r="586" spans="1:23">
      <c r="A586" s="10">
        <v>564</v>
      </c>
      <c r="B586" s="10">
        <v>1400</v>
      </c>
      <c r="C586" s="11" t="s">
        <v>1116</v>
      </c>
      <c r="D586" s="114" t="s">
        <v>904</v>
      </c>
      <c r="E586" s="142">
        <v>24000</v>
      </c>
      <c r="F586" s="143">
        <f t="shared" si="206"/>
        <v>24000</v>
      </c>
      <c r="G586" s="22" t="s">
        <v>893</v>
      </c>
      <c r="H586" s="114">
        <v>24000</v>
      </c>
      <c r="I586" s="114">
        <v>342</v>
      </c>
      <c r="J586" s="16">
        <v>228</v>
      </c>
      <c r="K586" s="15">
        <f t="shared" si="208"/>
        <v>24570</v>
      </c>
      <c r="L586" s="16">
        <v>24000</v>
      </c>
      <c r="M586" s="72">
        <v>1470</v>
      </c>
      <c r="N586" s="75">
        <v>980</v>
      </c>
      <c r="O586" s="15">
        <f t="shared" si="207"/>
        <v>26450</v>
      </c>
      <c r="P586" s="15">
        <f t="shared" si="209"/>
        <v>0</v>
      </c>
      <c r="Q586" s="16"/>
      <c r="R586" s="16"/>
      <c r="S586" s="17">
        <f t="shared" si="210"/>
        <v>0</v>
      </c>
      <c r="T586" s="16"/>
      <c r="U586" s="16">
        <f t="shared" si="205"/>
        <v>1200</v>
      </c>
      <c r="V586" s="16">
        <v>230</v>
      </c>
      <c r="W586" s="16"/>
    </row>
    <row r="587" spans="1:23">
      <c r="A587" s="10">
        <v>565</v>
      </c>
      <c r="B587" s="10">
        <v>1401</v>
      </c>
      <c r="C587" s="11" t="s">
        <v>1117</v>
      </c>
      <c r="D587" s="114" t="s">
        <v>904</v>
      </c>
      <c r="E587" s="142">
        <v>30000</v>
      </c>
      <c r="F587" s="143">
        <f t="shared" si="206"/>
        <v>30000</v>
      </c>
      <c r="G587" s="22" t="s">
        <v>893</v>
      </c>
      <c r="H587" s="114">
        <v>30000</v>
      </c>
      <c r="I587" s="114">
        <v>432</v>
      </c>
      <c r="J587" s="16">
        <v>288</v>
      </c>
      <c r="K587" s="15">
        <f t="shared" si="208"/>
        <v>30720</v>
      </c>
      <c r="L587" s="16">
        <v>30000</v>
      </c>
      <c r="M587" s="72">
        <v>1848</v>
      </c>
      <c r="N587" s="75">
        <v>1232</v>
      </c>
      <c r="O587" s="15">
        <f t="shared" si="207"/>
        <v>33080</v>
      </c>
      <c r="P587" s="15">
        <f t="shared" si="209"/>
        <v>0</v>
      </c>
      <c r="Q587" s="16"/>
      <c r="R587" s="16"/>
      <c r="S587" s="17">
        <f t="shared" si="210"/>
        <v>0</v>
      </c>
      <c r="T587" s="16"/>
      <c r="U587" s="16">
        <f t="shared" si="205"/>
        <v>1500</v>
      </c>
      <c r="V587" s="16">
        <v>230</v>
      </c>
      <c r="W587" s="16"/>
    </row>
    <row r="588" spans="1:23">
      <c r="A588" s="10">
        <v>566</v>
      </c>
      <c r="B588" s="10">
        <v>1402</v>
      </c>
      <c r="C588" s="11" t="s">
        <v>722</v>
      </c>
      <c r="D588" s="114" t="s">
        <v>904</v>
      </c>
      <c r="E588" s="142">
        <v>24000</v>
      </c>
      <c r="F588" s="143">
        <f t="shared" si="206"/>
        <v>24000</v>
      </c>
      <c r="G588" s="22" t="s">
        <v>893</v>
      </c>
      <c r="H588" s="114">
        <v>24000</v>
      </c>
      <c r="I588" s="114">
        <v>342</v>
      </c>
      <c r="J588" s="16">
        <v>228</v>
      </c>
      <c r="K588" s="15">
        <f t="shared" si="208"/>
        <v>24570</v>
      </c>
      <c r="L588" s="16">
        <v>24000</v>
      </c>
      <c r="M588" s="72">
        <v>1464</v>
      </c>
      <c r="N588" s="75">
        <v>976</v>
      </c>
      <c r="O588" s="15">
        <f t="shared" si="207"/>
        <v>26440</v>
      </c>
      <c r="P588" s="15">
        <f t="shared" si="209"/>
        <v>0</v>
      </c>
      <c r="Q588" s="16"/>
      <c r="R588" s="16"/>
      <c r="S588" s="17">
        <f t="shared" si="210"/>
        <v>0</v>
      </c>
      <c r="T588" s="16"/>
      <c r="U588" s="16">
        <f t="shared" si="205"/>
        <v>1200</v>
      </c>
      <c r="V588" s="16">
        <v>220</v>
      </c>
      <c r="W588" s="16"/>
    </row>
    <row r="589" spans="1:23">
      <c r="A589" s="10">
        <v>567</v>
      </c>
      <c r="B589" s="10">
        <v>1403</v>
      </c>
      <c r="C589" s="11" t="s">
        <v>627</v>
      </c>
      <c r="D589" s="114" t="s">
        <v>904</v>
      </c>
      <c r="E589" s="142">
        <v>30000</v>
      </c>
      <c r="F589" s="143">
        <f t="shared" si="206"/>
        <v>30000</v>
      </c>
      <c r="G589" s="22" t="s">
        <v>893</v>
      </c>
      <c r="H589" s="114">
        <v>30000</v>
      </c>
      <c r="I589" s="114">
        <v>426</v>
      </c>
      <c r="J589" s="16">
        <v>284</v>
      </c>
      <c r="K589" s="15">
        <f t="shared" si="208"/>
        <v>30710</v>
      </c>
      <c r="L589" s="16">
        <v>30000</v>
      </c>
      <c r="M589" s="72">
        <v>1806</v>
      </c>
      <c r="N589" s="75">
        <v>1204</v>
      </c>
      <c r="O589" s="15">
        <f t="shared" si="207"/>
        <v>33010</v>
      </c>
      <c r="P589" s="15">
        <f t="shared" si="209"/>
        <v>0</v>
      </c>
      <c r="Q589" s="16"/>
      <c r="R589" s="16"/>
      <c r="S589" s="17">
        <f t="shared" si="210"/>
        <v>0</v>
      </c>
      <c r="T589" s="16"/>
      <c r="U589" s="16">
        <f t="shared" si="205"/>
        <v>1500</v>
      </c>
      <c r="V589" s="16">
        <v>220</v>
      </c>
      <c r="W589" s="16"/>
    </row>
    <row r="590" spans="1:23">
      <c r="A590" s="10">
        <v>568</v>
      </c>
      <c r="B590" s="10">
        <v>1405</v>
      </c>
      <c r="C590" s="11" t="s">
        <v>385</v>
      </c>
      <c r="D590" s="114" t="s">
        <v>904</v>
      </c>
      <c r="E590" s="142">
        <v>24000</v>
      </c>
      <c r="F590" s="143">
        <f t="shared" ref="F590:F596" si="211">SUM(E590:E590)</f>
        <v>24000</v>
      </c>
      <c r="G590" s="22" t="s">
        <v>893</v>
      </c>
      <c r="H590" s="114">
        <v>24000</v>
      </c>
      <c r="I590" s="114">
        <v>342</v>
      </c>
      <c r="J590" s="16">
        <v>228</v>
      </c>
      <c r="K590" s="15">
        <f t="shared" si="208"/>
        <v>24570</v>
      </c>
      <c r="L590" s="16">
        <v>24000</v>
      </c>
      <c r="M590" s="72">
        <v>1464</v>
      </c>
      <c r="N590" s="75">
        <v>976</v>
      </c>
      <c r="O590" s="15">
        <f t="shared" si="207"/>
        <v>26440</v>
      </c>
      <c r="P590" s="15">
        <f t="shared" si="209"/>
        <v>0</v>
      </c>
      <c r="Q590" s="16"/>
      <c r="R590" s="16"/>
      <c r="S590" s="17">
        <f t="shared" si="210"/>
        <v>0</v>
      </c>
      <c r="T590" s="16"/>
      <c r="U590" s="16">
        <f t="shared" si="205"/>
        <v>1200</v>
      </c>
      <c r="V590" s="16">
        <v>220</v>
      </c>
      <c r="W590" s="16"/>
    </row>
    <row r="591" spans="1:23">
      <c r="A591" s="10">
        <v>569</v>
      </c>
      <c r="B591" s="10">
        <v>1406</v>
      </c>
      <c r="C591" s="11" t="s">
        <v>1119</v>
      </c>
      <c r="D591" s="114" t="s">
        <v>904</v>
      </c>
      <c r="E591" s="142">
        <v>30000</v>
      </c>
      <c r="F591" s="143">
        <f t="shared" si="211"/>
        <v>30000</v>
      </c>
      <c r="G591" s="22" t="s">
        <v>893</v>
      </c>
      <c r="H591" s="114">
        <v>30000</v>
      </c>
      <c r="I591" s="114">
        <v>1932</v>
      </c>
      <c r="J591" s="16">
        <v>1288</v>
      </c>
      <c r="K591" s="15">
        <f t="shared" si="208"/>
        <v>33220</v>
      </c>
      <c r="L591" s="16">
        <v>30000</v>
      </c>
      <c r="M591" s="72">
        <v>1932</v>
      </c>
      <c r="N591" s="75">
        <v>1288</v>
      </c>
      <c r="O591" s="15">
        <f t="shared" si="207"/>
        <v>33220</v>
      </c>
      <c r="P591" s="15">
        <f t="shared" si="209"/>
        <v>0</v>
      </c>
      <c r="Q591" s="16"/>
      <c r="R591" s="16"/>
      <c r="S591" s="17">
        <f t="shared" si="210"/>
        <v>0</v>
      </c>
      <c r="T591" s="16"/>
      <c r="U591" s="16">
        <f t="shared" ref="U591:U596" si="212">F591/100*5</f>
        <v>1500</v>
      </c>
      <c r="V591" s="16">
        <v>190</v>
      </c>
      <c r="W591" s="16"/>
    </row>
    <row r="592" spans="1:23">
      <c r="A592" s="10">
        <v>570</v>
      </c>
      <c r="B592" s="10">
        <v>1410</v>
      </c>
      <c r="C592" s="11" t="s">
        <v>1122</v>
      </c>
      <c r="D592" s="114" t="s">
        <v>904</v>
      </c>
      <c r="E592" s="142">
        <v>30000</v>
      </c>
      <c r="F592" s="143">
        <f t="shared" si="211"/>
        <v>30000</v>
      </c>
      <c r="G592" s="22" t="s">
        <v>893</v>
      </c>
      <c r="H592" s="114">
        <v>30000</v>
      </c>
      <c r="I592" s="114">
        <v>432</v>
      </c>
      <c r="J592" s="16">
        <v>388</v>
      </c>
      <c r="K592" s="15">
        <f t="shared" si="208"/>
        <v>30820</v>
      </c>
      <c r="L592" s="16">
        <v>30000</v>
      </c>
      <c r="M592" s="72">
        <v>1824</v>
      </c>
      <c r="N592" s="75">
        <v>1216</v>
      </c>
      <c r="O592" s="15">
        <f t="shared" si="207"/>
        <v>33040</v>
      </c>
      <c r="P592" s="15">
        <f t="shared" si="209"/>
        <v>0</v>
      </c>
      <c r="Q592" s="16"/>
      <c r="R592" s="16"/>
      <c r="S592" s="17">
        <f t="shared" si="210"/>
        <v>0</v>
      </c>
      <c r="T592" s="16"/>
      <c r="U592" s="16">
        <f t="shared" si="212"/>
        <v>1500</v>
      </c>
      <c r="V592" s="16">
        <v>220</v>
      </c>
      <c r="W592" s="16"/>
    </row>
    <row r="593" spans="1:25">
      <c r="A593" s="10">
        <v>571</v>
      </c>
      <c r="B593" s="10">
        <v>1411</v>
      </c>
      <c r="C593" s="11" t="s">
        <v>1123</v>
      </c>
      <c r="D593" s="114" t="s">
        <v>904</v>
      </c>
      <c r="E593" s="142">
        <v>30000</v>
      </c>
      <c r="F593" s="143">
        <f t="shared" si="211"/>
        <v>30000</v>
      </c>
      <c r="G593" s="22" t="s">
        <v>893</v>
      </c>
      <c r="H593" s="114">
        <v>30000</v>
      </c>
      <c r="I593" s="114">
        <v>432</v>
      </c>
      <c r="J593" s="16">
        <v>288</v>
      </c>
      <c r="K593" s="15">
        <f t="shared" si="208"/>
        <v>30720</v>
      </c>
      <c r="L593" s="16">
        <v>30000</v>
      </c>
      <c r="M593" s="72">
        <v>1812</v>
      </c>
      <c r="N593" s="75">
        <v>1208</v>
      </c>
      <c r="O593" s="15">
        <f t="shared" si="207"/>
        <v>33020</v>
      </c>
      <c r="P593" s="15">
        <f t="shared" si="209"/>
        <v>0</v>
      </c>
      <c r="Q593" s="16"/>
      <c r="R593" s="16"/>
      <c r="S593" s="17">
        <f t="shared" si="210"/>
        <v>0</v>
      </c>
      <c r="T593" s="16"/>
      <c r="U593" s="16">
        <f t="shared" si="212"/>
        <v>1500</v>
      </c>
      <c r="V593" s="16">
        <v>150</v>
      </c>
      <c r="W593" s="16"/>
    </row>
    <row r="594" spans="1:25">
      <c r="A594" s="10">
        <v>572</v>
      </c>
      <c r="B594" s="10">
        <v>1412</v>
      </c>
      <c r="C594" s="11" t="s">
        <v>948</v>
      </c>
      <c r="D594" s="114" t="s">
        <v>904</v>
      </c>
      <c r="E594" s="142">
        <v>30000</v>
      </c>
      <c r="F594" s="143">
        <f t="shared" si="211"/>
        <v>30000</v>
      </c>
      <c r="G594" s="22" t="s">
        <v>893</v>
      </c>
      <c r="H594" s="114">
        <v>30000</v>
      </c>
      <c r="I594" s="114">
        <v>432</v>
      </c>
      <c r="J594" s="16">
        <v>288</v>
      </c>
      <c r="K594" s="15">
        <f t="shared" si="208"/>
        <v>30720</v>
      </c>
      <c r="L594" s="16">
        <v>30000</v>
      </c>
      <c r="M594" s="72">
        <v>1836</v>
      </c>
      <c r="N594" s="75">
        <v>1224</v>
      </c>
      <c r="O594" s="15">
        <f t="shared" si="207"/>
        <v>33060</v>
      </c>
      <c r="P594" s="15">
        <f t="shared" si="209"/>
        <v>0</v>
      </c>
      <c r="Q594" s="16"/>
      <c r="R594" s="16"/>
      <c r="S594" s="17">
        <f t="shared" si="210"/>
        <v>0</v>
      </c>
      <c r="T594" s="16"/>
      <c r="U594" s="16">
        <f t="shared" si="212"/>
        <v>1500</v>
      </c>
      <c r="V594" s="16">
        <v>230</v>
      </c>
      <c r="W594" s="16"/>
    </row>
    <row r="595" spans="1:25">
      <c r="A595" s="10">
        <v>573</v>
      </c>
      <c r="B595" s="10">
        <v>1413</v>
      </c>
      <c r="C595" s="11" t="s">
        <v>1124</v>
      </c>
      <c r="D595" s="114" t="s">
        <v>904</v>
      </c>
      <c r="E595" s="142">
        <v>30000</v>
      </c>
      <c r="F595" s="143">
        <f t="shared" si="211"/>
        <v>30000</v>
      </c>
      <c r="G595" s="22" t="s">
        <v>893</v>
      </c>
      <c r="H595" s="114">
        <v>30000</v>
      </c>
      <c r="I595" s="114">
        <v>432</v>
      </c>
      <c r="J595" s="16">
        <v>288</v>
      </c>
      <c r="K595" s="15">
        <f t="shared" si="208"/>
        <v>30720</v>
      </c>
      <c r="L595" s="16">
        <v>30000</v>
      </c>
      <c r="M595" s="72">
        <v>1854</v>
      </c>
      <c r="N595" s="75">
        <v>1236</v>
      </c>
      <c r="O595" s="15">
        <f t="shared" si="207"/>
        <v>33090</v>
      </c>
      <c r="P595" s="15">
        <f t="shared" si="209"/>
        <v>0</v>
      </c>
      <c r="Q595" s="16"/>
      <c r="R595" s="16"/>
      <c r="S595" s="17">
        <f t="shared" si="210"/>
        <v>0</v>
      </c>
      <c r="T595" s="16"/>
      <c r="U595" s="16">
        <f t="shared" si="212"/>
        <v>1500</v>
      </c>
      <c r="V595" s="16">
        <v>230</v>
      </c>
      <c r="W595" s="16"/>
    </row>
    <row r="596" spans="1:25">
      <c r="A596" s="10">
        <v>574</v>
      </c>
      <c r="B596" s="10">
        <v>1414</v>
      </c>
      <c r="C596" s="11" t="s">
        <v>1125</v>
      </c>
      <c r="D596" s="114" t="s">
        <v>904</v>
      </c>
      <c r="E596" s="142">
        <v>30000</v>
      </c>
      <c r="F596" s="143">
        <f t="shared" si="211"/>
        <v>30000</v>
      </c>
      <c r="G596" s="22" t="s">
        <v>893</v>
      </c>
      <c r="H596" s="114">
        <v>30000</v>
      </c>
      <c r="I596" s="114">
        <v>432</v>
      </c>
      <c r="J596" s="16">
        <v>288</v>
      </c>
      <c r="K596" s="15">
        <f t="shared" si="208"/>
        <v>30720</v>
      </c>
      <c r="L596" s="16">
        <v>30000</v>
      </c>
      <c r="M596" s="72">
        <v>1869</v>
      </c>
      <c r="N596" s="75">
        <v>1246</v>
      </c>
      <c r="O596" s="15">
        <f t="shared" si="207"/>
        <v>33115</v>
      </c>
      <c r="P596" s="15">
        <f t="shared" si="209"/>
        <v>0</v>
      </c>
      <c r="Q596" s="16"/>
      <c r="R596" s="16"/>
      <c r="S596" s="17">
        <f t="shared" si="210"/>
        <v>0</v>
      </c>
      <c r="T596" s="16"/>
      <c r="U596" s="16">
        <f t="shared" si="212"/>
        <v>1500</v>
      </c>
      <c r="V596" s="16">
        <v>230</v>
      </c>
      <c r="W596" s="16"/>
    </row>
    <row r="597" spans="1:25" s="86" customFormat="1" ht="18.75">
      <c r="A597" s="84"/>
      <c r="B597" s="84"/>
      <c r="C597" s="81" t="s">
        <v>1290</v>
      </c>
      <c r="D597" s="85"/>
      <c r="E597" s="175">
        <f t="shared" ref="E597:W597" si="213">SUM(E567:E596)</f>
        <v>853000</v>
      </c>
      <c r="F597" s="175">
        <f t="shared" si="213"/>
        <v>853000</v>
      </c>
      <c r="G597" s="70"/>
      <c r="H597" s="70">
        <f t="shared" si="213"/>
        <v>853000</v>
      </c>
      <c r="I597" s="70">
        <f t="shared" si="213"/>
        <v>25136</v>
      </c>
      <c r="J597" s="70">
        <f t="shared" si="213"/>
        <v>16797</v>
      </c>
      <c r="K597" s="70">
        <f t="shared" si="213"/>
        <v>894933</v>
      </c>
      <c r="L597" s="70">
        <f t="shared" si="213"/>
        <v>853000</v>
      </c>
      <c r="M597" s="70">
        <f t="shared" si="213"/>
        <v>51910</v>
      </c>
      <c r="N597" s="70">
        <f t="shared" si="213"/>
        <v>34596</v>
      </c>
      <c r="O597" s="70">
        <f t="shared" si="213"/>
        <v>939506</v>
      </c>
      <c r="P597" s="70">
        <f t="shared" si="213"/>
        <v>0</v>
      </c>
      <c r="Q597" s="70">
        <f t="shared" si="213"/>
        <v>0</v>
      </c>
      <c r="R597" s="70">
        <f t="shared" si="213"/>
        <v>0</v>
      </c>
      <c r="S597" s="70">
        <f t="shared" si="213"/>
        <v>0</v>
      </c>
      <c r="T597" s="70">
        <f t="shared" si="213"/>
        <v>0</v>
      </c>
      <c r="U597" s="70">
        <f t="shared" si="213"/>
        <v>42650</v>
      </c>
      <c r="V597" s="70">
        <f t="shared" si="213"/>
        <v>6200</v>
      </c>
      <c r="W597" s="70">
        <f t="shared" si="213"/>
        <v>0</v>
      </c>
    </row>
    <row r="598" spans="1:25">
      <c r="A598" s="10">
        <v>575</v>
      </c>
      <c r="B598" s="10">
        <v>1428</v>
      </c>
      <c r="C598" s="11" t="s">
        <v>1137</v>
      </c>
      <c r="D598" s="114" t="s">
        <v>1158</v>
      </c>
      <c r="E598" s="142">
        <v>30000</v>
      </c>
      <c r="F598" s="143">
        <f t="shared" ref="F598:F608" si="214">SUM(E598:E598)</f>
        <v>30000</v>
      </c>
      <c r="G598" s="22" t="s">
        <v>1160</v>
      </c>
      <c r="H598" s="114">
        <v>30000</v>
      </c>
      <c r="I598" s="114">
        <f t="shared" ref="I598:J624" si="215">M598</f>
        <v>1830</v>
      </c>
      <c r="J598" s="16">
        <f t="shared" si="215"/>
        <v>1220</v>
      </c>
      <c r="K598" s="15">
        <f t="shared" si="208"/>
        <v>33050</v>
      </c>
      <c r="L598" s="16">
        <v>30000</v>
      </c>
      <c r="M598" s="75">
        <v>1830</v>
      </c>
      <c r="N598" s="75">
        <v>1220</v>
      </c>
      <c r="O598" s="15">
        <f t="shared" si="207"/>
        <v>33050</v>
      </c>
      <c r="P598" s="15">
        <f t="shared" si="209"/>
        <v>0</v>
      </c>
      <c r="Q598" s="16"/>
      <c r="R598" s="16"/>
      <c r="S598" s="17">
        <f t="shared" si="210"/>
        <v>0</v>
      </c>
      <c r="T598" s="16"/>
      <c r="U598" s="48">
        <f t="shared" ref="U598:U624" si="216">F598/100*5</f>
        <v>1500</v>
      </c>
      <c r="V598" s="16">
        <v>210</v>
      </c>
      <c r="W598" s="16"/>
      <c r="X598" s="25"/>
      <c r="Y598" s="18" t="s">
        <v>1693</v>
      </c>
    </row>
    <row r="599" spans="1:25">
      <c r="A599" s="10">
        <v>576</v>
      </c>
      <c r="B599" s="10">
        <v>1429</v>
      </c>
      <c r="C599" s="11" t="s">
        <v>1138</v>
      </c>
      <c r="D599" s="114" t="s">
        <v>1158</v>
      </c>
      <c r="E599" s="142">
        <v>30000</v>
      </c>
      <c r="F599" s="143">
        <f t="shared" si="214"/>
        <v>30000</v>
      </c>
      <c r="G599" s="22" t="s">
        <v>1160</v>
      </c>
      <c r="H599" s="114">
        <v>30000</v>
      </c>
      <c r="I599" s="114">
        <f t="shared" si="215"/>
        <v>1824</v>
      </c>
      <c r="J599" s="16">
        <f t="shared" si="215"/>
        <v>1216</v>
      </c>
      <c r="K599" s="15">
        <f t="shared" si="208"/>
        <v>33040</v>
      </c>
      <c r="L599" s="16">
        <v>30000</v>
      </c>
      <c r="M599" s="75">
        <v>1824</v>
      </c>
      <c r="N599" s="75">
        <v>1216</v>
      </c>
      <c r="O599" s="15">
        <f t="shared" si="207"/>
        <v>33040</v>
      </c>
      <c r="P599" s="15">
        <f t="shared" si="209"/>
        <v>0</v>
      </c>
      <c r="Q599" s="16"/>
      <c r="R599" s="16"/>
      <c r="S599" s="17">
        <f t="shared" si="210"/>
        <v>0</v>
      </c>
      <c r="T599" s="16"/>
      <c r="U599" s="48">
        <f t="shared" si="216"/>
        <v>1500</v>
      </c>
      <c r="V599" s="16">
        <v>230</v>
      </c>
      <c r="W599" s="16"/>
      <c r="X599" s="25"/>
    </row>
    <row r="600" spans="1:25" s="50" customFormat="1">
      <c r="A600" s="10">
        <v>577</v>
      </c>
      <c r="B600" s="42">
        <v>1430</v>
      </c>
      <c r="C600" s="53" t="s">
        <v>1139</v>
      </c>
      <c r="D600" s="44" t="s">
        <v>1158</v>
      </c>
      <c r="E600" s="188">
        <v>30000</v>
      </c>
      <c r="F600" s="189">
        <f t="shared" si="214"/>
        <v>30000</v>
      </c>
      <c r="G600" s="54" t="s">
        <v>1160</v>
      </c>
      <c r="H600" s="44">
        <v>30000</v>
      </c>
      <c r="I600" s="44">
        <f t="shared" si="215"/>
        <v>1746</v>
      </c>
      <c r="J600" s="48">
        <f t="shared" si="215"/>
        <v>1164</v>
      </c>
      <c r="K600" s="47">
        <f t="shared" si="208"/>
        <v>32910</v>
      </c>
      <c r="L600" s="48">
        <v>26250</v>
      </c>
      <c r="M600" s="74">
        <v>1746</v>
      </c>
      <c r="N600" s="74">
        <v>1164</v>
      </c>
      <c r="O600" s="47">
        <f t="shared" si="207"/>
        <v>29160</v>
      </c>
      <c r="P600" s="98">
        <f t="shared" si="209"/>
        <v>3750</v>
      </c>
      <c r="Q600" s="48"/>
      <c r="R600" s="48"/>
      <c r="S600" s="49">
        <f t="shared" si="210"/>
        <v>3750</v>
      </c>
      <c r="T600" s="48"/>
      <c r="U600" s="48">
        <f t="shared" si="216"/>
        <v>1500</v>
      </c>
      <c r="V600" s="48">
        <v>150</v>
      </c>
      <c r="W600" s="48"/>
      <c r="X600" s="79"/>
    </row>
    <row r="601" spans="1:25">
      <c r="A601" s="10">
        <v>578</v>
      </c>
      <c r="B601" s="10">
        <v>1431</v>
      </c>
      <c r="C601" s="11" t="s">
        <v>1140</v>
      </c>
      <c r="D601" s="114" t="s">
        <v>1158</v>
      </c>
      <c r="E601" s="142">
        <v>30000</v>
      </c>
      <c r="F601" s="143">
        <f t="shared" si="214"/>
        <v>30000</v>
      </c>
      <c r="G601" s="22" t="s">
        <v>1160</v>
      </c>
      <c r="H601" s="114">
        <v>30000</v>
      </c>
      <c r="I601" s="114">
        <f t="shared" si="215"/>
        <v>1872</v>
      </c>
      <c r="J601" s="16">
        <f t="shared" si="215"/>
        <v>1248</v>
      </c>
      <c r="K601" s="15">
        <f t="shared" si="208"/>
        <v>33120</v>
      </c>
      <c r="L601" s="16">
        <v>30000</v>
      </c>
      <c r="M601" s="75">
        <v>1872</v>
      </c>
      <c r="N601" s="75">
        <v>1248</v>
      </c>
      <c r="O601" s="15">
        <f t="shared" si="207"/>
        <v>33120</v>
      </c>
      <c r="P601" s="15">
        <f t="shared" si="209"/>
        <v>0</v>
      </c>
      <c r="Q601" s="16"/>
      <c r="R601" s="16"/>
      <c r="S601" s="17">
        <f t="shared" si="210"/>
        <v>0</v>
      </c>
      <c r="T601" s="16"/>
      <c r="U601" s="16">
        <f t="shared" si="216"/>
        <v>1500</v>
      </c>
      <c r="V601" s="16">
        <v>200</v>
      </c>
      <c r="W601" s="16"/>
      <c r="X601" s="25"/>
    </row>
    <row r="602" spans="1:25">
      <c r="A602" s="10">
        <v>579</v>
      </c>
      <c r="B602" s="10">
        <v>1432</v>
      </c>
      <c r="C602" s="11" t="s">
        <v>1141</v>
      </c>
      <c r="D602" s="114" t="s">
        <v>1158</v>
      </c>
      <c r="E602" s="142">
        <v>30000</v>
      </c>
      <c r="F602" s="143">
        <f t="shared" si="214"/>
        <v>30000</v>
      </c>
      <c r="G602" s="22" t="s">
        <v>1160</v>
      </c>
      <c r="H602" s="114">
        <v>30000</v>
      </c>
      <c r="I602" s="114">
        <f t="shared" si="215"/>
        <v>1824</v>
      </c>
      <c r="J602" s="16">
        <f t="shared" si="215"/>
        <v>1216</v>
      </c>
      <c r="K602" s="15">
        <f t="shared" si="208"/>
        <v>33040</v>
      </c>
      <c r="L602" s="16">
        <v>30000</v>
      </c>
      <c r="M602" s="75">
        <v>1824</v>
      </c>
      <c r="N602" s="75">
        <v>1216</v>
      </c>
      <c r="O602" s="15">
        <f t="shared" si="207"/>
        <v>33040</v>
      </c>
      <c r="P602" s="15">
        <f t="shared" si="209"/>
        <v>0</v>
      </c>
      <c r="Q602" s="16"/>
      <c r="R602" s="16"/>
      <c r="S602" s="17">
        <f t="shared" si="210"/>
        <v>0</v>
      </c>
      <c r="T602" s="16"/>
      <c r="U602" s="48">
        <f t="shared" si="216"/>
        <v>1500</v>
      </c>
      <c r="V602" s="16">
        <v>240</v>
      </c>
      <c r="W602" s="16"/>
      <c r="X602" s="25"/>
    </row>
    <row r="603" spans="1:25">
      <c r="A603" s="10">
        <v>580</v>
      </c>
      <c r="B603" s="10">
        <v>1433</v>
      </c>
      <c r="C603" s="11" t="s">
        <v>1142</v>
      </c>
      <c r="D603" s="114" t="s">
        <v>1158</v>
      </c>
      <c r="E603" s="142">
        <v>30000</v>
      </c>
      <c r="F603" s="143">
        <f t="shared" si="214"/>
        <v>30000</v>
      </c>
      <c r="G603" s="22" t="s">
        <v>1160</v>
      </c>
      <c r="H603" s="114">
        <v>30000</v>
      </c>
      <c r="I603" s="114">
        <f t="shared" si="215"/>
        <v>1854</v>
      </c>
      <c r="J603" s="16">
        <f t="shared" si="215"/>
        <v>1236</v>
      </c>
      <c r="K603" s="15">
        <f t="shared" si="208"/>
        <v>33090</v>
      </c>
      <c r="L603" s="16">
        <v>30000</v>
      </c>
      <c r="M603" s="75">
        <v>1854</v>
      </c>
      <c r="N603" s="75">
        <v>1236</v>
      </c>
      <c r="O603" s="15">
        <f t="shared" si="207"/>
        <v>33090</v>
      </c>
      <c r="P603" s="15">
        <f t="shared" si="209"/>
        <v>0</v>
      </c>
      <c r="Q603" s="16"/>
      <c r="R603" s="16"/>
      <c r="S603" s="17">
        <f t="shared" si="210"/>
        <v>0</v>
      </c>
      <c r="T603" s="16"/>
      <c r="U603" s="48">
        <f t="shared" si="216"/>
        <v>1500</v>
      </c>
      <c r="V603" s="16">
        <v>240</v>
      </c>
      <c r="W603" s="16"/>
      <c r="X603" s="25"/>
    </row>
    <row r="604" spans="1:25">
      <c r="A604" s="10">
        <v>581</v>
      </c>
      <c r="B604" s="10">
        <v>1434</v>
      </c>
      <c r="C604" s="11" t="s">
        <v>1143</v>
      </c>
      <c r="D604" s="114" t="s">
        <v>1158</v>
      </c>
      <c r="E604" s="142">
        <v>30000</v>
      </c>
      <c r="F604" s="143">
        <f t="shared" si="214"/>
        <v>30000</v>
      </c>
      <c r="G604" s="22" t="s">
        <v>1160</v>
      </c>
      <c r="H604" s="114">
        <v>30000</v>
      </c>
      <c r="I604" s="114">
        <f t="shared" si="215"/>
        <v>1836</v>
      </c>
      <c r="J604" s="16">
        <f t="shared" si="215"/>
        <v>1224</v>
      </c>
      <c r="K604" s="15">
        <f t="shared" si="208"/>
        <v>33060</v>
      </c>
      <c r="L604" s="16">
        <v>30000</v>
      </c>
      <c r="M604" s="75">
        <v>1836</v>
      </c>
      <c r="N604" s="75">
        <v>1224</v>
      </c>
      <c r="O604" s="15">
        <f t="shared" si="207"/>
        <v>33060</v>
      </c>
      <c r="P604" s="15">
        <f t="shared" si="209"/>
        <v>0</v>
      </c>
      <c r="Q604" s="16"/>
      <c r="R604" s="16"/>
      <c r="S604" s="17">
        <f t="shared" si="210"/>
        <v>0</v>
      </c>
      <c r="T604" s="16"/>
      <c r="U604" s="48">
        <f t="shared" si="216"/>
        <v>1500</v>
      </c>
      <c r="V604" s="16">
        <v>240</v>
      </c>
      <c r="W604" s="16"/>
      <c r="X604" s="25"/>
    </row>
    <row r="605" spans="1:25">
      <c r="A605" s="10">
        <v>582</v>
      </c>
      <c r="B605" s="10">
        <v>1437</v>
      </c>
      <c r="C605" s="11" t="s">
        <v>1145</v>
      </c>
      <c r="D605" s="210" t="s">
        <v>1158</v>
      </c>
      <c r="E605" s="142">
        <v>30000</v>
      </c>
      <c r="F605" s="143">
        <f t="shared" si="214"/>
        <v>30000</v>
      </c>
      <c r="G605" s="22" t="s">
        <v>1160</v>
      </c>
      <c r="H605" s="210">
        <v>30000</v>
      </c>
      <c r="I605" s="210">
        <f t="shared" si="215"/>
        <v>1902</v>
      </c>
      <c r="J605" s="16">
        <f t="shared" si="215"/>
        <v>1268</v>
      </c>
      <c r="K605" s="15">
        <f t="shared" si="208"/>
        <v>33170</v>
      </c>
      <c r="L605" s="16">
        <v>30000</v>
      </c>
      <c r="M605" s="75">
        <v>1902</v>
      </c>
      <c r="N605" s="75">
        <v>1268</v>
      </c>
      <c r="O605" s="15">
        <f t="shared" si="207"/>
        <v>33170</v>
      </c>
      <c r="P605" s="15">
        <f t="shared" si="209"/>
        <v>0</v>
      </c>
      <c r="Q605" s="16"/>
      <c r="R605" s="16"/>
      <c r="S605" s="17">
        <f t="shared" si="210"/>
        <v>0</v>
      </c>
      <c r="T605" s="16"/>
      <c r="U605" s="16">
        <f t="shared" si="216"/>
        <v>1500</v>
      </c>
      <c r="V605" s="16">
        <v>200</v>
      </c>
      <c r="W605" s="16"/>
      <c r="X605" s="25"/>
    </row>
    <row r="606" spans="1:25">
      <c r="A606" s="10">
        <v>583</v>
      </c>
      <c r="B606" s="10">
        <v>1438</v>
      </c>
      <c r="C606" s="11" t="s">
        <v>1146</v>
      </c>
      <c r="D606" s="114" t="s">
        <v>1158</v>
      </c>
      <c r="E606" s="142">
        <v>30000</v>
      </c>
      <c r="F606" s="143">
        <f t="shared" si="214"/>
        <v>30000</v>
      </c>
      <c r="G606" s="22" t="s">
        <v>1160</v>
      </c>
      <c r="H606" s="114">
        <v>30000</v>
      </c>
      <c r="I606" s="114">
        <f t="shared" si="215"/>
        <v>1806</v>
      </c>
      <c r="J606" s="16">
        <f t="shared" si="215"/>
        <v>1204</v>
      </c>
      <c r="K606" s="15">
        <f t="shared" si="208"/>
        <v>33010</v>
      </c>
      <c r="L606" s="16">
        <v>30000</v>
      </c>
      <c r="M606" s="75">
        <v>1806</v>
      </c>
      <c r="N606" s="75">
        <v>1204</v>
      </c>
      <c r="O606" s="15">
        <f t="shared" si="207"/>
        <v>33010</v>
      </c>
      <c r="P606" s="15">
        <f t="shared" si="209"/>
        <v>0</v>
      </c>
      <c r="Q606" s="16"/>
      <c r="R606" s="16"/>
      <c r="S606" s="17">
        <f t="shared" si="210"/>
        <v>0</v>
      </c>
      <c r="T606" s="16"/>
      <c r="U606" s="48">
        <f t="shared" si="216"/>
        <v>1500</v>
      </c>
      <c r="V606" s="16">
        <v>210</v>
      </c>
      <c r="W606" s="16"/>
      <c r="X606" s="25"/>
    </row>
    <row r="607" spans="1:25">
      <c r="A607" s="10">
        <v>584</v>
      </c>
      <c r="B607" s="10">
        <v>1439</v>
      </c>
      <c r="C607" s="11" t="s">
        <v>1147</v>
      </c>
      <c r="D607" s="114" t="s">
        <v>1158</v>
      </c>
      <c r="E607" s="142">
        <v>24000</v>
      </c>
      <c r="F607" s="143">
        <f t="shared" si="214"/>
        <v>24000</v>
      </c>
      <c r="G607" s="22" t="s">
        <v>1160</v>
      </c>
      <c r="H607" s="114">
        <v>24000</v>
      </c>
      <c r="I607" s="114">
        <f t="shared" si="215"/>
        <v>1476</v>
      </c>
      <c r="J607" s="16">
        <f t="shared" si="215"/>
        <v>984</v>
      </c>
      <c r="K607" s="15">
        <f t="shared" si="208"/>
        <v>26460</v>
      </c>
      <c r="L607" s="16">
        <v>24000</v>
      </c>
      <c r="M607" s="75">
        <v>1476</v>
      </c>
      <c r="N607" s="75">
        <v>984</v>
      </c>
      <c r="O607" s="15">
        <f t="shared" si="207"/>
        <v>26460</v>
      </c>
      <c r="P607" s="15">
        <f t="shared" si="209"/>
        <v>0</v>
      </c>
      <c r="Q607" s="16"/>
      <c r="R607" s="16"/>
      <c r="S607" s="17">
        <f t="shared" si="210"/>
        <v>0</v>
      </c>
      <c r="T607" s="16"/>
      <c r="U607" s="48">
        <f t="shared" si="216"/>
        <v>1200</v>
      </c>
      <c r="V607" s="16">
        <v>220</v>
      </c>
      <c r="W607" s="16"/>
      <c r="X607" s="25"/>
    </row>
    <row r="608" spans="1:25">
      <c r="A608" s="10">
        <v>585</v>
      </c>
      <c r="B608" s="10">
        <v>1440</v>
      </c>
      <c r="C608" s="11" t="s">
        <v>1148</v>
      </c>
      <c r="D608" s="114" t="s">
        <v>1158</v>
      </c>
      <c r="E608" s="142">
        <v>30000</v>
      </c>
      <c r="F608" s="143">
        <f t="shared" si="214"/>
        <v>30000</v>
      </c>
      <c r="G608" s="22" t="s">
        <v>1160</v>
      </c>
      <c r="H608" s="114">
        <v>30000</v>
      </c>
      <c r="I608" s="114">
        <f t="shared" si="215"/>
        <v>1848</v>
      </c>
      <c r="J608" s="16">
        <f t="shared" si="215"/>
        <v>1232</v>
      </c>
      <c r="K608" s="15">
        <f t="shared" si="208"/>
        <v>33080</v>
      </c>
      <c r="L608" s="16">
        <v>30000</v>
      </c>
      <c r="M608" s="75">
        <v>1848</v>
      </c>
      <c r="N608" s="75">
        <v>1232</v>
      </c>
      <c r="O608" s="15">
        <f t="shared" si="207"/>
        <v>33080</v>
      </c>
      <c r="P608" s="15">
        <f t="shared" si="209"/>
        <v>0</v>
      </c>
      <c r="Q608" s="16"/>
      <c r="R608" s="16"/>
      <c r="S608" s="17">
        <f t="shared" si="210"/>
        <v>0</v>
      </c>
      <c r="T608" s="16"/>
      <c r="U608" s="48">
        <f t="shared" si="216"/>
        <v>1500</v>
      </c>
      <c r="V608" s="16">
        <v>220</v>
      </c>
      <c r="W608" s="16"/>
      <c r="X608" s="25"/>
    </row>
    <row r="609" spans="1:24">
      <c r="A609" s="10">
        <v>586</v>
      </c>
      <c r="B609" s="10">
        <v>1463</v>
      </c>
      <c r="C609" s="11" t="s">
        <v>355</v>
      </c>
      <c r="D609" s="114" t="s">
        <v>1311</v>
      </c>
      <c r="E609" s="142">
        <v>30000</v>
      </c>
      <c r="F609" s="143">
        <f t="shared" ref="F609:F624" si="217">SUM(E609:E609)</f>
        <v>30000</v>
      </c>
      <c r="G609" s="22" t="s">
        <v>1374</v>
      </c>
      <c r="H609" s="114">
        <v>30000</v>
      </c>
      <c r="I609" s="114">
        <f t="shared" si="215"/>
        <v>1836</v>
      </c>
      <c r="J609" s="16">
        <f t="shared" si="215"/>
        <v>1224</v>
      </c>
      <c r="K609" s="15">
        <f t="shared" ref="K609:K637" si="218">H609+I609+J609</f>
        <v>33060</v>
      </c>
      <c r="L609" s="16">
        <v>30000</v>
      </c>
      <c r="M609" s="75">
        <v>1836</v>
      </c>
      <c r="N609" s="75">
        <v>1224</v>
      </c>
      <c r="O609" s="15">
        <f t="shared" ref="O609:O637" si="219">L609+M609+N609</f>
        <v>33060</v>
      </c>
      <c r="P609" s="15">
        <f t="shared" ref="P609:P627" si="220">H609-L609</f>
        <v>0</v>
      </c>
      <c r="Q609" s="16"/>
      <c r="R609" s="16"/>
      <c r="S609" s="17">
        <f t="shared" ref="S609:S637" si="221">P609+Q609+R609</f>
        <v>0</v>
      </c>
      <c r="T609" s="16"/>
      <c r="U609" s="48">
        <f t="shared" si="216"/>
        <v>1500</v>
      </c>
      <c r="V609" s="16">
        <v>260</v>
      </c>
      <c r="W609" s="16"/>
      <c r="X609" s="25"/>
    </row>
    <row r="610" spans="1:24" s="50" customFormat="1">
      <c r="A610" s="10">
        <v>587</v>
      </c>
      <c r="B610" s="42">
        <v>1464</v>
      </c>
      <c r="C610" s="53" t="s">
        <v>1127</v>
      </c>
      <c r="D610" s="44" t="s">
        <v>1311</v>
      </c>
      <c r="E610" s="188">
        <v>30000</v>
      </c>
      <c r="F610" s="189">
        <f t="shared" si="217"/>
        <v>30000</v>
      </c>
      <c r="G610" s="54" t="s">
        <v>1374</v>
      </c>
      <c r="H610" s="44">
        <v>30000</v>
      </c>
      <c r="I610" s="44">
        <f t="shared" si="215"/>
        <v>1506</v>
      </c>
      <c r="J610" s="48">
        <f t="shared" si="215"/>
        <v>1004</v>
      </c>
      <c r="K610" s="47">
        <f t="shared" si="218"/>
        <v>32510</v>
      </c>
      <c r="L610" s="48">
        <v>23750</v>
      </c>
      <c r="M610" s="74">
        <v>1506</v>
      </c>
      <c r="N610" s="74">
        <v>1004</v>
      </c>
      <c r="O610" s="47">
        <f t="shared" si="219"/>
        <v>26260</v>
      </c>
      <c r="P610" s="98">
        <f t="shared" si="220"/>
        <v>6250</v>
      </c>
      <c r="Q610" s="48"/>
      <c r="R610" s="48"/>
      <c r="S610" s="49">
        <f t="shared" si="221"/>
        <v>6250</v>
      </c>
      <c r="T610" s="48"/>
      <c r="U610" s="48">
        <f t="shared" si="216"/>
        <v>1500</v>
      </c>
      <c r="V610" s="48">
        <v>170</v>
      </c>
      <c r="W610" s="48"/>
      <c r="X610" s="79"/>
    </row>
    <row r="611" spans="1:24">
      <c r="A611" s="10">
        <v>588</v>
      </c>
      <c r="B611" s="10">
        <v>1465</v>
      </c>
      <c r="C611" s="11" t="s">
        <v>1300</v>
      </c>
      <c r="D611" s="114" t="s">
        <v>1311</v>
      </c>
      <c r="E611" s="142">
        <v>30000</v>
      </c>
      <c r="F611" s="143">
        <f t="shared" si="217"/>
        <v>30000</v>
      </c>
      <c r="G611" s="22" t="s">
        <v>1374</v>
      </c>
      <c r="H611" s="114">
        <v>30000</v>
      </c>
      <c r="I611" s="114">
        <f t="shared" si="215"/>
        <v>1836</v>
      </c>
      <c r="J611" s="16">
        <f t="shared" si="215"/>
        <v>1224</v>
      </c>
      <c r="K611" s="15">
        <f t="shared" si="218"/>
        <v>33060</v>
      </c>
      <c r="L611" s="16">
        <v>30000</v>
      </c>
      <c r="M611" s="75">
        <v>1836</v>
      </c>
      <c r="N611" s="75">
        <v>1224</v>
      </c>
      <c r="O611" s="15">
        <f t="shared" si="219"/>
        <v>33060</v>
      </c>
      <c r="P611" s="15">
        <f t="shared" si="220"/>
        <v>0</v>
      </c>
      <c r="Q611" s="16"/>
      <c r="R611" s="16"/>
      <c r="S611" s="17">
        <f t="shared" si="221"/>
        <v>0</v>
      </c>
      <c r="T611" s="16"/>
      <c r="U611" s="48">
        <f t="shared" si="216"/>
        <v>1500</v>
      </c>
      <c r="V611" s="16">
        <v>270</v>
      </c>
      <c r="W611" s="16"/>
      <c r="X611" s="25"/>
    </row>
    <row r="612" spans="1:24">
      <c r="A612" s="10">
        <v>589</v>
      </c>
      <c r="B612" s="10">
        <v>1466</v>
      </c>
      <c r="C612" s="11" t="s">
        <v>1301</v>
      </c>
      <c r="D612" s="114" t="s">
        <v>1311</v>
      </c>
      <c r="E612" s="142">
        <v>30000</v>
      </c>
      <c r="F612" s="143">
        <f t="shared" si="217"/>
        <v>30000</v>
      </c>
      <c r="G612" s="22" t="s">
        <v>1374</v>
      </c>
      <c r="H612" s="114">
        <v>30000</v>
      </c>
      <c r="I612" s="114">
        <f t="shared" si="215"/>
        <v>1860</v>
      </c>
      <c r="J612" s="16">
        <f t="shared" si="215"/>
        <v>1224</v>
      </c>
      <c r="K612" s="15">
        <f t="shared" si="218"/>
        <v>33084</v>
      </c>
      <c r="L612" s="16">
        <v>30000</v>
      </c>
      <c r="M612" s="75">
        <v>1860</v>
      </c>
      <c r="N612" s="75">
        <v>1224</v>
      </c>
      <c r="O612" s="15">
        <f t="shared" si="219"/>
        <v>33084</v>
      </c>
      <c r="P612" s="15">
        <f t="shared" si="220"/>
        <v>0</v>
      </c>
      <c r="Q612" s="16"/>
      <c r="R612" s="16"/>
      <c r="S612" s="17">
        <f t="shared" si="221"/>
        <v>0</v>
      </c>
      <c r="T612" s="16"/>
      <c r="U612" s="48">
        <f t="shared" si="216"/>
        <v>1500</v>
      </c>
      <c r="V612" s="16">
        <v>280</v>
      </c>
      <c r="W612" s="16"/>
      <c r="X612" s="25"/>
    </row>
    <row r="613" spans="1:24" s="50" customFormat="1">
      <c r="A613" s="10">
        <v>590</v>
      </c>
      <c r="B613" s="42">
        <v>1467</v>
      </c>
      <c r="C613" s="53" t="s">
        <v>1302</v>
      </c>
      <c r="D613" s="44" t="s">
        <v>1311</v>
      </c>
      <c r="E613" s="188">
        <v>30000</v>
      </c>
      <c r="F613" s="189">
        <f t="shared" si="217"/>
        <v>30000</v>
      </c>
      <c r="G613" s="54" t="s">
        <v>1374</v>
      </c>
      <c r="H613" s="44">
        <v>30000</v>
      </c>
      <c r="I613" s="44">
        <f t="shared" si="215"/>
        <v>1788</v>
      </c>
      <c r="J613" s="48">
        <f t="shared" si="215"/>
        <v>1192</v>
      </c>
      <c r="K613" s="47">
        <f t="shared" si="218"/>
        <v>32980</v>
      </c>
      <c r="L613" s="48">
        <v>22500</v>
      </c>
      <c r="M613" s="74">
        <v>1788</v>
      </c>
      <c r="N613" s="74">
        <v>1192</v>
      </c>
      <c r="O613" s="47">
        <f t="shared" si="219"/>
        <v>25480</v>
      </c>
      <c r="P613" s="98">
        <f t="shared" si="220"/>
        <v>7500</v>
      </c>
      <c r="Q613" s="48"/>
      <c r="R613" s="48"/>
      <c r="S613" s="49">
        <f t="shared" si="221"/>
        <v>7500</v>
      </c>
      <c r="T613" s="48"/>
      <c r="U613" s="48">
        <f t="shared" si="216"/>
        <v>1500</v>
      </c>
      <c r="V613" s="48">
        <v>350</v>
      </c>
      <c r="W613" s="48"/>
      <c r="X613" s="79"/>
    </row>
    <row r="614" spans="1:24">
      <c r="A614" s="10">
        <v>591</v>
      </c>
      <c r="B614" s="10">
        <v>1468</v>
      </c>
      <c r="C614" s="11" t="s">
        <v>1135</v>
      </c>
      <c r="D614" s="114" t="s">
        <v>1311</v>
      </c>
      <c r="E614" s="142">
        <v>30000</v>
      </c>
      <c r="F614" s="143">
        <f t="shared" si="217"/>
        <v>30000</v>
      </c>
      <c r="G614" s="22" t="s">
        <v>1374</v>
      </c>
      <c r="H614" s="114">
        <v>30000</v>
      </c>
      <c r="I614" s="114">
        <f t="shared" si="215"/>
        <v>1818</v>
      </c>
      <c r="J614" s="16">
        <f t="shared" si="215"/>
        <v>1212</v>
      </c>
      <c r="K614" s="15">
        <f t="shared" si="218"/>
        <v>33030</v>
      </c>
      <c r="L614" s="16">
        <v>30000</v>
      </c>
      <c r="M614" s="75">
        <v>1818</v>
      </c>
      <c r="N614" s="75">
        <v>1212</v>
      </c>
      <c r="O614" s="15">
        <f t="shared" si="219"/>
        <v>33030</v>
      </c>
      <c r="P614" s="15">
        <f t="shared" si="220"/>
        <v>0</v>
      </c>
      <c r="Q614" s="16"/>
      <c r="R614" s="16"/>
      <c r="S614" s="17">
        <f t="shared" si="221"/>
        <v>0</v>
      </c>
      <c r="T614" s="16"/>
      <c r="U614" s="48">
        <f t="shared" si="216"/>
        <v>1500</v>
      </c>
      <c r="V614" s="16">
        <v>270</v>
      </c>
      <c r="W614" s="16"/>
      <c r="X614" s="25"/>
    </row>
    <row r="615" spans="1:24">
      <c r="A615" s="10">
        <v>592</v>
      </c>
      <c r="B615" s="10">
        <v>1469</v>
      </c>
      <c r="C615" s="11" t="s">
        <v>1303</v>
      </c>
      <c r="D615" s="114" t="s">
        <v>1311</v>
      </c>
      <c r="E615" s="142">
        <v>30000</v>
      </c>
      <c r="F615" s="143">
        <f t="shared" si="217"/>
        <v>30000</v>
      </c>
      <c r="G615" s="22" t="s">
        <v>1374</v>
      </c>
      <c r="H615" s="114">
        <v>30000</v>
      </c>
      <c r="I615" s="114">
        <f t="shared" si="215"/>
        <v>1836</v>
      </c>
      <c r="J615" s="16">
        <f t="shared" si="215"/>
        <v>1224</v>
      </c>
      <c r="K615" s="15">
        <f t="shared" si="218"/>
        <v>33060</v>
      </c>
      <c r="L615" s="16">
        <v>30000</v>
      </c>
      <c r="M615" s="75">
        <v>1836</v>
      </c>
      <c r="N615" s="75">
        <v>1224</v>
      </c>
      <c r="O615" s="15">
        <f t="shared" si="219"/>
        <v>33060</v>
      </c>
      <c r="P615" s="15">
        <f t="shared" si="220"/>
        <v>0</v>
      </c>
      <c r="Q615" s="16"/>
      <c r="R615" s="16"/>
      <c r="S615" s="17">
        <f t="shared" si="221"/>
        <v>0</v>
      </c>
      <c r="T615" s="16"/>
      <c r="U615" s="48">
        <f t="shared" si="216"/>
        <v>1500</v>
      </c>
      <c r="V615" s="16">
        <v>800</v>
      </c>
      <c r="W615" s="16"/>
      <c r="X615" s="25"/>
    </row>
    <row r="616" spans="1:24">
      <c r="A616" s="10">
        <v>593</v>
      </c>
      <c r="B616" s="10">
        <v>1470</v>
      </c>
      <c r="C616" s="11" t="s">
        <v>390</v>
      </c>
      <c r="D616" s="114" t="s">
        <v>1311</v>
      </c>
      <c r="E616" s="142">
        <v>30000</v>
      </c>
      <c r="F616" s="143">
        <f t="shared" si="217"/>
        <v>30000</v>
      </c>
      <c r="G616" s="22" t="s">
        <v>1374</v>
      </c>
      <c r="H616" s="114">
        <v>30000</v>
      </c>
      <c r="I616" s="114">
        <f t="shared" si="215"/>
        <v>1848</v>
      </c>
      <c r="J616" s="16">
        <f t="shared" si="215"/>
        <v>1232</v>
      </c>
      <c r="K616" s="15">
        <f t="shared" si="218"/>
        <v>33080</v>
      </c>
      <c r="L616" s="16">
        <v>30000</v>
      </c>
      <c r="M616" s="75">
        <v>1848</v>
      </c>
      <c r="N616" s="75">
        <v>1232</v>
      </c>
      <c r="O616" s="15">
        <f t="shared" si="219"/>
        <v>33080</v>
      </c>
      <c r="P616" s="15">
        <f t="shared" si="220"/>
        <v>0</v>
      </c>
      <c r="Q616" s="16"/>
      <c r="R616" s="16"/>
      <c r="S616" s="17">
        <f t="shared" si="221"/>
        <v>0</v>
      </c>
      <c r="T616" s="16"/>
      <c r="U616" s="48">
        <f t="shared" si="216"/>
        <v>1500</v>
      </c>
      <c r="V616" s="16">
        <v>800</v>
      </c>
      <c r="W616" s="16"/>
      <c r="X616" s="25"/>
    </row>
    <row r="617" spans="1:24">
      <c r="A617" s="10">
        <v>594</v>
      </c>
      <c r="B617" s="10">
        <v>1471</v>
      </c>
      <c r="C617" s="11" t="s">
        <v>566</v>
      </c>
      <c r="D617" s="114" t="s">
        <v>1311</v>
      </c>
      <c r="E617" s="142">
        <v>30000</v>
      </c>
      <c r="F617" s="143">
        <f t="shared" si="217"/>
        <v>30000</v>
      </c>
      <c r="G617" s="22" t="s">
        <v>1374</v>
      </c>
      <c r="H617" s="114">
        <v>30000</v>
      </c>
      <c r="I617" s="114">
        <f t="shared" si="215"/>
        <v>1800</v>
      </c>
      <c r="J617" s="16">
        <f t="shared" si="215"/>
        <v>1200</v>
      </c>
      <c r="K617" s="15">
        <f t="shared" si="218"/>
        <v>33000</v>
      </c>
      <c r="L617" s="16">
        <v>30000</v>
      </c>
      <c r="M617" s="75">
        <v>1800</v>
      </c>
      <c r="N617" s="75">
        <v>1200</v>
      </c>
      <c r="O617" s="15">
        <f t="shared" si="219"/>
        <v>33000</v>
      </c>
      <c r="P617" s="15">
        <f t="shared" si="220"/>
        <v>0</v>
      </c>
      <c r="Q617" s="16"/>
      <c r="R617" s="16"/>
      <c r="S617" s="17">
        <f t="shared" si="221"/>
        <v>0</v>
      </c>
      <c r="T617" s="16"/>
      <c r="U617" s="48">
        <f t="shared" si="216"/>
        <v>1500</v>
      </c>
      <c r="V617" s="16">
        <v>250</v>
      </c>
      <c r="W617" s="16"/>
      <c r="X617" s="25"/>
    </row>
    <row r="618" spans="1:24">
      <c r="A618" s="10">
        <v>595</v>
      </c>
      <c r="B618" s="10">
        <v>1472</v>
      </c>
      <c r="C618" s="11" t="s">
        <v>1304</v>
      </c>
      <c r="D618" s="114" t="s">
        <v>1311</v>
      </c>
      <c r="E618" s="142">
        <v>30000</v>
      </c>
      <c r="F618" s="143">
        <f t="shared" si="217"/>
        <v>30000</v>
      </c>
      <c r="G618" s="22" t="s">
        <v>1374</v>
      </c>
      <c r="H618" s="114">
        <v>30000</v>
      </c>
      <c r="I618" s="114">
        <f t="shared" si="215"/>
        <v>1800</v>
      </c>
      <c r="J618" s="16">
        <f t="shared" si="215"/>
        <v>1200</v>
      </c>
      <c r="K618" s="15">
        <f t="shared" si="218"/>
        <v>33000</v>
      </c>
      <c r="L618" s="16">
        <v>30000</v>
      </c>
      <c r="M618" s="75">
        <v>1800</v>
      </c>
      <c r="N618" s="75">
        <v>1200</v>
      </c>
      <c r="O618" s="15">
        <f t="shared" si="219"/>
        <v>33000</v>
      </c>
      <c r="P618" s="15">
        <f t="shared" si="220"/>
        <v>0</v>
      </c>
      <c r="Q618" s="16"/>
      <c r="R618" s="16"/>
      <c r="S618" s="17">
        <f t="shared" si="221"/>
        <v>0</v>
      </c>
      <c r="T618" s="16"/>
      <c r="U618" s="48">
        <f t="shared" si="216"/>
        <v>1500</v>
      </c>
      <c r="V618" s="16">
        <v>410</v>
      </c>
      <c r="W618" s="16"/>
      <c r="X618" s="25"/>
    </row>
    <row r="619" spans="1:24">
      <c r="A619" s="10">
        <v>596</v>
      </c>
      <c r="B619" s="10">
        <v>1473</v>
      </c>
      <c r="C619" s="11" t="s">
        <v>1305</v>
      </c>
      <c r="D619" s="114" t="s">
        <v>1311</v>
      </c>
      <c r="E619" s="142">
        <v>30000</v>
      </c>
      <c r="F619" s="143">
        <f t="shared" si="217"/>
        <v>30000</v>
      </c>
      <c r="G619" s="22" t="s">
        <v>1374</v>
      </c>
      <c r="H619" s="114">
        <v>30000</v>
      </c>
      <c r="I619" s="114">
        <f t="shared" si="215"/>
        <v>1848</v>
      </c>
      <c r="J619" s="16">
        <f t="shared" si="215"/>
        <v>1232</v>
      </c>
      <c r="K619" s="15">
        <f t="shared" si="218"/>
        <v>33080</v>
      </c>
      <c r="L619" s="16">
        <v>30000</v>
      </c>
      <c r="M619" s="75">
        <v>1848</v>
      </c>
      <c r="N619" s="75">
        <v>1232</v>
      </c>
      <c r="O619" s="15">
        <f t="shared" si="219"/>
        <v>33080</v>
      </c>
      <c r="P619" s="15">
        <f t="shared" si="220"/>
        <v>0</v>
      </c>
      <c r="Q619" s="16"/>
      <c r="R619" s="16"/>
      <c r="S619" s="17">
        <f t="shared" si="221"/>
        <v>0</v>
      </c>
      <c r="T619" s="16"/>
      <c r="U619" s="48">
        <f t="shared" si="216"/>
        <v>1500</v>
      </c>
      <c r="V619" s="16">
        <v>830</v>
      </c>
      <c r="W619" s="16"/>
      <c r="X619" s="25"/>
    </row>
    <row r="620" spans="1:24">
      <c r="A620" s="10">
        <v>597</v>
      </c>
      <c r="B620" s="10">
        <v>1474</v>
      </c>
      <c r="C620" s="11" t="s">
        <v>1306</v>
      </c>
      <c r="D620" s="114" t="s">
        <v>1311</v>
      </c>
      <c r="E620" s="142">
        <v>30000</v>
      </c>
      <c r="F620" s="143">
        <f t="shared" si="217"/>
        <v>30000</v>
      </c>
      <c r="G620" s="22" t="s">
        <v>1374</v>
      </c>
      <c r="H620" s="114">
        <v>30000</v>
      </c>
      <c r="I620" s="114">
        <f t="shared" si="215"/>
        <v>2034</v>
      </c>
      <c r="J620" s="16">
        <f t="shared" si="215"/>
        <v>1356</v>
      </c>
      <c r="K620" s="15">
        <f t="shared" si="218"/>
        <v>33390</v>
      </c>
      <c r="L620" s="16">
        <v>30000</v>
      </c>
      <c r="M620" s="75">
        <v>2034</v>
      </c>
      <c r="N620" s="75">
        <v>1356</v>
      </c>
      <c r="O620" s="15">
        <f t="shared" si="219"/>
        <v>33390</v>
      </c>
      <c r="P620" s="15">
        <f t="shared" si="220"/>
        <v>0</v>
      </c>
      <c r="Q620" s="16"/>
      <c r="R620" s="16"/>
      <c r="S620" s="17">
        <f t="shared" si="221"/>
        <v>0</v>
      </c>
      <c r="T620" s="16"/>
      <c r="U620" s="16">
        <f t="shared" si="216"/>
        <v>1500</v>
      </c>
      <c r="V620" s="16">
        <v>200</v>
      </c>
      <c r="W620" s="16"/>
      <c r="X620" s="25"/>
    </row>
    <row r="621" spans="1:24">
      <c r="A621" s="10">
        <v>598</v>
      </c>
      <c r="B621" s="10">
        <v>1475</v>
      </c>
      <c r="C621" s="11" t="s">
        <v>1307</v>
      </c>
      <c r="D621" s="114" t="s">
        <v>1311</v>
      </c>
      <c r="E621" s="142">
        <v>30000</v>
      </c>
      <c r="F621" s="143">
        <f t="shared" si="217"/>
        <v>30000</v>
      </c>
      <c r="G621" s="22" t="s">
        <v>1374</v>
      </c>
      <c r="H621" s="114">
        <v>30000</v>
      </c>
      <c r="I621" s="114">
        <f t="shared" si="215"/>
        <v>1884</v>
      </c>
      <c r="J621" s="16">
        <f t="shared" si="215"/>
        <v>1256</v>
      </c>
      <c r="K621" s="15">
        <f t="shared" si="218"/>
        <v>33140</v>
      </c>
      <c r="L621" s="16">
        <v>30000</v>
      </c>
      <c r="M621" s="75">
        <v>1884</v>
      </c>
      <c r="N621" s="75">
        <v>1256</v>
      </c>
      <c r="O621" s="15">
        <f t="shared" si="219"/>
        <v>33140</v>
      </c>
      <c r="P621" s="15">
        <f t="shared" si="220"/>
        <v>0</v>
      </c>
      <c r="Q621" s="16"/>
      <c r="R621" s="16"/>
      <c r="S621" s="17">
        <f t="shared" si="221"/>
        <v>0</v>
      </c>
      <c r="T621" s="16"/>
      <c r="U621" s="48">
        <f t="shared" si="216"/>
        <v>1500</v>
      </c>
      <c r="V621" s="16">
        <v>850</v>
      </c>
      <c r="W621" s="16"/>
      <c r="X621" s="25"/>
    </row>
    <row r="622" spans="1:24">
      <c r="A622" s="10">
        <v>599</v>
      </c>
      <c r="B622" s="10">
        <v>1476</v>
      </c>
      <c r="C622" s="11" t="s">
        <v>1308</v>
      </c>
      <c r="D622" s="114" t="s">
        <v>1311</v>
      </c>
      <c r="E622" s="142">
        <v>30000</v>
      </c>
      <c r="F622" s="143">
        <f t="shared" si="217"/>
        <v>30000</v>
      </c>
      <c r="G622" s="22" t="s">
        <v>1374</v>
      </c>
      <c r="H622" s="114">
        <v>30000</v>
      </c>
      <c r="I622" s="114">
        <f t="shared" si="215"/>
        <v>1812</v>
      </c>
      <c r="J622" s="16">
        <f t="shared" si="215"/>
        <v>1208</v>
      </c>
      <c r="K622" s="15">
        <f t="shared" si="218"/>
        <v>33020</v>
      </c>
      <c r="L622" s="16">
        <v>30000</v>
      </c>
      <c r="M622" s="75">
        <v>1812</v>
      </c>
      <c r="N622" s="75">
        <v>1208</v>
      </c>
      <c r="O622" s="15">
        <f t="shared" si="219"/>
        <v>33020</v>
      </c>
      <c r="P622" s="15">
        <f t="shared" si="220"/>
        <v>0</v>
      </c>
      <c r="Q622" s="16"/>
      <c r="R622" s="16"/>
      <c r="S622" s="17">
        <f t="shared" si="221"/>
        <v>0</v>
      </c>
      <c r="T622" s="16"/>
      <c r="U622" s="48">
        <f t="shared" si="216"/>
        <v>1500</v>
      </c>
      <c r="V622" s="16">
        <v>370</v>
      </c>
      <c r="W622" s="16"/>
      <c r="X622" s="25"/>
    </row>
    <row r="623" spans="1:24">
      <c r="A623" s="10">
        <v>600</v>
      </c>
      <c r="B623" s="10">
        <v>1477</v>
      </c>
      <c r="C623" s="11" t="s">
        <v>488</v>
      </c>
      <c r="D623" s="210" t="s">
        <v>1311</v>
      </c>
      <c r="E623" s="142">
        <v>30000</v>
      </c>
      <c r="F623" s="143">
        <f t="shared" si="217"/>
        <v>30000</v>
      </c>
      <c r="G623" s="22" t="s">
        <v>1374</v>
      </c>
      <c r="H623" s="210">
        <v>30000</v>
      </c>
      <c r="I623" s="210">
        <f t="shared" si="215"/>
        <v>1890</v>
      </c>
      <c r="J623" s="16">
        <f t="shared" si="215"/>
        <v>1260</v>
      </c>
      <c r="K623" s="15">
        <f t="shared" si="218"/>
        <v>33150</v>
      </c>
      <c r="L623" s="16">
        <v>30000</v>
      </c>
      <c r="M623" s="75">
        <v>1890</v>
      </c>
      <c r="N623" s="75">
        <v>1260</v>
      </c>
      <c r="O623" s="15">
        <f t="shared" si="219"/>
        <v>33150</v>
      </c>
      <c r="P623" s="15">
        <f t="shared" si="220"/>
        <v>0</v>
      </c>
      <c r="Q623" s="16"/>
      <c r="R623" s="16"/>
      <c r="S623" s="17">
        <f t="shared" si="221"/>
        <v>0</v>
      </c>
      <c r="T623" s="16"/>
      <c r="U623" s="16">
        <f t="shared" si="216"/>
        <v>1500</v>
      </c>
      <c r="V623" s="16">
        <v>210</v>
      </c>
      <c r="W623" s="16"/>
      <c r="X623" s="25"/>
    </row>
    <row r="624" spans="1:24">
      <c r="A624" s="10">
        <v>601</v>
      </c>
      <c r="B624" s="10">
        <v>1478</v>
      </c>
      <c r="C624" s="11" t="s">
        <v>1309</v>
      </c>
      <c r="D624" s="114" t="s">
        <v>1311</v>
      </c>
      <c r="E624" s="142">
        <v>30000</v>
      </c>
      <c r="F624" s="143">
        <f t="shared" si="217"/>
        <v>30000</v>
      </c>
      <c r="G624" s="22" t="s">
        <v>1374</v>
      </c>
      <c r="H624" s="114">
        <v>30000</v>
      </c>
      <c r="I624" s="114">
        <f t="shared" si="215"/>
        <v>1848</v>
      </c>
      <c r="J624" s="16">
        <f t="shared" si="215"/>
        <v>1232</v>
      </c>
      <c r="K624" s="15">
        <f t="shared" si="218"/>
        <v>33080</v>
      </c>
      <c r="L624" s="16">
        <v>30000</v>
      </c>
      <c r="M624" s="75">
        <v>1848</v>
      </c>
      <c r="N624" s="75">
        <v>1232</v>
      </c>
      <c r="O624" s="15">
        <f t="shared" si="219"/>
        <v>33080</v>
      </c>
      <c r="P624" s="15">
        <f t="shared" si="220"/>
        <v>0</v>
      </c>
      <c r="Q624" s="16"/>
      <c r="R624" s="16"/>
      <c r="S624" s="17">
        <f t="shared" si="221"/>
        <v>0</v>
      </c>
      <c r="T624" s="16"/>
      <c r="U624" s="48">
        <f t="shared" si="216"/>
        <v>1500</v>
      </c>
      <c r="V624" s="16">
        <v>780</v>
      </c>
      <c r="W624" s="16"/>
      <c r="X624" s="25"/>
    </row>
    <row r="625" spans="1:24">
      <c r="A625" s="10">
        <v>602</v>
      </c>
      <c r="B625" s="10">
        <v>1480</v>
      </c>
      <c r="C625" s="11" t="s">
        <v>1310</v>
      </c>
      <c r="D625" s="114" t="s">
        <v>1311</v>
      </c>
      <c r="E625" s="142">
        <v>30000</v>
      </c>
      <c r="F625" s="143">
        <f t="shared" ref="F625:F627" si="222">SUM(E625:E625)</f>
        <v>30000</v>
      </c>
      <c r="G625" s="22" t="s">
        <v>1374</v>
      </c>
      <c r="H625" s="114">
        <v>30000</v>
      </c>
      <c r="I625" s="114">
        <f t="shared" ref="I625:J627" si="223">M625</f>
        <v>1800</v>
      </c>
      <c r="J625" s="16">
        <f t="shared" si="223"/>
        <v>1200</v>
      </c>
      <c r="K625" s="15">
        <f t="shared" si="218"/>
        <v>33000</v>
      </c>
      <c r="L625" s="16">
        <v>30000</v>
      </c>
      <c r="M625" s="75">
        <v>1800</v>
      </c>
      <c r="N625" s="75">
        <v>1200</v>
      </c>
      <c r="O625" s="15">
        <f t="shared" si="219"/>
        <v>33000</v>
      </c>
      <c r="P625" s="15">
        <f t="shared" si="220"/>
        <v>0</v>
      </c>
      <c r="Q625" s="16"/>
      <c r="R625" s="16"/>
      <c r="S625" s="17">
        <f t="shared" si="221"/>
        <v>0</v>
      </c>
      <c r="T625" s="16"/>
      <c r="U625" s="48">
        <f t="shared" ref="U625:U627" si="224">F625/100*5</f>
        <v>1500</v>
      </c>
      <c r="V625" s="16">
        <v>1150</v>
      </c>
      <c r="W625" s="16"/>
      <c r="X625" s="25"/>
    </row>
    <row r="626" spans="1:24">
      <c r="A626" s="10">
        <v>603</v>
      </c>
      <c r="B626" s="10">
        <v>1481</v>
      </c>
      <c r="C626" s="11" t="s">
        <v>719</v>
      </c>
      <c r="D626" s="114" t="s">
        <v>1311</v>
      </c>
      <c r="E626" s="142">
        <v>30000</v>
      </c>
      <c r="F626" s="143">
        <f t="shared" si="222"/>
        <v>30000</v>
      </c>
      <c r="G626" s="22" t="s">
        <v>1374</v>
      </c>
      <c r="H626" s="114">
        <v>30000</v>
      </c>
      <c r="I626" s="114">
        <f t="shared" si="223"/>
        <v>1800</v>
      </c>
      <c r="J626" s="16">
        <f t="shared" si="223"/>
        <v>1200</v>
      </c>
      <c r="K626" s="15">
        <f t="shared" si="218"/>
        <v>33000</v>
      </c>
      <c r="L626" s="16">
        <v>30000</v>
      </c>
      <c r="M626" s="75">
        <v>1800</v>
      </c>
      <c r="N626" s="75">
        <v>1200</v>
      </c>
      <c r="O626" s="15">
        <f t="shared" si="219"/>
        <v>33000</v>
      </c>
      <c r="P626" s="15">
        <f t="shared" si="220"/>
        <v>0</v>
      </c>
      <c r="Q626" s="16"/>
      <c r="R626" s="16"/>
      <c r="S626" s="17">
        <f t="shared" si="221"/>
        <v>0</v>
      </c>
      <c r="T626" s="16"/>
      <c r="U626" s="48">
        <f t="shared" si="224"/>
        <v>1500</v>
      </c>
      <c r="V626" s="16">
        <v>350</v>
      </c>
      <c r="W626" s="16"/>
      <c r="X626" s="25"/>
    </row>
    <row r="627" spans="1:24">
      <c r="A627" s="10">
        <v>604</v>
      </c>
      <c r="B627" s="10">
        <v>1482</v>
      </c>
      <c r="C627" s="11" t="s">
        <v>1167</v>
      </c>
      <c r="D627" s="114" t="s">
        <v>1311</v>
      </c>
      <c r="E627" s="142">
        <v>30000</v>
      </c>
      <c r="F627" s="143">
        <f t="shared" si="222"/>
        <v>30000</v>
      </c>
      <c r="G627" s="22" t="s">
        <v>1374</v>
      </c>
      <c r="H627" s="114">
        <v>30000</v>
      </c>
      <c r="I627" s="114">
        <f t="shared" si="223"/>
        <v>1800</v>
      </c>
      <c r="J627" s="16">
        <f t="shared" si="223"/>
        <v>1200</v>
      </c>
      <c r="K627" s="15">
        <f t="shared" si="218"/>
        <v>33000</v>
      </c>
      <c r="L627" s="16">
        <v>30000</v>
      </c>
      <c r="M627" s="75">
        <v>1800</v>
      </c>
      <c r="N627" s="75">
        <v>1200</v>
      </c>
      <c r="O627" s="15">
        <f t="shared" si="219"/>
        <v>33000</v>
      </c>
      <c r="P627" s="15">
        <f t="shared" si="220"/>
        <v>0</v>
      </c>
      <c r="Q627" s="16"/>
      <c r="R627" s="16"/>
      <c r="S627" s="17">
        <f t="shared" si="221"/>
        <v>0</v>
      </c>
      <c r="T627" s="16"/>
      <c r="U627" s="16">
        <f t="shared" si="224"/>
        <v>1500</v>
      </c>
      <c r="V627" s="16">
        <v>310</v>
      </c>
      <c r="W627" s="16"/>
      <c r="X627" s="25"/>
    </row>
    <row r="628" spans="1:24" s="83" customFormat="1">
      <c r="A628" s="80"/>
      <c r="B628" s="80"/>
      <c r="C628" s="81" t="s">
        <v>1312</v>
      </c>
      <c r="D628" s="82"/>
      <c r="E628" s="175">
        <f t="shared" ref="E628:W628" si="225">SUM(E598:E627)</f>
        <v>894000</v>
      </c>
      <c r="F628" s="175">
        <f t="shared" si="225"/>
        <v>894000</v>
      </c>
      <c r="G628" s="70"/>
      <c r="H628" s="70">
        <f t="shared" si="225"/>
        <v>894000</v>
      </c>
      <c r="I628" s="70">
        <f t="shared" si="225"/>
        <v>54462</v>
      </c>
      <c r="J628" s="70">
        <f t="shared" si="225"/>
        <v>36292</v>
      </c>
      <c r="K628" s="70">
        <f t="shared" si="225"/>
        <v>984754</v>
      </c>
      <c r="L628" s="70">
        <f t="shared" si="225"/>
        <v>876500</v>
      </c>
      <c r="M628" s="70">
        <f t="shared" si="225"/>
        <v>54462</v>
      </c>
      <c r="N628" s="70">
        <f t="shared" si="225"/>
        <v>36292</v>
      </c>
      <c r="O628" s="70">
        <f t="shared" si="225"/>
        <v>967254</v>
      </c>
      <c r="P628" s="70">
        <f t="shared" si="225"/>
        <v>17500</v>
      </c>
      <c r="Q628" s="70">
        <f t="shared" si="225"/>
        <v>0</v>
      </c>
      <c r="R628" s="70">
        <f t="shared" si="225"/>
        <v>0</v>
      </c>
      <c r="S628" s="70">
        <f t="shared" si="225"/>
        <v>17500</v>
      </c>
      <c r="T628" s="70">
        <f t="shared" si="225"/>
        <v>0</v>
      </c>
      <c r="U628" s="70">
        <f t="shared" si="225"/>
        <v>44700</v>
      </c>
      <c r="V628" s="70">
        <f t="shared" si="225"/>
        <v>11270</v>
      </c>
      <c r="W628" s="70">
        <f t="shared" si="225"/>
        <v>0</v>
      </c>
      <c r="X628" s="92"/>
    </row>
    <row r="629" spans="1:24">
      <c r="A629" s="10">
        <v>605</v>
      </c>
      <c r="B629" s="10">
        <v>1487</v>
      </c>
      <c r="C629" s="11" t="s">
        <v>1315</v>
      </c>
      <c r="D629" s="21">
        <v>42015</v>
      </c>
      <c r="E629" s="142">
        <v>30000</v>
      </c>
      <c r="F629" s="143">
        <f t="shared" ref="F629:F637" si="226">SUM(E629:E629)</f>
        <v>30000</v>
      </c>
      <c r="G629" s="22" t="s">
        <v>1377</v>
      </c>
      <c r="H629" s="114">
        <v>30000</v>
      </c>
      <c r="I629" s="114">
        <f t="shared" ref="I629:J636" si="227">M629</f>
        <v>1818</v>
      </c>
      <c r="J629" s="114">
        <f t="shared" si="227"/>
        <v>1212</v>
      </c>
      <c r="K629" s="15">
        <f t="shared" si="218"/>
        <v>33030</v>
      </c>
      <c r="L629" s="16">
        <v>30000</v>
      </c>
      <c r="M629" s="75">
        <v>1818</v>
      </c>
      <c r="N629" s="75">
        <v>1212</v>
      </c>
      <c r="O629" s="15">
        <f t="shared" si="219"/>
        <v>33030</v>
      </c>
      <c r="P629" s="15">
        <f t="shared" ref="P629:P637" si="228">H629-L629</f>
        <v>0</v>
      </c>
      <c r="Q629" s="16"/>
      <c r="R629" s="16"/>
      <c r="S629" s="17">
        <f t="shared" si="221"/>
        <v>0</v>
      </c>
      <c r="T629" s="16"/>
      <c r="U629" s="16">
        <f t="shared" ref="U629:U637" si="229">F629/100*5</f>
        <v>1500</v>
      </c>
      <c r="V629" s="16">
        <v>280</v>
      </c>
      <c r="W629" s="16"/>
      <c r="X629" s="25"/>
    </row>
    <row r="630" spans="1:24" s="68" customFormat="1">
      <c r="A630" s="64">
        <v>606</v>
      </c>
      <c r="B630" s="64">
        <v>1488</v>
      </c>
      <c r="C630" s="65" t="s">
        <v>1302</v>
      </c>
      <c r="D630" s="141">
        <v>42015</v>
      </c>
      <c r="E630" s="142">
        <v>30000</v>
      </c>
      <c r="F630" s="143">
        <f t="shared" si="226"/>
        <v>30000</v>
      </c>
      <c r="G630" s="66" t="s">
        <v>1377</v>
      </c>
      <c r="H630" s="97">
        <v>30000</v>
      </c>
      <c r="I630" s="97">
        <f t="shared" si="227"/>
        <v>1788</v>
      </c>
      <c r="J630" s="97">
        <f t="shared" si="227"/>
        <v>1192</v>
      </c>
      <c r="K630" s="15">
        <f t="shared" si="218"/>
        <v>32980</v>
      </c>
      <c r="L630" s="144">
        <v>30000</v>
      </c>
      <c r="M630" s="145">
        <v>1788</v>
      </c>
      <c r="N630" s="145">
        <v>1192</v>
      </c>
      <c r="O630" s="15">
        <f t="shared" si="219"/>
        <v>32980</v>
      </c>
      <c r="P630" s="15">
        <f t="shared" si="228"/>
        <v>0</v>
      </c>
      <c r="Q630" s="144"/>
      <c r="R630" s="144"/>
      <c r="S630" s="144">
        <f t="shared" si="221"/>
        <v>0</v>
      </c>
      <c r="T630" s="144"/>
      <c r="U630" s="144">
        <f t="shared" si="229"/>
        <v>1500</v>
      </c>
      <c r="V630" s="144">
        <v>230</v>
      </c>
      <c r="W630" s="144"/>
      <c r="X630" s="67"/>
    </row>
    <row r="631" spans="1:24">
      <c r="A631" s="10">
        <v>607</v>
      </c>
      <c r="B631" s="10">
        <v>1489</v>
      </c>
      <c r="C631" s="11" t="s">
        <v>1316</v>
      </c>
      <c r="D631" s="21">
        <v>42015</v>
      </c>
      <c r="E631" s="142">
        <v>30000</v>
      </c>
      <c r="F631" s="143">
        <f t="shared" si="226"/>
        <v>30000</v>
      </c>
      <c r="G631" s="22" t="s">
        <v>1377</v>
      </c>
      <c r="H631" s="114">
        <v>30000</v>
      </c>
      <c r="I631" s="114">
        <f t="shared" si="227"/>
        <v>1836</v>
      </c>
      <c r="J631" s="114">
        <f t="shared" si="227"/>
        <v>1224</v>
      </c>
      <c r="K631" s="15">
        <f t="shared" si="218"/>
        <v>33060</v>
      </c>
      <c r="L631" s="16">
        <v>30000</v>
      </c>
      <c r="M631" s="75">
        <v>1836</v>
      </c>
      <c r="N631" s="75">
        <v>1224</v>
      </c>
      <c r="O631" s="15">
        <f t="shared" si="219"/>
        <v>33060</v>
      </c>
      <c r="P631" s="15">
        <f t="shared" si="228"/>
        <v>0</v>
      </c>
      <c r="Q631" s="16"/>
      <c r="R631" s="16"/>
      <c r="S631" s="62">
        <f t="shared" si="221"/>
        <v>0</v>
      </c>
      <c r="T631" s="16"/>
      <c r="U631" s="16">
        <f t="shared" si="229"/>
        <v>1500</v>
      </c>
      <c r="V631" s="16">
        <v>250</v>
      </c>
      <c r="W631" s="16"/>
      <c r="X631" s="25"/>
    </row>
    <row r="632" spans="1:24">
      <c r="A632" s="10">
        <v>608</v>
      </c>
      <c r="B632" s="10">
        <v>1490</v>
      </c>
      <c r="C632" s="11" t="s">
        <v>1317</v>
      </c>
      <c r="D632" s="21">
        <v>42015</v>
      </c>
      <c r="E632" s="142">
        <v>30000</v>
      </c>
      <c r="F632" s="143">
        <f t="shared" si="226"/>
        <v>30000</v>
      </c>
      <c r="G632" s="22" t="s">
        <v>1377</v>
      </c>
      <c r="H632" s="114">
        <v>30000</v>
      </c>
      <c r="I632" s="114">
        <f t="shared" si="227"/>
        <v>1866</v>
      </c>
      <c r="J632" s="114">
        <f t="shared" si="227"/>
        <v>1244</v>
      </c>
      <c r="K632" s="15">
        <f t="shared" si="218"/>
        <v>33110</v>
      </c>
      <c r="L632" s="16">
        <v>30000</v>
      </c>
      <c r="M632" s="75">
        <v>1866</v>
      </c>
      <c r="N632" s="75">
        <v>1244</v>
      </c>
      <c r="O632" s="15">
        <f t="shared" si="219"/>
        <v>33110</v>
      </c>
      <c r="P632" s="15">
        <f t="shared" si="228"/>
        <v>0</v>
      </c>
      <c r="Q632" s="16"/>
      <c r="R632" s="16"/>
      <c r="S632" s="62">
        <f t="shared" si="221"/>
        <v>0</v>
      </c>
      <c r="T632" s="16"/>
      <c r="U632" s="16">
        <f t="shared" si="229"/>
        <v>1500</v>
      </c>
      <c r="V632" s="16">
        <v>210</v>
      </c>
      <c r="W632" s="16"/>
      <c r="X632" s="25"/>
    </row>
    <row r="633" spans="1:24">
      <c r="A633" s="64">
        <v>609</v>
      </c>
      <c r="B633" s="10">
        <v>1491</v>
      </c>
      <c r="C633" s="11" t="s">
        <v>1318</v>
      </c>
      <c r="D633" s="21">
        <v>42015</v>
      </c>
      <c r="E633" s="142">
        <v>30000</v>
      </c>
      <c r="F633" s="143">
        <f t="shared" si="226"/>
        <v>30000</v>
      </c>
      <c r="G633" s="22" t="s">
        <v>1377</v>
      </c>
      <c r="H633" s="114">
        <v>30000</v>
      </c>
      <c r="I633" s="114">
        <f t="shared" si="227"/>
        <v>1800</v>
      </c>
      <c r="J633" s="114">
        <f t="shared" si="227"/>
        <v>1200</v>
      </c>
      <c r="K633" s="15">
        <f t="shared" si="218"/>
        <v>33000</v>
      </c>
      <c r="L633" s="16">
        <v>30000</v>
      </c>
      <c r="M633" s="75">
        <v>1800</v>
      </c>
      <c r="N633" s="75">
        <v>1200</v>
      </c>
      <c r="O633" s="15">
        <f t="shared" si="219"/>
        <v>33000</v>
      </c>
      <c r="P633" s="15">
        <f t="shared" si="228"/>
        <v>0</v>
      </c>
      <c r="Q633" s="16"/>
      <c r="R633" s="16"/>
      <c r="S633" s="62">
        <f t="shared" si="221"/>
        <v>0</v>
      </c>
      <c r="T633" s="16"/>
      <c r="U633" s="16">
        <f t="shared" si="229"/>
        <v>1500</v>
      </c>
      <c r="V633" s="16">
        <v>330</v>
      </c>
      <c r="W633" s="16"/>
      <c r="X633" s="25"/>
    </row>
    <row r="634" spans="1:24">
      <c r="A634" s="10">
        <v>610</v>
      </c>
      <c r="B634" s="10">
        <v>1493</v>
      </c>
      <c r="C634" s="11" t="s">
        <v>1319</v>
      </c>
      <c r="D634" s="21">
        <v>42015</v>
      </c>
      <c r="E634" s="142">
        <v>24000</v>
      </c>
      <c r="F634" s="143">
        <f t="shared" si="226"/>
        <v>24000</v>
      </c>
      <c r="G634" s="22" t="s">
        <v>1377</v>
      </c>
      <c r="H634" s="114">
        <v>24000</v>
      </c>
      <c r="I634" s="114">
        <f t="shared" si="227"/>
        <v>1440</v>
      </c>
      <c r="J634" s="114">
        <f t="shared" si="227"/>
        <v>960</v>
      </c>
      <c r="K634" s="15">
        <f t="shared" si="218"/>
        <v>26400</v>
      </c>
      <c r="L634" s="16">
        <v>24000</v>
      </c>
      <c r="M634" s="75">
        <v>1440</v>
      </c>
      <c r="N634" s="75">
        <v>960</v>
      </c>
      <c r="O634" s="15">
        <f t="shared" si="219"/>
        <v>26400</v>
      </c>
      <c r="P634" s="15">
        <f t="shared" si="228"/>
        <v>0</v>
      </c>
      <c r="Q634" s="16"/>
      <c r="R634" s="16"/>
      <c r="S634" s="62">
        <f t="shared" si="221"/>
        <v>0</v>
      </c>
      <c r="T634" s="16"/>
      <c r="U634" s="16">
        <f t="shared" si="229"/>
        <v>1200</v>
      </c>
      <c r="V634" s="16">
        <v>900</v>
      </c>
      <c r="W634" s="16"/>
      <c r="X634" s="25"/>
    </row>
    <row r="635" spans="1:24">
      <c r="A635" s="10">
        <v>611</v>
      </c>
      <c r="B635" s="10">
        <v>1494</v>
      </c>
      <c r="C635" s="11" t="s">
        <v>1320</v>
      </c>
      <c r="D635" s="21">
        <v>42015</v>
      </c>
      <c r="E635" s="142">
        <v>30000</v>
      </c>
      <c r="F635" s="143">
        <f t="shared" si="226"/>
        <v>30000</v>
      </c>
      <c r="G635" s="22" t="s">
        <v>1377</v>
      </c>
      <c r="H635" s="114">
        <v>30000</v>
      </c>
      <c r="I635" s="114">
        <f t="shared" si="227"/>
        <v>1704</v>
      </c>
      <c r="J635" s="114">
        <f t="shared" si="227"/>
        <v>1136</v>
      </c>
      <c r="K635" s="15">
        <f t="shared" si="218"/>
        <v>32840</v>
      </c>
      <c r="L635" s="16">
        <v>30000</v>
      </c>
      <c r="M635" s="75">
        <v>1704</v>
      </c>
      <c r="N635" s="75">
        <v>1136</v>
      </c>
      <c r="O635" s="15">
        <f t="shared" si="219"/>
        <v>32840</v>
      </c>
      <c r="P635" s="15">
        <f t="shared" si="228"/>
        <v>0</v>
      </c>
      <c r="Q635" s="16"/>
      <c r="R635" s="16"/>
      <c r="S635" s="17">
        <f t="shared" si="221"/>
        <v>0</v>
      </c>
      <c r="T635" s="16"/>
      <c r="U635" s="16">
        <f t="shared" si="229"/>
        <v>1500</v>
      </c>
      <c r="V635" s="16">
        <v>770</v>
      </c>
      <c r="W635" s="16"/>
      <c r="X635" s="25"/>
    </row>
    <row r="636" spans="1:24">
      <c r="A636" s="64">
        <v>612</v>
      </c>
      <c r="B636" s="10">
        <v>1495</v>
      </c>
      <c r="C636" s="11" t="s">
        <v>1321</v>
      </c>
      <c r="D636" s="21">
        <v>42015</v>
      </c>
      <c r="E636" s="142">
        <v>30000</v>
      </c>
      <c r="F636" s="143">
        <f t="shared" si="226"/>
        <v>30000</v>
      </c>
      <c r="G636" s="22" t="s">
        <v>1377</v>
      </c>
      <c r="H636" s="114">
        <v>30000</v>
      </c>
      <c r="I636" s="114">
        <f t="shared" si="227"/>
        <v>1806</v>
      </c>
      <c r="J636" s="114">
        <f t="shared" si="227"/>
        <v>1204</v>
      </c>
      <c r="K636" s="15">
        <f t="shared" si="218"/>
        <v>33010</v>
      </c>
      <c r="L636" s="16">
        <v>30000</v>
      </c>
      <c r="M636" s="75">
        <v>1806</v>
      </c>
      <c r="N636" s="75">
        <v>1204</v>
      </c>
      <c r="O636" s="15">
        <f t="shared" si="219"/>
        <v>33010</v>
      </c>
      <c r="P636" s="15">
        <f t="shared" si="228"/>
        <v>0</v>
      </c>
      <c r="Q636" s="16"/>
      <c r="R636" s="16"/>
      <c r="S636" s="17">
        <f t="shared" si="221"/>
        <v>0</v>
      </c>
      <c r="T636" s="16"/>
      <c r="U636" s="16">
        <f t="shared" si="229"/>
        <v>1500</v>
      </c>
      <c r="V636" s="16">
        <v>1000</v>
      </c>
      <c r="W636" s="16"/>
      <c r="X636" s="25"/>
    </row>
    <row r="637" spans="1:24" s="50" customFormat="1">
      <c r="A637" s="10">
        <v>613</v>
      </c>
      <c r="B637" s="42">
        <v>1496</v>
      </c>
      <c r="C637" s="53" t="s">
        <v>1322</v>
      </c>
      <c r="D637" s="51">
        <v>42015</v>
      </c>
      <c r="E637" s="188">
        <v>30000</v>
      </c>
      <c r="F637" s="189">
        <f t="shared" si="226"/>
        <v>30000</v>
      </c>
      <c r="G637" s="54" t="s">
        <v>1377</v>
      </c>
      <c r="H637" s="44">
        <v>30000</v>
      </c>
      <c r="I637" s="44">
        <v>1806</v>
      </c>
      <c r="J637" s="44">
        <v>1204</v>
      </c>
      <c r="K637" s="47">
        <f t="shared" si="218"/>
        <v>33010</v>
      </c>
      <c r="L637" s="48">
        <v>2500</v>
      </c>
      <c r="M637" s="74">
        <v>300</v>
      </c>
      <c r="N637" s="74">
        <v>200</v>
      </c>
      <c r="O637" s="47">
        <f t="shared" si="219"/>
        <v>3000</v>
      </c>
      <c r="P637" s="98">
        <f t="shared" si="228"/>
        <v>27500</v>
      </c>
      <c r="Q637" s="48"/>
      <c r="R637" s="48"/>
      <c r="S637" s="111">
        <f t="shared" si="221"/>
        <v>27500</v>
      </c>
      <c r="T637" s="48"/>
      <c r="U637" s="48">
        <f t="shared" si="229"/>
        <v>1500</v>
      </c>
      <c r="V637" s="48">
        <v>0</v>
      </c>
      <c r="W637" s="48"/>
      <c r="X637" s="79"/>
    </row>
    <row r="638" spans="1:24" s="83" customFormat="1">
      <c r="A638" s="80"/>
      <c r="B638" s="80"/>
      <c r="C638" s="81" t="s">
        <v>1345</v>
      </c>
      <c r="D638" s="93"/>
      <c r="E638" s="142">
        <f t="shared" ref="E638:W638" si="230">SUM(E629:E637)</f>
        <v>264000</v>
      </c>
      <c r="F638" s="142">
        <f t="shared" si="230"/>
        <v>264000</v>
      </c>
      <c r="G638" s="69"/>
      <c r="H638" s="69">
        <f t="shared" si="230"/>
        <v>264000</v>
      </c>
      <c r="I638" s="69">
        <f t="shared" si="230"/>
        <v>15864</v>
      </c>
      <c r="J638" s="69">
        <f t="shared" si="230"/>
        <v>10576</v>
      </c>
      <c r="K638" s="69">
        <f t="shared" si="230"/>
        <v>290440</v>
      </c>
      <c r="L638" s="69">
        <f t="shared" si="230"/>
        <v>236500</v>
      </c>
      <c r="M638" s="69">
        <f t="shared" si="230"/>
        <v>14358</v>
      </c>
      <c r="N638" s="69">
        <f t="shared" si="230"/>
        <v>9572</v>
      </c>
      <c r="O638" s="69">
        <f t="shared" si="230"/>
        <v>260430</v>
      </c>
      <c r="P638" s="69">
        <f t="shared" si="230"/>
        <v>27500</v>
      </c>
      <c r="Q638" s="69">
        <f t="shared" si="230"/>
        <v>0</v>
      </c>
      <c r="R638" s="69">
        <f t="shared" si="230"/>
        <v>0</v>
      </c>
      <c r="S638" s="69">
        <f t="shared" si="230"/>
        <v>27500</v>
      </c>
      <c r="T638" s="69">
        <f t="shared" si="230"/>
        <v>0</v>
      </c>
      <c r="U638" s="69">
        <f t="shared" si="230"/>
        <v>13200</v>
      </c>
      <c r="V638" s="69">
        <f t="shared" si="230"/>
        <v>3970</v>
      </c>
      <c r="W638" s="69">
        <f t="shared" si="230"/>
        <v>0</v>
      </c>
      <c r="X638" s="92"/>
    </row>
    <row r="639" spans="1:24" s="50" customFormat="1">
      <c r="A639" s="42">
        <v>614</v>
      </c>
      <c r="B639" s="42">
        <v>1546</v>
      </c>
      <c r="C639" s="53" t="s">
        <v>1359</v>
      </c>
      <c r="D639" s="51" t="s">
        <v>1358</v>
      </c>
      <c r="E639" s="188">
        <v>30000</v>
      </c>
      <c r="F639" s="189">
        <f t="shared" ref="F639:F643" si="231">SUM(E639:E639)</f>
        <v>30000</v>
      </c>
      <c r="G639" s="54" t="s">
        <v>1383</v>
      </c>
      <c r="H639" s="44">
        <v>30000</v>
      </c>
      <c r="I639" s="44">
        <f t="shared" ref="I639:J639" si="232">M639</f>
        <v>1644</v>
      </c>
      <c r="J639" s="44">
        <f t="shared" si="232"/>
        <v>1096</v>
      </c>
      <c r="K639" s="47">
        <f t="shared" ref="K639:K644" si="233">H639+I639+J639</f>
        <v>32740</v>
      </c>
      <c r="L639" s="48">
        <v>23750</v>
      </c>
      <c r="M639" s="74">
        <v>1644</v>
      </c>
      <c r="N639" s="74">
        <v>1096</v>
      </c>
      <c r="O639" s="47">
        <f t="shared" ref="O639:O644" si="234">L639+M639+N639</f>
        <v>26490</v>
      </c>
      <c r="P639" s="98">
        <f t="shared" ref="P639:P644" si="235">H639-L639</f>
        <v>6250</v>
      </c>
      <c r="Q639" s="48"/>
      <c r="R639" s="48"/>
      <c r="S639" s="111">
        <f t="shared" ref="S639:S644" si="236">P639+Q639+R639</f>
        <v>6250</v>
      </c>
      <c r="T639" s="48"/>
      <c r="U639" s="48">
        <f t="shared" ref="U639:U657" si="237">F639/100*5</f>
        <v>1500</v>
      </c>
      <c r="V639" s="48">
        <v>950</v>
      </c>
      <c r="W639" s="48"/>
      <c r="X639" s="79"/>
    </row>
    <row r="640" spans="1:24">
      <c r="A640" s="10">
        <v>615</v>
      </c>
      <c r="B640" s="10">
        <v>1550</v>
      </c>
      <c r="C640" s="11" t="s">
        <v>1362</v>
      </c>
      <c r="D640" s="21" t="s">
        <v>1358</v>
      </c>
      <c r="E640" s="142">
        <v>30000</v>
      </c>
      <c r="F640" s="143">
        <f t="shared" si="231"/>
        <v>30000</v>
      </c>
      <c r="G640" s="22" t="s">
        <v>1383</v>
      </c>
      <c r="H640" s="210">
        <v>30000</v>
      </c>
      <c r="I640" s="114">
        <f>M640</f>
        <v>1800</v>
      </c>
      <c r="J640" s="114">
        <f t="shared" ref="J640:J659" si="238">N640</f>
        <v>1200</v>
      </c>
      <c r="K640" s="15">
        <f t="shared" si="233"/>
        <v>33000</v>
      </c>
      <c r="L640" s="16">
        <v>30000</v>
      </c>
      <c r="M640" s="75">
        <v>1800</v>
      </c>
      <c r="N640" s="75">
        <v>1200</v>
      </c>
      <c r="O640" s="15">
        <f t="shared" si="234"/>
        <v>33000</v>
      </c>
      <c r="P640" s="15">
        <f t="shared" si="235"/>
        <v>0</v>
      </c>
      <c r="Q640" s="16"/>
      <c r="R640" s="16"/>
      <c r="S640" s="17">
        <f t="shared" si="236"/>
        <v>0</v>
      </c>
      <c r="T640" s="16"/>
      <c r="U640" s="16">
        <f t="shared" si="237"/>
        <v>1500</v>
      </c>
      <c r="V640" s="16">
        <v>240</v>
      </c>
      <c r="W640" s="16"/>
      <c r="X640" s="25"/>
    </row>
    <row r="641" spans="1:25">
      <c r="A641" s="10">
        <v>616</v>
      </c>
      <c r="B641" s="10">
        <v>1553</v>
      </c>
      <c r="C641" s="11" t="s">
        <v>1365</v>
      </c>
      <c r="D641" s="21" t="s">
        <v>1358</v>
      </c>
      <c r="E641" s="142">
        <v>30000</v>
      </c>
      <c r="F641" s="143">
        <f t="shared" si="231"/>
        <v>30000</v>
      </c>
      <c r="G641" s="22" t="s">
        <v>1383</v>
      </c>
      <c r="H641" s="210">
        <v>30000</v>
      </c>
      <c r="I641" s="114">
        <f t="shared" ref="I641:I659" si="239">M641</f>
        <v>1788</v>
      </c>
      <c r="J641" s="114">
        <f t="shared" si="238"/>
        <v>1192</v>
      </c>
      <c r="K641" s="15">
        <f t="shared" si="233"/>
        <v>32980</v>
      </c>
      <c r="L641" s="16">
        <v>30000</v>
      </c>
      <c r="M641" s="75">
        <v>1788</v>
      </c>
      <c r="N641" s="75">
        <v>1192</v>
      </c>
      <c r="O641" s="15">
        <f t="shared" si="234"/>
        <v>32980</v>
      </c>
      <c r="P641" s="15">
        <f t="shared" si="235"/>
        <v>0</v>
      </c>
      <c r="Q641" s="16"/>
      <c r="R641" s="16"/>
      <c r="S641" s="17">
        <f t="shared" si="236"/>
        <v>0</v>
      </c>
      <c r="T641" s="16"/>
      <c r="U641" s="16">
        <f t="shared" si="237"/>
        <v>1500</v>
      </c>
      <c r="V641" s="16">
        <v>270</v>
      </c>
      <c r="W641" s="16"/>
      <c r="X641" s="25"/>
    </row>
    <row r="642" spans="1:25">
      <c r="A642" s="10">
        <v>617</v>
      </c>
      <c r="B642" s="10">
        <v>1554</v>
      </c>
      <c r="C642" s="11" t="s">
        <v>1372</v>
      </c>
      <c r="D642" s="21" t="s">
        <v>1358</v>
      </c>
      <c r="E642" s="142">
        <v>30000</v>
      </c>
      <c r="F642" s="143">
        <f t="shared" si="231"/>
        <v>30000</v>
      </c>
      <c r="G642" s="22" t="s">
        <v>1383</v>
      </c>
      <c r="H642" s="210">
        <v>30000</v>
      </c>
      <c r="I642" s="114">
        <f t="shared" si="239"/>
        <v>1830</v>
      </c>
      <c r="J642" s="114">
        <f t="shared" si="238"/>
        <v>1220</v>
      </c>
      <c r="K642" s="15">
        <f t="shared" si="233"/>
        <v>33050</v>
      </c>
      <c r="L642" s="16">
        <v>30000</v>
      </c>
      <c r="M642" s="75">
        <v>1830</v>
      </c>
      <c r="N642" s="75">
        <v>1220</v>
      </c>
      <c r="O642" s="15">
        <f t="shared" si="234"/>
        <v>33050</v>
      </c>
      <c r="P642" s="15">
        <f t="shared" si="235"/>
        <v>0</v>
      </c>
      <c r="Q642" s="16"/>
      <c r="R642" s="16"/>
      <c r="S642" s="17">
        <f t="shared" si="236"/>
        <v>0</v>
      </c>
      <c r="T642" s="16"/>
      <c r="U642" s="16">
        <f t="shared" si="237"/>
        <v>1500</v>
      </c>
      <c r="V642" s="16">
        <v>170</v>
      </c>
      <c r="W642" s="16"/>
      <c r="X642" s="25"/>
    </row>
    <row r="643" spans="1:25">
      <c r="A643" s="10">
        <v>618</v>
      </c>
      <c r="B643" s="10">
        <v>1555</v>
      </c>
      <c r="C643" s="11" t="s">
        <v>1366</v>
      </c>
      <c r="D643" s="21" t="s">
        <v>1358</v>
      </c>
      <c r="E643" s="142">
        <v>30000</v>
      </c>
      <c r="F643" s="143">
        <f t="shared" si="231"/>
        <v>30000</v>
      </c>
      <c r="G643" s="22" t="s">
        <v>1383</v>
      </c>
      <c r="H643" s="210">
        <v>30000</v>
      </c>
      <c r="I643" s="114">
        <f t="shared" si="239"/>
        <v>1830</v>
      </c>
      <c r="J643" s="114">
        <f t="shared" si="238"/>
        <v>1220</v>
      </c>
      <c r="K643" s="15">
        <f t="shared" si="233"/>
        <v>33050</v>
      </c>
      <c r="L643" s="16">
        <v>30000</v>
      </c>
      <c r="M643" s="75">
        <v>1830</v>
      </c>
      <c r="N643" s="75">
        <v>1220</v>
      </c>
      <c r="O643" s="15">
        <f t="shared" si="234"/>
        <v>33050</v>
      </c>
      <c r="P643" s="15">
        <f t="shared" si="235"/>
        <v>0</v>
      </c>
      <c r="Q643" s="16"/>
      <c r="R643" s="16"/>
      <c r="S643" s="17">
        <f t="shared" si="236"/>
        <v>0</v>
      </c>
      <c r="T643" s="16"/>
      <c r="U643" s="16">
        <f t="shared" si="237"/>
        <v>1500</v>
      </c>
      <c r="V643" s="16">
        <v>1100</v>
      </c>
      <c r="W643" s="16"/>
      <c r="X643" s="25"/>
    </row>
    <row r="644" spans="1:25">
      <c r="A644" s="10">
        <v>619</v>
      </c>
      <c r="B644" s="10">
        <v>1562</v>
      </c>
      <c r="C644" s="11" t="s">
        <v>1370</v>
      </c>
      <c r="D644" s="21" t="s">
        <v>1358</v>
      </c>
      <c r="E644" s="142">
        <v>30000</v>
      </c>
      <c r="F644" s="143">
        <f t="shared" ref="F644:F657" si="240">SUM(E644:E644)</f>
        <v>30000</v>
      </c>
      <c r="G644" s="22" t="s">
        <v>1383</v>
      </c>
      <c r="H644" s="210">
        <v>30000</v>
      </c>
      <c r="I644" s="114">
        <f t="shared" si="239"/>
        <v>1836</v>
      </c>
      <c r="J644" s="114">
        <f t="shared" si="238"/>
        <v>1224</v>
      </c>
      <c r="K644" s="15">
        <f t="shared" si="233"/>
        <v>33060</v>
      </c>
      <c r="L644" s="16">
        <v>30000</v>
      </c>
      <c r="M644" s="75">
        <v>1836</v>
      </c>
      <c r="N644" s="75">
        <v>1224</v>
      </c>
      <c r="O644" s="15">
        <f t="shared" si="234"/>
        <v>33060</v>
      </c>
      <c r="P644" s="15">
        <f t="shared" si="235"/>
        <v>0</v>
      </c>
      <c r="Q644" s="16"/>
      <c r="R644" s="16"/>
      <c r="S644" s="17">
        <f t="shared" si="236"/>
        <v>0</v>
      </c>
      <c r="T644" s="16"/>
      <c r="U644" s="16">
        <f t="shared" si="237"/>
        <v>1500</v>
      </c>
      <c r="V644" s="16">
        <v>470</v>
      </c>
      <c r="W644" s="16"/>
      <c r="X644" s="25"/>
    </row>
    <row r="645" spans="1:25">
      <c r="A645" s="10">
        <v>620</v>
      </c>
      <c r="B645" s="10">
        <v>1563</v>
      </c>
      <c r="C645" s="11" t="s">
        <v>1371</v>
      </c>
      <c r="D645" s="21" t="s">
        <v>1358</v>
      </c>
      <c r="E645" s="142">
        <v>30000</v>
      </c>
      <c r="F645" s="143">
        <f t="shared" si="240"/>
        <v>30000</v>
      </c>
      <c r="G645" s="22" t="s">
        <v>1383</v>
      </c>
      <c r="H645" s="210">
        <v>30000</v>
      </c>
      <c r="I645" s="114">
        <f t="shared" si="239"/>
        <v>1800</v>
      </c>
      <c r="J645" s="114">
        <f t="shared" si="238"/>
        <v>1200</v>
      </c>
      <c r="K645" s="15">
        <f>H645+I645+J645</f>
        <v>33000</v>
      </c>
      <c r="L645" s="16">
        <v>30000</v>
      </c>
      <c r="M645" s="75">
        <v>1800</v>
      </c>
      <c r="N645" s="75">
        <v>1200</v>
      </c>
      <c r="O645" s="15">
        <f>L645+M645+N645</f>
        <v>33000</v>
      </c>
      <c r="P645" s="15">
        <f>H645-L645</f>
        <v>0</v>
      </c>
      <c r="Q645" s="16"/>
      <c r="R645" s="16"/>
      <c r="S645" s="17">
        <f>P645+Q645+R645</f>
        <v>0</v>
      </c>
      <c r="T645" s="16"/>
      <c r="U645" s="16">
        <f t="shared" si="237"/>
        <v>1500</v>
      </c>
      <c r="V645" s="16">
        <v>410</v>
      </c>
      <c r="W645" s="16"/>
      <c r="X645" s="25"/>
    </row>
    <row r="646" spans="1:25" s="333" customFormat="1">
      <c r="A646" s="323">
        <v>621</v>
      </c>
      <c r="B646" s="323">
        <v>1564</v>
      </c>
      <c r="C646" s="349" t="s">
        <v>1386</v>
      </c>
      <c r="D646" s="325" t="s">
        <v>1387</v>
      </c>
      <c r="E646" s="326">
        <v>30000</v>
      </c>
      <c r="F646" s="327">
        <f t="shared" si="240"/>
        <v>30000</v>
      </c>
      <c r="G646" s="334" t="s">
        <v>1666</v>
      </c>
      <c r="H646" s="329">
        <f t="shared" ref="H646:H668" si="241">Y646*X646</f>
        <v>30000</v>
      </c>
      <c r="I646" s="329">
        <f t="shared" si="239"/>
        <v>1812</v>
      </c>
      <c r="J646" s="329">
        <f t="shared" si="238"/>
        <v>1208</v>
      </c>
      <c r="K646" s="329">
        <f t="shared" ref="K646:K687" si="242">H646+I646+J646</f>
        <v>33020</v>
      </c>
      <c r="L646" s="330">
        <v>30000</v>
      </c>
      <c r="M646" s="331">
        <v>1812</v>
      </c>
      <c r="N646" s="331">
        <v>1208</v>
      </c>
      <c r="O646" s="329">
        <f t="shared" ref="O646:O668" si="243">L646+M646+N646</f>
        <v>33020</v>
      </c>
      <c r="P646" s="329">
        <f t="shared" ref="P646:P668" si="244">H646-L646</f>
        <v>0</v>
      </c>
      <c r="Q646" s="330"/>
      <c r="R646" s="330"/>
      <c r="S646" s="330">
        <f t="shared" ref="S646:S687" si="245">P646+Q646+R646</f>
        <v>0</v>
      </c>
      <c r="T646" s="330"/>
      <c r="U646" s="330">
        <f t="shared" si="237"/>
        <v>1500</v>
      </c>
      <c r="V646" s="330">
        <v>1150</v>
      </c>
      <c r="W646" s="330"/>
      <c r="X646" s="332">
        <v>24</v>
      </c>
      <c r="Y646" s="333">
        <v>1250</v>
      </c>
    </row>
    <row r="647" spans="1:25" s="333" customFormat="1">
      <c r="A647" s="323">
        <v>622</v>
      </c>
      <c r="B647" s="323">
        <v>1565</v>
      </c>
      <c r="C647" s="349" t="s">
        <v>1388</v>
      </c>
      <c r="D647" s="325" t="s">
        <v>1387</v>
      </c>
      <c r="E647" s="326">
        <v>30000</v>
      </c>
      <c r="F647" s="327">
        <f t="shared" si="240"/>
        <v>30000</v>
      </c>
      <c r="G647" s="334" t="s">
        <v>1666</v>
      </c>
      <c r="H647" s="329">
        <f t="shared" si="241"/>
        <v>30000</v>
      </c>
      <c r="I647" s="329">
        <f t="shared" si="239"/>
        <v>1800</v>
      </c>
      <c r="J647" s="329">
        <f t="shared" si="238"/>
        <v>1200</v>
      </c>
      <c r="K647" s="329">
        <f t="shared" si="242"/>
        <v>33000</v>
      </c>
      <c r="L647" s="330">
        <v>30000</v>
      </c>
      <c r="M647" s="331">
        <v>1800</v>
      </c>
      <c r="N647" s="331">
        <v>1200</v>
      </c>
      <c r="O647" s="329">
        <f t="shared" si="243"/>
        <v>33000</v>
      </c>
      <c r="P647" s="329">
        <f t="shared" si="244"/>
        <v>0</v>
      </c>
      <c r="Q647" s="330"/>
      <c r="R647" s="330"/>
      <c r="S647" s="330">
        <f t="shared" si="245"/>
        <v>0</v>
      </c>
      <c r="T647" s="330"/>
      <c r="U647" s="330">
        <f t="shared" si="237"/>
        <v>1500</v>
      </c>
      <c r="V647" s="330">
        <v>1080</v>
      </c>
      <c r="W647" s="330"/>
      <c r="X647" s="332">
        <v>24</v>
      </c>
      <c r="Y647" s="333">
        <v>1250</v>
      </c>
    </row>
    <row r="648" spans="1:25" s="333" customFormat="1">
      <c r="A648" s="323">
        <v>623</v>
      </c>
      <c r="B648" s="323">
        <v>1566</v>
      </c>
      <c r="C648" s="349" t="s">
        <v>1389</v>
      </c>
      <c r="D648" s="325" t="s">
        <v>1387</v>
      </c>
      <c r="E648" s="326">
        <v>30000</v>
      </c>
      <c r="F648" s="327">
        <f t="shared" si="240"/>
        <v>30000</v>
      </c>
      <c r="G648" s="334" t="s">
        <v>1666</v>
      </c>
      <c r="H648" s="329">
        <f t="shared" si="241"/>
        <v>30000</v>
      </c>
      <c r="I648" s="329">
        <f t="shared" si="239"/>
        <v>1800</v>
      </c>
      <c r="J648" s="329">
        <f t="shared" si="238"/>
        <v>1200</v>
      </c>
      <c r="K648" s="329">
        <f t="shared" si="242"/>
        <v>33000</v>
      </c>
      <c r="L648" s="330">
        <v>30000</v>
      </c>
      <c r="M648" s="331">
        <v>1800</v>
      </c>
      <c r="N648" s="331">
        <v>1200</v>
      </c>
      <c r="O648" s="329">
        <f t="shared" si="243"/>
        <v>33000</v>
      </c>
      <c r="P648" s="329">
        <f t="shared" si="244"/>
        <v>0</v>
      </c>
      <c r="Q648" s="330"/>
      <c r="R648" s="330"/>
      <c r="S648" s="330">
        <f t="shared" si="245"/>
        <v>0</v>
      </c>
      <c r="T648" s="330"/>
      <c r="U648" s="330">
        <f t="shared" si="237"/>
        <v>1500</v>
      </c>
      <c r="V648" s="330">
        <v>580</v>
      </c>
      <c r="W648" s="330"/>
      <c r="X648" s="332">
        <v>24</v>
      </c>
      <c r="Y648" s="333">
        <v>1250</v>
      </c>
    </row>
    <row r="649" spans="1:25">
      <c r="A649" s="10">
        <v>624</v>
      </c>
      <c r="B649" s="10">
        <v>1578</v>
      </c>
      <c r="C649" s="11" t="s">
        <v>805</v>
      </c>
      <c r="D649" s="63" t="s">
        <v>1397</v>
      </c>
      <c r="E649" s="142">
        <v>30000</v>
      </c>
      <c r="F649" s="143">
        <f t="shared" si="240"/>
        <v>30000</v>
      </c>
      <c r="G649" s="116">
        <v>42955</v>
      </c>
      <c r="H649" s="114">
        <f t="shared" si="241"/>
        <v>28750</v>
      </c>
      <c r="I649" s="114">
        <f t="shared" si="239"/>
        <v>1728</v>
      </c>
      <c r="J649" s="114">
        <f t="shared" si="238"/>
        <v>1152</v>
      </c>
      <c r="K649" s="15">
        <f t="shared" si="242"/>
        <v>31630</v>
      </c>
      <c r="L649" s="16">
        <v>28750</v>
      </c>
      <c r="M649" s="75">
        <v>1728</v>
      </c>
      <c r="N649" s="75">
        <v>1152</v>
      </c>
      <c r="O649" s="15">
        <f t="shared" si="243"/>
        <v>31630</v>
      </c>
      <c r="P649" s="15">
        <f t="shared" si="244"/>
        <v>0</v>
      </c>
      <c r="Q649" s="16"/>
      <c r="R649" s="16"/>
      <c r="S649" s="17">
        <f t="shared" si="245"/>
        <v>0</v>
      </c>
      <c r="T649" s="16"/>
      <c r="U649" s="16">
        <f t="shared" si="237"/>
        <v>1500</v>
      </c>
      <c r="V649" s="16">
        <v>230</v>
      </c>
      <c r="W649" s="16"/>
      <c r="X649" s="25">
        <v>23</v>
      </c>
      <c r="Y649" s="18">
        <v>1250</v>
      </c>
    </row>
    <row r="650" spans="1:25">
      <c r="A650" s="10">
        <v>625</v>
      </c>
      <c r="B650" s="10">
        <v>1580</v>
      </c>
      <c r="C650" s="11" t="s">
        <v>782</v>
      </c>
      <c r="D650" s="63" t="s">
        <v>1397</v>
      </c>
      <c r="E650" s="142">
        <v>30000</v>
      </c>
      <c r="F650" s="143">
        <f t="shared" si="240"/>
        <v>30000</v>
      </c>
      <c r="G650" s="116">
        <v>42955</v>
      </c>
      <c r="H650" s="114">
        <f t="shared" si="241"/>
        <v>28750</v>
      </c>
      <c r="I650" s="114">
        <f t="shared" si="239"/>
        <v>1704</v>
      </c>
      <c r="J650" s="114">
        <f t="shared" si="238"/>
        <v>1136</v>
      </c>
      <c r="K650" s="15">
        <f t="shared" si="242"/>
        <v>31590</v>
      </c>
      <c r="L650" s="16">
        <v>28750</v>
      </c>
      <c r="M650" s="75">
        <v>1704</v>
      </c>
      <c r="N650" s="75">
        <v>1136</v>
      </c>
      <c r="O650" s="15">
        <f t="shared" si="243"/>
        <v>31590</v>
      </c>
      <c r="P650" s="15">
        <f t="shared" si="244"/>
        <v>0</v>
      </c>
      <c r="Q650" s="16"/>
      <c r="R650" s="16"/>
      <c r="S650" s="17">
        <f t="shared" si="245"/>
        <v>0</v>
      </c>
      <c r="T650" s="16"/>
      <c r="U650" s="16">
        <f t="shared" si="237"/>
        <v>1500</v>
      </c>
      <c r="V650" s="16">
        <v>320</v>
      </c>
      <c r="W650" s="16"/>
      <c r="X650" s="25">
        <v>23</v>
      </c>
      <c r="Y650" s="18">
        <v>1250</v>
      </c>
    </row>
    <row r="651" spans="1:25">
      <c r="A651" s="10">
        <v>626</v>
      </c>
      <c r="B651" s="10">
        <v>1582</v>
      </c>
      <c r="C651" s="11" t="s">
        <v>1399</v>
      </c>
      <c r="D651" s="63" t="s">
        <v>1397</v>
      </c>
      <c r="E651" s="142">
        <v>30000</v>
      </c>
      <c r="F651" s="143">
        <f t="shared" si="240"/>
        <v>30000</v>
      </c>
      <c r="G651" s="116">
        <v>42955</v>
      </c>
      <c r="H651" s="114">
        <f t="shared" si="241"/>
        <v>28750</v>
      </c>
      <c r="I651" s="114">
        <f t="shared" si="239"/>
        <v>1800</v>
      </c>
      <c r="J651" s="114">
        <f t="shared" si="238"/>
        <v>1200</v>
      </c>
      <c r="K651" s="15">
        <f t="shared" si="242"/>
        <v>31750</v>
      </c>
      <c r="L651" s="16">
        <v>28750</v>
      </c>
      <c r="M651" s="75">
        <v>1800</v>
      </c>
      <c r="N651" s="75">
        <v>1200</v>
      </c>
      <c r="O651" s="15">
        <f t="shared" si="243"/>
        <v>31750</v>
      </c>
      <c r="P651" s="15">
        <f t="shared" si="244"/>
        <v>0</v>
      </c>
      <c r="Q651" s="16"/>
      <c r="R651" s="16"/>
      <c r="S651" s="17">
        <f t="shared" si="245"/>
        <v>0</v>
      </c>
      <c r="T651" s="16"/>
      <c r="U651" s="16">
        <f t="shared" si="237"/>
        <v>1500</v>
      </c>
      <c r="V651" s="16">
        <v>460</v>
      </c>
      <c r="W651" s="16"/>
      <c r="X651" s="25">
        <v>23</v>
      </c>
      <c r="Y651" s="18">
        <v>1250</v>
      </c>
    </row>
    <row r="652" spans="1:25">
      <c r="A652" s="10">
        <v>627</v>
      </c>
      <c r="B652" s="10">
        <v>1583</v>
      </c>
      <c r="C652" s="11" t="s">
        <v>1142</v>
      </c>
      <c r="D652" s="63" t="s">
        <v>1397</v>
      </c>
      <c r="E652" s="142">
        <v>30000</v>
      </c>
      <c r="F652" s="143">
        <f t="shared" si="240"/>
        <v>30000</v>
      </c>
      <c r="G652" s="116">
        <v>42955</v>
      </c>
      <c r="H652" s="114">
        <f t="shared" si="241"/>
        <v>28750</v>
      </c>
      <c r="I652" s="114">
        <f t="shared" si="239"/>
        <v>1800</v>
      </c>
      <c r="J652" s="114">
        <f t="shared" si="238"/>
        <v>1200</v>
      </c>
      <c r="K652" s="15">
        <f t="shared" si="242"/>
        <v>31750</v>
      </c>
      <c r="L652" s="16">
        <v>28750</v>
      </c>
      <c r="M652" s="75">
        <v>1800</v>
      </c>
      <c r="N652" s="75">
        <v>1200</v>
      </c>
      <c r="O652" s="15">
        <f t="shared" si="243"/>
        <v>31750</v>
      </c>
      <c r="P652" s="15">
        <f t="shared" si="244"/>
        <v>0</v>
      </c>
      <c r="Q652" s="16"/>
      <c r="R652" s="16"/>
      <c r="S652" s="17">
        <f t="shared" si="245"/>
        <v>0</v>
      </c>
      <c r="T652" s="16"/>
      <c r="U652" s="16">
        <f t="shared" si="237"/>
        <v>1500</v>
      </c>
      <c r="V652" s="16">
        <v>380</v>
      </c>
      <c r="W652" s="16"/>
      <c r="X652" s="25">
        <v>23</v>
      </c>
      <c r="Y652" s="18">
        <v>1250</v>
      </c>
    </row>
    <row r="653" spans="1:25" s="333" customFormat="1">
      <c r="A653" s="323">
        <v>628</v>
      </c>
      <c r="B653" s="323">
        <v>1584</v>
      </c>
      <c r="C653" s="349" t="s">
        <v>1400</v>
      </c>
      <c r="D653" s="325" t="s">
        <v>1397</v>
      </c>
      <c r="E653" s="326">
        <v>30000</v>
      </c>
      <c r="F653" s="327">
        <f t="shared" si="240"/>
        <v>30000</v>
      </c>
      <c r="G653" s="328">
        <v>42955</v>
      </c>
      <c r="H653" s="329">
        <f t="shared" si="241"/>
        <v>30000</v>
      </c>
      <c r="I653" s="329">
        <f t="shared" si="239"/>
        <v>1668</v>
      </c>
      <c r="J653" s="329">
        <f t="shared" si="238"/>
        <v>1112</v>
      </c>
      <c r="K653" s="329">
        <f t="shared" si="242"/>
        <v>32780</v>
      </c>
      <c r="L653" s="330">
        <v>30000</v>
      </c>
      <c r="M653" s="331">
        <v>1668</v>
      </c>
      <c r="N653" s="331">
        <v>1112</v>
      </c>
      <c r="O653" s="329">
        <f t="shared" si="243"/>
        <v>32780</v>
      </c>
      <c r="P653" s="329">
        <f t="shared" si="244"/>
        <v>0</v>
      </c>
      <c r="Q653" s="330"/>
      <c r="R653" s="330"/>
      <c r="S653" s="330">
        <f t="shared" si="245"/>
        <v>0</v>
      </c>
      <c r="T653" s="330"/>
      <c r="U653" s="330">
        <f t="shared" si="237"/>
        <v>1500</v>
      </c>
      <c r="V653" s="330">
        <v>320</v>
      </c>
      <c r="W653" s="330"/>
      <c r="X653" s="332">
        <v>24</v>
      </c>
      <c r="Y653" s="333">
        <v>1250</v>
      </c>
    </row>
    <row r="654" spans="1:25">
      <c r="A654" s="10">
        <v>629</v>
      </c>
      <c r="B654" s="10">
        <v>1585</v>
      </c>
      <c r="C654" s="11" t="s">
        <v>1401</v>
      </c>
      <c r="D654" s="63" t="s">
        <v>1397</v>
      </c>
      <c r="E654" s="142">
        <v>30000</v>
      </c>
      <c r="F654" s="143">
        <f t="shared" si="240"/>
        <v>30000</v>
      </c>
      <c r="G654" s="116">
        <v>42955</v>
      </c>
      <c r="H654" s="114">
        <f t="shared" si="241"/>
        <v>28750</v>
      </c>
      <c r="I654" s="114">
        <f t="shared" si="239"/>
        <v>1794</v>
      </c>
      <c r="J654" s="114">
        <f t="shared" si="238"/>
        <v>1196</v>
      </c>
      <c r="K654" s="15">
        <f t="shared" si="242"/>
        <v>31740</v>
      </c>
      <c r="L654" s="16">
        <v>28750</v>
      </c>
      <c r="M654" s="75">
        <v>1794</v>
      </c>
      <c r="N654" s="75">
        <v>1196</v>
      </c>
      <c r="O654" s="15">
        <f t="shared" si="243"/>
        <v>31740</v>
      </c>
      <c r="P654" s="15">
        <f t="shared" si="244"/>
        <v>0</v>
      </c>
      <c r="Q654" s="16"/>
      <c r="R654" s="16"/>
      <c r="S654" s="17">
        <f t="shared" si="245"/>
        <v>0</v>
      </c>
      <c r="T654" s="16"/>
      <c r="U654" s="16">
        <f t="shared" si="237"/>
        <v>1500</v>
      </c>
      <c r="V654" s="16">
        <v>460</v>
      </c>
      <c r="W654" s="16"/>
      <c r="X654" s="25">
        <v>23</v>
      </c>
      <c r="Y654" s="18">
        <v>1250</v>
      </c>
    </row>
    <row r="655" spans="1:25" s="333" customFormat="1">
      <c r="A655" s="323">
        <v>630</v>
      </c>
      <c r="B655" s="323">
        <v>1586</v>
      </c>
      <c r="C655" s="349" t="s">
        <v>1402</v>
      </c>
      <c r="D655" s="325" t="s">
        <v>1397</v>
      </c>
      <c r="E655" s="326">
        <v>30000</v>
      </c>
      <c r="F655" s="327">
        <f t="shared" si="240"/>
        <v>30000</v>
      </c>
      <c r="G655" s="328">
        <v>42955</v>
      </c>
      <c r="H655" s="329">
        <f t="shared" si="241"/>
        <v>30000</v>
      </c>
      <c r="I655" s="329">
        <f t="shared" si="239"/>
        <v>1740</v>
      </c>
      <c r="J655" s="329">
        <f t="shared" si="238"/>
        <v>1160</v>
      </c>
      <c r="K655" s="329">
        <f t="shared" si="242"/>
        <v>32900</v>
      </c>
      <c r="L655" s="330">
        <v>30000</v>
      </c>
      <c r="M655" s="331">
        <v>1740</v>
      </c>
      <c r="N655" s="331">
        <v>1160</v>
      </c>
      <c r="O655" s="329">
        <f t="shared" si="243"/>
        <v>32900</v>
      </c>
      <c r="P655" s="329">
        <f t="shared" si="244"/>
        <v>0</v>
      </c>
      <c r="Q655" s="330"/>
      <c r="R655" s="330"/>
      <c r="S655" s="330">
        <f t="shared" si="245"/>
        <v>0</v>
      </c>
      <c r="T655" s="330"/>
      <c r="U655" s="330">
        <f t="shared" si="237"/>
        <v>1500</v>
      </c>
      <c r="V655" s="330">
        <v>380</v>
      </c>
      <c r="W655" s="330"/>
      <c r="X655" s="332">
        <v>24</v>
      </c>
      <c r="Y655" s="333">
        <v>1250</v>
      </c>
    </row>
    <row r="656" spans="1:25">
      <c r="A656" s="10">
        <v>631</v>
      </c>
      <c r="B656" s="10">
        <v>1587</v>
      </c>
      <c r="C656" s="11" t="s">
        <v>1403</v>
      </c>
      <c r="D656" s="63" t="s">
        <v>1397</v>
      </c>
      <c r="E656" s="142">
        <v>30000</v>
      </c>
      <c r="F656" s="143">
        <f t="shared" si="240"/>
        <v>30000</v>
      </c>
      <c r="G656" s="116">
        <v>42955</v>
      </c>
      <c r="H656" s="114">
        <f t="shared" si="241"/>
        <v>28750</v>
      </c>
      <c r="I656" s="114">
        <f t="shared" si="239"/>
        <v>1806</v>
      </c>
      <c r="J656" s="114">
        <f t="shared" si="238"/>
        <v>1204</v>
      </c>
      <c r="K656" s="15">
        <f t="shared" si="242"/>
        <v>31760</v>
      </c>
      <c r="L656" s="16">
        <v>28750</v>
      </c>
      <c r="M656" s="75">
        <v>1806</v>
      </c>
      <c r="N656" s="75">
        <v>1204</v>
      </c>
      <c r="O656" s="15">
        <f t="shared" si="243"/>
        <v>31760</v>
      </c>
      <c r="P656" s="15">
        <f t="shared" si="244"/>
        <v>0</v>
      </c>
      <c r="Q656" s="16"/>
      <c r="R656" s="16"/>
      <c r="S656" s="17">
        <f t="shared" si="245"/>
        <v>0</v>
      </c>
      <c r="T656" s="16"/>
      <c r="U656" s="16">
        <f t="shared" si="237"/>
        <v>1500</v>
      </c>
      <c r="V656" s="16">
        <v>920</v>
      </c>
      <c r="W656" s="16"/>
      <c r="X656" s="25">
        <v>23</v>
      </c>
      <c r="Y656" s="18">
        <v>1250</v>
      </c>
    </row>
    <row r="657" spans="1:25">
      <c r="A657" s="10">
        <v>632</v>
      </c>
      <c r="B657" s="10">
        <v>1589</v>
      </c>
      <c r="C657" s="11" t="s">
        <v>1405</v>
      </c>
      <c r="D657" s="63" t="s">
        <v>1397</v>
      </c>
      <c r="E657" s="142">
        <v>30000</v>
      </c>
      <c r="F657" s="143">
        <f t="shared" si="240"/>
        <v>30000</v>
      </c>
      <c r="G657" s="116">
        <v>42955</v>
      </c>
      <c r="H657" s="114">
        <f t="shared" si="241"/>
        <v>28750</v>
      </c>
      <c r="I657" s="114">
        <f t="shared" si="239"/>
        <v>1794</v>
      </c>
      <c r="J657" s="114">
        <f t="shared" si="238"/>
        <v>1196</v>
      </c>
      <c r="K657" s="15">
        <f t="shared" si="242"/>
        <v>31740</v>
      </c>
      <c r="L657" s="16">
        <v>28750</v>
      </c>
      <c r="M657" s="75">
        <v>1794</v>
      </c>
      <c r="N657" s="75">
        <v>1196</v>
      </c>
      <c r="O657" s="15">
        <f t="shared" si="243"/>
        <v>31740</v>
      </c>
      <c r="P657" s="15">
        <f t="shared" si="244"/>
        <v>0</v>
      </c>
      <c r="Q657" s="16"/>
      <c r="R657" s="16"/>
      <c r="S657" s="17">
        <f t="shared" si="245"/>
        <v>0</v>
      </c>
      <c r="T657" s="16"/>
      <c r="U657" s="16">
        <f t="shared" si="237"/>
        <v>1500</v>
      </c>
      <c r="V657" s="16">
        <v>460</v>
      </c>
      <c r="W657" s="16"/>
      <c r="X657" s="25">
        <v>23</v>
      </c>
      <c r="Y657" s="18">
        <v>1250</v>
      </c>
    </row>
    <row r="658" spans="1:25" s="333" customFormat="1">
      <c r="A658" s="323">
        <v>633</v>
      </c>
      <c r="B658" s="323">
        <v>1591</v>
      </c>
      <c r="C658" s="349" t="s">
        <v>1407</v>
      </c>
      <c r="D658" s="325" t="s">
        <v>1397</v>
      </c>
      <c r="E658" s="326">
        <v>30000</v>
      </c>
      <c r="F658" s="327">
        <f t="shared" ref="F658:F659" si="246">SUM(E658:E658)</f>
        <v>30000</v>
      </c>
      <c r="G658" s="350" t="s">
        <v>1672</v>
      </c>
      <c r="H658" s="329">
        <f t="shared" si="241"/>
        <v>30000</v>
      </c>
      <c r="I658" s="329">
        <f t="shared" si="239"/>
        <v>1728</v>
      </c>
      <c r="J658" s="329">
        <f t="shared" si="238"/>
        <v>1152</v>
      </c>
      <c r="K658" s="329">
        <f t="shared" si="242"/>
        <v>32880</v>
      </c>
      <c r="L658" s="330">
        <v>30000</v>
      </c>
      <c r="M658" s="331">
        <v>1728</v>
      </c>
      <c r="N658" s="331">
        <v>1152</v>
      </c>
      <c r="O658" s="329">
        <f t="shared" si="243"/>
        <v>32880</v>
      </c>
      <c r="P658" s="329">
        <f t="shared" si="244"/>
        <v>0</v>
      </c>
      <c r="Q658" s="330"/>
      <c r="R658" s="330"/>
      <c r="S658" s="330">
        <f t="shared" si="245"/>
        <v>0</v>
      </c>
      <c r="T658" s="330"/>
      <c r="U658" s="330">
        <f t="shared" ref="U658:U659" si="247">F658/100*5</f>
        <v>1500</v>
      </c>
      <c r="V658" s="330">
        <v>350</v>
      </c>
      <c r="W658" s="330"/>
      <c r="X658" s="332">
        <v>24</v>
      </c>
      <c r="Y658" s="333">
        <v>1250</v>
      </c>
    </row>
    <row r="659" spans="1:25">
      <c r="A659" s="10">
        <v>634</v>
      </c>
      <c r="B659" s="10">
        <v>1592</v>
      </c>
      <c r="C659" s="11" t="s">
        <v>1408</v>
      </c>
      <c r="D659" s="63" t="s">
        <v>1397</v>
      </c>
      <c r="E659" s="142">
        <v>30000</v>
      </c>
      <c r="F659" s="143">
        <f t="shared" si="246"/>
        <v>30000</v>
      </c>
      <c r="G659" s="117" t="s">
        <v>1673</v>
      </c>
      <c r="H659" s="114">
        <f t="shared" si="241"/>
        <v>28750</v>
      </c>
      <c r="I659" s="114">
        <f t="shared" si="239"/>
        <v>1602</v>
      </c>
      <c r="J659" s="114">
        <f t="shared" si="238"/>
        <v>1068</v>
      </c>
      <c r="K659" s="15">
        <f t="shared" si="242"/>
        <v>31420</v>
      </c>
      <c r="L659" s="16">
        <v>21250</v>
      </c>
      <c r="M659" s="75">
        <v>1602</v>
      </c>
      <c r="N659" s="75">
        <v>1068</v>
      </c>
      <c r="O659" s="15">
        <f t="shared" si="243"/>
        <v>23920</v>
      </c>
      <c r="P659" s="15">
        <f t="shared" si="244"/>
        <v>7500</v>
      </c>
      <c r="Q659" s="16"/>
      <c r="R659" s="16"/>
      <c r="S659" s="17">
        <f t="shared" si="245"/>
        <v>7500</v>
      </c>
      <c r="T659" s="16"/>
      <c r="U659" s="16">
        <f t="shared" si="247"/>
        <v>1500</v>
      </c>
      <c r="V659" s="16">
        <v>320</v>
      </c>
      <c r="W659" s="16"/>
      <c r="X659" s="25">
        <v>23</v>
      </c>
      <c r="Y659" s="18">
        <v>1250</v>
      </c>
    </row>
    <row r="660" spans="1:25" s="83" customFormat="1">
      <c r="A660" s="80"/>
      <c r="B660" s="80"/>
      <c r="C660" s="94" t="s">
        <v>1425</v>
      </c>
      <c r="D660" s="95"/>
      <c r="E660" s="142">
        <f t="shared" ref="E660:W660" si="248">SUM(E639:E659)</f>
        <v>630000</v>
      </c>
      <c r="F660" s="142">
        <f t="shared" si="248"/>
        <v>630000</v>
      </c>
      <c r="G660" s="69"/>
      <c r="H660" s="69">
        <f t="shared" si="248"/>
        <v>620000</v>
      </c>
      <c r="I660" s="69">
        <f t="shared" si="248"/>
        <v>37104</v>
      </c>
      <c r="J660" s="69">
        <f t="shared" si="248"/>
        <v>24736</v>
      </c>
      <c r="K660" s="69">
        <f t="shared" si="248"/>
        <v>681840</v>
      </c>
      <c r="L660" s="69">
        <f t="shared" si="248"/>
        <v>606250</v>
      </c>
      <c r="M660" s="69">
        <f t="shared" si="248"/>
        <v>37104</v>
      </c>
      <c r="N660" s="69">
        <f t="shared" si="248"/>
        <v>24736</v>
      </c>
      <c r="O660" s="69">
        <f t="shared" si="248"/>
        <v>668090</v>
      </c>
      <c r="P660" s="69">
        <f t="shared" si="248"/>
        <v>13750</v>
      </c>
      <c r="Q660" s="69">
        <f t="shared" si="248"/>
        <v>0</v>
      </c>
      <c r="R660" s="69">
        <f t="shared" si="248"/>
        <v>0</v>
      </c>
      <c r="S660" s="69">
        <f t="shared" si="248"/>
        <v>13750</v>
      </c>
      <c r="T660" s="69">
        <f t="shared" si="248"/>
        <v>0</v>
      </c>
      <c r="U660" s="69">
        <f t="shared" si="248"/>
        <v>31500</v>
      </c>
      <c r="V660" s="69">
        <f t="shared" si="248"/>
        <v>11020</v>
      </c>
      <c r="W660" s="69">
        <f t="shared" si="248"/>
        <v>0</v>
      </c>
      <c r="X660" s="92"/>
    </row>
    <row r="661" spans="1:25">
      <c r="A661" s="10">
        <v>635</v>
      </c>
      <c r="B661" s="10">
        <v>1612</v>
      </c>
      <c r="C661" s="11" t="s">
        <v>1630</v>
      </c>
      <c r="D661" s="63" t="s">
        <v>1626</v>
      </c>
      <c r="E661" s="142">
        <v>30000</v>
      </c>
      <c r="F661" s="143">
        <f t="shared" ref="F661:F668" si="249">SUM(E661:E661)</f>
        <v>30000</v>
      </c>
      <c r="G661" s="116">
        <v>43192</v>
      </c>
      <c r="H661" s="114">
        <f t="shared" si="241"/>
        <v>21250</v>
      </c>
      <c r="I661" s="114">
        <f t="shared" ref="I661:J668" si="250">M661</f>
        <v>1668</v>
      </c>
      <c r="J661" s="114">
        <f t="shared" si="250"/>
        <v>1112</v>
      </c>
      <c r="K661" s="15">
        <f t="shared" si="242"/>
        <v>24030</v>
      </c>
      <c r="L661" s="16">
        <v>21250</v>
      </c>
      <c r="M661" s="75">
        <v>1668</v>
      </c>
      <c r="N661" s="75">
        <v>1112</v>
      </c>
      <c r="O661" s="15">
        <f t="shared" si="243"/>
        <v>24030</v>
      </c>
      <c r="P661" s="15">
        <f t="shared" si="244"/>
        <v>0</v>
      </c>
      <c r="Q661" s="16"/>
      <c r="R661" s="16"/>
      <c r="S661" s="17">
        <f t="shared" si="245"/>
        <v>0</v>
      </c>
      <c r="T661" s="16"/>
      <c r="U661" s="16">
        <f t="shared" ref="U661:U675" si="251">F661/100*5</f>
        <v>1500</v>
      </c>
      <c r="V661" s="16">
        <v>160</v>
      </c>
      <c r="W661" s="16"/>
      <c r="X661" s="25">
        <v>17</v>
      </c>
      <c r="Y661" s="18">
        <v>1250</v>
      </c>
    </row>
    <row r="662" spans="1:25">
      <c r="A662" s="10">
        <v>636</v>
      </c>
      <c r="B662" s="10">
        <v>1613</v>
      </c>
      <c r="C662" s="11" t="s">
        <v>1194</v>
      </c>
      <c r="D662" s="63" t="s">
        <v>1626</v>
      </c>
      <c r="E662" s="142">
        <v>30000</v>
      </c>
      <c r="F662" s="143">
        <f t="shared" si="249"/>
        <v>30000</v>
      </c>
      <c r="G662" s="116">
        <v>43192</v>
      </c>
      <c r="H662" s="114">
        <f t="shared" si="241"/>
        <v>21250</v>
      </c>
      <c r="I662" s="114">
        <f t="shared" si="250"/>
        <v>1602</v>
      </c>
      <c r="J662" s="114">
        <f t="shared" si="250"/>
        <v>1068</v>
      </c>
      <c r="K662" s="15">
        <f t="shared" si="242"/>
        <v>23920</v>
      </c>
      <c r="L662" s="16">
        <v>21250</v>
      </c>
      <c r="M662" s="75">
        <v>1602</v>
      </c>
      <c r="N662" s="75">
        <v>1068</v>
      </c>
      <c r="O662" s="15">
        <f t="shared" si="243"/>
        <v>23920</v>
      </c>
      <c r="P662" s="15">
        <f t="shared" si="244"/>
        <v>0</v>
      </c>
      <c r="Q662" s="16"/>
      <c r="R662" s="16"/>
      <c r="S662" s="17">
        <f t="shared" si="245"/>
        <v>0</v>
      </c>
      <c r="T662" s="16"/>
      <c r="U662" s="16">
        <f t="shared" si="251"/>
        <v>1500</v>
      </c>
      <c r="V662" s="16">
        <v>330</v>
      </c>
      <c r="W662" s="16"/>
      <c r="X662" s="25">
        <v>17</v>
      </c>
      <c r="Y662" s="18">
        <v>1250</v>
      </c>
    </row>
    <row r="663" spans="1:25">
      <c r="A663" s="10">
        <v>637</v>
      </c>
      <c r="B663" s="10">
        <v>1614</v>
      </c>
      <c r="C663" s="11" t="s">
        <v>1631</v>
      </c>
      <c r="D663" s="63" t="s">
        <v>1626</v>
      </c>
      <c r="E663" s="142">
        <v>30000</v>
      </c>
      <c r="F663" s="143">
        <f t="shared" si="249"/>
        <v>30000</v>
      </c>
      <c r="G663" s="116">
        <v>43192</v>
      </c>
      <c r="H663" s="114">
        <f t="shared" si="241"/>
        <v>21250</v>
      </c>
      <c r="I663" s="114">
        <f t="shared" si="250"/>
        <v>1182</v>
      </c>
      <c r="J663" s="114">
        <f t="shared" si="250"/>
        <v>788</v>
      </c>
      <c r="K663" s="15">
        <f t="shared" si="242"/>
        <v>23220</v>
      </c>
      <c r="L663" s="16">
        <v>12500</v>
      </c>
      <c r="M663" s="75">
        <v>1182</v>
      </c>
      <c r="N663" s="75">
        <v>788</v>
      </c>
      <c r="O663" s="15">
        <f t="shared" si="243"/>
        <v>14470</v>
      </c>
      <c r="P663" s="15">
        <f t="shared" si="244"/>
        <v>8750</v>
      </c>
      <c r="Q663" s="16"/>
      <c r="R663" s="16"/>
      <c r="S663" s="17">
        <f t="shared" si="245"/>
        <v>8750</v>
      </c>
      <c r="T663" s="16"/>
      <c r="U663" s="16">
        <f t="shared" si="251"/>
        <v>1500</v>
      </c>
      <c r="V663" s="16">
        <v>80</v>
      </c>
      <c r="W663" s="16"/>
      <c r="X663" s="25">
        <v>17</v>
      </c>
      <c r="Y663" s="18">
        <v>1250</v>
      </c>
    </row>
    <row r="664" spans="1:25">
      <c r="A664" s="10">
        <v>638</v>
      </c>
      <c r="B664" s="10">
        <v>1617</v>
      </c>
      <c r="C664" s="11" t="s">
        <v>355</v>
      </c>
      <c r="D664" s="63" t="s">
        <v>1626</v>
      </c>
      <c r="E664" s="142">
        <v>30000</v>
      </c>
      <c r="F664" s="143">
        <f t="shared" si="249"/>
        <v>30000</v>
      </c>
      <c r="G664" s="116">
        <v>43192</v>
      </c>
      <c r="H664" s="114">
        <f t="shared" si="241"/>
        <v>21250</v>
      </c>
      <c r="I664" s="114">
        <f t="shared" si="250"/>
        <v>1656</v>
      </c>
      <c r="J664" s="114">
        <f t="shared" si="250"/>
        <v>1104</v>
      </c>
      <c r="K664" s="15">
        <f t="shared" si="242"/>
        <v>24010</v>
      </c>
      <c r="L664" s="16">
        <v>21250</v>
      </c>
      <c r="M664" s="75">
        <v>1656</v>
      </c>
      <c r="N664" s="75">
        <v>1104</v>
      </c>
      <c r="O664" s="15">
        <f t="shared" si="243"/>
        <v>24010</v>
      </c>
      <c r="P664" s="15">
        <f t="shared" si="244"/>
        <v>0</v>
      </c>
      <c r="Q664" s="16"/>
      <c r="R664" s="16"/>
      <c r="S664" s="17">
        <f t="shared" si="245"/>
        <v>0</v>
      </c>
      <c r="T664" s="16"/>
      <c r="U664" s="16">
        <f t="shared" si="251"/>
        <v>1500</v>
      </c>
      <c r="V664" s="16">
        <v>170</v>
      </c>
      <c r="W664" s="16"/>
      <c r="X664" s="25">
        <v>17</v>
      </c>
      <c r="Y664" s="18">
        <v>1250</v>
      </c>
    </row>
    <row r="665" spans="1:25">
      <c r="A665" s="10">
        <v>639</v>
      </c>
      <c r="B665" s="10">
        <v>1618</v>
      </c>
      <c r="C665" s="11" t="s">
        <v>1113</v>
      </c>
      <c r="D665" s="63" t="s">
        <v>1626</v>
      </c>
      <c r="E665" s="142">
        <v>30000</v>
      </c>
      <c r="F665" s="143">
        <f t="shared" si="249"/>
        <v>30000</v>
      </c>
      <c r="G665" s="116">
        <v>43192</v>
      </c>
      <c r="H665" s="114">
        <f t="shared" si="241"/>
        <v>21250</v>
      </c>
      <c r="I665" s="114">
        <f t="shared" si="250"/>
        <v>1560</v>
      </c>
      <c r="J665" s="114">
        <f t="shared" si="250"/>
        <v>1040</v>
      </c>
      <c r="K665" s="15">
        <f t="shared" si="242"/>
        <v>23850</v>
      </c>
      <c r="L665" s="16">
        <v>21250</v>
      </c>
      <c r="M665" s="75">
        <v>1560</v>
      </c>
      <c r="N665" s="75">
        <v>1040</v>
      </c>
      <c r="O665" s="15">
        <f t="shared" si="243"/>
        <v>23850</v>
      </c>
      <c r="P665" s="15">
        <f t="shared" si="244"/>
        <v>0</v>
      </c>
      <c r="Q665" s="16"/>
      <c r="R665" s="16"/>
      <c r="S665" s="17">
        <f t="shared" si="245"/>
        <v>0</v>
      </c>
      <c r="T665" s="16"/>
      <c r="U665" s="16">
        <f t="shared" si="251"/>
        <v>1500</v>
      </c>
      <c r="V665" s="16">
        <v>850</v>
      </c>
      <c r="W665" s="16"/>
      <c r="X665" s="25">
        <v>17</v>
      </c>
      <c r="Y665" s="18">
        <v>1250</v>
      </c>
    </row>
    <row r="666" spans="1:25">
      <c r="A666" s="10">
        <v>640</v>
      </c>
      <c r="B666" s="10">
        <v>1620</v>
      </c>
      <c r="C666" s="11" t="s">
        <v>1632</v>
      </c>
      <c r="D666" s="63" t="s">
        <v>1626</v>
      </c>
      <c r="E666" s="142">
        <v>30000</v>
      </c>
      <c r="F666" s="143">
        <f t="shared" si="249"/>
        <v>30000</v>
      </c>
      <c r="G666" s="116">
        <v>43102</v>
      </c>
      <c r="H666" s="114">
        <f t="shared" si="241"/>
        <v>21250</v>
      </c>
      <c r="I666" s="114">
        <f t="shared" si="250"/>
        <v>1608</v>
      </c>
      <c r="J666" s="114">
        <f t="shared" si="250"/>
        <v>1072</v>
      </c>
      <c r="K666" s="15">
        <f t="shared" si="242"/>
        <v>23930</v>
      </c>
      <c r="L666" s="16">
        <v>21250</v>
      </c>
      <c r="M666" s="75">
        <v>1608</v>
      </c>
      <c r="N666" s="75">
        <v>1072</v>
      </c>
      <c r="O666" s="15">
        <f t="shared" si="243"/>
        <v>23930</v>
      </c>
      <c r="P666" s="15">
        <f t="shared" si="244"/>
        <v>0</v>
      </c>
      <c r="Q666" s="16"/>
      <c r="R666" s="16"/>
      <c r="S666" s="17">
        <f t="shared" si="245"/>
        <v>0</v>
      </c>
      <c r="T666" s="16"/>
      <c r="U666" s="16">
        <f t="shared" si="251"/>
        <v>1500</v>
      </c>
      <c r="V666" s="16">
        <v>340</v>
      </c>
      <c r="W666" s="16"/>
      <c r="X666" s="25">
        <v>17</v>
      </c>
      <c r="Y666" s="18">
        <v>1250</v>
      </c>
    </row>
    <row r="667" spans="1:25">
      <c r="A667" s="10">
        <v>641</v>
      </c>
      <c r="B667" s="10">
        <v>1621</v>
      </c>
      <c r="C667" s="11" t="s">
        <v>1309</v>
      </c>
      <c r="D667" s="63" t="s">
        <v>1626</v>
      </c>
      <c r="E667" s="142">
        <v>30000</v>
      </c>
      <c r="F667" s="143">
        <f t="shared" si="249"/>
        <v>30000</v>
      </c>
      <c r="G667" s="116">
        <v>43102</v>
      </c>
      <c r="H667" s="114">
        <f t="shared" si="241"/>
        <v>21250</v>
      </c>
      <c r="I667" s="114">
        <f t="shared" si="250"/>
        <v>1620</v>
      </c>
      <c r="J667" s="114">
        <f t="shared" si="250"/>
        <v>1080</v>
      </c>
      <c r="K667" s="15">
        <f t="shared" si="242"/>
        <v>23950</v>
      </c>
      <c r="L667" s="16">
        <v>21250</v>
      </c>
      <c r="M667" s="75">
        <v>1620</v>
      </c>
      <c r="N667" s="75">
        <v>1080</v>
      </c>
      <c r="O667" s="15">
        <f t="shared" si="243"/>
        <v>23950</v>
      </c>
      <c r="P667" s="15">
        <f t="shared" si="244"/>
        <v>0</v>
      </c>
      <c r="Q667" s="16"/>
      <c r="R667" s="16"/>
      <c r="S667" s="17">
        <f t="shared" si="245"/>
        <v>0</v>
      </c>
      <c r="T667" s="16"/>
      <c r="U667" s="16">
        <f t="shared" si="251"/>
        <v>1500</v>
      </c>
      <c r="V667" s="16">
        <v>320</v>
      </c>
      <c r="W667" s="16"/>
      <c r="X667" s="25">
        <v>17</v>
      </c>
      <c r="Y667" s="18">
        <v>1250</v>
      </c>
    </row>
    <row r="668" spans="1:25">
      <c r="A668" s="10">
        <v>642</v>
      </c>
      <c r="B668" s="10">
        <v>1623</v>
      </c>
      <c r="C668" s="11" t="s">
        <v>1301</v>
      </c>
      <c r="D668" s="63" t="s">
        <v>1626</v>
      </c>
      <c r="E668" s="142">
        <v>30000</v>
      </c>
      <c r="F668" s="143">
        <f t="shared" si="249"/>
        <v>30000</v>
      </c>
      <c r="G668" s="116">
        <v>43102</v>
      </c>
      <c r="H668" s="114">
        <f t="shared" si="241"/>
        <v>21250</v>
      </c>
      <c r="I668" s="114">
        <f t="shared" si="250"/>
        <v>1644</v>
      </c>
      <c r="J668" s="114">
        <f t="shared" si="250"/>
        <v>1096</v>
      </c>
      <c r="K668" s="15">
        <f t="shared" si="242"/>
        <v>23990</v>
      </c>
      <c r="L668" s="16">
        <v>21250</v>
      </c>
      <c r="M668" s="75">
        <v>1644</v>
      </c>
      <c r="N668" s="75">
        <v>1096</v>
      </c>
      <c r="O668" s="15">
        <f t="shared" si="243"/>
        <v>23990</v>
      </c>
      <c r="P668" s="15">
        <f t="shared" si="244"/>
        <v>0</v>
      </c>
      <c r="Q668" s="16"/>
      <c r="R668" s="16"/>
      <c r="S668" s="17">
        <f t="shared" si="245"/>
        <v>0</v>
      </c>
      <c r="T668" s="16"/>
      <c r="U668" s="16">
        <f t="shared" si="251"/>
        <v>1500</v>
      </c>
      <c r="V668" s="16">
        <v>340</v>
      </c>
      <c r="W668" s="16"/>
      <c r="X668" s="25">
        <v>17</v>
      </c>
      <c r="Y668" s="18">
        <v>1250</v>
      </c>
    </row>
    <row r="669" spans="1:25">
      <c r="A669" s="10">
        <v>643</v>
      </c>
      <c r="B669" s="10">
        <v>1650</v>
      </c>
      <c r="C669" s="11" t="s">
        <v>1648</v>
      </c>
      <c r="D669" s="63" t="s">
        <v>1628</v>
      </c>
      <c r="E669" s="142">
        <v>40000</v>
      </c>
      <c r="F669" s="143">
        <f t="shared" ref="F669:F675" si="252">SUM(E669:E669)</f>
        <v>40000</v>
      </c>
      <c r="G669" s="117" t="s">
        <v>1783</v>
      </c>
      <c r="H669" s="114">
        <f t="shared" ref="H669:H687" si="253">Y669*X669</f>
        <v>18260</v>
      </c>
      <c r="I669" s="114">
        <f t="shared" ref="I669:J687" si="254">M669</f>
        <v>1656</v>
      </c>
      <c r="J669" s="114">
        <f t="shared" si="254"/>
        <v>1104</v>
      </c>
      <c r="K669" s="15">
        <f t="shared" si="242"/>
        <v>21020</v>
      </c>
      <c r="L669" s="16">
        <v>18260</v>
      </c>
      <c r="M669" s="75">
        <v>1656</v>
      </c>
      <c r="N669" s="75">
        <v>1104</v>
      </c>
      <c r="O669" s="15">
        <f t="shared" ref="O669:O687" si="255">L669+M669+N669</f>
        <v>21020</v>
      </c>
      <c r="P669" s="15">
        <f t="shared" ref="P669:P687" si="256">H669-L669</f>
        <v>0</v>
      </c>
      <c r="Q669" s="16"/>
      <c r="R669" s="16"/>
      <c r="S669" s="17">
        <f t="shared" si="245"/>
        <v>0</v>
      </c>
      <c r="T669" s="16"/>
      <c r="U669" s="16">
        <f t="shared" si="251"/>
        <v>2000</v>
      </c>
      <c r="V669" s="16">
        <v>110</v>
      </c>
      <c r="W669" s="16"/>
      <c r="X669" s="25">
        <v>11</v>
      </c>
      <c r="Y669" s="18">
        <v>1660</v>
      </c>
    </row>
    <row r="670" spans="1:25">
      <c r="A670" s="10">
        <v>644</v>
      </c>
      <c r="B670" s="10">
        <v>1651</v>
      </c>
      <c r="C670" s="11" t="s">
        <v>1649</v>
      </c>
      <c r="D670" s="63" t="s">
        <v>1628</v>
      </c>
      <c r="E670" s="142">
        <v>40000</v>
      </c>
      <c r="F670" s="143">
        <f t="shared" si="252"/>
        <v>40000</v>
      </c>
      <c r="G670" s="117" t="s">
        <v>1783</v>
      </c>
      <c r="H670" s="114">
        <f t="shared" si="253"/>
        <v>18260</v>
      </c>
      <c r="I670" s="114">
        <f t="shared" si="254"/>
        <v>1716</v>
      </c>
      <c r="J670" s="114">
        <f t="shared" si="254"/>
        <v>1144</v>
      </c>
      <c r="K670" s="15">
        <f t="shared" si="242"/>
        <v>21120</v>
      </c>
      <c r="L670" s="16">
        <v>18260</v>
      </c>
      <c r="M670" s="75">
        <v>1716</v>
      </c>
      <c r="N670" s="75">
        <v>1144</v>
      </c>
      <c r="O670" s="15">
        <f t="shared" si="255"/>
        <v>21120</v>
      </c>
      <c r="P670" s="15">
        <f t="shared" si="256"/>
        <v>0</v>
      </c>
      <c r="Q670" s="16"/>
      <c r="R670" s="16"/>
      <c r="S670" s="17">
        <f t="shared" si="245"/>
        <v>0</v>
      </c>
      <c r="T670" s="16"/>
      <c r="U670" s="16">
        <f t="shared" si="251"/>
        <v>2000</v>
      </c>
      <c r="V670" s="16">
        <v>110</v>
      </c>
      <c r="W670" s="16"/>
      <c r="X670" s="25">
        <v>11</v>
      </c>
      <c r="Y670" s="18">
        <v>1660</v>
      </c>
    </row>
    <row r="671" spans="1:25">
      <c r="A671" s="10">
        <v>645</v>
      </c>
      <c r="B671" s="10">
        <v>1652</v>
      </c>
      <c r="C671" s="11" t="s">
        <v>1650</v>
      </c>
      <c r="D671" s="63" t="s">
        <v>1628</v>
      </c>
      <c r="E671" s="142">
        <v>40000</v>
      </c>
      <c r="F671" s="143">
        <f t="shared" si="252"/>
        <v>40000</v>
      </c>
      <c r="G671" s="117" t="s">
        <v>1783</v>
      </c>
      <c r="H671" s="114">
        <f t="shared" si="253"/>
        <v>18260</v>
      </c>
      <c r="I671" s="114">
        <f t="shared" si="254"/>
        <v>1470</v>
      </c>
      <c r="J671" s="114">
        <f t="shared" si="254"/>
        <v>980</v>
      </c>
      <c r="K671" s="15">
        <f t="shared" si="242"/>
        <v>20710</v>
      </c>
      <c r="L671" s="16">
        <v>16500</v>
      </c>
      <c r="M671" s="75">
        <v>1470</v>
      </c>
      <c r="N671" s="75">
        <v>980</v>
      </c>
      <c r="O671" s="15">
        <f t="shared" si="255"/>
        <v>18950</v>
      </c>
      <c r="P671" s="15">
        <f t="shared" si="256"/>
        <v>1760</v>
      </c>
      <c r="Q671" s="16"/>
      <c r="R671" s="16"/>
      <c r="S671" s="17">
        <f t="shared" si="245"/>
        <v>1760</v>
      </c>
      <c r="T671" s="16"/>
      <c r="U671" s="16">
        <f t="shared" si="251"/>
        <v>2000</v>
      </c>
      <c r="V671" s="16">
        <v>80</v>
      </c>
      <c r="W671" s="16"/>
      <c r="X671" s="25">
        <v>11</v>
      </c>
      <c r="Y671" s="18">
        <v>1660</v>
      </c>
    </row>
    <row r="672" spans="1:25">
      <c r="A672" s="10">
        <v>646</v>
      </c>
      <c r="B672" s="10">
        <v>1653</v>
      </c>
      <c r="C672" s="11" t="s">
        <v>1651</v>
      </c>
      <c r="D672" s="63" t="s">
        <v>1628</v>
      </c>
      <c r="E672" s="142">
        <v>40000</v>
      </c>
      <c r="F672" s="143">
        <f t="shared" si="252"/>
        <v>40000</v>
      </c>
      <c r="G672" s="117" t="s">
        <v>1783</v>
      </c>
      <c r="H672" s="114">
        <f t="shared" si="253"/>
        <v>18260</v>
      </c>
      <c r="I672" s="114">
        <f t="shared" si="254"/>
        <v>1596</v>
      </c>
      <c r="J672" s="114">
        <f t="shared" si="254"/>
        <v>1064</v>
      </c>
      <c r="K672" s="15">
        <f t="shared" si="242"/>
        <v>20920</v>
      </c>
      <c r="L672" s="16">
        <v>18260</v>
      </c>
      <c r="M672" s="75">
        <v>1596</v>
      </c>
      <c r="N672" s="75">
        <v>1064</v>
      </c>
      <c r="O672" s="15">
        <f t="shared" si="255"/>
        <v>20920</v>
      </c>
      <c r="P672" s="15">
        <f t="shared" si="256"/>
        <v>0</v>
      </c>
      <c r="Q672" s="16"/>
      <c r="R672" s="16"/>
      <c r="S672" s="17">
        <f t="shared" si="245"/>
        <v>0</v>
      </c>
      <c r="T672" s="16"/>
      <c r="U672" s="16">
        <f t="shared" si="251"/>
        <v>2000</v>
      </c>
      <c r="V672" s="16">
        <v>110</v>
      </c>
      <c r="W672" s="16"/>
      <c r="X672" s="25">
        <v>11</v>
      </c>
      <c r="Y672" s="18">
        <v>1660</v>
      </c>
    </row>
    <row r="673" spans="1:25">
      <c r="A673" s="10">
        <v>647</v>
      </c>
      <c r="B673" s="10">
        <v>1654</v>
      </c>
      <c r="C673" s="11" t="s">
        <v>1652</v>
      </c>
      <c r="D673" s="63" t="s">
        <v>1628</v>
      </c>
      <c r="E673" s="142">
        <v>40000</v>
      </c>
      <c r="F673" s="143">
        <f t="shared" si="252"/>
        <v>40000</v>
      </c>
      <c r="G673" s="117" t="s">
        <v>1783</v>
      </c>
      <c r="H673" s="114">
        <f t="shared" si="253"/>
        <v>18260</v>
      </c>
      <c r="I673" s="114">
        <f t="shared" si="254"/>
        <v>1560</v>
      </c>
      <c r="J673" s="114">
        <f t="shared" si="254"/>
        <v>1040</v>
      </c>
      <c r="K673" s="15">
        <f t="shared" si="242"/>
        <v>20860</v>
      </c>
      <c r="L673" s="16">
        <v>16600</v>
      </c>
      <c r="M673" s="75">
        <v>1560</v>
      </c>
      <c r="N673" s="75">
        <v>1040</v>
      </c>
      <c r="O673" s="15">
        <f t="shared" si="255"/>
        <v>19200</v>
      </c>
      <c r="P673" s="15">
        <f t="shared" si="256"/>
        <v>1660</v>
      </c>
      <c r="Q673" s="16"/>
      <c r="R673" s="16"/>
      <c r="S673" s="17">
        <f t="shared" si="245"/>
        <v>1660</v>
      </c>
      <c r="T673" s="16"/>
      <c r="U673" s="16">
        <f t="shared" si="251"/>
        <v>2000</v>
      </c>
      <c r="V673" s="16">
        <v>100</v>
      </c>
      <c r="W673" s="16"/>
      <c r="X673" s="25">
        <v>11</v>
      </c>
      <c r="Y673" s="18">
        <v>1660</v>
      </c>
    </row>
    <row r="674" spans="1:25">
      <c r="A674" s="10">
        <v>648</v>
      </c>
      <c r="B674" s="10">
        <v>1655</v>
      </c>
      <c r="C674" s="11" t="s">
        <v>1653</v>
      </c>
      <c r="D674" s="63" t="s">
        <v>1628</v>
      </c>
      <c r="E674" s="142">
        <v>40000</v>
      </c>
      <c r="F674" s="143">
        <f t="shared" si="252"/>
        <v>40000</v>
      </c>
      <c r="G674" s="117" t="s">
        <v>1783</v>
      </c>
      <c r="H674" s="114">
        <f t="shared" si="253"/>
        <v>18260</v>
      </c>
      <c r="I674" s="114">
        <f t="shared" si="254"/>
        <v>1728</v>
      </c>
      <c r="J674" s="114">
        <f t="shared" si="254"/>
        <v>1152</v>
      </c>
      <c r="K674" s="15">
        <f t="shared" si="242"/>
        <v>21140</v>
      </c>
      <c r="L674" s="16">
        <v>18260</v>
      </c>
      <c r="M674" s="75">
        <v>1728</v>
      </c>
      <c r="N674" s="75">
        <v>1152</v>
      </c>
      <c r="O674" s="15">
        <f t="shared" si="255"/>
        <v>21140</v>
      </c>
      <c r="P674" s="15">
        <f t="shared" si="256"/>
        <v>0</v>
      </c>
      <c r="Q674" s="16"/>
      <c r="R674" s="16"/>
      <c r="S674" s="17">
        <f t="shared" si="245"/>
        <v>0</v>
      </c>
      <c r="T674" s="16"/>
      <c r="U674" s="16">
        <f t="shared" si="251"/>
        <v>2000</v>
      </c>
      <c r="V674" s="16">
        <v>110</v>
      </c>
      <c r="W674" s="16"/>
      <c r="X674" s="25">
        <v>11</v>
      </c>
      <c r="Y674" s="18">
        <v>1660</v>
      </c>
    </row>
    <row r="675" spans="1:25">
      <c r="A675" s="10">
        <v>649</v>
      </c>
      <c r="B675" s="10">
        <v>1656</v>
      </c>
      <c r="C675" s="11" t="s">
        <v>1654</v>
      </c>
      <c r="D675" s="63" t="s">
        <v>1628</v>
      </c>
      <c r="E675" s="142">
        <v>40000</v>
      </c>
      <c r="F675" s="143">
        <f t="shared" si="252"/>
        <v>40000</v>
      </c>
      <c r="G675" s="117" t="s">
        <v>1783</v>
      </c>
      <c r="H675" s="114">
        <f t="shared" si="253"/>
        <v>18260</v>
      </c>
      <c r="I675" s="114">
        <f t="shared" si="254"/>
        <v>1416</v>
      </c>
      <c r="J675" s="114">
        <f t="shared" si="254"/>
        <v>944</v>
      </c>
      <c r="K675" s="15">
        <f t="shared" si="242"/>
        <v>20620</v>
      </c>
      <c r="L675" s="16">
        <v>18260</v>
      </c>
      <c r="M675" s="75">
        <v>1416</v>
      </c>
      <c r="N675" s="75">
        <v>944</v>
      </c>
      <c r="O675" s="15">
        <f t="shared" si="255"/>
        <v>20620</v>
      </c>
      <c r="P675" s="15">
        <f t="shared" si="256"/>
        <v>0</v>
      </c>
      <c r="Q675" s="16"/>
      <c r="R675" s="16"/>
      <c r="S675" s="17">
        <f t="shared" si="245"/>
        <v>0</v>
      </c>
      <c r="T675" s="16"/>
      <c r="U675" s="16">
        <f t="shared" si="251"/>
        <v>2000</v>
      </c>
      <c r="V675" s="16">
        <v>80</v>
      </c>
      <c r="W675" s="16"/>
      <c r="X675" s="25">
        <v>11</v>
      </c>
      <c r="Y675" s="18">
        <v>1660</v>
      </c>
    </row>
    <row r="676" spans="1:25">
      <c r="A676" s="10">
        <v>650</v>
      </c>
      <c r="B676" s="10">
        <v>1657</v>
      </c>
      <c r="C676" s="11" t="s">
        <v>1655</v>
      </c>
      <c r="D676" s="63" t="s">
        <v>1628</v>
      </c>
      <c r="E676" s="142">
        <v>40000</v>
      </c>
      <c r="F676" s="143">
        <f t="shared" ref="F676:F687" si="257">SUM(E676:E676)</f>
        <v>40000</v>
      </c>
      <c r="G676" s="117" t="s">
        <v>1783</v>
      </c>
      <c r="H676" s="114">
        <f t="shared" si="253"/>
        <v>18260</v>
      </c>
      <c r="I676" s="114">
        <f t="shared" si="254"/>
        <v>1176</v>
      </c>
      <c r="J676" s="114">
        <f t="shared" si="254"/>
        <v>784</v>
      </c>
      <c r="K676" s="15">
        <f t="shared" si="242"/>
        <v>20220</v>
      </c>
      <c r="L676" s="16">
        <v>13280</v>
      </c>
      <c r="M676" s="75">
        <v>1176</v>
      </c>
      <c r="N676" s="75">
        <v>784</v>
      </c>
      <c r="O676" s="15">
        <f t="shared" si="255"/>
        <v>15240</v>
      </c>
      <c r="P676" s="15">
        <f t="shared" si="256"/>
        <v>4980</v>
      </c>
      <c r="Q676" s="16"/>
      <c r="R676" s="16"/>
      <c r="S676" s="17">
        <f t="shared" si="245"/>
        <v>4980</v>
      </c>
      <c r="T676" s="16"/>
      <c r="U676" s="16">
        <f t="shared" ref="U676:U687" si="258">F676/100*5</f>
        <v>2000</v>
      </c>
      <c r="V676" s="16">
        <v>60</v>
      </c>
      <c r="W676" s="16"/>
      <c r="X676" s="25">
        <v>11</v>
      </c>
      <c r="Y676" s="18">
        <v>1660</v>
      </c>
    </row>
    <row r="677" spans="1:25">
      <c r="A677" s="10">
        <v>651</v>
      </c>
      <c r="B677" s="10">
        <v>1658</v>
      </c>
      <c r="C677" s="11" t="s">
        <v>1656</v>
      </c>
      <c r="D677" s="63" t="s">
        <v>1628</v>
      </c>
      <c r="E677" s="142">
        <v>40000</v>
      </c>
      <c r="F677" s="143">
        <f t="shared" si="257"/>
        <v>40000</v>
      </c>
      <c r="G677" s="117" t="s">
        <v>1783</v>
      </c>
      <c r="H677" s="114">
        <f t="shared" si="253"/>
        <v>18260</v>
      </c>
      <c r="I677" s="114">
        <f t="shared" si="254"/>
        <v>1734</v>
      </c>
      <c r="J677" s="114">
        <f t="shared" si="254"/>
        <v>1156</v>
      </c>
      <c r="K677" s="15">
        <f t="shared" si="242"/>
        <v>21150</v>
      </c>
      <c r="L677" s="16">
        <v>18260</v>
      </c>
      <c r="M677" s="75">
        <v>1734</v>
      </c>
      <c r="N677" s="75">
        <v>1156</v>
      </c>
      <c r="O677" s="15">
        <f t="shared" si="255"/>
        <v>21150</v>
      </c>
      <c r="P677" s="15">
        <f t="shared" si="256"/>
        <v>0</v>
      </c>
      <c r="Q677" s="16"/>
      <c r="R677" s="16"/>
      <c r="S677" s="17">
        <f t="shared" si="245"/>
        <v>0</v>
      </c>
      <c r="T677" s="16"/>
      <c r="U677" s="16">
        <f t="shared" si="258"/>
        <v>2000</v>
      </c>
      <c r="V677" s="16">
        <v>110</v>
      </c>
      <c r="W677" s="16"/>
      <c r="X677" s="25">
        <v>11</v>
      </c>
      <c r="Y677" s="18">
        <v>1660</v>
      </c>
    </row>
    <row r="678" spans="1:25">
      <c r="A678" s="10">
        <v>652</v>
      </c>
      <c r="B678" s="10">
        <v>1660</v>
      </c>
      <c r="C678" s="11" t="s">
        <v>1657</v>
      </c>
      <c r="D678" s="63" t="s">
        <v>1628</v>
      </c>
      <c r="E678" s="142">
        <v>40000</v>
      </c>
      <c r="F678" s="143">
        <f t="shared" si="257"/>
        <v>40000</v>
      </c>
      <c r="G678" s="117" t="s">
        <v>1783</v>
      </c>
      <c r="H678" s="114">
        <f t="shared" si="253"/>
        <v>18260</v>
      </c>
      <c r="I678" s="114">
        <f t="shared" si="254"/>
        <v>1590</v>
      </c>
      <c r="J678" s="114">
        <f t="shared" si="254"/>
        <v>1060</v>
      </c>
      <c r="K678" s="15">
        <f t="shared" si="242"/>
        <v>20910</v>
      </c>
      <c r="L678" s="16">
        <v>18260</v>
      </c>
      <c r="M678" s="75">
        <v>1590</v>
      </c>
      <c r="N678" s="75">
        <v>1060</v>
      </c>
      <c r="O678" s="15">
        <f t="shared" si="255"/>
        <v>20910</v>
      </c>
      <c r="P678" s="15">
        <f t="shared" si="256"/>
        <v>0</v>
      </c>
      <c r="Q678" s="16"/>
      <c r="R678" s="16"/>
      <c r="S678" s="17">
        <f t="shared" si="245"/>
        <v>0</v>
      </c>
      <c r="T678" s="16"/>
      <c r="U678" s="16">
        <f t="shared" si="258"/>
        <v>2000</v>
      </c>
      <c r="V678" s="16">
        <v>220</v>
      </c>
      <c r="W678" s="16"/>
      <c r="X678" s="25">
        <v>11</v>
      </c>
      <c r="Y678" s="18">
        <v>1660</v>
      </c>
    </row>
    <row r="679" spans="1:25">
      <c r="A679" s="10">
        <v>653</v>
      </c>
      <c r="B679" s="10">
        <v>1661</v>
      </c>
      <c r="C679" s="11" t="s">
        <v>1658</v>
      </c>
      <c r="D679" s="63" t="s">
        <v>1628</v>
      </c>
      <c r="E679" s="142">
        <v>40000</v>
      </c>
      <c r="F679" s="143">
        <f t="shared" si="257"/>
        <v>40000</v>
      </c>
      <c r="G679" s="117" t="s">
        <v>1783</v>
      </c>
      <c r="H679" s="114">
        <f t="shared" si="253"/>
        <v>18260</v>
      </c>
      <c r="I679" s="114">
        <f t="shared" si="254"/>
        <v>1434</v>
      </c>
      <c r="J679" s="114">
        <f t="shared" si="254"/>
        <v>956</v>
      </c>
      <c r="K679" s="15">
        <f t="shared" si="242"/>
        <v>20650</v>
      </c>
      <c r="L679" s="16">
        <v>18260</v>
      </c>
      <c r="M679" s="75">
        <v>1434</v>
      </c>
      <c r="N679" s="75">
        <v>956</v>
      </c>
      <c r="O679" s="15">
        <f t="shared" si="255"/>
        <v>20650</v>
      </c>
      <c r="P679" s="15">
        <f t="shared" si="256"/>
        <v>0</v>
      </c>
      <c r="Q679" s="16"/>
      <c r="R679" s="16"/>
      <c r="S679" s="17">
        <f t="shared" si="245"/>
        <v>0</v>
      </c>
      <c r="T679" s="16"/>
      <c r="U679" s="16">
        <f t="shared" si="258"/>
        <v>2000</v>
      </c>
      <c r="V679" s="16">
        <v>220</v>
      </c>
      <c r="W679" s="16"/>
      <c r="X679" s="25">
        <v>11</v>
      </c>
      <c r="Y679" s="18">
        <v>1660</v>
      </c>
    </row>
    <row r="680" spans="1:25">
      <c r="A680" s="10">
        <v>654</v>
      </c>
      <c r="B680" s="10">
        <v>1662</v>
      </c>
      <c r="C680" s="11" t="s">
        <v>1659</v>
      </c>
      <c r="D680" s="63" t="s">
        <v>1628</v>
      </c>
      <c r="E680" s="142">
        <v>40000</v>
      </c>
      <c r="F680" s="143">
        <f t="shared" si="257"/>
        <v>40000</v>
      </c>
      <c r="G680" s="117" t="s">
        <v>1783</v>
      </c>
      <c r="H680" s="114">
        <f t="shared" si="253"/>
        <v>18260</v>
      </c>
      <c r="I680" s="114">
        <f t="shared" si="254"/>
        <v>1542</v>
      </c>
      <c r="J680" s="114">
        <f t="shared" si="254"/>
        <v>1028</v>
      </c>
      <c r="K680" s="15">
        <f t="shared" si="242"/>
        <v>20830</v>
      </c>
      <c r="L680" s="16">
        <v>18260</v>
      </c>
      <c r="M680" s="75">
        <v>1542</v>
      </c>
      <c r="N680" s="75">
        <v>1028</v>
      </c>
      <c r="O680" s="15">
        <f t="shared" si="255"/>
        <v>20830</v>
      </c>
      <c r="P680" s="15">
        <f t="shared" si="256"/>
        <v>0</v>
      </c>
      <c r="Q680" s="16"/>
      <c r="R680" s="16"/>
      <c r="S680" s="17">
        <f t="shared" si="245"/>
        <v>0</v>
      </c>
      <c r="T680" s="16"/>
      <c r="U680" s="16">
        <f t="shared" si="258"/>
        <v>2000</v>
      </c>
      <c r="V680" s="16">
        <v>200</v>
      </c>
      <c r="W680" s="16"/>
      <c r="X680" s="25">
        <v>11</v>
      </c>
      <c r="Y680" s="18">
        <v>1660</v>
      </c>
    </row>
    <row r="681" spans="1:25">
      <c r="A681" s="10">
        <v>655</v>
      </c>
      <c r="B681" s="10">
        <v>1663</v>
      </c>
      <c r="C681" s="11" t="s">
        <v>1420</v>
      </c>
      <c r="D681" s="63" t="s">
        <v>1628</v>
      </c>
      <c r="E681" s="142">
        <v>40000</v>
      </c>
      <c r="F681" s="143">
        <f t="shared" si="257"/>
        <v>40000</v>
      </c>
      <c r="G681" s="117" t="s">
        <v>1783</v>
      </c>
      <c r="H681" s="114">
        <f t="shared" si="253"/>
        <v>18260</v>
      </c>
      <c r="I681" s="114">
        <f t="shared" si="254"/>
        <v>1452</v>
      </c>
      <c r="J681" s="114">
        <f t="shared" si="254"/>
        <v>968</v>
      </c>
      <c r="K681" s="15">
        <f t="shared" si="242"/>
        <v>20680</v>
      </c>
      <c r="L681" s="16">
        <v>18260</v>
      </c>
      <c r="M681" s="75">
        <v>1452</v>
      </c>
      <c r="N681" s="75">
        <v>968</v>
      </c>
      <c r="O681" s="15">
        <f t="shared" si="255"/>
        <v>20680</v>
      </c>
      <c r="P681" s="15">
        <f t="shared" si="256"/>
        <v>0</v>
      </c>
      <c r="Q681" s="16"/>
      <c r="R681" s="16"/>
      <c r="S681" s="17">
        <f t="shared" si="245"/>
        <v>0</v>
      </c>
      <c r="T681" s="16"/>
      <c r="U681" s="16">
        <f t="shared" si="258"/>
        <v>2000</v>
      </c>
      <c r="V681" s="16">
        <v>220</v>
      </c>
      <c r="W681" s="16"/>
      <c r="X681" s="25">
        <v>11</v>
      </c>
      <c r="Y681" s="18">
        <v>1660</v>
      </c>
    </row>
    <row r="682" spans="1:25">
      <c r="A682" s="10">
        <v>656</v>
      </c>
      <c r="B682" s="10">
        <v>1664</v>
      </c>
      <c r="C682" s="11" t="s">
        <v>1660</v>
      </c>
      <c r="D682" s="63" t="s">
        <v>1628</v>
      </c>
      <c r="E682" s="142">
        <v>40000</v>
      </c>
      <c r="F682" s="143">
        <f t="shared" si="257"/>
        <v>40000</v>
      </c>
      <c r="G682" s="117" t="s">
        <v>1783</v>
      </c>
      <c r="H682" s="114">
        <f t="shared" si="253"/>
        <v>18260</v>
      </c>
      <c r="I682" s="114">
        <f t="shared" si="254"/>
        <v>1434</v>
      </c>
      <c r="J682" s="114">
        <f t="shared" si="254"/>
        <v>956</v>
      </c>
      <c r="K682" s="15">
        <f t="shared" si="242"/>
        <v>20650</v>
      </c>
      <c r="L682" s="16">
        <v>18260</v>
      </c>
      <c r="M682" s="75">
        <v>1434</v>
      </c>
      <c r="N682" s="75">
        <v>956</v>
      </c>
      <c r="O682" s="15">
        <f t="shared" si="255"/>
        <v>20650</v>
      </c>
      <c r="P682" s="15">
        <f t="shared" si="256"/>
        <v>0</v>
      </c>
      <c r="Q682" s="16"/>
      <c r="R682" s="16"/>
      <c r="S682" s="17">
        <f t="shared" si="245"/>
        <v>0</v>
      </c>
      <c r="T682" s="16"/>
      <c r="U682" s="16">
        <f t="shared" si="258"/>
        <v>2000</v>
      </c>
      <c r="V682" s="16">
        <v>220</v>
      </c>
      <c r="W682" s="16"/>
      <c r="X682" s="25">
        <v>11</v>
      </c>
      <c r="Y682" s="18">
        <v>1660</v>
      </c>
    </row>
    <row r="683" spans="1:25">
      <c r="A683" s="10">
        <v>657</v>
      </c>
      <c r="B683" s="10">
        <v>1666</v>
      </c>
      <c r="C683" s="11" t="s">
        <v>1319</v>
      </c>
      <c r="D683" s="63" t="s">
        <v>1628</v>
      </c>
      <c r="E683" s="142">
        <v>40000</v>
      </c>
      <c r="F683" s="143">
        <f t="shared" si="257"/>
        <v>40000</v>
      </c>
      <c r="G683" s="117" t="s">
        <v>1783</v>
      </c>
      <c r="H683" s="114">
        <f t="shared" si="253"/>
        <v>18260</v>
      </c>
      <c r="I683" s="114">
        <f t="shared" si="254"/>
        <v>1392</v>
      </c>
      <c r="J683" s="114">
        <f t="shared" si="254"/>
        <v>928</v>
      </c>
      <c r="K683" s="15">
        <f t="shared" si="242"/>
        <v>20580</v>
      </c>
      <c r="L683" s="16">
        <v>16600</v>
      </c>
      <c r="M683" s="75">
        <v>1392</v>
      </c>
      <c r="N683" s="75">
        <v>928</v>
      </c>
      <c r="O683" s="15">
        <f t="shared" si="255"/>
        <v>18920</v>
      </c>
      <c r="P683" s="15">
        <f t="shared" si="256"/>
        <v>1660</v>
      </c>
      <c r="Q683" s="16"/>
      <c r="R683" s="16"/>
      <c r="S683" s="17">
        <f t="shared" si="245"/>
        <v>1660</v>
      </c>
      <c r="T683" s="16"/>
      <c r="U683" s="16">
        <f t="shared" si="258"/>
        <v>2000</v>
      </c>
      <c r="V683" s="16">
        <v>180</v>
      </c>
      <c r="W683" s="16"/>
      <c r="X683" s="25">
        <v>11</v>
      </c>
      <c r="Y683" s="18">
        <v>1660</v>
      </c>
    </row>
    <row r="684" spans="1:25">
      <c r="A684" s="10">
        <v>658</v>
      </c>
      <c r="B684" s="10">
        <v>1667</v>
      </c>
      <c r="C684" s="11" t="s">
        <v>1662</v>
      </c>
      <c r="D684" s="63" t="s">
        <v>1628</v>
      </c>
      <c r="E684" s="142">
        <v>40000</v>
      </c>
      <c r="F684" s="143">
        <f t="shared" si="257"/>
        <v>40000</v>
      </c>
      <c r="G684" s="117" t="s">
        <v>1783</v>
      </c>
      <c r="H684" s="114">
        <f t="shared" si="253"/>
        <v>18260</v>
      </c>
      <c r="I684" s="114">
        <f t="shared" si="254"/>
        <v>1518</v>
      </c>
      <c r="J684" s="114">
        <f t="shared" si="254"/>
        <v>1012</v>
      </c>
      <c r="K684" s="15">
        <f t="shared" si="242"/>
        <v>20790</v>
      </c>
      <c r="L684" s="16">
        <v>18260</v>
      </c>
      <c r="M684" s="75">
        <v>1518</v>
      </c>
      <c r="N684" s="75">
        <v>1012</v>
      </c>
      <c r="O684" s="15">
        <f t="shared" si="255"/>
        <v>20790</v>
      </c>
      <c r="P684" s="15">
        <f t="shared" si="256"/>
        <v>0</v>
      </c>
      <c r="Q684" s="16"/>
      <c r="R684" s="16"/>
      <c r="S684" s="17">
        <f t="shared" si="245"/>
        <v>0</v>
      </c>
      <c r="T684" s="16"/>
      <c r="U684" s="16">
        <f t="shared" si="258"/>
        <v>2000</v>
      </c>
      <c r="V684" s="16">
        <v>220</v>
      </c>
      <c r="W684" s="16"/>
      <c r="X684" s="25">
        <v>11</v>
      </c>
      <c r="Y684" s="18">
        <v>1660</v>
      </c>
    </row>
    <row r="685" spans="1:25">
      <c r="A685" s="10">
        <v>659</v>
      </c>
      <c r="B685" s="10">
        <v>1668</v>
      </c>
      <c r="C685" s="11" t="s">
        <v>1179</v>
      </c>
      <c r="D685" s="63" t="s">
        <v>1628</v>
      </c>
      <c r="E685" s="142">
        <v>40000</v>
      </c>
      <c r="F685" s="143">
        <f t="shared" si="257"/>
        <v>40000</v>
      </c>
      <c r="G685" s="117" t="s">
        <v>1783</v>
      </c>
      <c r="H685" s="114">
        <f t="shared" si="253"/>
        <v>18260</v>
      </c>
      <c r="I685" s="114">
        <f t="shared" si="254"/>
        <v>1488</v>
      </c>
      <c r="J685" s="114">
        <f t="shared" si="254"/>
        <v>992</v>
      </c>
      <c r="K685" s="15">
        <f t="shared" si="242"/>
        <v>20740</v>
      </c>
      <c r="L685" s="16">
        <v>18260</v>
      </c>
      <c r="M685" s="75">
        <v>1488</v>
      </c>
      <c r="N685" s="75">
        <v>992</v>
      </c>
      <c r="O685" s="15">
        <f t="shared" si="255"/>
        <v>20740</v>
      </c>
      <c r="P685" s="15">
        <f t="shared" si="256"/>
        <v>0</v>
      </c>
      <c r="Q685" s="16"/>
      <c r="R685" s="16"/>
      <c r="S685" s="17">
        <f t="shared" si="245"/>
        <v>0</v>
      </c>
      <c r="T685" s="16"/>
      <c r="U685" s="16">
        <f t="shared" si="258"/>
        <v>2000</v>
      </c>
      <c r="V685" s="16">
        <v>550</v>
      </c>
      <c r="W685" s="16"/>
      <c r="X685" s="25">
        <v>11</v>
      </c>
      <c r="Y685" s="18">
        <v>1660</v>
      </c>
    </row>
    <row r="686" spans="1:25">
      <c r="A686" s="10">
        <v>660</v>
      </c>
      <c r="B686" s="10">
        <v>1669</v>
      </c>
      <c r="C686" s="11" t="s">
        <v>1663</v>
      </c>
      <c r="D686" s="63" t="s">
        <v>1628</v>
      </c>
      <c r="E686" s="142">
        <v>40000</v>
      </c>
      <c r="F686" s="143">
        <f t="shared" si="257"/>
        <v>40000</v>
      </c>
      <c r="G686" s="117" t="s">
        <v>1783</v>
      </c>
      <c r="H686" s="114">
        <f t="shared" si="253"/>
        <v>18260</v>
      </c>
      <c r="I686" s="114">
        <f t="shared" si="254"/>
        <v>1386</v>
      </c>
      <c r="J686" s="114">
        <f t="shared" si="254"/>
        <v>924</v>
      </c>
      <c r="K686" s="15">
        <f t="shared" si="242"/>
        <v>20570</v>
      </c>
      <c r="L686" s="16">
        <v>18260</v>
      </c>
      <c r="M686" s="75">
        <v>1386</v>
      </c>
      <c r="N686" s="75">
        <v>924</v>
      </c>
      <c r="O686" s="15">
        <f t="shared" si="255"/>
        <v>20570</v>
      </c>
      <c r="P686" s="15">
        <f t="shared" si="256"/>
        <v>0</v>
      </c>
      <c r="Q686" s="16"/>
      <c r="R686" s="16"/>
      <c r="S686" s="17">
        <f t="shared" si="245"/>
        <v>0</v>
      </c>
      <c r="T686" s="16"/>
      <c r="U686" s="16">
        <f t="shared" si="258"/>
        <v>2000</v>
      </c>
      <c r="V686" s="16">
        <v>200</v>
      </c>
      <c r="W686" s="16"/>
      <c r="X686" s="25">
        <v>11</v>
      </c>
      <c r="Y686" s="18">
        <v>1660</v>
      </c>
    </row>
    <row r="687" spans="1:25">
      <c r="A687" s="10">
        <v>661</v>
      </c>
      <c r="B687" s="10">
        <v>1670</v>
      </c>
      <c r="C687" s="11" t="s">
        <v>1664</v>
      </c>
      <c r="D687" s="63" t="s">
        <v>1628</v>
      </c>
      <c r="E687" s="142">
        <v>40000</v>
      </c>
      <c r="F687" s="143">
        <f t="shared" si="257"/>
        <v>40000</v>
      </c>
      <c r="G687" s="117" t="s">
        <v>1783</v>
      </c>
      <c r="H687" s="114">
        <f t="shared" si="253"/>
        <v>18260</v>
      </c>
      <c r="I687" s="114">
        <f t="shared" si="254"/>
        <v>1482</v>
      </c>
      <c r="J687" s="114">
        <f t="shared" si="254"/>
        <v>988</v>
      </c>
      <c r="K687" s="15">
        <f t="shared" si="242"/>
        <v>20730</v>
      </c>
      <c r="L687" s="16">
        <v>18260</v>
      </c>
      <c r="M687" s="75">
        <v>1482</v>
      </c>
      <c r="N687" s="75">
        <v>988</v>
      </c>
      <c r="O687" s="15">
        <f t="shared" si="255"/>
        <v>20730</v>
      </c>
      <c r="P687" s="15">
        <f t="shared" si="256"/>
        <v>0</v>
      </c>
      <c r="Q687" s="16"/>
      <c r="R687" s="16"/>
      <c r="S687" s="17">
        <f t="shared" si="245"/>
        <v>0</v>
      </c>
      <c r="T687" s="16"/>
      <c r="U687" s="16">
        <f t="shared" si="258"/>
        <v>2000</v>
      </c>
      <c r="V687" s="16">
        <v>220</v>
      </c>
      <c r="W687" s="16"/>
      <c r="X687" s="25">
        <v>11</v>
      </c>
      <c r="Y687" s="18">
        <v>1660</v>
      </c>
    </row>
    <row r="688" spans="1:25" s="86" customFormat="1" ht="18.75">
      <c r="A688" s="84"/>
      <c r="B688" s="84"/>
      <c r="C688" s="81" t="s">
        <v>1426</v>
      </c>
      <c r="D688" s="85"/>
      <c r="E688" s="175">
        <f>SUM(E661:E687)</f>
        <v>1000000</v>
      </c>
      <c r="F688" s="175">
        <f>SUM(F661:F687)</f>
        <v>1000000</v>
      </c>
      <c r="G688" s="70"/>
      <c r="H688" s="70">
        <f t="shared" ref="H688:W688" si="259">SUM(H661:H687)</f>
        <v>516940</v>
      </c>
      <c r="I688" s="70">
        <f t="shared" si="259"/>
        <v>41310</v>
      </c>
      <c r="J688" s="70">
        <f t="shared" si="259"/>
        <v>27540</v>
      </c>
      <c r="K688" s="70">
        <f t="shared" si="259"/>
        <v>585790</v>
      </c>
      <c r="L688" s="70">
        <f t="shared" si="259"/>
        <v>498130</v>
      </c>
      <c r="M688" s="70">
        <f t="shared" si="259"/>
        <v>41310</v>
      </c>
      <c r="N688" s="70">
        <f t="shared" si="259"/>
        <v>27540</v>
      </c>
      <c r="O688" s="70">
        <f t="shared" si="259"/>
        <v>566980</v>
      </c>
      <c r="P688" s="70">
        <f t="shared" si="259"/>
        <v>18810</v>
      </c>
      <c r="Q688" s="70">
        <f t="shared" si="259"/>
        <v>0</v>
      </c>
      <c r="R688" s="70">
        <f t="shared" si="259"/>
        <v>0</v>
      </c>
      <c r="S688" s="70">
        <f t="shared" si="259"/>
        <v>18810</v>
      </c>
      <c r="T688" s="70">
        <f t="shared" si="259"/>
        <v>0</v>
      </c>
      <c r="U688" s="70">
        <f t="shared" si="259"/>
        <v>50000</v>
      </c>
      <c r="V688" s="70">
        <f t="shared" si="259"/>
        <v>5910</v>
      </c>
      <c r="W688" s="70">
        <f t="shared" si="259"/>
        <v>0</v>
      </c>
      <c r="X688" s="96"/>
    </row>
    <row r="689" spans="1:28" s="68" customFormat="1">
      <c r="A689" s="64">
        <v>662</v>
      </c>
      <c r="B689" s="64">
        <v>1689</v>
      </c>
      <c r="C689" s="65" t="s">
        <v>1763</v>
      </c>
      <c r="D689" s="141">
        <v>43111</v>
      </c>
      <c r="E689" s="142">
        <v>40000</v>
      </c>
      <c r="F689" s="142">
        <f>E689</f>
        <v>40000</v>
      </c>
      <c r="G689" s="141">
        <v>43526</v>
      </c>
      <c r="H689" s="142">
        <f>Y689*X689</f>
        <v>8300</v>
      </c>
      <c r="I689" s="142">
        <f>M689</f>
        <v>846</v>
      </c>
      <c r="J689" s="142">
        <f>N689</f>
        <v>564</v>
      </c>
      <c r="K689" s="209">
        <f>H689+I689+J689</f>
        <v>9710</v>
      </c>
      <c r="L689" s="142">
        <v>8300</v>
      </c>
      <c r="M689" s="142">
        <v>846</v>
      </c>
      <c r="N689" s="142">
        <v>564</v>
      </c>
      <c r="O689" s="209">
        <f>L689+M689+N689</f>
        <v>9710</v>
      </c>
      <c r="P689" s="209">
        <f>H689-L689</f>
        <v>0</v>
      </c>
      <c r="Q689" s="142"/>
      <c r="R689" s="142"/>
      <c r="S689" s="209">
        <f>P689+Q689+R689</f>
        <v>0</v>
      </c>
      <c r="T689" s="142"/>
      <c r="U689" s="142">
        <f>F689/100*5</f>
        <v>2000</v>
      </c>
      <c r="V689" s="142">
        <v>70</v>
      </c>
      <c r="W689" s="142"/>
      <c r="X689" s="18">
        <v>5</v>
      </c>
      <c r="Y689" s="18">
        <v>1660</v>
      </c>
      <c r="Z689" s="18"/>
      <c r="AA689" s="18"/>
      <c r="AB689" s="18"/>
    </row>
    <row r="690" spans="1:28" s="68" customFormat="1">
      <c r="A690" s="64">
        <v>663</v>
      </c>
      <c r="B690" s="64">
        <v>1690</v>
      </c>
      <c r="C690" s="65" t="s">
        <v>1764</v>
      </c>
      <c r="D690" s="141">
        <v>43111</v>
      </c>
      <c r="E690" s="142">
        <v>40000</v>
      </c>
      <c r="F690" s="142">
        <f t="shared" ref="F690:F704" si="260">E690</f>
        <v>40000</v>
      </c>
      <c r="G690" s="141">
        <v>43526</v>
      </c>
      <c r="H690" s="142">
        <f t="shared" ref="H690:H704" si="261">Y690*X690</f>
        <v>8300</v>
      </c>
      <c r="I690" s="142">
        <f t="shared" ref="I690:I704" si="262">M690</f>
        <v>846</v>
      </c>
      <c r="J690" s="142">
        <f t="shared" ref="J690:J704" si="263">N690</f>
        <v>564</v>
      </c>
      <c r="K690" s="209">
        <f t="shared" ref="K690:K704" si="264">H690+I690+J690</f>
        <v>9710</v>
      </c>
      <c r="L690" s="142">
        <v>8300</v>
      </c>
      <c r="M690" s="142">
        <v>846</v>
      </c>
      <c r="N690" s="142">
        <v>564</v>
      </c>
      <c r="O690" s="209">
        <f t="shared" ref="O690:O704" si="265">L690+M690+N690</f>
        <v>9710</v>
      </c>
      <c r="P690" s="209">
        <f t="shared" ref="P690:P704" si="266">H690-L690</f>
        <v>0</v>
      </c>
      <c r="Q690" s="142"/>
      <c r="R690" s="142"/>
      <c r="S690" s="209">
        <f t="shared" ref="S690:S704" si="267">P690+Q690+R690</f>
        <v>0</v>
      </c>
      <c r="T690" s="142"/>
      <c r="U690" s="142">
        <f t="shared" ref="U690:U704" si="268">F690/100*5</f>
        <v>2000</v>
      </c>
      <c r="V690" s="142">
        <v>100</v>
      </c>
      <c r="W690" s="142"/>
      <c r="X690" s="18">
        <v>5</v>
      </c>
      <c r="Y690" s="18">
        <v>1660</v>
      </c>
      <c r="Z690" s="18"/>
      <c r="AA690" s="18"/>
      <c r="AB690" s="18"/>
    </row>
    <row r="691" spans="1:28" s="68" customFormat="1">
      <c r="A691" s="64">
        <v>664</v>
      </c>
      <c r="B691" s="64">
        <v>1691</v>
      </c>
      <c r="C691" s="65" t="s">
        <v>1370</v>
      </c>
      <c r="D691" s="141">
        <v>43111</v>
      </c>
      <c r="E691" s="142">
        <v>40000</v>
      </c>
      <c r="F691" s="142">
        <f t="shared" si="260"/>
        <v>40000</v>
      </c>
      <c r="G691" s="141">
        <v>43526</v>
      </c>
      <c r="H691" s="142">
        <f t="shared" si="261"/>
        <v>8300</v>
      </c>
      <c r="I691" s="142">
        <f t="shared" si="262"/>
        <v>846</v>
      </c>
      <c r="J691" s="142">
        <f t="shared" si="263"/>
        <v>564</v>
      </c>
      <c r="K691" s="209">
        <f t="shared" si="264"/>
        <v>9710</v>
      </c>
      <c r="L691" s="142">
        <v>8300</v>
      </c>
      <c r="M691" s="142">
        <v>846</v>
      </c>
      <c r="N691" s="142">
        <v>564</v>
      </c>
      <c r="O691" s="209">
        <f t="shared" si="265"/>
        <v>9710</v>
      </c>
      <c r="P691" s="209">
        <f t="shared" si="266"/>
        <v>0</v>
      </c>
      <c r="Q691" s="142"/>
      <c r="R691" s="142"/>
      <c r="S691" s="209">
        <f t="shared" si="267"/>
        <v>0</v>
      </c>
      <c r="T691" s="142"/>
      <c r="U691" s="142">
        <f t="shared" si="268"/>
        <v>2000</v>
      </c>
      <c r="V691" s="142">
        <v>50</v>
      </c>
      <c r="W691" s="142"/>
      <c r="X691" s="18">
        <v>5</v>
      </c>
      <c r="Y691" s="18">
        <v>1660</v>
      </c>
      <c r="Z691" s="18"/>
      <c r="AA691" s="18"/>
      <c r="AB691" s="18"/>
    </row>
    <row r="692" spans="1:28" s="68" customFormat="1">
      <c r="A692" s="64">
        <v>665</v>
      </c>
      <c r="B692" s="64">
        <v>1692</v>
      </c>
      <c r="C692" s="65" t="s">
        <v>1765</v>
      </c>
      <c r="D692" s="141">
        <v>43111</v>
      </c>
      <c r="E692" s="142">
        <v>40000</v>
      </c>
      <c r="F692" s="142">
        <f t="shared" si="260"/>
        <v>40000</v>
      </c>
      <c r="G692" s="141">
        <v>43526</v>
      </c>
      <c r="H692" s="142">
        <f t="shared" si="261"/>
        <v>8300</v>
      </c>
      <c r="I692" s="142">
        <f t="shared" si="262"/>
        <v>846</v>
      </c>
      <c r="J692" s="142">
        <f t="shared" si="263"/>
        <v>564</v>
      </c>
      <c r="K692" s="209">
        <f t="shared" si="264"/>
        <v>9710</v>
      </c>
      <c r="L692" s="142">
        <v>8300</v>
      </c>
      <c r="M692" s="142">
        <v>846</v>
      </c>
      <c r="N692" s="142">
        <v>564</v>
      </c>
      <c r="O692" s="209">
        <f t="shared" si="265"/>
        <v>9710</v>
      </c>
      <c r="P692" s="209">
        <f t="shared" si="266"/>
        <v>0</v>
      </c>
      <c r="Q692" s="142"/>
      <c r="R692" s="142"/>
      <c r="S692" s="209">
        <f t="shared" si="267"/>
        <v>0</v>
      </c>
      <c r="T692" s="142"/>
      <c r="U692" s="142">
        <f t="shared" si="268"/>
        <v>2000</v>
      </c>
      <c r="V692" s="142">
        <v>100</v>
      </c>
      <c r="W692" s="142"/>
      <c r="X692" s="18">
        <v>5</v>
      </c>
      <c r="Y692" s="18">
        <v>1660</v>
      </c>
      <c r="Z692" s="18"/>
      <c r="AA692" s="18"/>
      <c r="AB692" s="18"/>
    </row>
    <row r="693" spans="1:28" s="68" customFormat="1">
      <c r="A693" s="64">
        <v>666</v>
      </c>
      <c r="B693" s="64">
        <v>1694</v>
      </c>
      <c r="C693" s="65" t="s">
        <v>1766</v>
      </c>
      <c r="D693" s="141">
        <v>43111</v>
      </c>
      <c r="E693" s="142">
        <v>40000</v>
      </c>
      <c r="F693" s="142">
        <f t="shared" si="260"/>
        <v>40000</v>
      </c>
      <c r="G693" s="141">
        <v>43526</v>
      </c>
      <c r="H693" s="142">
        <f t="shared" si="261"/>
        <v>8300</v>
      </c>
      <c r="I693" s="142">
        <f t="shared" si="262"/>
        <v>858</v>
      </c>
      <c r="J693" s="142">
        <f t="shared" si="263"/>
        <v>572</v>
      </c>
      <c r="K693" s="209">
        <f t="shared" si="264"/>
        <v>9730</v>
      </c>
      <c r="L693" s="142">
        <v>8300</v>
      </c>
      <c r="M693" s="142">
        <v>858</v>
      </c>
      <c r="N693" s="142">
        <v>572</v>
      </c>
      <c r="O693" s="209">
        <f t="shared" si="265"/>
        <v>9730</v>
      </c>
      <c r="P693" s="209">
        <f t="shared" si="266"/>
        <v>0</v>
      </c>
      <c r="Q693" s="142"/>
      <c r="R693" s="142"/>
      <c r="S693" s="209">
        <f t="shared" si="267"/>
        <v>0</v>
      </c>
      <c r="T693" s="142"/>
      <c r="U693" s="142">
        <f t="shared" si="268"/>
        <v>2000</v>
      </c>
      <c r="V693" s="142">
        <v>100</v>
      </c>
      <c r="W693" s="142"/>
      <c r="X693" s="18">
        <v>5</v>
      </c>
      <c r="Y693" s="18">
        <v>1660</v>
      </c>
      <c r="Z693" s="18"/>
      <c r="AA693" s="18"/>
      <c r="AB693" s="18"/>
    </row>
    <row r="694" spans="1:28" s="68" customFormat="1">
      <c r="A694" s="64">
        <v>667</v>
      </c>
      <c r="B694" s="64">
        <v>1695</v>
      </c>
      <c r="C694" s="65" t="s">
        <v>1767</v>
      </c>
      <c r="D694" s="141">
        <v>43111</v>
      </c>
      <c r="E694" s="142">
        <v>40000</v>
      </c>
      <c r="F694" s="142">
        <f t="shared" si="260"/>
        <v>40000</v>
      </c>
      <c r="G694" s="141">
        <v>43526</v>
      </c>
      <c r="H694" s="142">
        <f t="shared" si="261"/>
        <v>8300</v>
      </c>
      <c r="I694" s="142">
        <f t="shared" si="262"/>
        <v>858</v>
      </c>
      <c r="J694" s="142">
        <f t="shared" si="263"/>
        <v>572</v>
      </c>
      <c r="K694" s="209">
        <f t="shared" si="264"/>
        <v>9730</v>
      </c>
      <c r="L694" s="142">
        <v>8300</v>
      </c>
      <c r="M694" s="142">
        <v>858</v>
      </c>
      <c r="N694" s="142">
        <v>572</v>
      </c>
      <c r="O694" s="209">
        <f t="shared" si="265"/>
        <v>9730</v>
      </c>
      <c r="P694" s="209">
        <f t="shared" si="266"/>
        <v>0</v>
      </c>
      <c r="Q694" s="142"/>
      <c r="R694" s="142"/>
      <c r="S694" s="209">
        <f t="shared" si="267"/>
        <v>0</v>
      </c>
      <c r="T694" s="142"/>
      <c r="U694" s="142">
        <f t="shared" si="268"/>
        <v>2000</v>
      </c>
      <c r="V694" s="142">
        <v>100</v>
      </c>
      <c r="W694" s="142"/>
      <c r="X694" s="18">
        <v>5</v>
      </c>
      <c r="Y694" s="18">
        <v>1660</v>
      </c>
      <c r="Z694" s="18"/>
      <c r="AA694" s="18"/>
      <c r="AB694" s="18"/>
    </row>
    <row r="695" spans="1:28" s="68" customFormat="1">
      <c r="A695" s="64">
        <v>668</v>
      </c>
      <c r="B695" s="64">
        <v>1696</v>
      </c>
      <c r="C695" s="65" t="s">
        <v>1015</v>
      </c>
      <c r="D695" s="141">
        <v>43111</v>
      </c>
      <c r="E695" s="142">
        <v>40000</v>
      </c>
      <c r="F695" s="142">
        <f t="shared" si="260"/>
        <v>40000</v>
      </c>
      <c r="G695" s="141">
        <v>43526</v>
      </c>
      <c r="H695" s="142">
        <f t="shared" si="261"/>
        <v>8300</v>
      </c>
      <c r="I695" s="142">
        <f t="shared" si="262"/>
        <v>858</v>
      </c>
      <c r="J695" s="142">
        <f t="shared" si="263"/>
        <v>572</v>
      </c>
      <c r="K695" s="209">
        <f t="shared" si="264"/>
        <v>9730</v>
      </c>
      <c r="L695" s="142">
        <v>8300</v>
      </c>
      <c r="M695" s="142">
        <v>858</v>
      </c>
      <c r="N695" s="142">
        <v>572</v>
      </c>
      <c r="O695" s="209">
        <f t="shared" si="265"/>
        <v>9730</v>
      </c>
      <c r="P695" s="209">
        <f t="shared" si="266"/>
        <v>0</v>
      </c>
      <c r="Q695" s="142"/>
      <c r="R695" s="142"/>
      <c r="S695" s="209">
        <f t="shared" si="267"/>
        <v>0</v>
      </c>
      <c r="T695" s="142"/>
      <c r="U695" s="142">
        <f t="shared" si="268"/>
        <v>2000</v>
      </c>
      <c r="V695" s="142">
        <v>100</v>
      </c>
      <c r="W695" s="142"/>
      <c r="X695" s="18">
        <v>5</v>
      </c>
      <c r="Y695" s="18">
        <v>1660</v>
      </c>
      <c r="Z695" s="18"/>
      <c r="AA695" s="18"/>
      <c r="AB695" s="18"/>
    </row>
    <row r="696" spans="1:28" s="68" customFormat="1">
      <c r="A696" s="64">
        <v>669</v>
      </c>
      <c r="B696" s="64">
        <v>1697</v>
      </c>
      <c r="C696" s="65" t="s">
        <v>1768</v>
      </c>
      <c r="D696" s="141">
        <v>43111</v>
      </c>
      <c r="E696" s="142">
        <v>40000</v>
      </c>
      <c r="F696" s="142">
        <f t="shared" si="260"/>
        <v>40000</v>
      </c>
      <c r="G696" s="141">
        <v>43526</v>
      </c>
      <c r="H696" s="142">
        <f t="shared" si="261"/>
        <v>8300</v>
      </c>
      <c r="I696" s="142">
        <f t="shared" si="262"/>
        <v>636</v>
      </c>
      <c r="J696" s="142">
        <f t="shared" si="263"/>
        <v>424</v>
      </c>
      <c r="K696" s="209">
        <f t="shared" si="264"/>
        <v>9360</v>
      </c>
      <c r="L696" s="142">
        <v>6640</v>
      </c>
      <c r="M696" s="142">
        <v>636</v>
      </c>
      <c r="N696" s="142">
        <v>424</v>
      </c>
      <c r="O696" s="209">
        <f t="shared" si="265"/>
        <v>7700</v>
      </c>
      <c r="P696" s="209">
        <f t="shared" si="266"/>
        <v>1660</v>
      </c>
      <c r="Q696" s="142"/>
      <c r="R696" s="142"/>
      <c r="S696" s="209">
        <f t="shared" si="267"/>
        <v>1660</v>
      </c>
      <c r="T696" s="142"/>
      <c r="U696" s="142">
        <f t="shared" si="268"/>
        <v>2000</v>
      </c>
      <c r="V696" s="142">
        <v>80</v>
      </c>
      <c r="W696" s="142"/>
      <c r="X696" s="18">
        <v>5</v>
      </c>
      <c r="Y696" s="18">
        <v>1660</v>
      </c>
      <c r="Z696" s="18"/>
      <c r="AA696" s="18"/>
      <c r="AB696" s="18"/>
    </row>
    <row r="697" spans="1:28" s="68" customFormat="1">
      <c r="A697" s="64">
        <v>670</v>
      </c>
      <c r="B697" s="64">
        <v>1698</v>
      </c>
      <c r="C697" s="65" t="s">
        <v>1769</v>
      </c>
      <c r="D697" s="141">
        <v>43111</v>
      </c>
      <c r="E697" s="142">
        <v>40000</v>
      </c>
      <c r="F697" s="142">
        <f t="shared" si="260"/>
        <v>40000</v>
      </c>
      <c r="G697" s="141">
        <v>43526</v>
      </c>
      <c r="H697" s="142">
        <f t="shared" si="261"/>
        <v>8300</v>
      </c>
      <c r="I697" s="142">
        <f t="shared" si="262"/>
        <v>690</v>
      </c>
      <c r="J697" s="142">
        <f t="shared" si="263"/>
        <v>460</v>
      </c>
      <c r="K697" s="209">
        <f t="shared" si="264"/>
        <v>9450</v>
      </c>
      <c r="L697" s="142">
        <v>6640</v>
      </c>
      <c r="M697" s="142">
        <v>690</v>
      </c>
      <c r="N697" s="142">
        <v>460</v>
      </c>
      <c r="O697" s="209">
        <f t="shared" si="265"/>
        <v>7790</v>
      </c>
      <c r="P697" s="209">
        <f t="shared" si="266"/>
        <v>1660</v>
      </c>
      <c r="Q697" s="142"/>
      <c r="R697" s="142"/>
      <c r="S697" s="209">
        <f t="shared" si="267"/>
        <v>1660</v>
      </c>
      <c r="T697" s="142"/>
      <c r="U697" s="142">
        <f t="shared" si="268"/>
        <v>2000</v>
      </c>
      <c r="V697" s="142">
        <v>80</v>
      </c>
      <c r="W697" s="142"/>
      <c r="X697" s="18">
        <v>5</v>
      </c>
      <c r="Y697" s="18">
        <v>1660</v>
      </c>
      <c r="Z697" s="18"/>
      <c r="AA697" s="18"/>
      <c r="AB697" s="18"/>
    </row>
    <row r="698" spans="1:28" s="68" customFormat="1">
      <c r="A698" s="64">
        <v>671</v>
      </c>
      <c r="B698" s="64">
        <v>1699</v>
      </c>
      <c r="C698" s="65" t="s">
        <v>1760</v>
      </c>
      <c r="D698" s="141">
        <v>43111</v>
      </c>
      <c r="E698" s="142">
        <v>40000</v>
      </c>
      <c r="F698" s="142">
        <f t="shared" si="260"/>
        <v>40000</v>
      </c>
      <c r="G698" s="141">
        <v>43526</v>
      </c>
      <c r="H698" s="142">
        <f t="shared" si="261"/>
        <v>8300</v>
      </c>
      <c r="I698" s="142">
        <f t="shared" si="262"/>
        <v>792</v>
      </c>
      <c r="J698" s="142">
        <f t="shared" si="263"/>
        <v>528</v>
      </c>
      <c r="K698" s="209">
        <f t="shared" si="264"/>
        <v>9620</v>
      </c>
      <c r="L698" s="142">
        <v>8300</v>
      </c>
      <c r="M698" s="142">
        <v>792</v>
      </c>
      <c r="N698" s="142">
        <v>528</v>
      </c>
      <c r="O698" s="209">
        <f t="shared" si="265"/>
        <v>9620</v>
      </c>
      <c r="P698" s="209">
        <f t="shared" si="266"/>
        <v>0</v>
      </c>
      <c r="Q698" s="142"/>
      <c r="R698" s="142"/>
      <c r="S698" s="209">
        <f t="shared" si="267"/>
        <v>0</v>
      </c>
      <c r="T698" s="142"/>
      <c r="U698" s="142">
        <f t="shared" si="268"/>
        <v>2000</v>
      </c>
      <c r="V698" s="142">
        <v>100</v>
      </c>
      <c r="W698" s="142"/>
      <c r="X698" s="18">
        <v>5</v>
      </c>
      <c r="Y698" s="18">
        <v>1660</v>
      </c>
      <c r="Z698" s="18"/>
      <c r="AA698" s="18"/>
      <c r="AB698" s="18"/>
    </row>
    <row r="699" spans="1:28" s="68" customFormat="1">
      <c r="A699" s="64">
        <v>672</v>
      </c>
      <c r="B699" s="64">
        <v>1700</v>
      </c>
      <c r="C699" s="65" t="s">
        <v>1770</v>
      </c>
      <c r="D699" s="141">
        <v>43111</v>
      </c>
      <c r="E699" s="142">
        <v>40000</v>
      </c>
      <c r="F699" s="142">
        <f t="shared" si="260"/>
        <v>40000</v>
      </c>
      <c r="G699" s="141">
        <v>43526</v>
      </c>
      <c r="H699" s="142">
        <f t="shared" si="261"/>
        <v>8300</v>
      </c>
      <c r="I699" s="142">
        <f t="shared" si="262"/>
        <v>792</v>
      </c>
      <c r="J699" s="142">
        <f t="shared" si="263"/>
        <v>528</v>
      </c>
      <c r="K699" s="209">
        <f t="shared" si="264"/>
        <v>9620</v>
      </c>
      <c r="L699" s="142">
        <v>8300</v>
      </c>
      <c r="M699" s="142">
        <v>792</v>
      </c>
      <c r="N699" s="142">
        <v>528</v>
      </c>
      <c r="O699" s="209">
        <f t="shared" si="265"/>
        <v>9620</v>
      </c>
      <c r="P699" s="209">
        <f t="shared" si="266"/>
        <v>0</v>
      </c>
      <c r="Q699" s="142"/>
      <c r="R699" s="142"/>
      <c r="S699" s="209">
        <f t="shared" si="267"/>
        <v>0</v>
      </c>
      <c r="T699" s="142"/>
      <c r="U699" s="142">
        <f t="shared" si="268"/>
        <v>2000</v>
      </c>
      <c r="V699" s="142">
        <v>100</v>
      </c>
      <c r="W699" s="142"/>
      <c r="X699" s="18">
        <v>5</v>
      </c>
      <c r="Y699" s="18">
        <v>1660</v>
      </c>
      <c r="Z699" s="18"/>
      <c r="AA699" s="18"/>
      <c r="AB699" s="18"/>
    </row>
    <row r="700" spans="1:28" s="68" customFormat="1">
      <c r="A700" s="64">
        <v>673</v>
      </c>
      <c r="B700" s="64">
        <v>1701</v>
      </c>
      <c r="C700" s="65" t="s">
        <v>1771</v>
      </c>
      <c r="D700" s="141">
        <v>43111</v>
      </c>
      <c r="E700" s="142">
        <v>40000</v>
      </c>
      <c r="F700" s="142">
        <f t="shared" si="260"/>
        <v>40000</v>
      </c>
      <c r="G700" s="141">
        <v>43526</v>
      </c>
      <c r="H700" s="142">
        <f t="shared" si="261"/>
        <v>8300</v>
      </c>
      <c r="I700" s="142">
        <f t="shared" si="262"/>
        <v>750</v>
      </c>
      <c r="J700" s="142">
        <f t="shared" si="263"/>
        <v>500</v>
      </c>
      <c r="K700" s="209">
        <f t="shared" si="264"/>
        <v>9550</v>
      </c>
      <c r="L700" s="142">
        <v>8300</v>
      </c>
      <c r="M700" s="142">
        <v>750</v>
      </c>
      <c r="N700" s="142">
        <v>500</v>
      </c>
      <c r="O700" s="209">
        <f t="shared" si="265"/>
        <v>9550</v>
      </c>
      <c r="P700" s="209">
        <f t="shared" si="266"/>
        <v>0</v>
      </c>
      <c r="Q700" s="142"/>
      <c r="R700" s="142"/>
      <c r="S700" s="209">
        <f t="shared" si="267"/>
        <v>0</v>
      </c>
      <c r="T700" s="142"/>
      <c r="U700" s="142">
        <f t="shared" si="268"/>
        <v>2000</v>
      </c>
      <c r="V700" s="142">
        <v>100</v>
      </c>
      <c r="W700" s="142"/>
      <c r="X700" s="18">
        <v>5</v>
      </c>
      <c r="Y700" s="18">
        <v>1660</v>
      </c>
      <c r="Z700" s="18"/>
      <c r="AA700" s="18"/>
      <c r="AB700" s="18"/>
    </row>
    <row r="701" spans="1:28" s="68" customFormat="1">
      <c r="A701" s="64">
        <v>674</v>
      </c>
      <c r="B701" s="64">
        <v>1702</v>
      </c>
      <c r="C701" s="65" t="s">
        <v>1772</v>
      </c>
      <c r="D701" s="141">
        <v>43111</v>
      </c>
      <c r="E701" s="142">
        <v>40000</v>
      </c>
      <c r="F701" s="142">
        <f t="shared" si="260"/>
        <v>40000</v>
      </c>
      <c r="G701" s="141">
        <v>43526</v>
      </c>
      <c r="H701" s="142">
        <f t="shared" si="261"/>
        <v>8300</v>
      </c>
      <c r="I701" s="142">
        <f t="shared" si="262"/>
        <v>732</v>
      </c>
      <c r="J701" s="142">
        <f t="shared" si="263"/>
        <v>488</v>
      </c>
      <c r="K701" s="209">
        <f t="shared" si="264"/>
        <v>9520</v>
      </c>
      <c r="L701" s="142">
        <v>8300</v>
      </c>
      <c r="M701" s="142">
        <v>732</v>
      </c>
      <c r="N701" s="142">
        <v>488</v>
      </c>
      <c r="O701" s="209">
        <f t="shared" si="265"/>
        <v>9520</v>
      </c>
      <c r="P701" s="209">
        <f t="shared" si="266"/>
        <v>0</v>
      </c>
      <c r="Q701" s="142"/>
      <c r="R701" s="142"/>
      <c r="S701" s="209">
        <f t="shared" si="267"/>
        <v>0</v>
      </c>
      <c r="T701" s="142"/>
      <c r="U701" s="142">
        <f t="shared" si="268"/>
        <v>2000</v>
      </c>
      <c r="V701" s="142">
        <v>80</v>
      </c>
      <c r="W701" s="142"/>
      <c r="X701" s="18">
        <v>5</v>
      </c>
      <c r="Y701" s="18">
        <v>1660</v>
      </c>
      <c r="Z701" s="18"/>
      <c r="AA701" s="18"/>
      <c r="AB701" s="18"/>
    </row>
    <row r="702" spans="1:28" s="68" customFormat="1">
      <c r="A702" s="64">
        <v>675</v>
      </c>
      <c r="B702" s="64">
        <v>1703</v>
      </c>
      <c r="C702" s="65" t="s">
        <v>1773</v>
      </c>
      <c r="D702" s="141">
        <v>43111</v>
      </c>
      <c r="E702" s="142">
        <v>40000</v>
      </c>
      <c r="F702" s="142">
        <f t="shared" si="260"/>
        <v>40000</v>
      </c>
      <c r="G702" s="141">
        <v>43526</v>
      </c>
      <c r="H702" s="142">
        <f t="shared" si="261"/>
        <v>8300</v>
      </c>
      <c r="I702" s="142">
        <f t="shared" si="262"/>
        <v>732</v>
      </c>
      <c r="J702" s="142">
        <f t="shared" si="263"/>
        <v>488</v>
      </c>
      <c r="K702" s="209">
        <f t="shared" si="264"/>
        <v>9520</v>
      </c>
      <c r="L702" s="142">
        <v>8300</v>
      </c>
      <c r="M702" s="142">
        <v>732</v>
      </c>
      <c r="N702" s="142">
        <v>488</v>
      </c>
      <c r="O702" s="209">
        <f t="shared" si="265"/>
        <v>9520</v>
      </c>
      <c r="P702" s="209">
        <f t="shared" si="266"/>
        <v>0</v>
      </c>
      <c r="Q702" s="142"/>
      <c r="R702" s="142"/>
      <c r="S702" s="209">
        <f t="shared" si="267"/>
        <v>0</v>
      </c>
      <c r="T702" s="142"/>
      <c r="U702" s="142">
        <f t="shared" si="268"/>
        <v>2000</v>
      </c>
      <c r="V702" s="142">
        <v>80</v>
      </c>
      <c r="W702" s="142"/>
      <c r="X702" s="18">
        <v>5</v>
      </c>
      <c r="Y702" s="18">
        <v>1660</v>
      </c>
      <c r="Z702" s="18"/>
      <c r="AA702" s="18"/>
      <c r="AB702" s="18"/>
    </row>
    <row r="703" spans="1:28" s="68" customFormat="1">
      <c r="A703" s="64">
        <v>676</v>
      </c>
      <c r="B703" s="64">
        <v>1704</v>
      </c>
      <c r="C703" s="65" t="s">
        <v>1774</v>
      </c>
      <c r="D703" s="141">
        <v>43111</v>
      </c>
      <c r="E703" s="142">
        <v>40000</v>
      </c>
      <c r="F703" s="142">
        <f t="shared" si="260"/>
        <v>40000</v>
      </c>
      <c r="G703" s="141">
        <v>43526</v>
      </c>
      <c r="H703" s="142">
        <f t="shared" si="261"/>
        <v>8300</v>
      </c>
      <c r="I703" s="142">
        <f t="shared" si="262"/>
        <v>732</v>
      </c>
      <c r="J703" s="142">
        <f t="shared" si="263"/>
        <v>488</v>
      </c>
      <c r="K703" s="209">
        <f t="shared" si="264"/>
        <v>9520</v>
      </c>
      <c r="L703" s="142">
        <v>8300</v>
      </c>
      <c r="M703" s="142">
        <v>732</v>
      </c>
      <c r="N703" s="142">
        <v>488</v>
      </c>
      <c r="O703" s="209">
        <f t="shared" si="265"/>
        <v>9520</v>
      </c>
      <c r="P703" s="209">
        <f t="shared" si="266"/>
        <v>0</v>
      </c>
      <c r="Q703" s="142"/>
      <c r="R703" s="142"/>
      <c r="S703" s="209">
        <f t="shared" si="267"/>
        <v>0</v>
      </c>
      <c r="T703" s="142"/>
      <c r="U703" s="142">
        <f t="shared" si="268"/>
        <v>2000</v>
      </c>
      <c r="V703" s="142">
        <v>80</v>
      </c>
      <c r="W703" s="142"/>
      <c r="X703" s="18">
        <v>5</v>
      </c>
      <c r="Y703" s="18">
        <v>1660</v>
      </c>
      <c r="Z703" s="18"/>
      <c r="AA703" s="18"/>
      <c r="AB703" s="18"/>
    </row>
    <row r="704" spans="1:28" s="68" customFormat="1">
      <c r="A704" s="64">
        <v>677</v>
      </c>
      <c r="B704" s="64">
        <v>1705</v>
      </c>
      <c r="C704" s="65" t="s">
        <v>1775</v>
      </c>
      <c r="D704" s="141">
        <v>43111</v>
      </c>
      <c r="E704" s="142">
        <v>40000</v>
      </c>
      <c r="F704" s="142">
        <f t="shared" si="260"/>
        <v>40000</v>
      </c>
      <c r="G704" s="141">
        <v>43526</v>
      </c>
      <c r="H704" s="142">
        <f t="shared" si="261"/>
        <v>8300</v>
      </c>
      <c r="I704" s="142">
        <f t="shared" si="262"/>
        <v>852</v>
      </c>
      <c r="J704" s="142">
        <f t="shared" si="263"/>
        <v>568</v>
      </c>
      <c r="K704" s="209">
        <f t="shared" si="264"/>
        <v>9720</v>
      </c>
      <c r="L704" s="142">
        <v>8300</v>
      </c>
      <c r="M704" s="142">
        <v>852</v>
      </c>
      <c r="N704" s="142">
        <v>568</v>
      </c>
      <c r="O704" s="209">
        <f t="shared" si="265"/>
        <v>9720</v>
      </c>
      <c r="P704" s="209">
        <f t="shared" si="266"/>
        <v>0</v>
      </c>
      <c r="Q704" s="142"/>
      <c r="R704" s="142"/>
      <c r="S704" s="209">
        <f t="shared" si="267"/>
        <v>0</v>
      </c>
      <c r="T704" s="142"/>
      <c r="U704" s="142">
        <f t="shared" si="268"/>
        <v>2000</v>
      </c>
      <c r="V704" s="142">
        <v>100</v>
      </c>
      <c r="W704" s="142"/>
      <c r="X704" s="18">
        <v>5</v>
      </c>
      <c r="Y704" s="18">
        <v>1660</v>
      </c>
      <c r="Z704" s="18"/>
      <c r="AA704" s="18"/>
      <c r="AB704" s="18"/>
    </row>
    <row r="705" spans="1:28" s="68" customFormat="1">
      <c r="A705" s="64">
        <v>678</v>
      </c>
      <c r="B705" s="64">
        <v>1707</v>
      </c>
      <c r="C705" s="65" t="s">
        <v>1776</v>
      </c>
      <c r="D705" s="141">
        <v>43111</v>
      </c>
      <c r="E705" s="142">
        <v>40000</v>
      </c>
      <c r="F705" s="142">
        <f t="shared" ref="F705:F727" si="269">E705</f>
        <v>40000</v>
      </c>
      <c r="G705" s="141">
        <v>43526</v>
      </c>
      <c r="H705" s="142">
        <f t="shared" ref="H705" si="270">Y705*X705</f>
        <v>8300</v>
      </c>
      <c r="I705" s="142">
        <f t="shared" ref="I705" si="271">M705</f>
        <v>858</v>
      </c>
      <c r="J705" s="142">
        <f t="shared" ref="J705" si="272">N705</f>
        <v>572</v>
      </c>
      <c r="K705" s="209">
        <f t="shared" ref="K705" si="273">H705+I705+J705</f>
        <v>9730</v>
      </c>
      <c r="L705" s="142">
        <v>8300</v>
      </c>
      <c r="M705" s="142">
        <v>858</v>
      </c>
      <c r="N705" s="142">
        <v>572</v>
      </c>
      <c r="O705" s="209">
        <f t="shared" ref="O705" si="274">L705+M705+N705</f>
        <v>9730</v>
      </c>
      <c r="P705" s="209">
        <f t="shared" ref="P705" si="275">H705-L705</f>
        <v>0</v>
      </c>
      <c r="Q705" s="142"/>
      <c r="R705" s="142"/>
      <c r="S705" s="209">
        <f t="shared" ref="S705:S727" si="276">P705+Q705+R705</f>
        <v>0</v>
      </c>
      <c r="T705" s="142"/>
      <c r="U705" s="142">
        <f t="shared" ref="U705:U727" si="277">F705/100*5</f>
        <v>2000</v>
      </c>
      <c r="V705" s="142">
        <v>100</v>
      </c>
      <c r="W705" s="142"/>
      <c r="X705" s="18">
        <v>5</v>
      </c>
      <c r="Y705" s="18">
        <v>1660</v>
      </c>
      <c r="Z705" s="18"/>
      <c r="AA705" s="18"/>
      <c r="AB705" s="18"/>
    </row>
    <row r="706" spans="1:28" s="68" customFormat="1">
      <c r="A706" s="64">
        <v>679</v>
      </c>
      <c r="B706" s="64">
        <v>1717</v>
      </c>
      <c r="C706" s="65" t="s">
        <v>779</v>
      </c>
      <c r="D706" s="141">
        <v>43528</v>
      </c>
      <c r="E706" s="142">
        <v>40000</v>
      </c>
      <c r="F706" s="142">
        <f t="shared" si="269"/>
        <v>40000</v>
      </c>
      <c r="G706" s="142"/>
      <c r="H706" s="142">
        <f t="shared" ref="H706:H727" si="278">Y706*X706</f>
        <v>0</v>
      </c>
      <c r="I706" s="142">
        <f t="shared" ref="I706:I727" si="279">M706</f>
        <v>0</v>
      </c>
      <c r="J706" s="142">
        <f t="shared" ref="J706:J727" si="280">N706</f>
        <v>0</v>
      </c>
      <c r="K706" s="209">
        <f t="shared" ref="K706:K727" si="281">H706+I706+J706</f>
        <v>0</v>
      </c>
      <c r="L706" s="142"/>
      <c r="M706" s="142"/>
      <c r="N706" s="142"/>
      <c r="O706" s="209">
        <f t="shared" ref="O706:O727" si="282">L706+M706+N706</f>
        <v>0</v>
      </c>
      <c r="P706" s="209">
        <f t="shared" ref="P706:P727" si="283">H706-L706</f>
        <v>0</v>
      </c>
      <c r="Q706" s="142"/>
      <c r="R706" s="142"/>
      <c r="S706" s="209">
        <f t="shared" si="276"/>
        <v>0</v>
      </c>
      <c r="T706" s="142"/>
      <c r="U706" s="142">
        <f t="shared" si="277"/>
        <v>2000</v>
      </c>
      <c r="V706" s="142"/>
      <c r="W706" s="142"/>
      <c r="X706" s="18"/>
      <c r="Y706" s="18"/>
      <c r="Z706" s="18"/>
      <c r="AA706" s="18"/>
      <c r="AB706" s="18"/>
    </row>
    <row r="707" spans="1:28" s="68" customFormat="1">
      <c r="A707" s="64">
        <v>680</v>
      </c>
      <c r="B707" s="64">
        <v>1718</v>
      </c>
      <c r="C707" s="65" t="s">
        <v>1801</v>
      </c>
      <c r="D707" s="141">
        <v>43528</v>
      </c>
      <c r="E707" s="142">
        <v>40000</v>
      </c>
      <c r="F707" s="142">
        <f t="shared" si="269"/>
        <v>40000</v>
      </c>
      <c r="G707" s="142"/>
      <c r="H707" s="142">
        <f t="shared" si="278"/>
        <v>0</v>
      </c>
      <c r="I707" s="142">
        <f t="shared" si="279"/>
        <v>0</v>
      </c>
      <c r="J707" s="142">
        <f t="shared" si="280"/>
        <v>0</v>
      </c>
      <c r="K707" s="209">
        <f t="shared" si="281"/>
        <v>0</v>
      </c>
      <c r="L707" s="142"/>
      <c r="M707" s="142"/>
      <c r="N707" s="142"/>
      <c r="O707" s="209">
        <f t="shared" si="282"/>
        <v>0</v>
      </c>
      <c r="P707" s="209">
        <f t="shared" si="283"/>
        <v>0</v>
      </c>
      <c r="Q707" s="142"/>
      <c r="R707" s="142"/>
      <c r="S707" s="209">
        <f t="shared" si="276"/>
        <v>0</v>
      </c>
      <c r="T707" s="142"/>
      <c r="U707" s="142">
        <f t="shared" si="277"/>
        <v>2000</v>
      </c>
      <c r="V707" s="142"/>
      <c r="W707" s="142"/>
      <c r="X707" s="18"/>
      <c r="Y707" s="18"/>
      <c r="Z707" s="18"/>
      <c r="AA707" s="18"/>
      <c r="AB707" s="18"/>
    </row>
    <row r="708" spans="1:28" s="68" customFormat="1">
      <c r="A708" s="64">
        <v>681</v>
      </c>
      <c r="B708" s="64">
        <v>1719</v>
      </c>
      <c r="C708" s="65" t="s">
        <v>1802</v>
      </c>
      <c r="D708" s="141">
        <v>43528</v>
      </c>
      <c r="E708" s="142">
        <v>40000</v>
      </c>
      <c r="F708" s="142">
        <f t="shared" si="269"/>
        <v>40000</v>
      </c>
      <c r="G708" s="142"/>
      <c r="H708" s="142">
        <f t="shared" si="278"/>
        <v>0</v>
      </c>
      <c r="I708" s="142">
        <f t="shared" si="279"/>
        <v>0</v>
      </c>
      <c r="J708" s="142">
        <f t="shared" si="280"/>
        <v>0</v>
      </c>
      <c r="K708" s="209">
        <f t="shared" si="281"/>
        <v>0</v>
      </c>
      <c r="L708" s="142"/>
      <c r="M708" s="142"/>
      <c r="N708" s="142"/>
      <c r="O708" s="209">
        <f t="shared" si="282"/>
        <v>0</v>
      </c>
      <c r="P708" s="209">
        <f t="shared" si="283"/>
        <v>0</v>
      </c>
      <c r="Q708" s="142"/>
      <c r="R708" s="142"/>
      <c r="S708" s="209">
        <f t="shared" si="276"/>
        <v>0</v>
      </c>
      <c r="T708" s="142"/>
      <c r="U708" s="142">
        <f t="shared" si="277"/>
        <v>2000</v>
      </c>
      <c r="V708" s="142"/>
      <c r="W708" s="142"/>
      <c r="X708" s="18"/>
      <c r="Y708" s="18"/>
      <c r="Z708" s="18"/>
      <c r="AA708" s="18"/>
      <c r="AB708" s="18"/>
    </row>
    <row r="709" spans="1:28" s="68" customFormat="1">
      <c r="A709" s="64">
        <v>682</v>
      </c>
      <c r="B709" s="64">
        <v>1720</v>
      </c>
      <c r="C709" s="65" t="s">
        <v>1803</v>
      </c>
      <c r="D709" s="141">
        <v>43528</v>
      </c>
      <c r="E709" s="142">
        <v>40000</v>
      </c>
      <c r="F709" s="142">
        <f t="shared" si="269"/>
        <v>40000</v>
      </c>
      <c r="G709" s="142"/>
      <c r="H709" s="142">
        <f t="shared" si="278"/>
        <v>0</v>
      </c>
      <c r="I709" s="142">
        <f t="shared" si="279"/>
        <v>0</v>
      </c>
      <c r="J709" s="142">
        <f t="shared" si="280"/>
        <v>0</v>
      </c>
      <c r="K709" s="209">
        <f t="shared" si="281"/>
        <v>0</v>
      </c>
      <c r="L709" s="142"/>
      <c r="M709" s="142"/>
      <c r="N709" s="142"/>
      <c r="O709" s="209">
        <f t="shared" si="282"/>
        <v>0</v>
      </c>
      <c r="P709" s="209">
        <f t="shared" si="283"/>
        <v>0</v>
      </c>
      <c r="Q709" s="142"/>
      <c r="R709" s="142"/>
      <c r="S709" s="209">
        <f t="shared" si="276"/>
        <v>0</v>
      </c>
      <c r="T709" s="142"/>
      <c r="U709" s="142">
        <f t="shared" si="277"/>
        <v>2000</v>
      </c>
      <c r="V709" s="142"/>
      <c r="W709" s="142"/>
      <c r="X709" s="18"/>
      <c r="Y709" s="18"/>
      <c r="Z709" s="18"/>
      <c r="AA709" s="18"/>
      <c r="AB709" s="18"/>
    </row>
    <row r="710" spans="1:28" s="68" customFormat="1">
      <c r="A710" s="64">
        <v>683</v>
      </c>
      <c r="B710" s="64">
        <v>1721</v>
      </c>
      <c r="C710" s="65" t="s">
        <v>1400</v>
      </c>
      <c r="D710" s="141">
        <v>43528</v>
      </c>
      <c r="E710" s="142">
        <v>40000</v>
      </c>
      <c r="F710" s="142">
        <f t="shared" si="269"/>
        <v>40000</v>
      </c>
      <c r="G710" s="142"/>
      <c r="H710" s="142">
        <f t="shared" si="278"/>
        <v>0</v>
      </c>
      <c r="I710" s="142">
        <f t="shared" si="279"/>
        <v>0</v>
      </c>
      <c r="J710" s="142">
        <f t="shared" si="280"/>
        <v>0</v>
      </c>
      <c r="K710" s="209">
        <f t="shared" si="281"/>
        <v>0</v>
      </c>
      <c r="L710" s="142"/>
      <c r="M710" s="142"/>
      <c r="N710" s="142"/>
      <c r="O710" s="209">
        <f t="shared" si="282"/>
        <v>0</v>
      </c>
      <c r="P710" s="209">
        <f t="shared" si="283"/>
        <v>0</v>
      </c>
      <c r="Q710" s="142"/>
      <c r="R710" s="142"/>
      <c r="S710" s="209">
        <f t="shared" si="276"/>
        <v>0</v>
      </c>
      <c r="T710" s="142"/>
      <c r="U710" s="142">
        <f t="shared" si="277"/>
        <v>2000</v>
      </c>
      <c r="V710" s="142"/>
      <c r="W710" s="142"/>
      <c r="X710" s="18"/>
      <c r="Y710" s="18"/>
      <c r="Z710" s="18"/>
      <c r="AA710" s="18"/>
      <c r="AB710" s="18"/>
    </row>
    <row r="711" spans="1:28" s="68" customFormat="1">
      <c r="A711" s="64">
        <v>684</v>
      </c>
      <c r="B711" s="64">
        <v>1722</v>
      </c>
      <c r="C711" s="65" t="s">
        <v>1804</v>
      </c>
      <c r="D711" s="141">
        <v>43528</v>
      </c>
      <c r="E711" s="142">
        <v>40000</v>
      </c>
      <c r="F711" s="142">
        <f t="shared" si="269"/>
        <v>40000</v>
      </c>
      <c r="G711" s="142"/>
      <c r="H711" s="142">
        <f t="shared" si="278"/>
        <v>0</v>
      </c>
      <c r="I711" s="142">
        <f t="shared" si="279"/>
        <v>0</v>
      </c>
      <c r="J711" s="142">
        <f t="shared" si="280"/>
        <v>0</v>
      </c>
      <c r="K711" s="209">
        <f t="shared" si="281"/>
        <v>0</v>
      </c>
      <c r="L711" s="142"/>
      <c r="M711" s="142"/>
      <c r="N711" s="142"/>
      <c r="O711" s="209">
        <f t="shared" si="282"/>
        <v>0</v>
      </c>
      <c r="P711" s="209">
        <f t="shared" si="283"/>
        <v>0</v>
      </c>
      <c r="Q711" s="142"/>
      <c r="R711" s="142"/>
      <c r="S711" s="209">
        <f t="shared" si="276"/>
        <v>0</v>
      </c>
      <c r="T711" s="142"/>
      <c r="U711" s="142">
        <f t="shared" si="277"/>
        <v>2000</v>
      </c>
      <c r="V711" s="142"/>
      <c r="W711" s="142"/>
      <c r="X711" s="18"/>
      <c r="Y711" s="18"/>
      <c r="Z711" s="18"/>
      <c r="AA711" s="18"/>
      <c r="AB711" s="18"/>
    </row>
    <row r="712" spans="1:28" s="68" customFormat="1">
      <c r="A712" s="64">
        <v>685</v>
      </c>
      <c r="B712" s="64">
        <v>1724</v>
      </c>
      <c r="C712" s="65" t="s">
        <v>1805</v>
      </c>
      <c r="D712" s="141">
        <v>43528</v>
      </c>
      <c r="E712" s="142">
        <v>40000</v>
      </c>
      <c r="F712" s="142">
        <f t="shared" si="269"/>
        <v>40000</v>
      </c>
      <c r="G712" s="142"/>
      <c r="H712" s="142">
        <f t="shared" si="278"/>
        <v>0</v>
      </c>
      <c r="I712" s="142">
        <f t="shared" si="279"/>
        <v>0</v>
      </c>
      <c r="J712" s="142">
        <f t="shared" si="280"/>
        <v>0</v>
      </c>
      <c r="K712" s="209">
        <f t="shared" si="281"/>
        <v>0</v>
      </c>
      <c r="L712" s="142"/>
      <c r="M712" s="142"/>
      <c r="N712" s="142"/>
      <c r="O712" s="209">
        <f t="shared" si="282"/>
        <v>0</v>
      </c>
      <c r="P712" s="209">
        <f t="shared" si="283"/>
        <v>0</v>
      </c>
      <c r="Q712" s="142"/>
      <c r="R712" s="142"/>
      <c r="S712" s="209">
        <f t="shared" si="276"/>
        <v>0</v>
      </c>
      <c r="T712" s="142"/>
      <c r="U712" s="142">
        <f t="shared" si="277"/>
        <v>2000</v>
      </c>
      <c r="V712" s="142"/>
      <c r="W712" s="142"/>
      <c r="X712" s="18"/>
      <c r="Y712" s="18"/>
      <c r="Z712" s="18"/>
      <c r="AA712" s="18"/>
      <c r="AB712" s="18"/>
    </row>
    <row r="713" spans="1:28" s="68" customFormat="1">
      <c r="A713" s="64">
        <v>686</v>
      </c>
      <c r="B713" s="64">
        <v>1726</v>
      </c>
      <c r="C713" s="65" t="s">
        <v>1806</v>
      </c>
      <c r="D713" s="141">
        <v>43528</v>
      </c>
      <c r="E713" s="142">
        <v>40000</v>
      </c>
      <c r="F713" s="142">
        <f t="shared" si="269"/>
        <v>40000</v>
      </c>
      <c r="G713" s="142"/>
      <c r="H713" s="142">
        <f t="shared" si="278"/>
        <v>0</v>
      </c>
      <c r="I713" s="142">
        <f t="shared" si="279"/>
        <v>0</v>
      </c>
      <c r="J713" s="142">
        <f t="shared" si="280"/>
        <v>0</v>
      </c>
      <c r="K713" s="209">
        <f t="shared" si="281"/>
        <v>0</v>
      </c>
      <c r="L713" s="142"/>
      <c r="M713" s="142"/>
      <c r="N713" s="142"/>
      <c r="O713" s="209">
        <f t="shared" si="282"/>
        <v>0</v>
      </c>
      <c r="P713" s="209">
        <f t="shared" si="283"/>
        <v>0</v>
      </c>
      <c r="Q713" s="142"/>
      <c r="R713" s="142"/>
      <c r="S713" s="209">
        <f t="shared" si="276"/>
        <v>0</v>
      </c>
      <c r="T713" s="142"/>
      <c r="U713" s="142">
        <f t="shared" si="277"/>
        <v>2000</v>
      </c>
      <c r="V713" s="142"/>
      <c r="W713" s="142"/>
      <c r="X713" s="18"/>
      <c r="Y713" s="18"/>
      <c r="Z713" s="18"/>
      <c r="AA713" s="18"/>
      <c r="AB713" s="18"/>
    </row>
    <row r="714" spans="1:28" s="68" customFormat="1">
      <c r="A714" s="64">
        <v>687</v>
      </c>
      <c r="B714" s="64">
        <v>1727</v>
      </c>
      <c r="C714" s="65" t="s">
        <v>1807</v>
      </c>
      <c r="D714" s="141">
        <v>43528</v>
      </c>
      <c r="E714" s="142">
        <v>40000</v>
      </c>
      <c r="F714" s="142">
        <f t="shared" si="269"/>
        <v>40000</v>
      </c>
      <c r="G714" s="142"/>
      <c r="H714" s="142">
        <f t="shared" si="278"/>
        <v>0</v>
      </c>
      <c r="I714" s="142">
        <f t="shared" si="279"/>
        <v>0</v>
      </c>
      <c r="J714" s="142">
        <f t="shared" si="280"/>
        <v>0</v>
      </c>
      <c r="K714" s="209">
        <f t="shared" si="281"/>
        <v>0</v>
      </c>
      <c r="L714" s="142"/>
      <c r="M714" s="142"/>
      <c r="N714" s="142"/>
      <c r="O714" s="209">
        <f t="shared" si="282"/>
        <v>0</v>
      </c>
      <c r="P714" s="209">
        <f t="shared" si="283"/>
        <v>0</v>
      </c>
      <c r="Q714" s="142"/>
      <c r="R714" s="142"/>
      <c r="S714" s="209">
        <f t="shared" si="276"/>
        <v>0</v>
      </c>
      <c r="T714" s="142"/>
      <c r="U714" s="142">
        <f t="shared" si="277"/>
        <v>2000</v>
      </c>
      <c r="V714" s="142"/>
      <c r="W714" s="142"/>
      <c r="X714" s="18"/>
      <c r="Y714" s="18"/>
      <c r="Z714" s="18"/>
      <c r="AA714" s="18"/>
      <c r="AB714" s="18"/>
    </row>
    <row r="715" spans="1:28" s="68" customFormat="1">
      <c r="A715" s="64">
        <v>688</v>
      </c>
      <c r="B715" s="64">
        <v>1728</v>
      </c>
      <c r="C715" s="65" t="s">
        <v>1808</v>
      </c>
      <c r="D715" s="141">
        <v>43528</v>
      </c>
      <c r="E715" s="142">
        <v>40000</v>
      </c>
      <c r="F715" s="142">
        <f t="shared" si="269"/>
        <v>40000</v>
      </c>
      <c r="G715" s="142"/>
      <c r="H715" s="142">
        <f t="shared" si="278"/>
        <v>0</v>
      </c>
      <c r="I715" s="142">
        <f t="shared" si="279"/>
        <v>0</v>
      </c>
      <c r="J715" s="142">
        <f t="shared" si="280"/>
        <v>0</v>
      </c>
      <c r="K715" s="209">
        <f t="shared" si="281"/>
        <v>0</v>
      </c>
      <c r="L715" s="142"/>
      <c r="M715" s="142"/>
      <c r="N715" s="142"/>
      <c r="O715" s="209">
        <f t="shared" si="282"/>
        <v>0</v>
      </c>
      <c r="P715" s="209">
        <f t="shared" si="283"/>
        <v>0</v>
      </c>
      <c r="Q715" s="142"/>
      <c r="R715" s="142"/>
      <c r="S715" s="209">
        <f t="shared" si="276"/>
        <v>0</v>
      </c>
      <c r="T715" s="142"/>
      <c r="U715" s="142">
        <f t="shared" si="277"/>
        <v>2000</v>
      </c>
      <c r="V715" s="142"/>
      <c r="W715" s="142"/>
      <c r="X715" s="18"/>
      <c r="Y715" s="18"/>
      <c r="Z715" s="18"/>
      <c r="AA715" s="18"/>
      <c r="AB715" s="18"/>
    </row>
    <row r="716" spans="1:28" s="68" customFormat="1">
      <c r="A716" s="64">
        <v>689</v>
      </c>
      <c r="B716" s="64">
        <v>1730</v>
      </c>
      <c r="C716" s="65" t="s">
        <v>1369</v>
      </c>
      <c r="D716" s="141">
        <v>43528</v>
      </c>
      <c r="E716" s="142">
        <v>40000</v>
      </c>
      <c r="F716" s="142">
        <f t="shared" si="269"/>
        <v>40000</v>
      </c>
      <c r="G716" s="142"/>
      <c r="H716" s="142">
        <f t="shared" si="278"/>
        <v>0</v>
      </c>
      <c r="I716" s="142">
        <f t="shared" si="279"/>
        <v>0</v>
      </c>
      <c r="J716" s="142">
        <f t="shared" si="280"/>
        <v>0</v>
      </c>
      <c r="K716" s="209">
        <f t="shared" si="281"/>
        <v>0</v>
      </c>
      <c r="L716" s="142"/>
      <c r="M716" s="142"/>
      <c r="N716" s="142"/>
      <c r="O716" s="209">
        <f t="shared" si="282"/>
        <v>0</v>
      </c>
      <c r="P716" s="209">
        <f t="shared" si="283"/>
        <v>0</v>
      </c>
      <c r="Q716" s="142"/>
      <c r="R716" s="142"/>
      <c r="S716" s="209">
        <f t="shared" si="276"/>
        <v>0</v>
      </c>
      <c r="T716" s="142"/>
      <c r="U716" s="142">
        <f t="shared" si="277"/>
        <v>2000</v>
      </c>
      <c r="V716" s="142"/>
      <c r="W716" s="142"/>
      <c r="X716" s="18"/>
      <c r="Y716" s="18"/>
      <c r="Z716" s="18"/>
      <c r="AA716" s="18"/>
      <c r="AB716" s="18"/>
    </row>
    <row r="717" spans="1:28" s="68" customFormat="1">
      <c r="A717" s="64">
        <v>690</v>
      </c>
      <c r="B717" s="64">
        <v>1731</v>
      </c>
      <c r="C717" s="65" t="s">
        <v>1809</v>
      </c>
      <c r="D717" s="141">
        <v>43528</v>
      </c>
      <c r="E717" s="142">
        <v>40000</v>
      </c>
      <c r="F717" s="142">
        <f t="shared" si="269"/>
        <v>40000</v>
      </c>
      <c r="G717" s="142"/>
      <c r="H717" s="142">
        <f t="shared" si="278"/>
        <v>0</v>
      </c>
      <c r="I717" s="142">
        <f t="shared" si="279"/>
        <v>0</v>
      </c>
      <c r="J717" s="142">
        <f t="shared" si="280"/>
        <v>0</v>
      </c>
      <c r="K717" s="209">
        <f t="shared" si="281"/>
        <v>0</v>
      </c>
      <c r="L717" s="142"/>
      <c r="M717" s="142"/>
      <c r="N717" s="142"/>
      <c r="O717" s="209">
        <f t="shared" si="282"/>
        <v>0</v>
      </c>
      <c r="P717" s="209">
        <f t="shared" si="283"/>
        <v>0</v>
      </c>
      <c r="Q717" s="142"/>
      <c r="R717" s="142"/>
      <c r="S717" s="209">
        <f t="shared" si="276"/>
        <v>0</v>
      </c>
      <c r="T717" s="142"/>
      <c r="U717" s="142">
        <f t="shared" si="277"/>
        <v>2000</v>
      </c>
      <c r="V717" s="142"/>
      <c r="W717" s="142"/>
      <c r="X717" s="18"/>
      <c r="Y717" s="18"/>
      <c r="Z717" s="18"/>
      <c r="AA717" s="18"/>
      <c r="AB717" s="18"/>
    </row>
    <row r="718" spans="1:28" s="68" customFormat="1">
      <c r="A718" s="64">
        <v>691</v>
      </c>
      <c r="B718" s="64">
        <v>1742</v>
      </c>
      <c r="C718" s="65" t="s">
        <v>333</v>
      </c>
      <c r="D718" s="141" t="s">
        <v>1810</v>
      </c>
      <c r="E718" s="142">
        <v>40000</v>
      </c>
      <c r="F718" s="142">
        <f t="shared" si="269"/>
        <v>40000</v>
      </c>
      <c r="G718" s="142"/>
      <c r="H718" s="142">
        <f t="shared" si="278"/>
        <v>0</v>
      </c>
      <c r="I718" s="142">
        <f t="shared" si="279"/>
        <v>0</v>
      </c>
      <c r="J718" s="142">
        <f t="shared" si="280"/>
        <v>0</v>
      </c>
      <c r="K718" s="209">
        <f t="shared" si="281"/>
        <v>0</v>
      </c>
      <c r="L718" s="142"/>
      <c r="M718" s="142"/>
      <c r="N718" s="142"/>
      <c r="O718" s="209">
        <f t="shared" si="282"/>
        <v>0</v>
      </c>
      <c r="P718" s="209">
        <f t="shared" si="283"/>
        <v>0</v>
      </c>
      <c r="Q718" s="142"/>
      <c r="R718" s="142"/>
      <c r="S718" s="209">
        <f t="shared" si="276"/>
        <v>0</v>
      </c>
      <c r="T718" s="142"/>
      <c r="U718" s="142">
        <f t="shared" si="277"/>
        <v>2000</v>
      </c>
      <c r="V718" s="142"/>
      <c r="W718" s="142"/>
      <c r="X718" s="18"/>
      <c r="Y718" s="18"/>
      <c r="Z718" s="18"/>
      <c r="AA718" s="18"/>
      <c r="AB718" s="18"/>
    </row>
    <row r="719" spans="1:28" s="68" customFormat="1">
      <c r="A719" s="64">
        <v>692</v>
      </c>
      <c r="B719" s="64">
        <v>1743</v>
      </c>
      <c r="C719" s="65" t="s">
        <v>1811</v>
      </c>
      <c r="D719" s="141" t="s">
        <v>1810</v>
      </c>
      <c r="E719" s="142">
        <v>40000</v>
      </c>
      <c r="F719" s="142">
        <f t="shared" si="269"/>
        <v>40000</v>
      </c>
      <c r="G719" s="142"/>
      <c r="H719" s="142">
        <f t="shared" si="278"/>
        <v>0</v>
      </c>
      <c r="I719" s="142">
        <f t="shared" si="279"/>
        <v>0</v>
      </c>
      <c r="J719" s="142">
        <f t="shared" si="280"/>
        <v>0</v>
      </c>
      <c r="K719" s="209">
        <f t="shared" si="281"/>
        <v>0</v>
      </c>
      <c r="L719" s="142"/>
      <c r="M719" s="142"/>
      <c r="N719" s="142"/>
      <c r="O719" s="209">
        <f t="shared" si="282"/>
        <v>0</v>
      </c>
      <c r="P719" s="209">
        <f t="shared" si="283"/>
        <v>0</v>
      </c>
      <c r="Q719" s="142"/>
      <c r="R719" s="142"/>
      <c r="S719" s="209">
        <f t="shared" si="276"/>
        <v>0</v>
      </c>
      <c r="T719" s="142"/>
      <c r="U719" s="142">
        <f t="shared" si="277"/>
        <v>2000</v>
      </c>
      <c r="V719" s="142"/>
      <c r="W719" s="142"/>
      <c r="X719" s="18"/>
      <c r="Y719" s="18"/>
      <c r="Z719" s="18"/>
      <c r="AA719" s="18"/>
      <c r="AB719" s="18"/>
    </row>
    <row r="720" spans="1:28" s="68" customFormat="1">
      <c r="A720" s="64">
        <v>693</v>
      </c>
      <c r="B720" s="64">
        <v>1744</v>
      </c>
      <c r="C720" s="65" t="s">
        <v>1812</v>
      </c>
      <c r="D720" s="141" t="s">
        <v>1810</v>
      </c>
      <c r="E720" s="142">
        <v>40000</v>
      </c>
      <c r="F720" s="142">
        <f t="shared" si="269"/>
        <v>40000</v>
      </c>
      <c r="G720" s="142"/>
      <c r="H720" s="142">
        <f t="shared" si="278"/>
        <v>0</v>
      </c>
      <c r="I720" s="142">
        <f t="shared" si="279"/>
        <v>0</v>
      </c>
      <c r="J720" s="142">
        <f t="shared" si="280"/>
        <v>0</v>
      </c>
      <c r="K720" s="209">
        <f t="shared" si="281"/>
        <v>0</v>
      </c>
      <c r="L720" s="142"/>
      <c r="M720" s="142"/>
      <c r="N720" s="142"/>
      <c r="O720" s="209">
        <f t="shared" si="282"/>
        <v>0</v>
      </c>
      <c r="P720" s="209">
        <f t="shared" si="283"/>
        <v>0</v>
      </c>
      <c r="Q720" s="142"/>
      <c r="R720" s="142"/>
      <c r="S720" s="209">
        <f t="shared" si="276"/>
        <v>0</v>
      </c>
      <c r="T720" s="142"/>
      <c r="U720" s="142">
        <f t="shared" si="277"/>
        <v>2000</v>
      </c>
      <c r="V720" s="142"/>
      <c r="W720" s="142"/>
      <c r="X720" s="18"/>
      <c r="Y720" s="18"/>
      <c r="Z720" s="18"/>
      <c r="AA720" s="18"/>
      <c r="AB720" s="18"/>
    </row>
    <row r="721" spans="1:28" s="68" customFormat="1">
      <c r="A721" s="64">
        <v>694</v>
      </c>
      <c r="B721" s="64">
        <v>1745</v>
      </c>
      <c r="C721" s="65" t="s">
        <v>1813</v>
      </c>
      <c r="D721" s="141" t="s">
        <v>1810</v>
      </c>
      <c r="E721" s="142">
        <v>40000</v>
      </c>
      <c r="F721" s="142">
        <f t="shared" si="269"/>
        <v>40000</v>
      </c>
      <c r="G721" s="142"/>
      <c r="H721" s="142">
        <f t="shared" si="278"/>
        <v>0</v>
      </c>
      <c r="I721" s="142">
        <f t="shared" si="279"/>
        <v>0</v>
      </c>
      <c r="J721" s="142">
        <f t="shared" si="280"/>
        <v>0</v>
      </c>
      <c r="K721" s="209">
        <f t="shared" si="281"/>
        <v>0</v>
      </c>
      <c r="L721" s="142"/>
      <c r="M721" s="142"/>
      <c r="N721" s="142"/>
      <c r="O721" s="209">
        <f t="shared" si="282"/>
        <v>0</v>
      </c>
      <c r="P721" s="209">
        <f t="shared" si="283"/>
        <v>0</v>
      </c>
      <c r="Q721" s="142"/>
      <c r="R721" s="142"/>
      <c r="S721" s="209">
        <f t="shared" si="276"/>
        <v>0</v>
      </c>
      <c r="T721" s="142"/>
      <c r="U721" s="142">
        <f t="shared" si="277"/>
        <v>2000</v>
      </c>
      <c r="V721" s="142"/>
      <c r="W721" s="142"/>
      <c r="X721" s="18"/>
      <c r="Y721" s="18"/>
      <c r="Z721" s="18"/>
      <c r="AA721" s="18"/>
      <c r="AB721" s="18"/>
    </row>
    <row r="722" spans="1:28" s="68" customFormat="1">
      <c r="A722" s="64">
        <v>695</v>
      </c>
      <c r="B722" s="64">
        <v>1748</v>
      </c>
      <c r="C722" s="65" t="s">
        <v>1814</v>
      </c>
      <c r="D722" s="141" t="s">
        <v>1810</v>
      </c>
      <c r="E722" s="142">
        <v>40000</v>
      </c>
      <c r="F722" s="142">
        <f t="shared" si="269"/>
        <v>40000</v>
      </c>
      <c r="G722" s="142"/>
      <c r="H722" s="142">
        <f t="shared" si="278"/>
        <v>0</v>
      </c>
      <c r="I722" s="142">
        <f t="shared" si="279"/>
        <v>0</v>
      </c>
      <c r="J722" s="142">
        <f t="shared" si="280"/>
        <v>0</v>
      </c>
      <c r="K722" s="209">
        <f t="shared" si="281"/>
        <v>0</v>
      </c>
      <c r="L722" s="142"/>
      <c r="M722" s="142"/>
      <c r="N722" s="142"/>
      <c r="O722" s="209">
        <f t="shared" si="282"/>
        <v>0</v>
      </c>
      <c r="P722" s="209">
        <f t="shared" si="283"/>
        <v>0</v>
      </c>
      <c r="Q722" s="142"/>
      <c r="R722" s="142"/>
      <c r="S722" s="209">
        <f t="shared" si="276"/>
        <v>0</v>
      </c>
      <c r="T722" s="142"/>
      <c r="U722" s="142">
        <f t="shared" si="277"/>
        <v>2000</v>
      </c>
      <c r="V722" s="142"/>
      <c r="W722" s="142"/>
      <c r="X722" s="18"/>
      <c r="Y722" s="18"/>
      <c r="Z722" s="18"/>
      <c r="AA722" s="18"/>
      <c r="AB722" s="18"/>
    </row>
    <row r="723" spans="1:28" s="68" customFormat="1">
      <c r="A723" s="64">
        <v>696</v>
      </c>
      <c r="B723" s="64">
        <v>1750</v>
      </c>
      <c r="C723" s="65" t="s">
        <v>1815</v>
      </c>
      <c r="D723" s="141" t="s">
        <v>1810</v>
      </c>
      <c r="E723" s="142">
        <v>40000</v>
      </c>
      <c r="F723" s="142">
        <f t="shared" si="269"/>
        <v>40000</v>
      </c>
      <c r="G723" s="142"/>
      <c r="H723" s="142">
        <f t="shared" si="278"/>
        <v>0</v>
      </c>
      <c r="I723" s="142">
        <f t="shared" si="279"/>
        <v>0</v>
      </c>
      <c r="J723" s="142">
        <f t="shared" si="280"/>
        <v>0</v>
      </c>
      <c r="K723" s="209">
        <f t="shared" si="281"/>
        <v>0</v>
      </c>
      <c r="L723" s="142"/>
      <c r="M723" s="142"/>
      <c r="N723" s="142"/>
      <c r="O723" s="209">
        <f t="shared" si="282"/>
        <v>0</v>
      </c>
      <c r="P723" s="209">
        <f t="shared" si="283"/>
        <v>0</v>
      </c>
      <c r="Q723" s="142"/>
      <c r="R723" s="142"/>
      <c r="S723" s="209">
        <f t="shared" si="276"/>
        <v>0</v>
      </c>
      <c r="T723" s="142"/>
      <c r="U723" s="142">
        <f t="shared" si="277"/>
        <v>2000</v>
      </c>
      <c r="V723" s="142"/>
      <c r="W723" s="142"/>
      <c r="X723" s="18"/>
      <c r="Y723" s="18"/>
      <c r="Z723" s="18"/>
      <c r="AA723" s="18"/>
      <c r="AB723" s="18"/>
    </row>
    <row r="724" spans="1:28" s="68" customFormat="1">
      <c r="A724" s="64">
        <v>697</v>
      </c>
      <c r="B724" s="64">
        <v>1751</v>
      </c>
      <c r="C724" s="65" t="s">
        <v>1816</v>
      </c>
      <c r="D724" s="141" t="s">
        <v>1810</v>
      </c>
      <c r="E724" s="142">
        <v>40000</v>
      </c>
      <c r="F724" s="142">
        <f t="shared" si="269"/>
        <v>40000</v>
      </c>
      <c r="G724" s="142"/>
      <c r="H724" s="142">
        <f t="shared" si="278"/>
        <v>0</v>
      </c>
      <c r="I724" s="142">
        <f t="shared" si="279"/>
        <v>0</v>
      </c>
      <c r="J724" s="142">
        <f t="shared" si="280"/>
        <v>0</v>
      </c>
      <c r="K724" s="209">
        <f t="shared" si="281"/>
        <v>0</v>
      </c>
      <c r="L724" s="142"/>
      <c r="M724" s="142"/>
      <c r="N724" s="142"/>
      <c r="O724" s="209">
        <f t="shared" si="282"/>
        <v>0</v>
      </c>
      <c r="P724" s="209">
        <f t="shared" si="283"/>
        <v>0</v>
      </c>
      <c r="Q724" s="142"/>
      <c r="R724" s="142"/>
      <c r="S724" s="209">
        <f t="shared" si="276"/>
        <v>0</v>
      </c>
      <c r="T724" s="142"/>
      <c r="U724" s="142">
        <f t="shared" si="277"/>
        <v>2000</v>
      </c>
      <c r="V724" s="142"/>
      <c r="W724" s="142"/>
      <c r="X724" s="18"/>
      <c r="Y724" s="18"/>
      <c r="Z724" s="18"/>
      <c r="AA724" s="18"/>
      <c r="AB724" s="18"/>
    </row>
    <row r="725" spans="1:28" s="68" customFormat="1">
      <c r="A725" s="64">
        <v>698</v>
      </c>
      <c r="B725" s="64">
        <v>1752</v>
      </c>
      <c r="C725" s="65" t="s">
        <v>1817</v>
      </c>
      <c r="D725" s="141" t="s">
        <v>1810</v>
      </c>
      <c r="E725" s="142">
        <v>40000</v>
      </c>
      <c r="F725" s="142">
        <f t="shared" si="269"/>
        <v>40000</v>
      </c>
      <c r="G725" s="142"/>
      <c r="H725" s="142">
        <f t="shared" si="278"/>
        <v>0</v>
      </c>
      <c r="I725" s="142">
        <f t="shared" si="279"/>
        <v>0</v>
      </c>
      <c r="J725" s="142">
        <f t="shared" si="280"/>
        <v>0</v>
      </c>
      <c r="K725" s="209">
        <f t="shared" si="281"/>
        <v>0</v>
      </c>
      <c r="L725" s="142"/>
      <c r="M725" s="142"/>
      <c r="N725" s="142"/>
      <c r="O725" s="209">
        <f t="shared" si="282"/>
        <v>0</v>
      </c>
      <c r="P725" s="209">
        <f t="shared" si="283"/>
        <v>0</v>
      </c>
      <c r="Q725" s="142"/>
      <c r="R725" s="142"/>
      <c r="S725" s="209">
        <f t="shared" si="276"/>
        <v>0</v>
      </c>
      <c r="T725" s="142"/>
      <c r="U725" s="142">
        <f t="shared" si="277"/>
        <v>2000</v>
      </c>
      <c r="V725" s="142"/>
      <c r="W725" s="142"/>
      <c r="X725" s="18"/>
      <c r="Y725" s="18"/>
      <c r="Z725" s="18"/>
      <c r="AA725" s="18"/>
      <c r="AB725" s="18"/>
    </row>
    <row r="726" spans="1:28" s="68" customFormat="1">
      <c r="A726" s="64">
        <v>699</v>
      </c>
      <c r="B726" s="64">
        <v>1753</v>
      </c>
      <c r="C726" s="65" t="s">
        <v>1818</v>
      </c>
      <c r="D726" s="141" t="s">
        <v>1810</v>
      </c>
      <c r="E726" s="142">
        <v>40000</v>
      </c>
      <c r="F726" s="142">
        <f t="shared" si="269"/>
        <v>40000</v>
      </c>
      <c r="G726" s="142"/>
      <c r="H726" s="142">
        <f t="shared" si="278"/>
        <v>0</v>
      </c>
      <c r="I726" s="142">
        <f t="shared" si="279"/>
        <v>0</v>
      </c>
      <c r="J726" s="142">
        <f t="shared" si="280"/>
        <v>0</v>
      </c>
      <c r="K726" s="209">
        <f t="shared" si="281"/>
        <v>0</v>
      </c>
      <c r="L726" s="142"/>
      <c r="M726" s="142"/>
      <c r="N726" s="142"/>
      <c r="O726" s="209">
        <f t="shared" si="282"/>
        <v>0</v>
      </c>
      <c r="P726" s="209">
        <f t="shared" si="283"/>
        <v>0</v>
      </c>
      <c r="Q726" s="142"/>
      <c r="R726" s="142"/>
      <c r="S726" s="209">
        <f t="shared" si="276"/>
        <v>0</v>
      </c>
      <c r="T726" s="142"/>
      <c r="U726" s="142">
        <f t="shared" si="277"/>
        <v>2000</v>
      </c>
      <c r="V726" s="142"/>
      <c r="W726" s="142"/>
      <c r="X726" s="18"/>
      <c r="Y726" s="18"/>
      <c r="Z726" s="18"/>
      <c r="AA726" s="18"/>
      <c r="AB726" s="18"/>
    </row>
    <row r="727" spans="1:28" s="68" customFormat="1">
      <c r="A727" s="64">
        <v>700</v>
      </c>
      <c r="B727" s="64">
        <v>1754</v>
      </c>
      <c r="C727" s="65" t="s">
        <v>1338</v>
      </c>
      <c r="D727" s="141" t="s">
        <v>1810</v>
      </c>
      <c r="E727" s="142">
        <v>40000</v>
      </c>
      <c r="F727" s="142">
        <f t="shared" si="269"/>
        <v>40000</v>
      </c>
      <c r="G727" s="142"/>
      <c r="H727" s="142">
        <f t="shared" si="278"/>
        <v>0</v>
      </c>
      <c r="I727" s="142">
        <f t="shared" si="279"/>
        <v>0</v>
      </c>
      <c r="J727" s="142">
        <f t="shared" si="280"/>
        <v>0</v>
      </c>
      <c r="K727" s="209">
        <f t="shared" si="281"/>
        <v>0</v>
      </c>
      <c r="L727" s="142"/>
      <c r="M727" s="142"/>
      <c r="N727" s="142"/>
      <c r="O727" s="209">
        <f t="shared" si="282"/>
        <v>0</v>
      </c>
      <c r="P727" s="209">
        <f t="shared" si="283"/>
        <v>0</v>
      </c>
      <c r="Q727" s="142"/>
      <c r="R727" s="142"/>
      <c r="S727" s="209">
        <f t="shared" si="276"/>
        <v>0</v>
      </c>
      <c r="T727" s="142"/>
      <c r="U727" s="142">
        <f t="shared" si="277"/>
        <v>2000</v>
      </c>
      <c r="V727" s="142"/>
      <c r="W727" s="142"/>
      <c r="X727" s="18"/>
      <c r="Y727" s="18"/>
      <c r="Z727" s="18"/>
      <c r="AA727" s="18"/>
      <c r="AB727" s="18"/>
    </row>
    <row r="728" spans="1:28" s="68" customFormat="1">
      <c r="A728" s="80"/>
      <c r="B728" s="80"/>
      <c r="C728" s="94" t="s">
        <v>1748</v>
      </c>
      <c r="D728" s="82"/>
      <c r="E728" s="142">
        <f>SUM(E689:E727)</f>
        <v>1560000</v>
      </c>
      <c r="F728" s="142">
        <f t="shared" ref="F728:W728" si="284">SUM(F689:F727)</f>
        <v>1560000</v>
      </c>
      <c r="G728" s="69"/>
      <c r="H728" s="69">
        <f t="shared" si="284"/>
        <v>141100</v>
      </c>
      <c r="I728" s="69">
        <f t="shared" si="284"/>
        <v>13524</v>
      </c>
      <c r="J728" s="69">
        <f t="shared" si="284"/>
        <v>9016</v>
      </c>
      <c r="K728" s="69">
        <f t="shared" si="284"/>
        <v>163640</v>
      </c>
      <c r="L728" s="69">
        <f t="shared" si="284"/>
        <v>137780</v>
      </c>
      <c r="M728" s="69">
        <f t="shared" si="284"/>
        <v>13524</v>
      </c>
      <c r="N728" s="69">
        <f t="shared" si="284"/>
        <v>9016</v>
      </c>
      <c r="O728" s="69">
        <f t="shared" si="284"/>
        <v>160320</v>
      </c>
      <c r="P728" s="69">
        <f t="shared" si="284"/>
        <v>3320</v>
      </c>
      <c r="Q728" s="69">
        <f t="shared" si="284"/>
        <v>0</v>
      </c>
      <c r="R728" s="69">
        <f t="shared" si="284"/>
        <v>0</v>
      </c>
      <c r="S728" s="69">
        <f t="shared" si="284"/>
        <v>3320</v>
      </c>
      <c r="T728" s="69">
        <f t="shared" si="284"/>
        <v>0</v>
      </c>
      <c r="U728" s="69">
        <f t="shared" si="284"/>
        <v>78000</v>
      </c>
      <c r="V728" s="69">
        <f t="shared" si="284"/>
        <v>1520</v>
      </c>
      <c r="W728" s="69">
        <f t="shared" si="284"/>
        <v>0</v>
      </c>
      <c r="X728" s="18"/>
      <c r="Y728" s="18"/>
      <c r="Z728" s="18"/>
      <c r="AA728" s="18"/>
      <c r="AB728" s="18"/>
    </row>
    <row r="729" spans="1:28">
      <c r="A729" s="80"/>
      <c r="B729" s="165"/>
      <c r="C729" s="94" t="s">
        <v>817</v>
      </c>
      <c r="D729" s="82"/>
      <c r="E729" s="175">
        <f>E50+E52+E84+E151+E240+E320+E359+E372+E378+E401+E441+E453+E480+E490+E522+E544+E566+E597+E628+E638+E660+E688+E728</f>
        <v>11654200</v>
      </c>
      <c r="F729" s="175">
        <f t="shared" ref="F729:W729" si="285">F50+F52+F84+F151+F240+F320+F359+F372+F378+F401+F441+F453+F480+F490+F522+F544+F566+F597+F628+F638+F660+F688+F728</f>
        <v>11654200</v>
      </c>
      <c r="G729" s="70"/>
      <c r="H729" s="70">
        <f t="shared" si="285"/>
        <v>9742240</v>
      </c>
      <c r="I729" s="70">
        <f t="shared" si="285"/>
        <v>1020542</v>
      </c>
      <c r="J729" s="70">
        <f t="shared" si="285"/>
        <v>289563</v>
      </c>
      <c r="K729" s="70">
        <f t="shared" si="285"/>
        <v>11052345</v>
      </c>
      <c r="L729" s="70">
        <f t="shared" si="285"/>
        <v>9430967</v>
      </c>
      <c r="M729" s="70">
        <f t="shared" si="285"/>
        <v>1042948</v>
      </c>
      <c r="N729" s="70">
        <f t="shared" si="285"/>
        <v>303414</v>
      </c>
      <c r="O729" s="70">
        <f t="shared" si="285"/>
        <v>10777329</v>
      </c>
      <c r="P729" s="70">
        <f t="shared" si="285"/>
        <v>311273</v>
      </c>
      <c r="Q729" s="70">
        <f t="shared" si="285"/>
        <v>17823</v>
      </c>
      <c r="R729" s="70">
        <f t="shared" si="285"/>
        <v>6640</v>
      </c>
      <c r="S729" s="70">
        <f t="shared" si="285"/>
        <v>335736</v>
      </c>
      <c r="T729" s="70">
        <f t="shared" si="285"/>
        <v>0</v>
      </c>
      <c r="U729" s="70">
        <f t="shared" si="285"/>
        <v>446710</v>
      </c>
      <c r="V729" s="70">
        <f t="shared" si="285"/>
        <v>89410</v>
      </c>
      <c r="W729" s="70">
        <f t="shared" si="285"/>
        <v>0</v>
      </c>
    </row>
    <row r="730" spans="1:28">
      <c r="A730" s="67"/>
      <c r="C730" s="135" t="s">
        <v>1691</v>
      </c>
      <c r="D730" s="130" t="s">
        <v>1686</v>
      </c>
      <c r="E730" s="174" t="s">
        <v>1687</v>
      </c>
      <c r="F730" s="97" t="s">
        <v>9</v>
      </c>
      <c r="G730" s="121"/>
      <c r="H730" s="122"/>
    </row>
    <row r="731" spans="1:28">
      <c r="A731" s="67"/>
      <c r="D731" s="130"/>
      <c r="E731" s="174"/>
      <c r="F731" s="97">
        <f>D731+E731</f>
        <v>0</v>
      </c>
      <c r="G731" s="123"/>
      <c r="H731" s="124"/>
      <c r="P731" s="28" t="e">
        <f>#REF!+#REF!+#REF!+#REF!+#REF!+#REF!+#REF!+#REF!+#REF!+#REF!+#REF!+#REF!+#REF!+#REF!+#REF!+#REF!+#REF!</f>
        <v>#REF!</v>
      </c>
    </row>
    <row r="732" spans="1:28">
      <c r="A732" s="67"/>
      <c r="C732" s="385"/>
      <c r="D732" s="131" t="s">
        <v>540</v>
      </c>
      <c r="E732" s="177"/>
      <c r="F732" s="178"/>
      <c r="G732" s="125"/>
      <c r="H732" s="126"/>
    </row>
    <row r="733" spans="1:28">
      <c r="A733" s="67"/>
      <c r="C733" s="387"/>
      <c r="D733" s="130"/>
      <c r="E733" s="174"/>
      <c r="F733" s="97"/>
      <c r="G733" s="127"/>
      <c r="H733" s="128"/>
    </row>
    <row r="734" spans="1:28">
      <c r="A734" s="67"/>
      <c r="C734" s="72" t="s">
        <v>2</v>
      </c>
      <c r="D734" s="131">
        <f>F729</f>
        <v>11654200</v>
      </c>
      <c r="E734" s="174" t="s">
        <v>1689</v>
      </c>
      <c r="F734" s="97" t="s">
        <v>1688</v>
      </c>
      <c r="G734" s="75" t="s">
        <v>1690</v>
      </c>
      <c r="H734" s="75" t="s">
        <v>1692</v>
      </c>
      <c r="I734" s="16" t="s">
        <v>13</v>
      </c>
    </row>
    <row r="735" spans="1:28">
      <c r="A735" s="67"/>
      <c r="C735" s="72" t="s">
        <v>1228</v>
      </c>
      <c r="D735" s="130">
        <f>H729</f>
        <v>9742240</v>
      </c>
      <c r="E735" s="97">
        <f>I729</f>
        <v>1020542</v>
      </c>
      <c r="F735" s="97">
        <f>J729</f>
        <v>289563</v>
      </c>
      <c r="G735" s="75">
        <f>E735+F735</f>
        <v>1310105</v>
      </c>
      <c r="H735" s="75">
        <f>U729</f>
        <v>446710</v>
      </c>
      <c r="I735" s="75">
        <f>V729</f>
        <v>89410</v>
      </c>
    </row>
    <row r="736" spans="1:28">
      <c r="A736" s="67"/>
      <c r="C736" s="72" t="s">
        <v>1225</v>
      </c>
      <c r="D736" s="130">
        <f>L729</f>
        <v>9430967</v>
      </c>
      <c r="E736" s="142">
        <f>M729</f>
        <v>1042948</v>
      </c>
      <c r="F736" s="97">
        <f>N729</f>
        <v>303414</v>
      </c>
      <c r="G736" s="75">
        <f>E736+F736</f>
        <v>1346362</v>
      </c>
      <c r="H736" s="128"/>
    </row>
    <row r="737" spans="1:8">
      <c r="A737" s="67"/>
      <c r="C737" s="72" t="s">
        <v>1234</v>
      </c>
      <c r="D737" s="135">
        <f>SUM(P646:P659,P661:P687,P689:P727)</f>
        <v>29630</v>
      </c>
      <c r="E737" s="31"/>
      <c r="F737" s="31"/>
      <c r="G737" s="128"/>
      <c r="H737" s="128"/>
    </row>
    <row r="738" spans="1:8">
      <c r="A738" s="67"/>
      <c r="C738" s="72" t="s">
        <v>1235</v>
      </c>
      <c r="D738" s="135">
        <f>SUM(P80:P81,P97:P99,P172,P186,P197:P198,P203,P226,P272:P273,P275,P280,P289,P305,P332,P342,P358,P367,P373,P403,P405,P416,P419,P425,P433,P447,P466,P471,P486,P489,P515,P527,P534:P536,P540:P541,P560,P600,P605,P610,P613,P623,P637,P639)</f>
        <v>281643</v>
      </c>
      <c r="E738" s="31"/>
      <c r="F738" s="31"/>
      <c r="G738" s="128"/>
      <c r="H738" s="128"/>
    </row>
    <row r="739" spans="1:8">
      <c r="A739" s="67"/>
      <c r="C739" s="72" t="s">
        <v>1384</v>
      </c>
      <c r="D739" s="135">
        <f>D734-D735-D740</f>
        <v>1031960</v>
      </c>
      <c r="E739" s="31"/>
      <c r="F739" s="31"/>
      <c r="G739" s="128"/>
      <c r="H739" s="128"/>
    </row>
    <row r="740" spans="1:8">
      <c r="A740" s="67"/>
      <c r="C740" s="72" t="s">
        <v>1385</v>
      </c>
      <c r="D740" s="135">
        <v>880000</v>
      </c>
      <c r="E740" s="31"/>
      <c r="F740" s="31"/>
      <c r="G740" s="128"/>
      <c r="H740" s="128"/>
    </row>
    <row r="741" spans="1:8">
      <c r="E741" s="31"/>
      <c r="F741" s="31"/>
    </row>
    <row r="742" spans="1:8">
      <c r="E742" s="31"/>
      <c r="F742" s="31"/>
    </row>
    <row r="743" spans="1:8">
      <c r="E743" s="31"/>
      <c r="F743" s="31"/>
    </row>
    <row r="744" spans="1:8">
      <c r="D744" s="31"/>
      <c r="E744" s="31"/>
      <c r="F744" s="31"/>
      <c r="G744" s="31"/>
    </row>
    <row r="745" spans="1:8">
      <c r="D745" s="31"/>
      <c r="E745" s="31"/>
      <c r="F745" s="31"/>
      <c r="G745" s="31"/>
    </row>
    <row r="746" spans="1:8">
      <c r="D746" s="31"/>
      <c r="E746" s="31"/>
      <c r="F746" s="31"/>
      <c r="G746" s="31"/>
    </row>
  </sheetData>
  <mergeCells count="29">
    <mergeCell ref="R3:R4"/>
    <mergeCell ref="D3:D4"/>
    <mergeCell ref="H3:H4"/>
    <mergeCell ref="Q3:Q4"/>
    <mergeCell ref="B372:D372"/>
    <mergeCell ref="I3:I4"/>
    <mergeCell ref="J3:J4"/>
    <mergeCell ref="K3:K4"/>
    <mergeCell ref="L3:L4"/>
    <mergeCell ref="M3:M4"/>
    <mergeCell ref="N3:N4"/>
    <mergeCell ref="O3:O4"/>
    <mergeCell ref="P3:P4"/>
    <mergeCell ref="C732:C733"/>
    <mergeCell ref="A2:A4"/>
    <mergeCell ref="B1:W1"/>
    <mergeCell ref="B2:B4"/>
    <mergeCell ref="C2:C4"/>
    <mergeCell ref="D2:E2"/>
    <mergeCell ref="F2:F4"/>
    <mergeCell ref="G2:G4"/>
    <mergeCell ref="H2:K2"/>
    <mergeCell ref="L2:O2"/>
    <mergeCell ref="P2:S2"/>
    <mergeCell ref="T2:T4"/>
    <mergeCell ref="U2:U4"/>
    <mergeCell ref="V2:V4"/>
    <mergeCell ref="W2:W4"/>
    <mergeCell ref="S3:S4"/>
  </mergeCells>
  <pageMargins left="0.5" right="0.5" top="0.75" bottom="0.75" header="0.3" footer="0.3"/>
  <pageSetup paperSize="5" scale="54" orientation="landscape" verticalDpi="0" r:id="rId1"/>
  <rowBreaks count="3" manualBreakCount="3">
    <brk id="628" max="22" man="1"/>
    <brk id="660" max="22" man="1"/>
    <brk id="709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Z365"/>
  <sheetViews>
    <sheetView workbookViewId="0">
      <selection activeCell="W345" sqref="W345"/>
    </sheetView>
  </sheetViews>
  <sheetFormatPr defaultRowHeight="19.5"/>
  <cols>
    <col min="1" max="1" width="9.140625" style="25"/>
    <col min="2" max="2" width="7.7109375" style="18" customWidth="1"/>
    <col min="3" max="3" width="27.28515625" style="31" customWidth="1"/>
    <col min="4" max="4" width="17.28515625" style="30" customWidth="1"/>
    <col min="5" max="5" width="13.7109375" style="179" customWidth="1"/>
    <col min="6" max="6" width="14" style="180" customWidth="1"/>
    <col min="7" max="7" width="16.140625" style="34" customWidth="1"/>
    <col min="8" max="8" width="15.7109375" style="30" customWidth="1"/>
    <col min="9" max="9" width="17" style="28" customWidth="1"/>
    <col min="10" max="10" width="12.28515625" style="28" bestFit="1" customWidth="1"/>
    <col min="11" max="11" width="16.5703125" style="29" customWidth="1"/>
    <col min="12" max="12" width="15.7109375" style="28" bestFit="1" customWidth="1"/>
    <col min="13" max="13" width="13.28515625" style="76" customWidth="1"/>
    <col min="14" max="14" width="12.28515625" style="77" bestFit="1" customWidth="1"/>
    <col min="15" max="15" width="15.42578125" style="29" customWidth="1"/>
    <col min="16" max="16" width="12.85546875" style="28" customWidth="1"/>
    <col min="17" max="18" width="10.7109375" style="28" bestFit="1" customWidth="1"/>
    <col min="19" max="19" width="15.7109375" style="29" customWidth="1"/>
    <col min="20" max="21" width="11.85546875" style="28" customWidth="1"/>
    <col min="22" max="22" width="10.42578125" style="28" bestFit="1" customWidth="1"/>
    <col min="23" max="23" width="9.28515625" style="28" bestFit="1" customWidth="1"/>
    <col min="24" max="24" width="7" style="18" customWidth="1"/>
    <col min="25" max="25" width="9.28515625" style="18" bestFit="1" customWidth="1"/>
    <col min="26" max="16384" width="9.140625" style="18"/>
  </cols>
  <sheetData>
    <row r="1" spans="1:23" ht="52.5" customHeight="1">
      <c r="B1" s="380" t="s">
        <v>1791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ht="19.5" customHeight="1">
      <c r="A2" s="413"/>
      <c r="B2" s="385" t="s">
        <v>0</v>
      </c>
      <c r="C2" s="385" t="s">
        <v>1</v>
      </c>
      <c r="D2" s="382" t="s">
        <v>2</v>
      </c>
      <c r="E2" s="383"/>
      <c r="F2" s="391" t="s">
        <v>818</v>
      </c>
      <c r="G2" s="406" t="s">
        <v>5</v>
      </c>
      <c r="H2" s="382" t="s">
        <v>6</v>
      </c>
      <c r="I2" s="383"/>
      <c r="J2" s="383"/>
      <c r="K2" s="384"/>
      <c r="L2" s="382" t="s">
        <v>15</v>
      </c>
      <c r="M2" s="383"/>
      <c r="N2" s="383"/>
      <c r="O2" s="384"/>
      <c r="P2" s="382" t="s">
        <v>10</v>
      </c>
      <c r="Q2" s="383"/>
      <c r="R2" s="383"/>
      <c r="S2" s="384"/>
      <c r="T2" s="396" t="s">
        <v>11</v>
      </c>
      <c r="U2" s="396" t="s">
        <v>12</v>
      </c>
      <c r="V2" s="385" t="s">
        <v>13</v>
      </c>
      <c r="W2" s="385" t="s">
        <v>14</v>
      </c>
    </row>
    <row r="3" spans="1:23" ht="34.5" customHeight="1">
      <c r="A3" s="414"/>
      <c r="B3" s="386"/>
      <c r="C3" s="386"/>
      <c r="D3" s="385" t="s">
        <v>3</v>
      </c>
      <c r="E3" s="193"/>
      <c r="F3" s="392"/>
      <c r="G3" s="407"/>
      <c r="H3" s="385" t="s">
        <v>7</v>
      </c>
      <c r="I3" s="385" t="s">
        <v>8</v>
      </c>
      <c r="J3" s="402">
        <v>0.04</v>
      </c>
      <c r="K3" s="394" t="s">
        <v>9</v>
      </c>
      <c r="L3" s="385" t="s">
        <v>7</v>
      </c>
      <c r="M3" s="388" t="s">
        <v>8</v>
      </c>
      <c r="N3" s="404">
        <v>0.04</v>
      </c>
      <c r="O3" s="394" t="s">
        <v>9</v>
      </c>
      <c r="P3" s="394" t="s">
        <v>7</v>
      </c>
      <c r="Q3" s="385" t="s">
        <v>8</v>
      </c>
      <c r="R3" s="402">
        <v>0.04</v>
      </c>
      <c r="S3" s="394" t="s">
        <v>9</v>
      </c>
      <c r="T3" s="397"/>
      <c r="U3" s="397"/>
      <c r="V3" s="386"/>
      <c r="W3" s="386"/>
    </row>
    <row r="4" spans="1:23" ht="18.75" customHeight="1">
      <c r="A4" s="415"/>
      <c r="B4" s="387"/>
      <c r="C4" s="387"/>
      <c r="D4" s="387"/>
      <c r="E4" s="142" t="s">
        <v>543</v>
      </c>
      <c r="F4" s="393"/>
      <c r="G4" s="408"/>
      <c r="H4" s="387"/>
      <c r="I4" s="387"/>
      <c r="J4" s="403"/>
      <c r="K4" s="395"/>
      <c r="L4" s="387"/>
      <c r="M4" s="390"/>
      <c r="N4" s="405"/>
      <c r="O4" s="395"/>
      <c r="P4" s="395"/>
      <c r="Q4" s="387"/>
      <c r="R4" s="403"/>
      <c r="S4" s="395"/>
      <c r="T4" s="398"/>
      <c r="U4" s="398"/>
      <c r="V4" s="387"/>
      <c r="W4" s="387"/>
    </row>
    <row r="5" spans="1:23">
      <c r="A5" s="10"/>
      <c r="B5" s="14">
        <v>1</v>
      </c>
      <c r="C5" s="114">
        <v>2</v>
      </c>
      <c r="D5" s="114">
        <v>3</v>
      </c>
      <c r="E5" s="97">
        <v>8</v>
      </c>
      <c r="F5" s="164">
        <v>10</v>
      </c>
      <c r="G5" s="114">
        <v>11</v>
      </c>
      <c r="H5" s="114">
        <v>12</v>
      </c>
      <c r="I5" s="14">
        <v>13</v>
      </c>
      <c r="J5" s="114">
        <v>14</v>
      </c>
      <c r="K5" s="114">
        <v>15</v>
      </c>
      <c r="L5" s="14">
        <v>16</v>
      </c>
      <c r="M5" s="72">
        <v>17</v>
      </c>
      <c r="N5" s="72">
        <v>18</v>
      </c>
      <c r="O5" s="14">
        <v>19</v>
      </c>
      <c r="P5" s="114">
        <v>20</v>
      </c>
      <c r="Q5" s="114">
        <v>21</v>
      </c>
      <c r="R5" s="14">
        <v>22</v>
      </c>
      <c r="S5" s="114">
        <v>23</v>
      </c>
      <c r="T5" s="114">
        <v>24</v>
      </c>
      <c r="U5" s="14">
        <v>25</v>
      </c>
      <c r="V5" s="114">
        <v>26</v>
      </c>
      <c r="W5" s="114">
        <v>27</v>
      </c>
    </row>
    <row r="6" spans="1:23" s="246" customFormat="1" ht="24.95" customHeight="1">
      <c r="A6" s="238">
        <v>1</v>
      </c>
      <c r="B6" s="238">
        <v>109</v>
      </c>
      <c r="C6" s="239" t="s">
        <v>233</v>
      </c>
      <c r="D6" s="238" t="s">
        <v>115</v>
      </c>
      <c r="E6" s="240">
        <v>10000</v>
      </c>
      <c r="F6" s="241">
        <f t="shared" ref="F6" si="0">SUM(E6:E6)</f>
        <v>10000</v>
      </c>
      <c r="G6" s="238" t="s">
        <v>822</v>
      </c>
      <c r="H6" s="238">
        <f t="shared" ref="H6:H9" si="1">F6</f>
        <v>10000</v>
      </c>
      <c r="I6" s="238">
        <f t="shared" ref="I6:J6" si="2">M6</f>
        <v>3071</v>
      </c>
      <c r="J6" s="238">
        <f t="shared" si="2"/>
        <v>0</v>
      </c>
      <c r="K6" s="242">
        <f t="shared" ref="K6" si="3">H6+I6+J6</f>
        <v>13071</v>
      </c>
      <c r="L6" s="238">
        <v>10000</v>
      </c>
      <c r="M6" s="243">
        <v>3071</v>
      </c>
      <c r="N6" s="243">
        <v>0</v>
      </c>
      <c r="O6" s="242">
        <f t="shared" ref="O6" si="4">L6+M6+N6</f>
        <v>13071</v>
      </c>
      <c r="P6" s="242">
        <f t="shared" ref="P6" si="5">H6-L6</f>
        <v>0</v>
      </c>
      <c r="Q6" s="238">
        <v>0</v>
      </c>
      <c r="R6" s="244">
        <v>0</v>
      </c>
      <c r="S6" s="245">
        <f t="shared" ref="S6" si="6">P6+Q6+R6</f>
        <v>0</v>
      </c>
      <c r="T6" s="244">
        <v>0</v>
      </c>
      <c r="U6" s="244">
        <v>0</v>
      </c>
      <c r="V6" s="244"/>
      <c r="W6" s="244"/>
    </row>
    <row r="7" spans="1:23" s="251" customFormat="1" ht="24.95" customHeight="1">
      <c r="A7" s="247"/>
      <c r="B7" s="247"/>
      <c r="C7" s="248" t="s">
        <v>1278</v>
      </c>
      <c r="D7" s="247"/>
      <c r="E7" s="249">
        <f t="shared" ref="E7:W7" si="7">SUM(E6:E6)</f>
        <v>10000</v>
      </c>
      <c r="F7" s="249">
        <f t="shared" si="7"/>
        <v>10000</v>
      </c>
      <c r="G7" s="250">
        <f t="shared" si="7"/>
        <v>0</v>
      </c>
      <c r="H7" s="250">
        <f t="shared" si="7"/>
        <v>10000</v>
      </c>
      <c r="I7" s="250">
        <f t="shared" si="7"/>
        <v>3071</v>
      </c>
      <c r="J7" s="250">
        <f t="shared" si="7"/>
        <v>0</v>
      </c>
      <c r="K7" s="250">
        <f t="shared" si="7"/>
        <v>13071</v>
      </c>
      <c r="L7" s="250">
        <f t="shared" si="7"/>
        <v>10000</v>
      </c>
      <c r="M7" s="250">
        <f t="shared" si="7"/>
        <v>3071</v>
      </c>
      <c r="N7" s="250">
        <f t="shared" si="7"/>
        <v>0</v>
      </c>
      <c r="O7" s="250">
        <f t="shared" si="7"/>
        <v>13071</v>
      </c>
      <c r="P7" s="250">
        <f t="shared" si="7"/>
        <v>0</v>
      </c>
      <c r="Q7" s="250">
        <f t="shared" si="7"/>
        <v>0</v>
      </c>
      <c r="R7" s="250">
        <f t="shared" si="7"/>
        <v>0</v>
      </c>
      <c r="S7" s="250">
        <f t="shared" si="7"/>
        <v>0</v>
      </c>
      <c r="T7" s="250">
        <f t="shared" si="7"/>
        <v>0</v>
      </c>
      <c r="U7" s="250">
        <f t="shared" si="7"/>
        <v>0</v>
      </c>
      <c r="V7" s="250">
        <f t="shared" si="7"/>
        <v>0</v>
      </c>
      <c r="W7" s="250">
        <f t="shared" si="7"/>
        <v>0</v>
      </c>
    </row>
    <row r="8" spans="1:23" s="246" customFormat="1" ht="24.95" customHeight="1">
      <c r="A8" s="238">
        <v>2</v>
      </c>
      <c r="B8" s="238">
        <v>128</v>
      </c>
      <c r="C8" s="239" t="s">
        <v>216</v>
      </c>
      <c r="D8" s="238" t="s">
        <v>118</v>
      </c>
      <c r="E8" s="240">
        <v>7500</v>
      </c>
      <c r="F8" s="241">
        <f t="shared" ref="F8:F31" si="8">SUM(E8:E8)</f>
        <v>7500</v>
      </c>
      <c r="G8" s="238" t="s">
        <v>826</v>
      </c>
      <c r="H8" s="238">
        <f t="shared" si="1"/>
        <v>7500</v>
      </c>
      <c r="I8" s="238">
        <f t="shared" ref="I8:J40" si="9">M8</f>
        <v>1258</v>
      </c>
      <c r="J8" s="238">
        <f t="shared" si="9"/>
        <v>0</v>
      </c>
      <c r="K8" s="242">
        <f t="shared" ref="K8:K40" si="10">H8+I8+J8</f>
        <v>8758</v>
      </c>
      <c r="L8" s="238">
        <v>7500</v>
      </c>
      <c r="M8" s="243">
        <v>1258</v>
      </c>
      <c r="N8" s="243">
        <v>0</v>
      </c>
      <c r="O8" s="242">
        <f t="shared" ref="O8:O40" si="11">L8+M8+N8</f>
        <v>8758</v>
      </c>
      <c r="P8" s="242">
        <f t="shared" ref="P8:P40" si="12">H8-L8</f>
        <v>0</v>
      </c>
      <c r="Q8" s="238">
        <v>0</v>
      </c>
      <c r="R8" s="244">
        <v>0</v>
      </c>
      <c r="S8" s="245">
        <f t="shared" ref="S8:S40" si="13">P8+Q8+R8</f>
        <v>0</v>
      </c>
      <c r="T8" s="244">
        <v>0</v>
      </c>
      <c r="U8" s="244"/>
      <c r="V8" s="244"/>
      <c r="W8" s="244"/>
    </row>
    <row r="9" spans="1:23" s="246" customFormat="1" ht="24.95" customHeight="1">
      <c r="A9" s="238">
        <v>3</v>
      </c>
      <c r="B9" s="238">
        <v>129</v>
      </c>
      <c r="C9" s="239" t="s">
        <v>252</v>
      </c>
      <c r="D9" s="238" t="s">
        <v>118</v>
      </c>
      <c r="E9" s="240">
        <v>7500</v>
      </c>
      <c r="F9" s="241">
        <f t="shared" si="8"/>
        <v>7500</v>
      </c>
      <c r="G9" s="238" t="s">
        <v>826</v>
      </c>
      <c r="H9" s="238">
        <f t="shared" si="1"/>
        <v>7500</v>
      </c>
      <c r="I9" s="238">
        <f t="shared" si="9"/>
        <v>1255</v>
      </c>
      <c r="J9" s="238">
        <f t="shared" si="9"/>
        <v>0</v>
      </c>
      <c r="K9" s="242">
        <f t="shared" si="10"/>
        <v>8755</v>
      </c>
      <c r="L9" s="238">
        <v>7500</v>
      </c>
      <c r="M9" s="243">
        <v>1255</v>
      </c>
      <c r="N9" s="243">
        <v>0</v>
      </c>
      <c r="O9" s="242">
        <f t="shared" si="11"/>
        <v>8755</v>
      </c>
      <c r="P9" s="242">
        <f t="shared" si="12"/>
        <v>0</v>
      </c>
      <c r="Q9" s="238">
        <v>0</v>
      </c>
      <c r="R9" s="244">
        <v>0</v>
      </c>
      <c r="S9" s="245">
        <f t="shared" si="13"/>
        <v>0</v>
      </c>
      <c r="T9" s="244">
        <v>0</v>
      </c>
      <c r="U9" s="244">
        <v>0</v>
      </c>
      <c r="V9" s="244"/>
      <c r="W9" s="244"/>
    </row>
    <row r="10" spans="1:23" s="246" customFormat="1" ht="24.95" customHeight="1">
      <c r="A10" s="238">
        <v>4</v>
      </c>
      <c r="B10" s="238">
        <v>130</v>
      </c>
      <c r="C10" s="239" t="s">
        <v>253</v>
      </c>
      <c r="D10" s="238" t="s">
        <v>118</v>
      </c>
      <c r="E10" s="240">
        <v>7500</v>
      </c>
      <c r="F10" s="241">
        <f t="shared" si="8"/>
        <v>7500</v>
      </c>
      <c r="G10" s="238" t="s">
        <v>826</v>
      </c>
      <c r="H10" s="238">
        <f t="shared" ref="H10:H40" si="14">F10</f>
        <v>7500</v>
      </c>
      <c r="I10" s="238">
        <f t="shared" si="9"/>
        <v>1380</v>
      </c>
      <c r="J10" s="238">
        <f t="shared" si="9"/>
        <v>0</v>
      </c>
      <c r="K10" s="242">
        <f t="shared" si="10"/>
        <v>8880</v>
      </c>
      <c r="L10" s="238">
        <v>7500</v>
      </c>
      <c r="M10" s="243">
        <v>1380</v>
      </c>
      <c r="N10" s="243">
        <v>0</v>
      </c>
      <c r="O10" s="242">
        <f t="shared" si="11"/>
        <v>8880</v>
      </c>
      <c r="P10" s="242">
        <f t="shared" si="12"/>
        <v>0</v>
      </c>
      <c r="Q10" s="238">
        <v>0</v>
      </c>
      <c r="R10" s="244">
        <v>0</v>
      </c>
      <c r="S10" s="245">
        <f t="shared" si="13"/>
        <v>0</v>
      </c>
      <c r="T10" s="244">
        <v>0</v>
      </c>
      <c r="U10" s="244">
        <v>0</v>
      </c>
      <c r="V10" s="244"/>
      <c r="W10" s="244"/>
    </row>
    <row r="11" spans="1:23" s="246" customFormat="1" ht="24.95" customHeight="1">
      <c r="A11" s="238">
        <v>5</v>
      </c>
      <c r="B11" s="238">
        <v>131</v>
      </c>
      <c r="C11" s="239" t="s">
        <v>182</v>
      </c>
      <c r="D11" s="238" t="s">
        <v>118</v>
      </c>
      <c r="E11" s="240">
        <v>7500</v>
      </c>
      <c r="F11" s="241">
        <f t="shared" si="8"/>
        <v>7500</v>
      </c>
      <c r="G11" s="238" t="s">
        <v>826</v>
      </c>
      <c r="H11" s="238">
        <f t="shared" si="14"/>
        <v>7500</v>
      </c>
      <c r="I11" s="238">
        <f t="shared" si="9"/>
        <v>1727</v>
      </c>
      <c r="J11" s="238">
        <f t="shared" si="9"/>
        <v>0</v>
      </c>
      <c r="K11" s="242">
        <f t="shared" si="10"/>
        <v>9227</v>
      </c>
      <c r="L11" s="238">
        <v>7500</v>
      </c>
      <c r="M11" s="243">
        <v>1727</v>
      </c>
      <c r="N11" s="243">
        <v>0</v>
      </c>
      <c r="O11" s="242">
        <f t="shared" si="11"/>
        <v>9227</v>
      </c>
      <c r="P11" s="242">
        <f t="shared" si="12"/>
        <v>0</v>
      </c>
      <c r="Q11" s="238">
        <v>0</v>
      </c>
      <c r="R11" s="244">
        <v>0</v>
      </c>
      <c r="S11" s="245">
        <f t="shared" si="13"/>
        <v>0</v>
      </c>
      <c r="T11" s="244">
        <v>0</v>
      </c>
      <c r="U11" s="244">
        <v>0</v>
      </c>
      <c r="V11" s="244"/>
      <c r="W11" s="244"/>
    </row>
    <row r="12" spans="1:23" s="246" customFormat="1" ht="24.95" customHeight="1">
      <c r="A12" s="238">
        <v>6</v>
      </c>
      <c r="B12" s="238">
        <v>132</v>
      </c>
      <c r="C12" s="239" t="s">
        <v>183</v>
      </c>
      <c r="D12" s="238" t="s">
        <v>118</v>
      </c>
      <c r="E12" s="240">
        <v>7500</v>
      </c>
      <c r="F12" s="241">
        <f t="shared" si="8"/>
        <v>7500</v>
      </c>
      <c r="G12" s="238" t="s">
        <v>826</v>
      </c>
      <c r="H12" s="238">
        <f t="shared" si="14"/>
        <v>7500</v>
      </c>
      <c r="I12" s="238">
        <f t="shared" si="9"/>
        <v>1596</v>
      </c>
      <c r="J12" s="238">
        <f t="shared" si="9"/>
        <v>0</v>
      </c>
      <c r="K12" s="242">
        <f t="shared" si="10"/>
        <v>9096</v>
      </c>
      <c r="L12" s="238">
        <v>7500</v>
      </c>
      <c r="M12" s="243">
        <v>1596</v>
      </c>
      <c r="N12" s="243">
        <v>0</v>
      </c>
      <c r="O12" s="242">
        <f t="shared" si="11"/>
        <v>9096</v>
      </c>
      <c r="P12" s="242">
        <f t="shared" si="12"/>
        <v>0</v>
      </c>
      <c r="Q12" s="238">
        <v>0</v>
      </c>
      <c r="R12" s="244">
        <v>0</v>
      </c>
      <c r="S12" s="245">
        <f t="shared" si="13"/>
        <v>0</v>
      </c>
      <c r="T12" s="244">
        <v>0</v>
      </c>
      <c r="U12" s="244">
        <v>0</v>
      </c>
      <c r="V12" s="244"/>
      <c r="W12" s="244"/>
    </row>
    <row r="13" spans="1:23" s="246" customFormat="1" ht="24.95" customHeight="1">
      <c r="A13" s="238">
        <v>7</v>
      </c>
      <c r="B13" s="238">
        <v>133</v>
      </c>
      <c r="C13" s="239" t="s">
        <v>254</v>
      </c>
      <c r="D13" s="238" t="s">
        <v>118</v>
      </c>
      <c r="E13" s="240">
        <v>7500</v>
      </c>
      <c r="F13" s="241">
        <f t="shared" si="8"/>
        <v>7500</v>
      </c>
      <c r="G13" s="238" t="s">
        <v>826</v>
      </c>
      <c r="H13" s="238">
        <f t="shared" si="14"/>
        <v>7500</v>
      </c>
      <c r="I13" s="238">
        <f t="shared" si="9"/>
        <v>1273</v>
      </c>
      <c r="J13" s="238">
        <f t="shared" si="9"/>
        <v>0</v>
      </c>
      <c r="K13" s="242">
        <f t="shared" si="10"/>
        <v>8773</v>
      </c>
      <c r="L13" s="238">
        <v>7500</v>
      </c>
      <c r="M13" s="243">
        <v>1273</v>
      </c>
      <c r="N13" s="243">
        <v>0</v>
      </c>
      <c r="O13" s="242">
        <f t="shared" si="11"/>
        <v>8773</v>
      </c>
      <c r="P13" s="242">
        <f t="shared" si="12"/>
        <v>0</v>
      </c>
      <c r="Q13" s="238">
        <v>0</v>
      </c>
      <c r="R13" s="244">
        <v>0</v>
      </c>
      <c r="S13" s="245">
        <f t="shared" si="13"/>
        <v>0</v>
      </c>
      <c r="T13" s="244">
        <v>0</v>
      </c>
      <c r="U13" s="244">
        <v>0</v>
      </c>
      <c r="V13" s="244"/>
      <c r="W13" s="244"/>
    </row>
    <row r="14" spans="1:23" s="246" customFormat="1" ht="24.95" customHeight="1">
      <c r="A14" s="238">
        <v>8</v>
      </c>
      <c r="B14" s="238">
        <v>134</v>
      </c>
      <c r="C14" s="239" t="s">
        <v>182</v>
      </c>
      <c r="D14" s="238" t="s">
        <v>118</v>
      </c>
      <c r="E14" s="240">
        <v>7500</v>
      </c>
      <c r="F14" s="241">
        <f t="shared" si="8"/>
        <v>7500</v>
      </c>
      <c r="G14" s="238" t="s">
        <v>826</v>
      </c>
      <c r="H14" s="238">
        <f t="shared" si="14"/>
        <v>7500</v>
      </c>
      <c r="I14" s="238">
        <f t="shared" si="9"/>
        <v>1331</v>
      </c>
      <c r="J14" s="238">
        <f t="shared" si="9"/>
        <v>0</v>
      </c>
      <c r="K14" s="242">
        <f t="shared" si="10"/>
        <v>8831</v>
      </c>
      <c r="L14" s="238">
        <v>7500</v>
      </c>
      <c r="M14" s="243">
        <v>1331</v>
      </c>
      <c r="N14" s="243">
        <v>0</v>
      </c>
      <c r="O14" s="242">
        <f t="shared" si="11"/>
        <v>8831</v>
      </c>
      <c r="P14" s="242">
        <f t="shared" si="12"/>
        <v>0</v>
      </c>
      <c r="Q14" s="238">
        <v>0</v>
      </c>
      <c r="R14" s="244">
        <v>0</v>
      </c>
      <c r="S14" s="245">
        <f t="shared" si="13"/>
        <v>0</v>
      </c>
      <c r="T14" s="244">
        <v>0</v>
      </c>
      <c r="U14" s="244">
        <v>0</v>
      </c>
      <c r="V14" s="244"/>
      <c r="W14" s="244"/>
    </row>
    <row r="15" spans="1:23" s="246" customFormat="1" ht="24.95" customHeight="1">
      <c r="A15" s="238">
        <v>9</v>
      </c>
      <c r="B15" s="238">
        <v>135</v>
      </c>
      <c r="C15" s="239" t="s">
        <v>255</v>
      </c>
      <c r="D15" s="238" t="s">
        <v>118</v>
      </c>
      <c r="E15" s="240">
        <v>7500</v>
      </c>
      <c r="F15" s="241">
        <f t="shared" si="8"/>
        <v>7500</v>
      </c>
      <c r="G15" s="238" t="s">
        <v>826</v>
      </c>
      <c r="H15" s="238">
        <f t="shared" si="14"/>
        <v>7500</v>
      </c>
      <c r="I15" s="238">
        <f t="shared" si="9"/>
        <v>1399</v>
      </c>
      <c r="J15" s="238">
        <f t="shared" si="9"/>
        <v>0</v>
      </c>
      <c r="K15" s="242">
        <f t="shared" si="10"/>
        <v>8899</v>
      </c>
      <c r="L15" s="238">
        <v>7500</v>
      </c>
      <c r="M15" s="243">
        <v>1399</v>
      </c>
      <c r="N15" s="243">
        <v>0</v>
      </c>
      <c r="O15" s="242">
        <f t="shared" si="11"/>
        <v>8899</v>
      </c>
      <c r="P15" s="242">
        <f t="shared" si="12"/>
        <v>0</v>
      </c>
      <c r="Q15" s="238">
        <v>0</v>
      </c>
      <c r="R15" s="244">
        <v>0</v>
      </c>
      <c r="S15" s="245">
        <f t="shared" si="13"/>
        <v>0</v>
      </c>
      <c r="T15" s="244">
        <v>0</v>
      </c>
      <c r="U15" s="244">
        <v>0</v>
      </c>
      <c r="V15" s="244"/>
      <c r="W15" s="244"/>
    </row>
    <row r="16" spans="1:23" s="246" customFormat="1" ht="24.95" customHeight="1">
      <c r="A16" s="238">
        <v>10</v>
      </c>
      <c r="B16" s="238">
        <v>136</v>
      </c>
      <c r="C16" s="239" t="s">
        <v>256</v>
      </c>
      <c r="D16" s="238" t="s">
        <v>118</v>
      </c>
      <c r="E16" s="240">
        <v>7500</v>
      </c>
      <c r="F16" s="241">
        <f t="shared" si="8"/>
        <v>7500</v>
      </c>
      <c r="G16" s="238" t="s">
        <v>826</v>
      </c>
      <c r="H16" s="238">
        <f t="shared" si="14"/>
        <v>7500</v>
      </c>
      <c r="I16" s="238">
        <f t="shared" si="9"/>
        <v>1252</v>
      </c>
      <c r="J16" s="238">
        <f t="shared" si="9"/>
        <v>0</v>
      </c>
      <c r="K16" s="242">
        <f t="shared" si="10"/>
        <v>8752</v>
      </c>
      <c r="L16" s="238">
        <v>7500</v>
      </c>
      <c r="M16" s="243">
        <v>1252</v>
      </c>
      <c r="N16" s="243">
        <v>0</v>
      </c>
      <c r="O16" s="242">
        <f t="shared" si="11"/>
        <v>8752</v>
      </c>
      <c r="P16" s="242">
        <f t="shared" si="12"/>
        <v>0</v>
      </c>
      <c r="Q16" s="238">
        <v>0</v>
      </c>
      <c r="R16" s="244">
        <v>0</v>
      </c>
      <c r="S16" s="245">
        <f t="shared" si="13"/>
        <v>0</v>
      </c>
      <c r="T16" s="244">
        <v>0</v>
      </c>
      <c r="U16" s="244">
        <v>0</v>
      </c>
      <c r="V16" s="244"/>
      <c r="W16" s="244"/>
    </row>
    <row r="17" spans="1:23" s="246" customFormat="1" ht="24.95" customHeight="1">
      <c r="A17" s="238">
        <v>11</v>
      </c>
      <c r="B17" s="238">
        <v>137</v>
      </c>
      <c r="C17" s="239" t="s">
        <v>257</v>
      </c>
      <c r="D17" s="238" t="s">
        <v>118</v>
      </c>
      <c r="E17" s="240">
        <v>7500</v>
      </c>
      <c r="F17" s="241">
        <f t="shared" si="8"/>
        <v>7500</v>
      </c>
      <c r="G17" s="238" t="s">
        <v>826</v>
      </c>
      <c r="H17" s="238">
        <f t="shared" si="14"/>
        <v>7500</v>
      </c>
      <c r="I17" s="238">
        <f t="shared" si="9"/>
        <v>1336</v>
      </c>
      <c r="J17" s="238">
        <f t="shared" si="9"/>
        <v>0</v>
      </c>
      <c r="K17" s="242">
        <f t="shared" si="10"/>
        <v>8836</v>
      </c>
      <c r="L17" s="238">
        <v>7500</v>
      </c>
      <c r="M17" s="243">
        <v>1336</v>
      </c>
      <c r="N17" s="243">
        <v>0</v>
      </c>
      <c r="O17" s="242">
        <f t="shared" si="11"/>
        <v>8836</v>
      </c>
      <c r="P17" s="242">
        <f t="shared" si="12"/>
        <v>0</v>
      </c>
      <c r="Q17" s="238">
        <v>0</v>
      </c>
      <c r="R17" s="244">
        <v>0</v>
      </c>
      <c r="S17" s="245">
        <f t="shared" si="13"/>
        <v>0</v>
      </c>
      <c r="T17" s="244">
        <v>0</v>
      </c>
      <c r="U17" s="244">
        <v>0</v>
      </c>
      <c r="V17" s="244"/>
      <c r="W17" s="244"/>
    </row>
    <row r="18" spans="1:23" s="246" customFormat="1" ht="24.95" customHeight="1">
      <c r="A18" s="238">
        <v>12</v>
      </c>
      <c r="B18" s="238">
        <v>138</v>
      </c>
      <c r="C18" s="239" t="s">
        <v>194</v>
      </c>
      <c r="D18" s="238" t="s">
        <v>118</v>
      </c>
      <c r="E18" s="240">
        <v>5000</v>
      </c>
      <c r="F18" s="241">
        <f t="shared" si="8"/>
        <v>5000</v>
      </c>
      <c r="G18" s="238" t="s">
        <v>827</v>
      </c>
      <c r="H18" s="238">
        <f t="shared" si="14"/>
        <v>5000</v>
      </c>
      <c r="I18" s="238">
        <f t="shared" si="9"/>
        <v>844</v>
      </c>
      <c r="J18" s="238">
        <f t="shared" si="9"/>
        <v>0</v>
      </c>
      <c r="K18" s="242">
        <f t="shared" si="10"/>
        <v>5844</v>
      </c>
      <c r="L18" s="238">
        <v>5000</v>
      </c>
      <c r="M18" s="243">
        <v>844</v>
      </c>
      <c r="N18" s="243">
        <v>0</v>
      </c>
      <c r="O18" s="242">
        <f t="shared" si="11"/>
        <v>5844</v>
      </c>
      <c r="P18" s="242">
        <f t="shared" si="12"/>
        <v>0</v>
      </c>
      <c r="Q18" s="238">
        <v>0</v>
      </c>
      <c r="R18" s="244">
        <v>0</v>
      </c>
      <c r="S18" s="245">
        <f t="shared" si="13"/>
        <v>0</v>
      </c>
      <c r="T18" s="244">
        <v>0</v>
      </c>
      <c r="U18" s="244">
        <v>0</v>
      </c>
      <c r="V18" s="244"/>
      <c r="W18" s="244"/>
    </row>
    <row r="19" spans="1:23" s="246" customFormat="1" ht="24.95" customHeight="1">
      <c r="A19" s="238">
        <v>13</v>
      </c>
      <c r="B19" s="238">
        <v>139</v>
      </c>
      <c r="C19" s="239" t="s">
        <v>258</v>
      </c>
      <c r="D19" s="238" t="s">
        <v>118</v>
      </c>
      <c r="E19" s="240">
        <v>5000</v>
      </c>
      <c r="F19" s="241">
        <f t="shared" si="8"/>
        <v>5000</v>
      </c>
      <c r="G19" s="238" t="s">
        <v>827</v>
      </c>
      <c r="H19" s="238">
        <f t="shared" si="14"/>
        <v>5000</v>
      </c>
      <c r="I19" s="238">
        <f t="shared" si="9"/>
        <v>896</v>
      </c>
      <c r="J19" s="238">
        <f t="shared" si="9"/>
        <v>0</v>
      </c>
      <c r="K19" s="242">
        <f t="shared" si="10"/>
        <v>5896</v>
      </c>
      <c r="L19" s="238">
        <v>5000</v>
      </c>
      <c r="M19" s="243">
        <v>896</v>
      </c>
      <c r="N19" s="243">
        <v>0</v>
      </c>
      <c r="O19" s="242">
        <f t="shared" si="11"/>
        <v>5896</v>
      </c>
      <c r="P19" s="242">
        <f t="shared" si="12"/>
        <v>0</v>
      </c>
      <c r="Q19" s="238">
        <v>0</v>
      </c>
      <c r="R19" s="244">
        <v>0</v>
      </c>
      <c r="S19" s="245">
        <f t="shared" si="13"/>
        <v>0</v>
      </c>
      <c r="T19" s="244">
        <v>0</v>
      </c>
      <c r="U19" s="244">
        <v>0</v>
      </c>
      <c r="V19" s="244"/>
      <c r="W19" s="244"/>
    </row>
    <row r="20" spans="1:23" s="246" customFormat="1" ht="24.95" customHeight="1">
      <c r="A20" s="238">
        <v>14</v>
      </c>
      <c r="B20" s="238">
        <v>140</v>
      </c>
      <c r="C20" s="239" t="s">
        <v>259</v>
      </c>
      <c r="D20" s="238" t="s">
        <v>118</v>
      </c>
      <c r="E20" s="240">
        <v>5000</v>
      </c>
      <c r="F20" s="241">
        <f t="shared" si="8"/>
        <v>5000</v>
      </c>
      <c r="G20" s="238" t="s">
        <v>827</v>
      </c>
      <c r="H20" s="238">
        <f t="shared" si="14"/>
        <v>5000</v>
      </c>
      <c r="I20" s="238">
        <f t="shared" si="9"/>
        <v>944</v>
      </c>
      <c r="J20" s="238">
        <f t="shared" si="9"/>
        <v>0</v>
      </c>
      <c r="K20" s="242">
        <f t="shared" si="10"/>
        <v>5944</v>
      </c>
      <c r="L20" s="238">
        <v>5000</v>
      </c>
      <c r="M20" s="243">
        <v>944</v>
      </c>
      <c r="N20" s="243">
        <v>0</v>
      </c>
      <c r="O20" s="242">
        <f t="shared" si="11"/>
        <v>5944</v>
      </c>
      <c r="P20" s="242">
        <f t="shared" si="12"/>
        <v>0</v>
      </c>
      <c r="Q20" s="238">
        <v>0</v>
      </c>
      <c r="R20" s="244">
        <v>0</v>
      </c>
      <c r="S20" s="245">
        <f t="shared" si="13"/>
        <v>0</v>
      </c>
      <c r="T20" s="244">
        <v>0</v>
      </c>
      <c r="U20" s="244">
        <v>0</v>
      </c>
      <c r="V20" s="244"/>
      <c r="W20" s="244"/>
    </row>
    <row r="21" spans="1:23" s="246" customFormat="1" ht="24.95" customHeight="1">
      <c r="A21" s="238">
        <v>15</v>
      </c>
      <c r="B21" s="238">
        <v>141</v>
      </c>
      <c r="C21" s="239" t="s">
        <v>260</v>
      </c>
      <c r="D21" s="238" t="s">
        <v>118</v>
      </c>
      <c r="E21" s="240">
        <v>5000</v>
      </c>
      <c r="F21" s="241">
        <f t="shared" si="8"/>
        <v>5000</v>
      </c>
      <c r="G21" s="238" t="s">
        <v>827</v>
      </c>
      <c r="H21" s="238">
        <f t="shared" si="14"/>
        <v>5000</v>
      </c>
      <c r="I21" s="238">
        <f t="shared" si="9"/>
        <v>1026</v>
      </c>
      <c r="J21" s="238">
        <f t="shared" si="9"/>
        <v>0</v>
      </c>
      <c r="K21" s="242">
        <f t="shared" si="10"/>
        <v>6026</v>
      </c>
      <c r="L21" s="238">
        <v>5000</v>
      </c>
      <c r="M21" s="243">
        <v>1026</v>
      </c>
      <c r="N21" s="243">
        <v>0</v>
      </c>
      <c r="O21" s="242">
        <f t="shared" si="11"/>
        <v>6026</v>
      </c>
      <c r="P21" s="242">
        <f t="shared" si="12"/>
        <v>0</v>
      </c>
      <c r="Q21" s="238">
        <v>0</v>
      </c>
      <c r="R21" s="244">
        <v>0</v>
      </c>
      <c r="S21" s="245">
        <f t="shared" si="13"/>
        <v>0</v>
      </c>
      <c r="T21" s="244">
        <v>0</v>
      </c>
      <c r="U21" s="244">
        <v>0</v>
      </c>
      <c r="V21" s="244"/>
      <c r="W21" s="244"/>
    </row>
    <row r="22" spans="1:23" s="246" customFormat="1" ht="24.95" customHeight="1">
      <c r="A22" s="238">
        <v>16</v>
      </c>
      <c r="B22" s="238">
        <v>143</v>
      </c>
      <c r="C22" s="239" t="s">
        <v>261</v>
      </c>
      <c r="D22" s="238" t="s">
        <v>118</v>
      </c>
      <c r="E22" s="240">
        <v>5000</v>
      </c>
      <c r="F22" s="241">
        <f t="shared" si="8"/>
        <v>5000</v>
      </c>
      <c r="G22" s="238" t="s">
        <v>827</v>
      </c>
      <c r="H22" s="238">
        <f t="shared" si="14"/>
        <v>5000</v>
      </c>
      <c r="I22" s="238">
        <f t="shared" si="9"/>
        <v>845</v>
      </c>
      <c r="J22" s="238">
        <f t="shared" si="9"/>
        <v>0</v>
      </c>
      <c r="K22" s="242">
        <f t="shared" si="10"/>
        <v>5845</v>
      </c>
      <c r="L22" s="238">
        <v>5000</v>
      </c>
      <c r="M22" s="243">
        <v>845</v>
      </c>
      <c r="N22" s="243">
        <v>0</v>
      </c>
      <c r="O22" s="242">
        <f t="shared" si="11"/>
        <v>5845</v>
      </c>
      <c r="P22" s="242">
        <f t="shared" si="12"/>
        <v>0</v>
      </c>
      <c r="Q22" s="238">
        <v>0</v>
      </c>
      <c r="R22" s="244">
        <v>0</v>
      </c>
      <c r="S22" s="245">
        <f t="shared" si="13"/>
        <v>0</v>
      </c>
      <c r="T22" s="244">
        <v>0</v>
      </c>
      <c r="U22" s="244">
        <v>0</v>
      </c>
      <c r="V22" s="244"/>
      <c r="W22" s="244"/>
    </row>
    <row r="23" spans="1:23" s="246" customFormat="1" ht="24.95" customHeight="1">
      <c r="A23" s="238">
        <v>17</v>
      </c>
      <c r="B23" s="238">
        <v>144</v>
      </c>
      <c r="C23" s="239" t="s">
        <v>262</v>
      </c>
      <c r="D23" s="238" t="s">
        <v>118</v>
      </c>
      <c r="E23" s="240">
        <v>7500</v>
      </c>
      <c r="F23" s="241">
        <f t="shared" si="8"/>
        <v>7500</v>
      </c>
      <c r="G23" s="238" t="s">
        <v>827</v>
      </c>
      <c r="H23" s="238">
        <f t="shared" si="14"/>
        <v>7500</v>
      </c>
      <c r="I23" s="238">
        <f t="shared" si="9"/>
        <v>1299</v>
      </c>
      <c r="J23" s="238">
        <f t="shared" si="9"/>
        <v>0</v>
      </c>
      <c r="K23" s="242">
        <f t="shared" si="10"/>
        <v>8799</v>
      </c>
      <c r="L23" s="238">
        <v>7500</v>
      </c>
      <c r="M23" s="243">
        <v>1299</v>
      </c>
      <c r="N23" s="243">
        <v>0</v>
      </c>
      <c r="O23" s="242">
        <f t="shared" si="11"/>
        <v>8799</v>
      </c>
      <c r="P23" s="242">
        <f t="shared" si="12"/>
        <v>0</v>
      </c>
      <c r="Q23" s="238">
        <v>0</v>
      </c>
      <c r="R23" s="244">
        <v>0</v>
      </c>
      <c r="S23" s="245">
        <f t="shared" si="13"/>
        <v>0</v>
      </c>
      <c r="T23" s="244">
        <v>0</v>
      </c>
      <c r="U23" s="244">
        <v>0</v>
      </c>
      <c r="V23" s="244"/>
      <c r="W23" s="244"/>
    </row>
    <row r="24" spans="1:23" s="246" customFormat="1" ht="24.95" customHeight="1">
      <c r="A24" s="238">
        <v>18</v>
      </c>
      <c r="B24" s="238">
        <v>145</v>
      </c>
      <c r="C24" s="239" t="s">
        <v>263</v>
      </c>
      <c r="D24" s="238" t="s">
        <v>118</v>
      </c>
      <c r="E24" s="240">
        <v>5000</v>
      </c>
      <c r="F24" s="241">
        <f t="shared" si="8"/>
        <v>5000</v>
      </c>
      <c r="G24" s="238" t="s">
        <v>827</v>
      </c>
      <c r="H24" s="238">
        <f t="shared" si="14"/>
        <v>5000</v>
      </c>
      <c r="I24" s="238">
        <f t="shared" si="9"/>
        <v>847</v>
      </c>
      <c r="J24" s="238">
        <f t="shared" si="9"/>
        <v>0</v>
      </c>
      <c r="K24" s="242">
        <f t="shared" si="10"/>
        <v>5847</v>
      </c>
      <c r="L24" s="238">
        <v>5000</v>
      </c>
      <c r="M24" s="243">
        <v>847</v>
      </c>
      <c r="N24" s="243">
        <v>0</v>
      </c>
      <c r="O24" s="242">
        <f t="shared" si="11"/>
        <v>5847</v>
      </c>
      <c r="P24" s="242">
        <f t="shared" si="12"/>
        <v>0</v>
      </c>
      <c r="Q24" s="238">
        <v>0</v>
      </c>
      <c r="R24" s="244">
        <v>0</v>
      </c>
      <c r="S24" s="245">
        <f t="shared" si="13"/>
        <v>0</v>
      </c>
      <c r="T24" s="244">
        <v>0</v>
      </c>
      <c r="U24" s="244">
        <v>0</v>
      </c>
      <c r="V24" s="244"/>
      <c r="W24" s="244"/>
    </row>
    <row r="25" spans="1:23" s="246" customFormat="1" ht="24.95" customHeight="1">
      <c r="A25" s="238">
        <v>19</v>
      </c>
      <c r="B25" s="238">
        <v>146</v>
      </c>
      <c r="C25" s="239" t="s">
        <v>220</v>
      </c>
      <c r="D25" s="238" t="s">
        <v>118</v>
      </c>
      <c r="E25" s="240">
        <v>5000</v>
      </c>
      <c r="F25" s="241">
        <f t="shared" si="8"/>
        <v>5000</v>
      </c>
      <c r="G25" s="238" t="s">
        <v>827</v>
      </c>
      <c r="H25" s="238">
        <f t="shared" si="14"/>
        <v>5000</v>
      </c>
      <c r="I25" s="238">
        <f t="shared" si="9"/>
        <v>1018</v>
      </c>
      <c r="J25" s="238">
        <f t="shared" si="9"/>
        <v>0</v>
      </c>
      <c r="K25" s="242">
        <f t="shared" si="10"/>
        <v>6018</v>
      </c>
      <c r="L25" s="238">
        <v>5000</v>
      </c>
      <c r="M25" s="243">
        <v>1018</v>
      </c>
      <c r="N25" s="243">
        <v>0</v>
      </c>
      <c r="O25" s="242">
        <f t="shared" si="11"/>
        <v>6018</v>
      </c>
      <c r="P25" s="242">
        <f t="shared" si="12"/>
        <v>0</v>
      </c>
      <c r="Q25" s="238">
        <v>0</v>
      </c>
      <c r="R25" s="244">
        <v>0</v>
      </c>
      <c r="S25" s="245">
        <f t="shared" si="13"/>
        <v>0</v>
      </c>
      <c r="T25" s="244">
        <v>0</v>
      </c>
      <c r="U25" s="244">
        <v>0</v>
      </c>
      <c r="V25" s="244"/>
      <c r="W25" s="244"/>
    </row>
    <row r="26" spans="1:23" s="246" customFormat="1" ht="24.95" customHeight="1">
      <c r="A26" s="238">
        <v>20</v>
      </c>
      <c r="B26" s="238">
        <v>147</v>
      </c>
      <c r="C26" s="239" t="s">
        <v>264</v>
      </c>
      <c r="D26" s="238" t="s">
        <v>118</v>
      </c>
      <c r="E26" s="240">
        <v>7500</v>
      </c>
      <c r="F26" s="241">
        <f t="shared" si="8"/>
        <v>7500</v>
      </c>
      <c r="G26" s="238" t="s">
        <v>827</v>
      </c>
      <c r="H26" s="238">
        <f t="shared" si="14"/>
        <v>7500</v>
      </c>
      <c r="I26" s="238">
        <f t="shared" si="9"/>
        <v>1253</v>
      </c>
      <c r="J26" s="238">
        <f t="shared" si="9"/>
        <v>0</v>
      </c>
      <c r="K26" s="242">
        <f t="shared" si="10"/>
        <v>8753</v>
      </c>
      <c r="L26" s="238">
        <v>7500</v>
      </c>
      <c r="M26" s="243">
        <v>1253</v>
      </c>
      <c r="N26" s="243">
        <v>0</v>
      </c>
      <c r="O26" s="242">
        <f t="shared" si="11"/>
        <v>8753</v>
      </c>
      <c r="P26" s="242">
        <f t="shared" si="12"/>
        <v>0</v>
      </c>
      <c r="Q26" s="238">
        <v>0</v>
      </c>
      <c r="R26" s="244">
        <v>0</v>
      </c>
      <c r="S26" s="245">
        <f t="shared" si="13"/>
        <v>0</v>
      </c>
      <c r="T26" s="244">
        <v>0</v>
      </c>
      <c r="U26" s="244">
        <v>0</v>
      </c>
      <c r="V26" s="244"/>
      <c r="W26" s="244"/>
    </row>
    <row r="27" spans="1:23" s="246" customFormat="1" ht="24.95" customHeight="1">
      <c r="A27" s="238">
        <v>21</v>
      </c>
      <c r="B27" s="238">
        <v>148</v>
      </c>
      <c r="C27" s="239" t="s">
        <v>214</v>
      </c>
      <c r="D27" s="238" t="s">
        <v>118</v>
      </c>
      <c r="E27" s="240">
        <v>5000</v>
      </c>
      <c r="F27" s="241">
        <f t="shared" si="8"/>
        <v>5000</v>
      </c>
      <c r="G27" s="238" t="s">
        <v>827</v>
      </c>
      <c r="H27" s="238">
        <f t="shared" si="14"/>
        <v>5000</v>
      </c>
      <c r="I27" s="238">
        <f t="shared" si="9"/>
        <v>1055</v>
      </c>
      <c r="J27" s="238">
        <f t="shared" si="9"/>
        <v>0</v>
      </c>
      <c r="K27" s="242">
        <f t="shared" si="10"/>
        <v>6055</v>
      </c>
      <c r="L27" s="238">
        <v>5000</v>
      </c>
      <c r="M27" s="243">
        <v>1055</v>
      </c>
      <c r="N27" s="243">
        <v>0</v>
      </c>
      <c r="O27" s="242">
        <f t="shared" si="11"/>
        <v>6055</v>
      </c>
      <c r="P27" s="242">
        <f t="shared" si="12"/>
        <v>0</v>
      </c>
      <c r="Q27" s="238">
        <v>0</v>
      </c>
      <c r="R27" s="244">
        <v>0</v>
      </c>
      <c r="S27" s="245">
        <f t="shared" si="13"/>
        <v>0</v>
      </c>
      <c r="T27" s="244">
        <v>0</v>
      </c>
      <c r="U27" s="244">
        <v>0</v>
      </c>
      <c r="V27" s="244"/>
      <c r="W27" s="244"/>
    </row>
    <row r="28" spans="1:23" s="246" customFormat="1" ht="24.95" customHeight="1">
      <c r="A28" s="238">
        <v>22</v>
      </c>
      <c r="B28" s="238">
        <v>149</v>
      </c>
      <c r="C28" s="239" t="s">
        <v>265</v>
      </c>
      <c r="D28" s="252">
        <v>35807</v>
      </c>
      <c r="E28" s="240">
        <v>5000</v>
      </c>
      <c r="F28" s="241">
        <f t="shared" si="8"/>
        <v>5000</v>
      </c>
      <c r="G28" s="252">
        <v>36164</v>
      </c>
      <c r="H28" s="238">
        <f t="shared" si="14"/>
        <v>5000</v>
      </c>
      <c r="I28" s="238">
        <f t="shared" si="9"/>
        <v>1016</v>
      </c>
      <c r="J28" s="238">
        <f t="shared" si="9"/>
        <v>0</v>
      </c>
      <c r="K28" s="242">
        <f t="shared" si="10"/>
        <v>6016</v>
      </c>
      <c r="L28" s="238">
        <v>5000</v>
      </c>
      <c r="M28" s="243">
        <v>1016</v>
      </c>
      <c r="N28" s="243">
        <v>0</v>
      </c>
      <c r="O28" s="242">
        <f t="shared" si="11"/>
        <v>6016</v>
      </c>
      <c r="P28" s="242">
        <f t="shared" si="12"/>
        <v>0</v>
      </c>
      <c r="Q28" s="238">
        <v>0</v>
      </c>
      <c r="R28" s="244">
        <v>0</v>
      </c>
      <c r="S28" s="245">
        <f t="shared" si="13"/>
        <v>0</v>
      </c>
      <c r="T28" s="244">
        <v>0</v>
      </c>
      <c r="U28" s="244">
        <v>0</v>
      </c>
      <c r="V28" s="244"/>
      <c r="W28" s="244"/>
    </row>
    <row r="29" spans="1:23" s="246" customFormat="1" ht="24.95" customHeight="1">
      <c r="A29" s="238">
        <v>23</v>
      </c>
      <c r="B29" s="238">
        <v>150</v>
      </c>
      <c r="C29" s="239" t="s">
        <v>266</v>
      </c>
      <c r="D29" s="252">
        <v>35807</v>
      </c>
      <c r="E29" s="240">
        <v>5000</v>
      </c>
      <c r="F29" s="241">
        <f t="shared" si="8"/>
        <v>5000</v>
      </c>
      <c r="G29" s="252">
        <v>36164</v>
      </c>
      <c r="H29" s="238">
        <f t="shared" si="14"/>
        <v>5000</v>
      </c>
      <c r="I29" s="238">
        <f t="shared" si="9"/>
        <v>827</v>
      </c>
      <c r="J29" s="238">
        <f t="shared" si="9"/>
        <v>0</v>
      </c>
      <c r="K29" s="242">
        <f t="shared" si="10"/>
        <v>5827</v>
      </c>
      <c r="L29" s="238">
        <v>5000</v>
      </c>
      <c r="M29" s="243">
        <v>827</v>
      </c>
      <c r="N29" s="243">
        <v>0</v>
      </c>
      <c r="O29" s="242">
        <f t="shared" si="11"/>
        <v>5827</v>
      </c>
      <c r="P29" s="242">
        <f t="shared" si="12"/>
        <v>0</v>
      </c>
      <c r="Q29" s="238">
        <v>0</v>
      </c>
      <c r="R29" s="244">
        <v>0</v>
      </c>
      <c r="S29" s="245">
        <f t="shared" si="13"/>
        <v>0</v>
      </c>
      <c r="T29" s="244">
        <v>0</v>
      </c>
      <c r="U29" s="244">
        <v>0</v>
      </c>
      <c r="V29" s="244"/>
      <c r="W29" s="244"/>
    </row>
    <row r="30" spans="1:23" s="246" customFormat="1" ht="24.95" customHeight="1">
      <c r="A30" s="238">
        <v>24</v>
      </c>
      <c r="B30" s="238">
        <v>151</v>
      </c>
      <c r="C30" s="239" t="s">
        <v>221</v>
      </c>
      <c r="D30" s="252">
        <v>35807</v>
      </c>
      <c r="E30" s="240">
        <v>5000</v>
      </c>
      <c r="F30" s="241">
        <f t="shared" si="8"/>
        <v>5000</v>
      </c>
      <c r="G30" s="252">
        <v>36164</v>
      </c>
      <c r="H30" s="238">
        <f t="shared" si="14"/>
        <v>5000</v>
      </c>
      <c r="I30" s="238">
        <f t="shared" si="9"/>
        <v>976</v>
      </c>
      <c r="J30" s="238">
        <f t="shared" si="9"/>
        <v>0</v>
      </c>
      <c r="K30" s="242">
        <f t="shared" si="10"/>
        <v>5976</v>
      </c>
      <c r="L30" s="238">
        <v>5000</v>
      </c>
      <c r="M30" s="243">
        <v>976</v>
      </c>
      <c r="N30" s="243">
        <v>0</v>
      </c>
      <c r="O30" s="242">
        <f t="shared" si="11"/>
        <v>5976</v>
      </c>
      <c r="P30" s="242">
        <f t="shared" si="12"/>
        <v>0</v>
      </c>
      <c r="Q30" s="238">
        <v>0</v>
      </c>
      <c r="R30" s="244">
        <v>0</v>
      </c>
      <c r="S30" s="245">
        <f t="shared" si="13"/>
        <v>0</v>
      </c>
      <c r="T30" s="244">
        <v>0</v>
      </c>
      <c r="U30" s="244">
        <v>0</v>
      </c>
      <c r="V30" s="244"/>
      <c r="W30" s="244"/>
    </row>
    <row r="31" spans="1:23" s="246" customFormat="1" ht="24.95" customHeight="1">
      <c r="A31" s="238">
        <v>25</v>
      </c>
      <c r="B31" s="238">
        <v>152</v>
      </c>
      <c r="C31" s="239" t="s">
        <v>267</v>
      </c>
      <c r="D31" s="252">
        <v>35807</v>
      </c>
      <c r="E31" s="240">
        <v>5000</v>
      </c>
      <c r="F31" s="241">
        <f t="shared" si="8"/>
        <v>5000</v>
      </c>
      <c r="G31" s="252">
        <v>36164</v>
      </c>
      <c r="H31" s="238">
        <f t="shared" si="14"/>
        <v>5000</v>
      </c>
      <c r="I31" s="238">
        <f t="shared" si="9"/>
        <v>917</v>
      </c>
      <c r="J31" s="238">
        <f t="shared" si="9"/>
        <v>0</v>
      </c>
      <c r="K31" s="242">
        <f t="shared" si="10"/>
        <v>5917</v>
      </c>
      <c r="L31" s="238">
        <v>5000</v>
      </c>
      <c r="M31" s="243">
        <v>917</v>
      </c>
      <c r="N31" s="243">
        <v>0</v>
      </c>
      <c r="O31" s="242">
        <f t="shared" si="11"/>
        <v>5917</v>
      </c>
      <c r="P31" s="242">
        <f t="shared" si="12"/>
        <v>0</v>
      </c>
      <c r="Q31" s="238">
        <v>0</v>
      </c>
      <c r="R31" s="244">
        <v>0</v>
      </c>
      <c r="S31" s="245">
        <f t="shared" si="13"/>
        <v>0</v>
      </c>
      <c r="T31" s="244">
        <v>0</v>
      </c>
      <c r="U31" s="244">
        <v>0</v>
      </c>
      <c r="V31" s="244"/>
      <c r="W31" s="244"/>
    </row>
    <row r="32" spans="1:23" s="246" customFormat="1" ht="24.95" customHeight="1">
      <c r="A32" s="238">
        <v>26</v>
      </c>
      <c r="B32" s="238">
        <v>155</v>
      </c>
      <c r="C32" s="239" t="s">
        <v>191</v>
      </c>
      <c r="D32" s="252">
        <v>35807</v>
      </c>
      <c r="E32" s="240">
        <v>5000</v>
      </c>
      <c r="F32" s="241">
        <f t="shared" ref="F32:F40" si="15">SUM(E32:E32)</f>
        <v>5000</v>
      </c>
      <c r="G32" s="252">
        <v>36164</v>
      </c>
      <c r="H32" s="238">
        <f t="shared" si="14"/>
        <v>5000</v>
      </c>
      <c r="I32" s="238">
        <f t="shared" si="9"/>
        <v>847</v>
      </c>
      <c r="J32" s="238">
        <f t="shared" si="9"/>
        <v>0</v>
      </c>
      <c r="K32" s="242">
        <f t="shared" si="10"/>
        <v>5847</v>
      </c>
      <c r="L32" s="238">
        <v>5000</v>
      </c>
      <c r="M32" s="243">
        <v>847</v>
      </c>
      <c r="N32" s="243">
        <v>0</v>
      </c>
      <c r="O32" s="242">
        <f t="shared" si="11"/>
        <v>5847</v>
      </c>
      <c r="P32" s="242">
        <f t="shared" si="12"/>
        <v>0</v>
      </c>
      <c r="Q32" s="238">
        <v>0</v>
      </c>
      <c r="R32" s="244">
        <v>0</v>
      </c>
      <c r="S32" s="245">
        <f t="shared" si="13"/>
        <v>0</v>
      </c>
      <c r="T32" s="244">
        <v>0</v>
      </c>
      <c r="U32" s="244">
        <v>0</v>
      </c>
      <c r="V32" s="244"/>
      <c r="W32" s="244"/>
    </row>
    <row r="33" spans="1:23" s="246" customFormat="1" ht="24.95" customHeight="1">
      <c r="A33" s="238">
        <v>27</v>
      </c>
      <c r="B33" s="238">
        <v>156</v>
      </c>
      <c r="C33" s="239" t="s">
        <v>270</v>
      </c>
      <c r="D33" s="252">
        <v>35807</v>
      </c>
      <c r="E33" s="240">
        <v>5000</v>
      </c>
      <c r="F33" s="241">
        <f t="shared" si="15"/>
        <v>5000</v>
      </c>
      <c r="G33" s="252">
        <v>36164</v>
      </c>
      <c r="H33" s="238">
        <f t="shared" si="14"/>
        <v>5000</v>
      </c>
      <c r="I33" s="238">
        <f t="shared" si="9"/>
        <v>788</v>
      </c>
      <c r="J33" s="238">
        <f t="shared" si="9"/>
        <v>0</v>
      </c>
      <c r="K33" s="242">
        <f t="shared" si="10"/>
        <v>5788</v>
      </c>
      <c r="L33" s="238">
        <v>5000</v>
      </c>
      <c r="M33" s="243">
        <v>788</v>
      </c>
      <c r="N33" s="243">
        <v>0</v>
      </c>
      <c r="O33" s="242">
        <f t="shared" si="11"/>
        <v>5788</v>
      </c>
      <c r="P33" s="242">
        <f t="shared" si="12"/>
        <v>0</v>
      </c>
      <c r="Q33" s="238">
        <v>0</v>
      </c>
      <c r="R33" s="244">
        <v>0</v>
      </c>
      <c r="S33" s="245">
        <f t="shared" si="13"/>
        <v>0</v>
      </c>
      <c r="T33" s="244">
        <v>0</v>
      </c>
      <c r="U33" s="244">
        <v>0</v>
      </c>
      <c r="V33" s="244"/>
      <c r="W33" s="244"/>
    </row>
    <row r="34" spans="1:23" s="246" customFormat="1" ht="24.95" customHeight="1">
      <c r="A34" s="238">
        <v>28</v>
      </c>
      <c r="B34" s="238">
        <v>157</v>
      </c>
      <c r="C34" s="239" t="s">
        <v>271</v>
      </c>
      <c r="D34" s="252">
        <v>35807</v>
      </c>
      <c r="E34" s="240">
        <v>5000</v>
      </c>
      <c r="F34" s="241">
        <f t="shared" si="15"/>
        <v>5000</v>
      </c>
      <c r="G34" s="252">
        <v>36164</v>
      </c>
      <c r="H34" s="238">
        <f t="shared" si="14"/>
        <v>5000</v>
      </c>
      <c r="I34" s="238">
        <f t="shared" si="9"/>
        <v>1421</v>
      </c>
      <c r="J34" s="238">
        <f t="shared" si="9"/>
        <v>0</v>
      </c>
      <c r="K34" s="242">
        <f t="shared" si="10"/>
        <v>6421</v>
      </c>
      <c r="L34" s="238">
        <v>5000</v>
      </c>
      <c r="M34" s="243">
        <v>1421</v>
      </c>
      <c r="N34" s="243">
        <v>0</v>
      </c>
      <c r="O34" s="242">
        <f t="shared" si="11"/>
        <v>6421</v>
      </c>
      <c r="P34" s="242">
        <f t="shared" si="12"/>
        <v>0</v>
      </c>
      <c r="Q34" s="238">
        <v>0</v>
      </c>
      <c r="R34" s="244">
        <v>0</v>
      </c>
      <c r="S34" s="245">
        <f t="shared" si="13"/>
        <v>0</v>
      </c>
      <c r="T34" s="244">
        <v>0</v>
      </c>
      <c r="U34" s="244">
        <v>0</v>
      </c>
      <c r="V34" s="244"/>
      <c r="W34" s="244"/>
    </row>
    <row r="35" spans="1:23" s="246" customFormat="1" ht="24.95" customHeight="1">
      <c r="A35" s="238">
        <v>29</v>
      </c>
      <c r="B35" s="238">
        <v>158</v>
      </c>
      <c r="C35" s="239" t="s">
        <v>272</v>
      </c>
      <c r="D35" s="252">
        <v>35807</v>
      </c>
      <c r="E35" s="240">
        <v>5000</v>
      </c>
      <c r="F35" s="241">
        <f t="shared" si="15"/>
        <v>5000</v>
      </c>
      <c r="G35" s="252">
        <v>36164</v>
      </c>
      <c r="H35" s="238">
        <f t="shared" si="14"/>
        <v>5000</v>
      </c>
      <c r="I35" s="238">
        <f t="shared" si="9"/>
        <v>847</v>
      </c>
      <c r="J35" s="238">
        <f t="shared" si="9"/>
        <v>0</v>
      </c>
      <c r="K35" s="242">
        <f t="shared" si="10"/>
        <v>5847</v>
      </c>
      <c r="L35" s="238">
        <v>5000</v>
      </c>
      <c r="M35" s="243">
        <v>847</v>
      </c>
      <c r="N35" s="243">
        <v>0</v>
      </c>
      <c r="O35" s="242">
        <f t="shared" si="11"/>
        <v>5847</v>
      </c>
      <c r="P35" s="242">
        <f t="shared" si="12"/>
        <v>0</v>
      </c>
      <c r="Q35" s="238">
        <v>0</v>
      </c>
      <c r="R35" s="244">
        <v>0</v>
      </c>
      <c r="S35" s="245">
        <f t="shared" si="13"/>
        <v>0</v>
      </c>
      <c r="T35" s="244">
        <v>0</v>
      </c>
      <c r="U35" s="244">
        <v>0</v>
      </c>
      <c r="V35" s="244"/>
      <c r="W35" s="244"/>
    </row>
    <row r="36" spans="1:23" s="246" customFormat="1" ht="24.95" customHeight="1">
      <c r="A36" s="238">
        <v>30</v>
      </c>
      <c r="B36" s="238">
        <v>159</v>
      </c>
      <c r="C36" s="239" t="s">
        <v>273</v>
      </c>
      <c r="D36" s="252">
        <v>35807</v>
      </c>
      <c r="E36" s="240">
        <v>5000</v>
      </c>
      <c r="F36" s="241">
        <f t="shared" si="15"/>
        <v>5000</v>
      </c>
      <c r="G36" s="252">
        <v>36164</v>
      </c>
      <c r="H36" s="238">
        <f t="shared" si="14"/>
        <v>5000</v>
      </c>
      <c r="I36" s="238">
        <f t="shared" si="9"/>
        <v>537</v>
      </c>
      <c r="J36" s="238">
        <f t="shared" si="9"/>
        <v>0</v>
      </c>
      <c r="K36" s="242">
        <f t="shared" si="10"/>
        <v>5537</v>
      </c>
      <c r="L36" s="238">
        <v>5000</v>
      </c>
      <c r="M36" s="243">
        <v>537</v>
      </c>
      <c r="N36" s="243">
        <v>0</v>
      </c>
      <c r="O36" s="242">
        <f t="shared" si="11"/>
        <v>5537</v>
      </c>
      <c r="P36" s="242">
        <f t="shared" si="12"/>
        <v>0</v>
      </c>
      <c r="Q36" s="238">
        <v>0</v>
      </c>
      <c r="R36" s="244">
        <v>0</v>
      </c>
      <c r="S36" s="245">
        <f t="shared" si="13"/>
        <v>0</v>
      </c>
      <c r="T36" s="244">
        <v>0</v>
      </c>
      <c r="U36" s="244">
        <v>0</v>
      </c>
      <c r="V36" s="244"/>
      <c r="W36" s="244"/>
    </row>
    <row r="37" spans="1:23" s="246" customFormat="1" ht="24.95" customHeight="1">
      <c r="A37" s="238">
        <v>31</v>
      </c>
      <c r="B37" s="238">
        <v>160</v>
      </c>
      <c r="C37" s="239" t="s">
        <v>274</v>
      </c>
      <c r="D37" s="252">
        <v>35807</v>
      </c>
      <c r="E37" s="240">
        <v>5000</v>
      </c>
      <c r="F37" s="241">
        <f t="shared" si="15"/>
        <v>5000</v>
      </c>
      <c r="G37" s="252">
        <v>36164</v>
      </c>
      <c r="H37" s="238">
        <f t="shared" si="14"/>
        <v>5000</v>
      </c>
      <c r="I37" s="238">
        <f t="shared" si="9"/>
        <v>922</v>
      </c>
      <c r="J37" s="238">
        <f t="shared" si="9"/>
        <v>0</v>
      </c>
      <c r="K37" s="242">
        <f t="shared" si="10"/>
        <v>5922</v>
      </c>
      <c r="L37" s="238">
        <v>5000</v>
      </c>
      <c r="M37" s="243">
        <v>922</v>
      </c>
      <c r="N37" s="243">
        <v>0</v>
      </c>
      <c r="O37" s="242">
        <f t="shared" si="11"/>
        <v>5922</v>
      </c>
      <c r="P37" s="242">
        <f t="shared" si="12"/>
        <v>0</v>
      </c>
      <c r="Q37" s="238">
        <v>0</v>
      </c>
      <c r="R37" s="244">
        <v>0</v>
      </c>
      <c r="S37" s="245">
        <f t="shared" si="13"/>
        <v>0</v>
      </c>
      <c r="T37" s="244">
        <v>0</v>
      </c>
      <c r="U37" s="244">
        <v>0</v>
      </c>
      <c r="V37" s="244"/>
      <c r="W37" s="244"/>
    </row>
    <row r="38" spans="1:23" s="246" customFormat="1" ht="24.95" customHeight="1">
      <c r="A38" s="238">
        <v>32</v>
      </c>
      <c r="B38" s="238">
        <v>175</v>
      </c>
      <c r="C38" s="239" t="s">
        <v>209</v>
      </c>
      <c r="D38" s="238" t="s">
        <v>120</v>
      </c>
      <c r="E38" s="240">
        <v>5000</v>
      </c>
      <c r="F38" s="241">
        <f t="shared" si="15"/>
        <v>5000</v>
      </c>
      <c r="G38" s="238" t="s">
        <v>829</v>
      </c>
      <c r="H38" s="238">
        <f t="shared" si="14"/>
        <v>5000</v>
      </c>
      <c r="I38" s="238">
        <f t="shared" si="9"/>
        <v>786</v>
      </c>
      <c r="J38" s="238">
        <f t="shared" si="9"/>
        <v>0</v>
      </c>
      <c r="K38" s="242">
        <f t="shared" si="10"/>
        <v>5786</v>
      </c>
      <c r="L38" s="238">
        <v>5000</v>
      </c>
      <c r="M38" s="243">
        <v>786</v>
      </c>
      <c r="N38" s="243">
        <v>0</v>
      </c>
      <c r="O38" s="242">
        <f t="shared" si="11"/>
        <v>5786</v>
      </c>
      <c r="P38" s="242">
        <f t="shared" si="12"/>
        <v>0</v>
      </c>
      <c r="Q38" s="238">
        <v>0</v>
      </c>
      <c r="R38" s="244">
        <v>0</v>
      </c>
      <c r="S38" s="245">
        <f t="shared" si="13"/>
        <v>0</v>
      </c>
      <c r="T38" s="244">
        <v>0</v>
      </c>
      <c r="U38" s="244">
        <v>0</v>
      </c>
      <c r="V38" s="244">
        <v>110</v>
      </c>
      <c r="W38" s="244"/>
    </row>
    <row r="39" spans="1:23" s="246" customFormat="1" ht="24.95" customHeight="1">
      <c r="A39" s="238">
        <v>33</v>
      </c>
      <c r="B39" s="238">
        <v>176</v>
      </c>
      <c r="C39" s="239" t="s">
        <v>210</v>
      </c>
      <c r="D39" s="238" t="s">
        <v>120</v>
      </c>
      <c r="E39" s="240">
        <v>5000</v>
      </c>
      <c r="F39" s="241">
        <f t="shared" si="15"/>
        <v>5000</v>
      </c>
      <c r="G39" s="238" t="s">
        <v>829</v>
      </c>
      <c r="H39" s="238">
        <f t="shared" si="14"/>
        <v>5000</v>
      </c>
      <c r="I39" s="238">
        <f t="shared" si="9"/>
        <v>786</v>
      </c>
      <c r="J39" s="238">
        <f t="shared" si="9"/>
        <v>0</v>
      </c>
      <c r="K39" s="242">
        <f t="shared" si="10"/>
        <v>5786</v>
      </c>
      <c r="L39" s="238">
        <v>5000</v>
      </c>
      <c r="M39" s="243">
        <v>786</v>
      </c>
      <c r="N39" s="243">
        <v>0</v>
      </c>
      <c r="O39" s="242">
        <f t="shared" si="11"/>
        <v>5786</v>
      </c>
      <c r="P39" s="242">
        <f t="shared" si="12"/>
        <v>0</v>
      </c>
      <c r="Q39" s="238">
        <v>0</v>
      </c>
      <c r="R39" s="244">
        <v>0</v>
      </c>
      <c r="S39" s="245">
        <f t="shared" si="13"/>
        <v>0</v>
      </c>
      <c r="T39" s="244">
        <v>0</v>
      </c>
      <c r="U39" s="244">
        <v>0</v>
      </c>
      <c r="V39" s="244">
        <v>105</v>
      </c>
      <c r="W39" s="244"/>
    </row>
    <row r="40" spans="1:23" s="246" customFormat="1" ht="24.95" customHeight="1">
      <c r="A40" s="238">
        <v>34</v>
      </c>
      <c r="B40" s="238">
        <v>177</v>
      </c>
      <c r="C40" s="239" t="s">
        <v>288</v>
      </c>
      <c r="D40" s="238" t="s">
        <v>120</v>
      </c>
      <c r="E40" s="240">
        <v>5000</v>
      </c>
      <c r="F40" s="241">
        <f t="shared" si="15"/>
        <v>5000</v>
      </c>
      <c r="G40" s="238" t="s">
        <v>829</v>
      </c>
      <c r="H40" s="238">
        <f t="shared" si="14"/>
        <v>5000</v>
      </c>
      <c r="I40" s="238">
        <f t="shared" si="9"/>
        <v>846</v>
      </c>
      <c r="J40" s="238">
        <f t="shared" si="9"/>
        <v>0</v>
      </c>
      <c r="K40" s="242">
        <f t="shared" si="10"/>
        <v>5846</v>
      </c>
      <c r="L40" s="238">
        <v>5000</v>
      </c>
      <c r="M40" s="243">
        <v>846</v>
      </c>
      <c r="N40" s="243">
        <v>0</v>
      </c>
      <c r="O40" s="242">
        <f t="shared" si="11"/>
        <v>5846</v>
      </c>
      <c r="P40" s="242">
        <f t="shared" si="12"/>
        <v>0</v>
      </c>
      <c r="Q40" s="238">
        <v>0</v>
      </c>
      <c r="R40" s="244">
        <v>0</v>
      </c>
      <c r="S40" s="245">
        <f t="shared" si="13"/>
        <v>0</v>
      </c>
      <c r="T40" s="244">
        <v>0</v>
      </c>
      <c r="U40" s="244">
        <v>0</v>
      </c>
      <c r="V40" s="244">
        <v>115</v>
      </c>
      <c r="W40" s="244"/>
    </row>
    <row r="41" spans="1:23" s="246" customFormat="1" ht="24.95" customHeight="1">
      <c r="A41" s="238">
        <v>35</v>
      </c>
      <c r="B41" s="238">
        <v>196</v>
      </c>
      <c r="C41" s="239" t="s">
        <v>307</v>
      </c>
      <c r="D41" s="238" t="s">
        <v>120</v>
      </c>
      <c r="E41" s="240">
        <v>10000</v>
      </c>
      <c r="F41" s="241">
        <f t="shared" ref="F41" si="16">SUM(E41:E41)</f>
        <v>10000</v>
      </c>
      <c r="G41" s="238" t="s">
        <v>830</v>
      </c>
      <c r="H41" s="238">
        <f t="shared" ref="H41" si="17">F41</f>
        <v>10000</v>
      </c>
      <c r="I41" s="238">
        <f t="shared" ref="I41:J41" si="18">M41</f>
        <v>1686</v>
      </c>
      <c r="J41" s="238">
        <f t="shared" si="18"/>
        <v>0</v>
      </c>
      <c r="K41" s="242">
        <f t="shared" ref="K41" si="19">H41+I41+J41</f>
        <v>11686</v>
      </c>
      <c r="L41" s="238">
        <v>10000</v>
      </c>
      <c r="M41" s="243">
        <v>1686</v>
      </c>
      <c r="N41" s="243">
        <v>0</v>
      </c>
      <c r="O41" s="242">
        <f t="shared" ref="O41" si="20">L41+M41+N41</f>
        <v>11686</v>
      </c>
      <c r="P41" s="242">
        <f t="shared" ref="P41" si="21">H41-L41</f>
        <v>0</v>
      </c>
      <c r="Q41" s="238">
        <v>0</v>
      </c>
      <c r="R41" s="244">
        <v>0</v>
      </c>
      <c r="S41" s="245">
        <f t="shared" ref="S41" si="22">P41+Q41+R41</f>
        <v>0</v>
      </c>
      <c r="T41" s="244">
        <v>0</v>
      </c>
      <c r="U41" s="244">
        <v>0</v>
      </c>
      <c r="V41" s="244"/>
      <c r="W41" s="244"/>
    </row>
    <row r="42" spans="1:23" s="254" customFormat="1" ht="24.95" customHeight="1">
      <c r="A42" s="253"/>
      <c r="B42" s="253"/>
      <c r="C42" s="248" t="s">
        <v>1279</v>
      </c>
      <c r="D42" s="253"/>
      <c r="E42" s="249">
        <f t="shared" ref="E42:W42" si="23">SUM(E8:E41)</f>
        <v>205000</v>
      </c>
      <c r="F42" s="249">
        <f t="shared" si="23"/>
        <v>205000</v>
      </c>
      <c r="G42" s="250">
        <f t="shared" si="23"/>
        <v>361640</v>
      </c>
      <c r="H42" s="250">
        <f t="shared" si="23"/>
        <v>205000</v>
      </c>
      <c r="I42" s="250">
        <f t="shared" si="23"/>
        <v>37036</v>
      </c>
      <c r="J42" s="250">
        <f t="shared" si="23"/>
        <v>0</v>
      </c>
      <c r="K42" s="250">
        <f t="shared" si="23"/>
        <v>242036</v>
      </c>
      <c r="L42" s="250">
        <f t="shared" si="23"/>
        <v>205000</v>
      </c>
      <c r="M42" s="250">
        <f t="shared" si="23"/>
        <v>37036</v>
      </c>
      <c r="N42" s="250">
        <f t="shared" si="23"/>
        <v>0</v>
      </c>
      <c r="O42" s="250">
        <f t="shared" si="23"/>
        <v>242036</v>
      </c>
      <c r="P42" s="250">
        <f t="shared" si="23"/>
        <v>0</v>
      </c>
      <c r="Q42" s="250">
        <f t="shared" si="23"/>
        <v>0</v>
      </c>
      <c r="R42" s="250">
        <f t="shared" si="23"/>
        <v>0</v>
      </c>
      <c r="S42" s="250">
        <f t="shared" si="23"/>
        <v>0</v>
      </c>
      <c r="T42" s="250">
        <f t="shared" si="23"/>
        <v>0</v>
      </c>
      <c r="U42" s="250">
        <f t="shared" si="23"/>
        <v>0</v>
      </c>
      <c r="V42" s="250">
        <f t="shared" si="23"/>
        <v>330</v>
      </c>
      <c r="W42" s="250">
        <f t="shared" si="23"/>
        <v>0</v>
      </c>
    </row>
    <row r="43" spans="1:23" s="246" customFormat="1" ht="24.95" customHeight="1">
      <c r="A43" s="238">
        <v>36</v>
      </c>
      <c r="B43" s="238">
        <v>284</v>
      </c>
      <c r="C43" s="239" t="s">
        <v>162</v>
      </c>
      <c r="D43" s="238" t="s">
        <v>127</v>
      </c>
      <c r="E43" s="240">
        <v>7500</v>
      </c>
      <c r="F43" s="241">
        <f t="shared" ref="F43" si="24">SUM(E43:E43)</f>
        <v>7500</v>
      </c>
      <c r="G43" s="244" t="s">
        <v>837</v>
      </c>
      <c r="H43" s="238">
        <f t="shared" ref="H43:H48" si="25">F43</f>
        <v>7500</v>
      </c>
      <c r="I43" s="238">
        <f t="shared" ref="I43:J43" si="26">M43</f>
        <v>1786</v>
      </c>
      <c r="J43" s="238">
        <f t="shared" si="26"/>
        <v>0</v>
      </c>
      <c r="K43" s="242">
        <f t="shared" ref="K43:K44" si="27">H43+I43+J43</f>
        <v>9286</v>
      </c>
      <c r="L43" s="244">
        <v>7500</v>
      </c>
      <c r="M43" s="243">
        <v>1786</v>
      </c>
      <c r="N43" s="243">
        <v>0</v>
      </c>
      <c r="O43" s="242">
        <f t="shared" ref="O43:O44" si="28">L43+M43+N43</f>
        <v>9286</v>
      </c>
      <c r="P43" s="242">
        <f t="shared" ref="P43:P44" si="29">H43-L43</f>
        <v>0</v>
      </c>
      <c r="Q43" s="244">
        <v>0</v>
      </c>
      <c r="R43" s="244">
        <v>0</v>
      </c>
      <c r="S43" s="245">
        <f t="shared" ref="S43:S44" si="30">P43+Q43+R43</f>
        <v>0</v>
      </c>
      <c r="T43" s="244">
        <v>0</v>
      </c>
      <c r="U43" s="244">
        <v>0</v>
      </c>
      <c r="V43" s="244">
        <v>0</v>
      </c>
      <c r="W43" s="244"/>
    </row>
    <row r="44" spans="1:23" s="264" customFormat="1" ht="24.95" customHeight="1">
      <c r="A44" s="255">
        <v>37</v>
      </c>
      <c r="B44" s="255">
        <v>315</v>
      </c>
      <c r="C44" s="256" t="s">
        <v>297</v>
      </c>
      <c r="D44" s="255" t="s">
        <v>134</v>
      </c>
      <c r="E44" s="257">
        <v>7500</v>
      </c>
      <c r="F44" s="258">
        <f t="shared" ref="F44" si="31">SUM(E44:E44)</f>
        <v>7500</v>
      </c>
      <c r="G44" s="259" t="s">
        <v>838</v>
      </c>
      <c r="H44" s="255">
        <f t="shared" si="25"/>
        <v>7500</v>
      </c>
      <c r="I44" s="238">
        <f t="shared" ref="I44:J44" si="32">M44</f>
        <v>1093</v>
      </c>
      <c r="J44" s="238">
        <f t="shared" si="32"/>
        <v>0</v>
      </c>
      <c r="K44" s="260">
        <f t="shared" si="27"/>
        <v>8593</v>
      </c>
      <c r="L44" s="259">
        <v>4617</v>
      </c>
      <c r="M44" s="261">
        <v>1093</v>
      </c>
      <c r="N44" s="261">
        <v>0</v>
      </c>
      <c r="O44" s="260">
        <f t="shared" si="28"/>
        <v>5710</v>
      </c>
      <c r="P44" s="262">
        <f t="shared" si="29"/>
        <v>2883</v>
      </c>
      <c r="Q44" s="259">
        <v>0</v>
      </c>
      <c r="R44" s="259">
        <v>0</v>
      </c>
      <c r="S44" s="263">
        <f t="shared" si="30"/>
        <v>2883</v>
      </c>
      <c r="T44" s="259">
        <v>0</v>
      </c>
      <c r="U44" s="259">
        <v>0</v>
      </c>
      <c r="V44" s="259">
        <v>0</v>
      </c>
      <c r="W44" s="259"/>
    </row>
    <row r="45" spans="1:23" s="254" customFormat="1" ht="24.95" customHeight="1">
      <c r="A45" s="253"/>
      <c r="B45" s="253"/>
      <c r="C45" s="248" t="s">
        <v>1280</v>
      </c>
      <c r="D45" s="253"/>
      <c r="E45" s="249">
        <f t="shared" ref="E45:W45" si="33">SUM(E43:E44)</f>
        <v>15000</v>
      </c>
      <c r="F45" s="249">
        <f t="shared" si="33"/>
        <v>15000</v>
      </c>
      <c r="G45" s="250">
        <f t="shared" si="33"/>
        <v>0</v>
      </c>
      <c r="H45" s="250">
        <f t="shared" si="33"/>
        <v>15000</v>
      </c>
      <c r="I45" s="250">
        <f t="shared" si="33"/>
        <v>2879</v>
      </c>
      <c r="J45" s="250">
        <f t="shared" si="33"/>
        <v>0</v>
      </c>
      <c r="K45" s="250">
        <f t="shared" si="33"/>
        <v>17879</v>
      </c>
      <c r="L45" s="250">
        <f t="shared" si="33"/>
        <v>12117</v>
      </c>
      <c r="M45" s="250">
        <f t="shared" si="33"/>
        <v>2879</v>
      </c>
      <c r="N45" s="250">
        <f t="shared" si="33"/>
        <v>0</v>
      </c>
      <c r="O45" s="250">
        <f t="shared" si="33"/>
        <v>14996</v>
      </c>
      <c r="P45" s="250">
        <f t="shared" si="33"/>
        <v>2883</v>
      </c>
      <c r="Q45" s="250">
        <f t="shared" si="33"/>
        <v>0</v>
      </c>
      <c r="R45" s="250">
        <f t="shared" si="33"/>
        <v>0</v>
      </c>
      <c r="S45" s="250">
        <f t="shared" si="33"/>
        <v>2883</v>
      </c>
      <c r="T45" s="250">
        <f t="shared" si="33"/>
        <v>0</v>
      </c>
      <c r="U45" s="250">
        <f t="shared" si="33"/>
        <v>0</v>
      </c>
      <c r="V45" s="250">
        <f t="shared" si="33"/>
        <v>0</v>
      </c>
      <c r="W45" s="250">
        <f t="shared" si="33"/>
        <v>0</v>
      </c>
    </row>
    <row r="46" spans="1:23" s="246" customFormat="1" ht="24.95" customHeight="1">
      <c r="A46" s="238">
        <v>38</v>
      </c>
      <c r="B46" s="238">
        <v>319</v>
      </c>
      <c r="C46" s="239" t="s">
        <v>250</v>
      </c>
      <c r="D46" s="238" t="s">
        <v>135</v>
      </c>
      <c r="E46" s="240">
        <v>20000</v>
      </c>
      <c r="F46" s="241">
        <f t="shared" ref="F46:F54" si="34">SUM(E46:E46)</f>
        <v>20000</v>
      </c>
      <c r="G46" s="244" t="s">
        <v>839</v>
      </c>
      <c r="H46" s="238">
        <f t="shared" si="25"/>
        <v>20000</v>
      </c>
      <c r="I46" s="238">
        <f t="shared" ref="I46:J54" si="35">M46</f>
        <v>3405</v>
      </c>
      <c r="J46" s="238">
        <f t="shared" si="35"/>
        <v>0</v>
      </c>
      <c r="K46" s="242">
        <f t="shared" ref="K46:K55" si="36">H46+I46+J46</f>
        <v>23405</v>
      </c>
      <c r="L46" s="244">
        <v>20000</v>
      </c>
      <c r="M46" s="243">
        <v>3405</v>
      </c>
      <c r="N46" s="243">
        <v>0</v>
      </c>
      <c r="O46" s="242">
        <f t="shared" ref="O46:O54" si="37">L46+M46+N46</f>
        <v>23405</v>
      </c>
      <c r="P46" s="242">
        <f t="shared" ref="P46:P55" si="38">H46-L46</f>
        <v>0</v>
      </c>
      <c r="Q46" s="244">
        <v>0</v>
      </c>
      <c r="R46" s="244">
        <v>0</v>
      </c>
      <c r="S46" s="245">
        <f t="shared" ref="S46:S55" si="39">P46+Q46+R46</f>
        <v>0</v>
      </c>
      <c r="T46" s="244">
        <v>0</v>
      </c>
      <c r="U46" s="244">
        <v>0</v>
      </c>
      <c r="V46" s="244">
        <v>200</v>
      </c>
      <c r="W46" s="244"/>
    </row>
    <row r="47" spans="1:23" s="246" customFormat="1" ht="24.95" customHeight="1">
      <c r="A47" s="238">
        <v>39</v>
      </c>
      <c r="B47" s="238">
        <v>320</v>
      </c>
      <c r="C47" s="239" t="s">
        <v>232</v>
      </c>
      <c r="D47" s="238" t="s">
        <v>135</v>
      </c>
      <c r="E47" s="240">
        <v>20000</v>
      </c>
      <c r="F47" s="241">
        <f t="shared" si="34"/>
        <v>20000</v>
      </c>
      <c r="G47" s="244" t="s">
        <v>839</v>
      </c>
      <c r="H47" s="238">
        <f t="shared" si="25"/>
        <v>20000</v>
      </c>
      <c r="I47" s="238">
        <f t="shared" si="35"/>
        <v>3533</v>
      </c>
      <c r="J47" s="238">
        <f t="shared" si="35"/>
        <v>0</v>
      </c>
      <c r="K47" s="242">
        <f t="shared" si="36"/>
        <v>23533</v>
      </c>
      <c r="L47" s="244">
        <v>20000</v>
      </c>
      <c r="M47" s="243">
        <v>3533</v>
      </c>
      <c r="N47" s="243">
        <v>0</v>
      </c>
      <c r="O47" s="242">
        <f t="shared" si="37"/>
        <v>23533</v>
      </c>
      <c r="P47" s="242">
        <f t="shared" si="38"/>
        <v>0</v>
      </c>
      <c r="Q47" s="244">
        <v>0</v>
      </c>
      <c r="R47" s="244">
        <v>0</v>
      </c>
      <c r="S47" s="245">
        <f t="shared" si="39"/>
        <v>0</v>
      </c>
      <c r="T47" s="244">
        <v>0</v>
      </c>
      <c r="U47" s="244">
        <v>0</v>
      </c>
      <c r="V47" s="244">
        <v>60</v>
      </c>
      <c r="W47" s="244"/>
    </row>
    <row r="48" spans="1:23" s="246" customFormat="1" ht="24.95" customHeight="1">
      <c r="A48" s="238">
        <v>40</v>
      </c>
      <c r="B48" s="238">
        <v>321</v>
      </c>
      <c r="C48" s="239" t="s">
        <v>407</v>
      </c>
      <c r="D48" s="238" t="s">
        <v>135</v>
      </c>
      <c r="E48" s="240">
        <v>18000</v>
      </c>
      <c r="F48" s="241">
        <f t="shared" si="34"/>
        <v>18000</v>
      </c>
      <c r="G48" s="244" t="s">
        <v>839</v>
      </c>
      <c r="H48" s="238">
        <f t="shared" si="25"/>
        <v>18000</v>
      </c>
      <c r="I48" s="238">
        <f t="shared" si="35"/>
        <v>5120</v>
      </c>
      <c r="J48" s="238">
        <f t="shared" si="35"/>
        <v>0</v>
      </c>
      <c r="K48" s="242">
        <f t="shared" si="36"/>
        <v>23120</v>
      </c>
      <c r="L48" s="244">
        <v>18000</v>
      </c>
      <c r="M48" s="243">
        <v>5120</v>
      </c>
      <c r="N48" s="243">
        <v>0</v>
      </c>
      <c r="O48" s="242">
        <f t="shared" si="37"/>
        <v>23120</v>
      </c>
      <c r="P48" s="242">
        <f t="shared" si="38"/>
        <v>0</v>
      </c>
      <c r="Q48" s="244">
        <v>0</v>
      </c>
      <c r="R48" s="244">
        <v>0</v>
      </c>
      <c r="S48" s="245">
        <f t="shared" si="39"/>
        <v>0</v>
      </c>
      <c r="T48" s="244">
        <v>0</v>
      </c>
      <c r="U48" s="244">
        <v>0</v>
      </c>
      <c r="V48" s="244">
        <v>30</v>
      </c>
      <c r="W48" s="244"/>
    </row>
    <row r="49" spans="1:23" s="246" customFormat="1" ht="24.95" customHeight="1">
      <c r="A49" s="238">
        <v>41</v>
      </c>
      <c r="B49" s="238">
        <v>322</v>
      </c>
      <c r="C49" s="239" t="s">
        <v>249</v>
      </c>
      <c r="D49" s="238" t="s">
        <v>135</v>
      </c>
      <c r="E49" s="240">
        <v>18000</v>
      </c>
      <c r="F49" s="241">
        <f t="shared" si="34"/>
        <v>18000</v>
      </c>
      <c r="G49" s="244" t="s">
        <v>839</v>
      </c>
      <c r="H49" s="238">
        <f t="shared" ref="H49:H55" si="40">F49</f>
        <v>18000</v>
      </c>
      <c r="I49" s="238">
        <f t="shared" si="35"/>
        <v>6803</v>
      </c>
      <c r="J49" s="238">
        <f t="shared" si="35"/>
        <v>0</v>
      </c>
      <c r="K49" s="242">
        <f t="shared" si="36"/>
        <v>24803</v>
      </c>
      <c r="L49" s="244">
        <v>18000</v>
      </c>
      <c r="M49" s="243">
        <v>6803</v>
      </c>
      <c r="N49" s="243">
        <v>0</v>
      </c>
      <c r="O49" s="242">
        <f t="shared" si="37"/>
        <v>24803</v>
      </c>
      <c r="P49" s="242">
        <f t="shared" si="38"/>
        <v>0</v>
      </c>
      <c r="Q49" s="244">
        <v>0</v>
      </c>
      <c r="R49" s="244">
        <v>0</v>
      </c>
      <c r="S49" s="245">
        <f t="shared" si="39"/>
        <v>0</v>
      </c>
      <c r="T49" s="244">
        <v>0</v>
      </c>
      <c r="U49" s="244">
        <v>0</v>
      </c>
      <c r="V49" s="244">
        <v>100</v>
      </c>
      <c r="W49" s="244"/>
    </row>
    <row r="50" spans="1:23" s="246" customFormat="1" ht="24.95" customHeight="1">
      <c r="A50" s="238">
        <v>42</v>
      </c>
      <c r="B50" s="238">
        <v>324</v>
      </c>
      <c r="C50" s="239" t="s">
        <v>409</v>
      </c>
      <c r="D50" s="252">
        <v>36716</v>
      </c>
      <c r="E50" s="240">
        <v>15000</v>
      </c>
      <c r="F50" s="241">
        <f t="shared" si="34"/>
        <v>15000</v>
      </c>
      <c r="G50" s="244" t="s">
        <v>839</v>
      </c>
      <c r="H50" s="238">
        <f t="shared" si="40"/>
        <v>15000</v>
      </c>
      <c r="I50" s="238">
        <f t="shared" si="35"/>
        <v>2565</v>
      </c>
      <c r="J50" s="238">
        <f t="shared" si="35"/>
        <v>0</v>
      </c>
      <c r="K50" s="242">
        <f t="shared" si="36"/>
        <v>17565</v>
      </c>
      <c r="L50" s="244">
        <v>15000</v>
      </c>
      <c r="M50" s="243">
        <v>2565</v>
      </c>
      <c r="N50" s="243">
        <v>0</v>
      </c>
      <c r="O50" s="242">
        <f t="shared" si="37"/>
        <v>17565</v>
      </c>
      <c r="P50" s="242">
        <f t="shared" si="38"/>
        <v>0</v>
      </c>
      <c r="Q50" s="244">
        <v>0</v>
      </c>
      <c r="R50" s="244">
        <v>0</v>
      </c>
      <c r="S50" s="245">
        <f t="shared" si="39"/>
        <v>0</v>
      </c>
      <c r="T50" s="244">
        <v>0</v>
      </c>
      <c r="U50" s="244">
        <v>0</v>
      </c>
      <c r="V50" s="244">
        <v>130</v>
      </c>
      <c r="W50" s="244"/>
    </row>
    <row r="51" spans="1:23" s="246" customFormat="1" ht="24.95" customHeight="1">
      <c r="A51" s="238">
        <v>43</v>
      </c>
      <c r="B51" s="238">
        <v>326</v>
      </c>
      <c r="C51" s="239" t="s">
        <v>411</v>
      </c>
      <c r="D51" s="238" t="s">
        <v>135</v>
      </c>
      <c r="E51" s="240">
        <v>18000</v>
      </c>
      <c r="F51" s="241">
        <f t="shared" si="34"/>
        <v>18000</v>
      </c>
      <c r="G51" s="244" t="s">
        <v>839</v>
      </c>
      <c r="H51" s="238">
        <f t="shared" si="40"/>
        <v>18000</v>
      </c>
      <c r="I51" s="238">
        <f t="shared" si="35"/>
        <v>5174</v>
      </c>
      <c r="J51" s="238">
        <f t="shared" si="35"/>
        <v>0</v>
      </c>
      <c r="K51" s="242">
        <f t="shared" si="36"/>
        <v>23174</v>
      </c>
      <c r="L51" s="244">
        <v>18000</v>
      </c>
      <c r="M51" s="243">
        <v>5174</v>
      </c>
      <c r="N51" s="243">
        <v>0</v>
      </c>
      <c r="O51" s="242">
        <f t="shared" si="37"/>
        <v>23174</v>
      </c>
      <c r="P51" s="242">
        <f t="shared" si="38"/>
        <v>0</v>
      </c>
      <c r="Q51" s="244">
        <v>0</v>
      </c>
      <c r="R51" s="244">
        <v>0</v>
      </c>
      <c r="S51" s="245">
        <f t="shared" si="39"/>
        <v>0</v>
      </c>
      <c r="T51" s="244">
        <v>0</v>
      </c>
      <c r="U51" s="244">
        <v>0</v>
      </c>
      <c r="V51" s="244">
        <v>70</v>
      </c>
      <c r="W51" s="244"/>
    </row>
    <row r="52" spans="1:23" s="246" customFormat="1" ht="24.95" customHeight="1">
      <c r="A52" s="238">
        <v>44</v>
      </c>
      <c r="B52" s="238">
        <v>327</v>
      </c>
      <c r="C52" s="239" t="s">
        <v>412</v>
      </c>
      <c r="D52" s="238" t="s">
        <v>135</v>
      </c>
      <c r="E52" s="240">
        <v>22000</v>
      </c>
      <c r="F52" s="241">
        <f t="shared" si="34"/>
        <v>22000</v>
      </c>
      <c r="G52" s="244" t="s">
        <v>839</v>
      </c>
      <c r="H52" s="238">
        <f t="shared" si="40"/>
        <v>22000</v>
      </c>
      <c r="I52" s="238">
        <f t="shared" si="35"/>
        <v>3801</v>
      </c>
      <c r="J52" s="238">
        <f t="shared" si="35"/>
        <v>0</v>
      </c>
      <c r="K52" s="242">
        <f t="shared" si="36"/>
        <v>25801</v>
      </c>
      <c r="L52" s="244">
        <v>22000</v>
      </c>
      <c r="M52" s="243">
        <v>3801</v>
      </c>
      <c r="N52" s="243">
        <v>0</v>
      </c>
      <c r="O52" s="242">
        <f t="shared" si="37"/>
        <v>25801</v>
      </c>
      <c r="P52" s="242">
        <f t="shared" si="38"/>
        <v>0</v>
      </c>
      <c r="Q52" s="244">
        <v>0</v>
      </c>
      <c r="R52" s="244">
        <v>0</v>
      </c>
      <c r="S52" s="245">
        <f t="shared" si="39"/>
        <v>0</v>
      </c>
      <c r="T52" s="244">
        <v>0</v>
      </c>
      <c r="U52" s="244">
        <v>0</v>
      </c>
      <c r="V52" s="244">
        <v>0</v>
      </c>
      <c r="W52" s="244"/>
    </row>
    <row r="53" spans="1:23" s="246" customFormat="1" ht="24.95" customHeight="1">
      <c r="A53" s="238">
        <v>45</v>
      </c>
      <c r="B53" s="238">
        <v>328</v>
      </c>
      <c r="C53" s="239" t="s">
        <v>179</v>
      </c>
      <c r="D53" s="238" t="s">
        <v>135</v>
      </c>
      <c r="E53" s="240">
        <v>18000</v>
      </c>
      <c r="F53" s="241">
        <f t="shared" si="34"/>
        <v>18000</v>
      </c>
      <c r="G53" s="244" t="s">
        <v>839</v>
      </c>
      <c r="H53" s="238">
        <f t="shared" si="40"/>
        <v>18000</v>
      </c>
      <c r="I53" s="238">
        <f t="shared" si="35"/>
        <v>3319</v>
      </c>
      <c r="J53" s="238">
        <f t="shared" si="35"/>
        <v>0</v>
      </c>
      <c r="K53" s="242">
        <f t="shared" si="36"/>
        <v>21319</v>
      </c>
      <c r="L53" s="244">
        <v>18000</v>
      </c>
      <c r="M53" s="243">
        <v>3319</v>
      </c>
      <c r="N53" s="243">
        <v>0</v>
      </c>
      <c r="O53" s="242">
        <f t="shared" si="37"/>
        <v>21319</v>
      </c>
      <c r="P53" s="242">
        <f t="shared" si="38"/>
        <v>0</v>
      </c>
      <c r="Q53" s="244">
        <v>0</v>
      </c>
      <c r="R53" s="244">
        <v>0</v>
      </c>
      <c r="S53" s="245">
        <f t="shared" si="39"/>
        <v>0</v>
      </c>
      <c r="T53" s="244">
        <v>0</v>
      </c>
      <c r="U53" s="244">
        <v>0</v>
      </c>
      <c r="V53" s="244">
        <v>70</v>
      </c>
      <c r="W53" s="244"/>
    </row>
    <row r="54" spans="1:23" s="246" customFormat="1" ht="24.95" customHeight="1">
      <c r="A54" s="238">
        <v>46</v>
      </c>
      <c r="B54" s="238">
        <v>329</v>
      </c>
      <c r="C54" s="239" t="s">
        <v>413</v>
      </c>
      <c r="D54" s="238" t="s">
        <v>135</v>
      </c>
      <c r="E54" s="240">
        <v>15000</v>
      </c>
      <c r="F54" s="241">
        <f t="shared" si="34"/>
        <v>15000</v>
      </c>
      <c r="G54" s="244" t="s">
        <v>839</v>
      </c>
      <c r="H54" s="238">
        <f t="shared" si="40"/>
        <v>15000</v>
      </c>
      <c r="I54" s="238">
        <f t="shared" si="35"/>
        <v>8585</v>
      </c>
      <c r="J54" s="238">
        <f t="shared" si="35"/>
        <v>0</v>
      </c>
      <c r="K54" s="242">
        <f t="shared" si="36"/>
        <v>23585</v>
      </c>
      <c r="L54" s="244">
        <v>15000</v>
      </c>
      <c r="M54" s="243">
        <v>8585</v>
      </c>
      <c r="N54" s="243">
        <v>0</v>
      </c>
      <c r="O54" s="242">
        <f t="shared" si="37"/>
        <v>23585</v>
      </c>
      <c r="P54" s="242">
        <f t="shared" si="38"/>
        <v>0</v>
      </c>
      <c r="Q54" s="244">
        <v>0</v>
      </c>
      <c r="R54" s="244">
        <v>0</v>
      </c>
      <c r="S54" s="245">
        <f t="shared" si="39"/>
        <v>0</v>
      </c>
      <c r="T54" s="244">
        <v>0</v>
      </c>
      <c r="U54" s="244">
        <v>0</v>
      </c>
      <c r="V54" s="244">
        <v>30</v>
      </c>
      <c r="W54" s="244"/>
    </row>
    <row r="55" spans="1:23" s="246" customFormat="1" ht="24.95" customHeight="1">
      <c r="A55" s="238">
        <v>47</v>
      </c>
      <c r="B55" s="238">
        <v>381</v>
      </c>
      <c r="C55" s="239" t="s">
        <v>248</v>
      </c>
      <c r="D55" s="252">
        <v>36537</v>
      </c>
      <c r="E55" s="240">
        <v>15000</v>
      </c>
      <c r="F55" s="241">
        <f t="shared" ref="F55:F56" si="41">SUM(E55:E55)</f>
        <v>15000</v>
      </c>
      <c r="G55" s="265">
        <v>36895</v>
      </c>
      <c r="H55" s="238">
        <f t="shared" si="40"/>
        <v>15000</v>
      </c>
      <c r="I55" s="238">
        <f t="shared" ref="I55:J56" si="42">M55</f>
        <v>2806</v>
      </c>
      <c r="J55" s="238">
        <f t="shared" si="42"/>
        <v>0</v>
      </c>
      <c r="K55" s="242">
        <f t="shared" si="36"/>
        <v>17806</v>
      </c>
      <c r="L55" s="244">
        <v>15000</v>
      </c>
      <c r="M55" s="243">
        <v>2806</v>
      </c>
      <c r="N55" s="243">
        <v>0</v>
      </c>
      <c r="O55" s="242">
        <f t="shared" ref="O55:O64" si="43">L55+M55+N55</f>
        <v>17806</v>
      </c>
      <c r="P55" s="242">
        <f t="shared" si="38"/>
        <v>0</v>
      </c>
      <c r="Q55" s="244">
        <v>0</v>
      </c>
      <c r="R55" s="244">
        <v>0</v>
      </c>
      <c r="S55" s="245">
        <f t="shared" si="39"/>
        <v>0</v>
      </c>
      <c r="T55" s="244">
        <v>0</v>
      </c>
      <c r="U55" s="244">
        <v>0</v>
      </c>
      <c r="V55" s="244">
        <v>120</v>
      </c>
      <c r="W55" s="244"/>
    </row>
    <row r="56" spans="1:23" s="246" customFormat="1" ht="24.95" customHeight="1">
      <c r="A56" s="238">
        <v>48</v>
      </c>
      <c r="B56" s="238">
        <v>404</v>
      </c>
      <c r="C56" s="239" t="s">
        <v>434</v>
      </c>
      <c r="D56" s="238" t="s">
        <v>140</v>
      </c>
      <c r="E56" s="240">
        <v>7500</v>
      </c>
      <c r="F56" s="241">
        <f t="shared" si="41"/>
        <v>7500</v>
      </c>
      <c r="G56" s="244" t="s">
        <v>841</v>
      </c>
      <c r="H56" s="238">
        <f t="shared" ref="H56:H66" si="44">F56</f>
        <v>7500</v>
      </c>
      <c r="I56" s="238">
        <f t="shared" si="42"/>
        <v>1807</v>
      </c>
      <c r="J56" s="238">
        <f t="shared" si="42"/>
        <v>0</v>
      </c>
      <c r="K56" s="242">
        <f t="shared" ref="K56:K65" si="45">H56+I56+J56</f>
        <v>9307</v>
      </c>
      <c r="L56" s="244">
        <v>7500</v>
      </c>
      <c r="M56" s="243">
        <v>1807</v>
      </c>
      <c r="N56" s="243">
        <v>0</v>
      </c>
      <c r="O56" s="242">
        <f t="shared" si="43"/>
        <v>9307</v>
      </c>
      <c r="P56" s="242">
        <f t="shared" ref="P56:P65" si="46">H56-L56</f>
        <v>0</v>
      </c>
      <c r="Q56" s="244">
        <v>0</v>
      </c>
      <c r="R56" s="244">
        <v>0</v>
      </c>
      <c r="S56" s="245">
        <f t="shared" ref="S56:S65" si="47">P56+Q56+R56</f>
        <v>0</v>
      </c>
      <c r="T56" s="244">
        <v>0</v>
      </c>
      <c r="U56" s="244">
        <v>0</v>
      </c>
      <c r="V56" s="244">
        <v>100</v>
      </c>
      <c r="W56" s="244"/>
    </row>
    <row r="57" spans="1:23" s="246" customFormat="1" ht="24.95" customHeight="1">
      <c r="A57" s="238">
        <v>49</v>
      </c>
      <c r="B57" s="238">
        <v>413</v>
      </c>
      <c r="C57" s="239" t="s">
        <v>269</v>
      </c>
      <c r="D57" s="238" t="s">
        <v>140</v>
      </c>
      <c r="E57" s="240">
        <v>9000</v>
      </c>
      <c r="F57" s="241">
        <f t="shared" ref="F57:F64" si="48">SUM(E57:E57)</f>
        <v>9000</v>
      </c>
      <c r="G57" s="244" t="s">
        <v>841</v>
      </c>
      <c r="H57" s="238">
        <f t="shared" si="44"/>
        <v>9000</v>
      </c>
      <c r="I57" s="238">
        <f>M57</f>
        <v>2158</v>
      </c>
      <c r="J57" s="238">
        <f>N57</f>
        <v>0</v>
      </c>
      <c r="K57" s="242">
        <f t="shared" si="45"/>
        <v>11158</v>
      </c>
      <c r="L57" s="244">
        <v>9000</v>
      </c>
      <c r="M57" s="243">
        <v>2158</v>
      </c>
      <c r="N57" s="243">
        <v>0</v>
      </c>
      <c r="O57" s="242">
        <f t="shared" si="43"/>
        <v>11158</v>
      </c>
      <c r="P57" s="242">
        <f t="shared" si="46"/>
        <v>0</v>
      </c>
      <c r="Q57" s="244">
        <v>0</v>
      </c>
      <c r="R57" s="244">
        <v>0</v>
      </c>
      <c r="S57" s="245">
        <f t="shared" si="47"/>
        <v>0</v>
      </c>
      <c r="T57" s="244">
        <v>0</v>
      </c>
      <c r="U57" s="244">
        <v>0</v>
      </c>
      <c r="V57" s="244">
        <v>100</v>
      </c>
      <c r="W57" s="244"/>
    </row>
    <row r="58" spans="1:23" s="246" customFormat="1" ht="24.95" customHeight="1">
      <c r="A58" s="238">
        <v>50</v>
      </c>
      <c r="B58" s="238">
        <v>420</v>
      </c>
      <c r="C58" s="239" t="s">
        <v>477</v>
      </c>
      <c r="D58" s="238" t="s">
        <v>140</v>
      </c>
      <c r="E58" s="240">
        <v>5000</v>
      </c>
      <c r="F58" s="241">
        <f t="shared" si="48"/>
        <v>5000</v>
      </c>
      <c r="G58" s="244" t="s">
        <v>841</v>
      </c>
      <c r="H58" s="238">
        <f t="shared" si="44"/>
        <v>5000</v>
      </c>
      <c r="I58" s="238">
        <f t="shared" ref="I58:J69" si="49">M58</f>
        <v>576</v>
      </c>
      <c r="J58" s="238">
        <f t="shared" si="49"/>
        <v>0</v>
      </c>
      <c r="K58" s="242">
        <f t="shared" si="45"/>
        <v>5576</v>
      </c>
      <c r="L58" s="244">
        <v>5000</v>
      </c>
      <c r="M58" s="243">
        <v>576</v>
      </c>
      <c r="N58" s="243">
        <v>0</v>
      </c>
      <c r="O58" s="242">
        <f t="shared" si="43"/>
        <v>5576</v>
      </c>
      <c r="P58" s="242">
        <f t="shared" si="46"/>
        <v>0</v>
      </c>
      <c r="Q58" s="244">
        <v>0</v>
      </c>
      <c r="R58" s="244">
        <v>0</v>
      </c>
      <c r="S58" s="245">
        <f t="shared" si="47"/>
        <v>0</v>
      </c>
      <c r="T58" s="244">
        <v>0</v>
      </c>
      <c r="U58" s="244">
        <v>0</v>
      </c>
      <c r="V58" s="244">
        <v>150</v>
      </c>
      <c r="W58" s="244"/>
    </row>
    <row r="59" spans="1:23" s="246" customFormat="1" ht="24.95" customHeight="1">
      <c r="A59" s="238">
        <v>51</v>
      </c>
      <c r="B59" s="238">
        <v>423</v>
      </c>
      <c r="C59" s="239" t="s">
        <v>480</v>
      </c>
      <c r="D59" s="238" t="s">
        <v>140</v>
      </c>
      <c r="E59" s="240">
        <v>20000</v>
      </c>
      <c r="F59" s="241">
        <f t="shared" si="48"/>
        <v>20000</v>
      </c>
      <c r="G59" s="265">
        <v>36988</v>
      </c>
      <c r="H59" s="238">
        <f t="shared" si="44"/>
        <v>20000</v>
      </c>
      <c r="I59" s="238">
        <f t="shared" si="49"/>
        <v>1834</v>
      </c>
      <c r="J59" s="238">
        <f t="shared" si="49"/>
        <v>0</v>
      </c>
      <c r="K59" s="242">
        <f t="shared" si="45"/>
        <v>21834</v>
      </c>
      <c r="L59" s="244">
        <v>20000</v>
      </c>
      <c r="M59" s="243">
        <v>1834</v>
      </c>
      <c r="N59" s="243">
        <v>0</v>
      </c>
      <c r="O59" s="242">
        <f t="shared" si="43"/>
        <v>21834</v>
      </c>
      <c r="P59" s="242">
        <f t="shared" si="46"/>
        <v>0</v>
      </c>
      <c r="Q59" s="244">
        <v>0</v>
      </c>
      <c r="R59" s="244">
        <v>0</v>
      </c>
      <c r="S59" s="245">
        <f t="shared" si="47"/>
        <v>0</v>
      </c>
      <c r="T59" s="244">
        <v>0</v>
      </c>
      <c r="U59" s="244">
        <v>0</v>
      </c>
      <c r="V59" s="244">
        <v>110</v>
      </c>
      <c r="W59" s="244"/>
    </row>
    <row r="60" spans="1:23" s="246" customFormat="1" ht="24.95" customHeight="1">
      <c r="A60" s="238">
        <v>52</v>
      </c>
      <c r="B60" s="238">
        <v>424</v>
      </c>
      <c r="C60" s="239" t="s">
        <v>481</v>
      </c>
      <c r="D60" s="238" t="s">
        <v>140</v>
      </c>
      <c r="E60" s="240">
        <v>18000</v>
      </c>
      <c r="F60" s="241">
        <f t="shared" si="48"/>
        <v>18000</v>
      </c>
      <c r="G60" s="244" t="s">
        <v>842</v>
      </c>
      <c r="H60" s="238">
        <f t="shared" si="44"/>
        <v>18000</v>
      </c>
      <c r="I60" s="238">
        <f t="shared" si="49"/>
        <v>3613</v>
      </c>
      <c r="J60" s="238">
        <f t="shared" si="49"/>
        <v>0</v>
      </c>
      <c r="K60" s="242">
        <f t="shared" si="45"/>
        <v>21613</v>
      </c>
      <c r="L60" s="244">
        <v>18000</v>
      </c>
      <c r="M60" s="243">
        <v>3613</v>
      </c>
      <c r="N60" s="243">
        <v>0</v>
      </c>
      <c r="O60" s="242">
        <f t="shared" si="43"/>
        <v>21613</v>
      </c>
      <c r="P60" s="242">
        <f t="shared" si="46"/>
        <v>0</v>
      </c>
      <c r="Q60" s="244">
        <v>0</v>
      </c>
      <c r="R60" s="244">
        <v>0</v>
      </c>
      <c r="S60" s="245">
        <f t="shared" si="47"/>
        <v>0</v>
      </c>
      <c r="T60" s="244">
        <v>0</v>
      </c>
      <c r="U60" s="244">
        <v>0</v>
      </c>
      <c r="V60" s="244">
        <v>50</v>
      </c>
      <c r="W60" s="244"/>
    </row>
    <row r="61" spans="1:23" s="246" customFormat="1" ht="24.95" customHeight="1">
      <c r="A61" s="238">
        <v>53</v>
      </c>
      <c r="B61" s="238">
        <v>433</v>
      </c>
      <c r="C61" s="239" t="s">
        <v>389</v>
      </c>
      <c r="D61" s="238" t="s">
        <v>142</v>
      </c>
      <c r="E61" s="240">
        <v>18000</v>
      </c>
      <c r="F61" s="241">
        <f t="shared" si="48"/>
        <v>18000</v>
      </c>
      <c r="G61" s="244" t="s">
        <v>844</v>
      </c>
      <c r="H61" s="238">
        <f t="shared" si="44"/>
        <v>18000</v>
      </c>
      <c r="I61" s="238">
        <f t="shared" si="49"/>
        <v>3840</v>
      </c>
      <c r="J61" s="238">
        <f t="shared" si="49"/>
        <v>0</v>
      </c>
      <c r="K61" s="242">
        <f t="shared" si="45"/>
        <v>21840</v>
      </c>
      <c r="L61" s="244">
        <v>18000</v>
      </c>
      <c r="M61" s="243">
        <v>3840</v>
      </c>
      <c r="N61" s="243">
        <v>0</v>
      </c>
      <c r="O61" s="242">
        <f t="shared" si="43"/>
        <v>21840</v>
      </c>
      <c r="P61" s="242">
        <f t="shared" si="46"/>
        <v>0</v>
      </c>
      <c r="Q61" s="244">
        <v>0</v>
      </c>
      <c r="R61" s="244">
        <v>0</v>
      </c>
      <c r="S61" s="245">
        <f t="shared" si="47"/>
        <v>0</v>
      </c>
      <c r="T61" s="244">
        <v>0</v>
      </c>
      <c r="U61" s="244">
        <v>0</v>
      </c>
      <c r="V61" s="244">
        <v>20</v>
      </c>
      <c r="W61" s="244"/>
    </row>
    <row r="62" spans="1:23" s="246" customFormat="1" ht="24.95" customHeight="1">
      <c r="A62" s="238">
        <v>54</v>
      </c>
      <c r="B62" s="238">
        <v>434</v>
      </c>
      <c r="C62" s="239" t="s">
        <v>488</v>
      </c>
      <c r="D62" s="238" t="s">
        <v>143</v>
      </c>
      <c r="E62" s="240">
        <v>10000</v>
      </c>
      <c r="F62" s="241">
        <f t="shared" si="48"/>
        <v>10000</v>
      </c>
      <c r="G62" s="244" t="s">
        <v>845</v>
      </c>
      <c r="H62" s="238">
        <f t="shared" si="44"/>
        <v>10000</v>
      </c>
      <c r="I62" s="238">
        <f t="shared" si="49"/>
        <v>1567</v>
      </c>
      <c r="J62" s="238">
        <f t="shared" si="49"/>
        <v>0</v>
      </c>
      <c r="K62" s="242">
        <f t="shared" si="45"/>
        <v>11567</v>
      </c>
      <c r="L62" s="244">
        <v>10000</v>
      </c>
      <c r="M62" s="243">
        <v>1567</v>
      </c>
      <c r="N62" s="243">
        <v>0</v>
      </c>
      <c r="O62" s="242">
        <f t="shared" si="43"/>
        <v>11567</v>
      </c>
      <c r="P62" s="242">
        <f t="shared" si="46"/>
        <v>0</v>
      </c>
      <c r="Q62" s="244">
        <v>0</v>
      </c>
      <c r="R62" s="244">
        <v>0</v>
      </c>
      <c r="S62" s="245">
        <f t="shared" si="47"/>
        <v>0</v>
      </c>
      <c r="T62" s="244">
        <v>0</v>
      </c>
      <c r="U62" s="244">
        <v>0</v>
      </c>
      <c r="V62" s="244">
        <v>140</v>
      </c>
      <c r="W62" s="244"/>
    </row>
    <row r="63" spans="1:23" s="246" customFormat="1" ht="24.95" customHeight="1">
      <c r="A63" s="238">
        <v>55</v>
      </c>
      <c r="B63" s="238">
        <v>439</v>
      </c>
      <c r="C63" s="239" t="s">
        <v>491</v>
      </c>
      <c r="D63" s="238" t="s">
        <v>143</v>
      </c>
      <c r="E63" s="240">
        <v>7500</v>
      </c>
      <c r="F63" s="241">
        <f t="shared" si="48"/>
        <v>7500</v>
      </c>
      <c r="G63" s="244" t="s">
        <v>845</v>
      </c>
      <c r="H63" s="238">
        <f t="shared" si="44"/>
        <v>7500</v>
      </c>
      <c r="I63" s="238">
        <f t="shared" si="49"/>
        <v>1473</v>
      </c>
      <c r="J63" s="238">
        <f t="shared" si="49"/>
        <v>0</v>
      </c>
      <c r="K63" s="242">
        <f t="shared" si="45"/>
        <v>8973</v>
      </c>
      <c r="L63" s="244">
        <v>7500</v>
      </c>
      <c r="M63" s="243">
        <v>1473</v>
      </c>
      <c r="N63" s="243">
        <v>0</v>
      </c>
      <c r="O63" s="242">
        <f t="shared" si="43"/>
        <v>8973</v>
      </c>
      <c r="P63" s="242">
        <f t="shared" si="46"/>
        <v>0</v>
      </c>
      <c r="Q63" s="244">
        <v>0</v>
      </c>
      <c r="R63" s="244">
        <v>0</v>
      </c>
      <c r="S63" s="245">
        <f t="shared" si="47"/>
        <v>0</v>
      </c>
      <c r="T63" s="244">
        <v>0</v>
      </c>
      <c r="U63" s="244">
        <v>0</v>
      </c>
      <c r="V63" s="244">
        <v>40</v>
      </c>
      <c r="W63" s="244"/>
    </row>
    <row r="64" spans="1:23" s="264" customFormat="1" ht="24.95" customHeight="1">
      <c r="A64" s="238">
        <v>56</v>
      </c>
      <c r="B64" s="255">
        <v>440</v>
      </c>
      <c r="C64" s="256" t="s">
        <v>492</v>
      </c>
      <c r="D64" s="255" t="s">
        <v>143</v>
      </c>
      <c r="E64" s="257">
        <v>5000</v>
      </c>
      <c r="F64" s="258">
        <f t="shared" si="48"/>
        <v>5000</v>
      </c>
      <c r="G64" s="259" t="s">
        <v>845</v>
      </c>
      <c r="H64" s="255">
        <f t="shared" si="44"/>
        <v>5000</v>
      </c>
      <c r="I64" s="238">
        <f t="shared" si="49"/>
        <v>67</v>
      </c>
      <c r="J64" s="238">
        <f t="shared" si="49"/>
        <v>0</v>
      </c>
      <c r="K64" s="260">
        <f t="shared" si="45"/>
        <v>5067</v>
      </c>
      <c r="L64" s="259">
        <v>209</v>
      </c>
      <c r="M64" s="261">
        <v>67</v>
      </c>
      <c r="N64" s="261">
        <v>0</v>
      </c>
      <c r="O64" s="260">
        <f t="shared" si="43"/>
        <v>276</v>
      </c>
      <c r="P64" s="262">
        <f t="shared" si="46"/>
        <v>4791</v>
      </c>
      <c r="Q64" s="259">
        <v>766</v>
      </c>
      <c r="R64" s="259">
        <v>0</v>
      </c>
      <c r="S64" s="263">
        <f t="shared" si="47"/>
        <v>5557</v>
      </c>
      <c r="T64" s="259">
        <v>0</v>
      </c>
      <c r="U64" s="259">
        <v>0</v>
      </c>
      <c r="V64" s="259">
        <v>20</v>
      </c>
      <c r="W64" s="259"/>
    </row>
    <row r="65" spans="1:23" s="246" customFormat="1" ht="24.95" customHeight="1">
      <c r="A65" s="238">
        <v>57</v>
      </c>
      <c r="B65" s="238">
        <v>445</v>
      </c>
      <c r="C65" s="239" t="s">
        <v>494</v>
      </c>
      <c r="D65" s="238" t="s">
        <v>144</v>
      </c>
      <c r="E65" s="240">
        <v>5000</v>
      </c>
      <c r="F65" s="241">
        <f t="shared" ref="F65:F69" si="50">SUM(E65:E65)</f>
        <v>5000</v>
      </c>
      <c r="G65" s="244" t="s">
        <v>845</v>
      </c>
      <c r="H65" s="238">
        <f t="shared" si="44"/>
        <v>5000</v>
      </c>
      <c r="I65" s="238">
        <f t="shared" si="49"/>
        <v>1216</v>
      </c>
      <c r="J65" s="238">
        <f t="shared" si="49"/>
        <v>0</v>
      </c>
      <c r="K65" s="242">
        <f t="shared" si="45"/>
        <v>6216</v>
      </c>
      <c r="L65" s="244">
        <v>5000</v>
      </c>
      <c r="M65" s="243">
        <v>1216</v>
      </c>
      <c r="N65" s="243">
        <v>0</v>
      </c>
      <c r="O65" s="242">
        <f t="shared" ref="O65:O80" si="51">L65+M65+N65</f>
        <v>6216</v>
      </c>
      <c r="P65" s="242">
        <f t="shared" si="46"/>
        <v>0</v>
      </c>
      <c r="Q65" s="244">
        <v>0</v>
      </c>
      <c r="R65" s="244">
        <v>0</v>
      </c>
      <c r="S65" s="245">
        <f t="shared" si="47"/>
        <v>0</v>
      </c>
      <c r="T65" s="244">
        <v>0</v>
      </c>
      <c r="U65" s="244">
        <v>0</v>
      </c>
      <c r="V65" s="244">
        <v>70</v>
      </c>
      <c r="W65" s="244"/>
    </row>
    <row r="66" spans="1:23" s="246" customFormat="1" ht="24.95" customHeight="1">
      <c r="A66" s="238">
        <v>58</v>
      </c>
      <c r="B66" s="238">
        <v>447</v>
      </c>
      <c r="C66" s="239" t="s">
        <v>372</v>
      </c>
      <c r="D66" s="238" t="s">
        <v>143</v>
      </c>
      <c r="E66" s="240">
        <v>10000</v>
      </c>
      <c r="F66" s="241">
        <f t="shared" si="50"/>
        <v>10000</v>
      </c>
      <c r="G66" s="244" t="s">
        <v>845</v>
      </c>
      <c r="H66" s="238">
        <f t="shared" si="44"/>
        <v>10000</v>
      </c>
      <c r="I66" s="238">
        <f t="shared" si="49"/>
        <v>1969</v>
      </c>
      <c r="J66" s="238">
        <f t="shared" si="49"/>
        <v>0</v>
      </c>
      <c r="K66" s="242">
        <f t="shared" ref="K66:K80" si="52">H66+I66+J66</f>
        <v>11969</v>
      </c>
      <c r="L66" s="244">
        <v>10000</v>
      </c>
      <c r="M66" s="243">
        <v>1969</v>
      </c>
      <c r="N66" s="243">
        <v>0</v>
      </c>
      <c r="O66" s="242">
        <f t="shared" si="51"/>
        <v>11969</v>
      </c>
      <c r="P66" s="242">
        <f t="shared" ref="P66:P80" si="53">H66-L66</f>
        <v>0</v>
      </c>
      <c r="Q66" s="244">
        <v>0</v>
      </c>
      <c r="R66" s="244">
        <v>0</v>
      </c>
      <c r="S66" s="245">
        <f t="shared" ref="S66:S80" si="54">P66+Q66+R66</f>
        <v>0</v>
      </c>
      <c r="T66" s="244">
        <v>0</v>
      </c>
      <c r="U66" s="244">
        <v>0</v>
      </c>
      <c r="V66" s="244">
        <v>0</v>
      </c>
      <c r="W66" s="244"/>
    </row>
    <row r="67" spans="1:23" s="264" customFormat="1" ht="24.95" customHeight="1">
      <c r="A67" s="238">
        <v>59</v>
      </c>
      <c r="B67" s="255">
        <v>457</v>
      </c>
      <c r="C67" s="256" t="s">
        <v>504</v>
      </c>
      <c r="D67" s="255" t="s">
        <v>144</v>
      </c>
      <c r="E67" s="257">
        <v>9000</v>
      </c>
      <c r="F67" s="258">
        <f t="shared" si="50"/>
        <v>9000</v>
      </c>
      <c r="G67" s="259" t="s">
        <v>845</v>
      </c>
      <c r="H67" s="255">
        <f t="shared" ref="H67:H80" si="55">F67</f>
        <v>9000</v>
      </c>
      <c r="I67" s="238">
        <f t="shared" si="49"/>
        <v>550</v>
      </c>
      <c r="J67" s="238">
        <f t="shared" si="49"/>
        <v>20</v>
      </c>
      <c r="K67" s="260">
        <f t="shared" si="52"/>
        <v>9570</v>
      </c>
      <c r="L67" s="259">
        <v>2620</v>
      </c>
      <c r="M67" s="261">
        <v>550</v>
      </c>
      <c r="N67" s="261">
        <v>20</v>
      </c>
      <c r="O67" s="260">
        <f t="shared" si="51"/>
        <v>3190</v>
      </c>
      <c r="P67" s="262">
        <f t="shared" si="53"/>
        <v>6380</v>
      </c>
      <c r="Q67" s="259">
        <v>1080</v>
      </c>
      <c r="R67" s="259">
        <v>0</v>
      </c>
      <c r="S67" s="263">
        <f t="shared" si="54"/>
        <v>7460</v>
      </c>
      <c r="T67" s="259">
        <v>0</v>
      </c>
      <c r="U67" s="259">
        <v>0</v>
      </c>
      <c r="V67" s="259">
        <v>0</v>
      </c>
      <c r="W67" s="259"/>
    </row>
    <row r="68" spans="1:23" s="246" customFormat="1" ht="24.95" customHeight="1">
      <c r="A68" s="238">
        <v>60</v>
      </c>
      <c r="B68" s="238">
        <v>458</v>
      </c>
      <c r="C68" s="239" t="s">
        <v>505</v>
      </c>
      <c r="D68" s="238" t="s">
        <v>144</v>
      </c>
      <c r="E68" s="240">
        <v>9000</v>
      </c>
      <c r="F68" s="241">
        <f t="shared" si="50"/>
        <v>9000</v>
      </c>
      <c r="G68" s="244" t="s">
        <v>845</v>
      </c>
      <c r="H68" s="238">
        <f t="shared" si="55"/>
        <v>9000</v>
      </c>
      <c r="I68" s="238">
        <f t="shared" si="49"/>
        <v>1787</v>
      </c>
      <c r="J68" s="238">
        <f t="shared" si="49"/>
        <v>0</v>
      </c>
      <c r="K68" s="242">
        <f t="shared" si="52"/>
        <v>10787</v>
      </c>
      <c r="L68" s="244">
        <v>9000</v>
      </c>
      <c r="M68" s="243">
        <v>1787</v>
      </c>
      <c r="N68" s="243">
        <v>0</v>
      </c>
      <c r="O68" s="242">
        <f t="shared" si="51"/>
        <v>10787</v>
      </c>
      <c r="P68" s="242">
        <f t="shared" si="53"/>
        <v>0</v>
      </c>
      <c r="Q68" s="244">
        <v>0</v>
      </c>
      <c r="R68" s="244">
        <v>0</v>
      </c>
      <c r="S68" s="245">
        <f t="shared" si="54"/>
        <v>0</v>
      </c>
      <c r="T68" s="244">
        <v>0</v>
      </c>
      <c r="U68" s="244">
        <v>0</v>
      </c>
      <c r="V68" s="244">
        <v>140</v>
      </c>
      <c r="W68" s="244"/>
    </row>
    <row r="69" spans="1:23" s="246" customFormat="1" ht="24.95" customHeight="1">
      <c r="A69" s="238">
        <v>61</v>
      </c>
      <c r="B69" s="238">
        <v>460</v>
      </c>
      <c r="C69" s="239" t="s">
        <v>506</v>
      </c>
      <c r="D69" s="238" t="s">
        <v>145</v>
      </c>
      <c r="E69" s="240">
        <v>25000</v>
      </c>
      <c r="F69" s="241">
        <f t="shared" si="50"/>
        <v>25000</v>
      </c>
      <c r="G69" s="244" t="s">
        <v>846</v>
      </c>
      <c r="H69" s="238">
        <f t="shared" si="55"/>
        <v>25000</v>
      </c>
      <c r="I69" s="238">
        <f t="shared" si="49"/>
        <v>6069</v>
      </c>
      <c r="J69" s="238">
        <f t="shared" si="49"/>
        <v>0</v>
      </c>
      <c r="K69" s="242">
        <f t="shared" si="52"/>
        <v>31069</v>
      </c>
      <c r="L69" s="244">
        <v>25000</v>
      </c>
      <c r="M69" s="243">
        <v>6069</v>
      </c>
      <c r="N69" s="243">
        <v>0</v>
      </c>
      <c r="O69" s="242">
        <f t="shared" si="51"/>
        <v>31069</v>
      </c>
      <c r="P69" s="242">
        <f t="shared" si="53"/>
        <v>0</v>
      </c>
      <c r="Q69" s="244">
        <v>0</v>
      </c>
      <c r="R69" s="244">
        <v>0</v>
      </c>
      <c r="S69" s="245">
        <f t="shared" si="54"/>
        <v>0</v>
      </c>
      <c r="T69" s="244">
        <v>0</v>
      </c>
      <c r="U69" s="244">
        <v>0</v>
      </c>
      <c r="V69" s="244">
        <v>100</v>
      </c>
      <c r="W69" s="244"/>
    </row>
    <row r="70" spans="1:23" s="254" customFormat="1" ht="24.95" customHeight="1">
      <c r="A70" s="253"/>
      <c r="B70" s="253"/>
      <c r="C70" s="248" t="s">
        <v>1281</v>
      </c>
      <c r="D70" s="253"/>
      <c r="E70" s="249">
        <f t="shared" ref="E70:W70" si="56">SUM(E46:E69)</f>
        <v>337000</v>
      </c>
      <c r="F70" s="249">
        <f t="shared" si="56"/>
        <v>337000</v>
      </c>
      <c r="G70" s="250">
        <f t="shared" si="56"/>
        <v>73883</v>
      </c>
      <c r="H70" s="250">
        <f t="shared" si="56"/>
        <v>337000</v>
      </c>
      <c r="I70" s="250">
        <f t="shared" si="56"/>
        <v>73637</v>
      </c>
      <c r="J70" s="250">
        <f t="shared" si="56"/>
        <v>20</v>
      </c>
      <c r="K70" s="250">
        <f t="shared" si="56"/>
        <v>410657</v>
      </c>
      <c r="L70" s="250">
        <f t="shared" si="56"/>
        <v>325829</v>
      </c>
      <c r="M70" s="250">
        <f t="shared" si="56"/>
        <v>73637</v>
      </c>
      <c r="N70" s="250">
        <f t="shared" si="56"/>
        <v>20</v>
      </c>
      <c r="O70" s="250">
        <f t="shared" si="56"/>
        <v>399486</v>
      </c>
      <c r="P70" s="250">
        <f t="shared" si="56"/>
        <v>11171</v>
      </c>
      <c r="Q70" s="250">
        <f t="shared" si="56"/>
        <v>1846</v>
      </c>
      <c r="R70" s="250">
        <f t="shared" si="56"/>
        <v>0</v>
      </c>
      <c r="S70" s="250">
        <f t="shared" si="56"/>
        <v>13017</v>
      </c>
      <c r="T70" s="250">
        <f t="shared" si="56"/>
        <v>0</v>
      </c>
      <c r="U70" s="250">
        <f t="shared" si="56"/>
        <v>0</v>
      </c>
      <c r="V70" s="250">
        <f t="shared" si="56"/>
        <v>1850</v>
      </c>
      <c r="W70" s="250">
        <f t="shared" si="56"/>
        <v>0</v>
      </c>
    </row>
    <row r="71" spans="1:23" s="246" customFormat="1" ht="24.95" customHeight="1">
      <c r="A71" s="238">
        <v>62</v>
      </c>
      <c r="B71" s="238">
        <v>461</v>
      </c>
      <c r="C71" s="239" t="s">
        <v>507</v>
      </c>
      <c r="D71" s="238" t="s">
        <v>146</v>
      </c>
      <c r="E71" s="240">
        <v>9000</v>
      </c>
      <c r="F71" s="241">
        <f t="shared" ref="F71:F76" si="57">SUM(E71:E71)</f>
        <v>9000</v>
      </c>
      <c r="G71" s="244" t="s">
        <v>847</v>
      </c>
      <c r="H71" s="238">
        <f t="shared" si="55"/>
        <v>9000</v>
      </c>
      <c r="I71" s="238">
        <f>M71</f>
        <v>1507</v>
      </c>
      <c r="J71" s="238">
        <f>N71</f>
        <v>0</v>
      </c>
      <c r="K71" s="242">
        <f t="shared" si="52"/>
        <v>10507</v>
      </c>
      <c r="L71" s="244">
        <v>9000</v>
      </c>
      <c r="M71" s="243">
        <v>1507</v>
      </c>
      <c r="N71" s="243">
        <v>0</v>
      </c>
      <c r="O71" s="242">
        <f t="shared" si="51"/>
        <v>10507</v>
      </c>
      <c r="P71" s="242">
        <f t="shared" si="53"/>
        <v>0</v>
      </c>
      <c r="Q71" s="244">
        <v>0</v>
      </c>
      <c r="R71" s="244">
        <v>0</v>
      </c>
      <c r="S71" s="245">
        <f t="shared" si="54"/>
        <v>0</v>
      </c>
      <c r="T71" s="244">
        <v>0</v>
      </c>
      <c r="U71" s="244">
        <v>0</v>
      </c>
      <c r="V71" s="244">
        <v>0</v>
      </c>
      <c r="W71" s="244"/>
    </row>
    <row r="72" spans="1:23" s="246" customFormat="1" ht="24.95" customHeight="1">
      <c r="A72" s="238">
        <v>63</v>
      </c>
      <c r="B72" s="238">
        <v>463</v>
      </c>
      <c r="C72" s="239" t="s">
        <v>509</v>
      </c>
      <c r="D72" s="238" t="s">
        <v>146</v>
      </c>
      <c r="E72" s="240">
        <v>10000</v>
      </c>
      <c r="F72" s="241">
        <f t="shared" si="57"/>
        <v>10000</v>
      </c>
      <c r="G72" s="244" t="s">
        <v>847</v>
      </c>
      <c r="H72" s="238">
        <f t="shared" si="55"/>
        <v>10000</v>
      </c>
      <c r="I72" s="238">
        <f t="shared" ref="I72:J77" si="58">M72</f>
        <v>1640</v>
      </c>
      <c r="J72" s="238">
        <f t="shared" si="58"/>
        <v>0</v>
      </c>
      <c r="K72" s="242">
        <f t="shared" si="52"/>
        <v>11640</v>
      </c>
      <c r="L72" s="244">
        <v>10000</v>
      </c>
      <c r="M72" s="243">
        <v>1640</v>
      </c>
      <c r="N72" s="243">
        <v>0</v>
      </c>
      <c r="O72" s="242">
        <f t="shared" si="51"/>
        <v>11640</v>
      </c>
      <c r="P72" s="242">
        <f t="shared" si="53"/>
        <v>0</v>
      </c>
      <c r="Q72" s="244">
        <v>0</v>
      </c>
      <c r="R72" s="244">
        <v>0</v>
      </c>
      <c r="S72" s="245">
        <f t="shared" si="54"/>
        <v>0</v>
      </c>
      <c r="T72" s="244">
        <v>0</v>
      </c>
      <c r="U72" s="244">
        <v>0</v>
      </c>
      <c r="V72" s="244">
        <v>0</v>
      </c>
      <c r="W72" s="244"/>
    </row>
    <row r="73" spans="1:23" s="246" customFormat="1" ht="24.95" customHeight="1">
      <c r="A73" s="238">
        <v>64</v>
      </c>
      <c r="B73" s="238">
        <v>472</v>
      </c>
      <c r="C73" s="239" t="s">
        <v>357</v>
      </c>
      <c r="D73" s="238" t="s">
        <v>146</v>
      </c>
      <c r="E73" s="240">
        <v>10000</v>
      </c>
      <c r="F73" s="241">
        <f t="shared" si="57"/>
        <v>10000</v>
      </c>
      <c r="G73" s="244" t="s">
        <v>847</v>
      </c>
      <c r="H73" s="238">
        <f t="shared" si="55"/>
        <v>10000</v>
      </c>
      <c r="I73" s="238">
        <f t="shared" si="58"/>
        <v>2380</v>
      </c>
      <c r="J73" s="238">
        <f t="shared" si="58"/>
        <v>0</v>
      </c>
      <c r="K73" s="242">
        <f t="shared" si="52"/>
        <v>12380</v>
      </c>
      <c r="L73" s="244">
        <v>10000</v>
      </c>
      <c r="M73" s="243">
        <v>2380</v>
      </c>
      <c r="N73" s="243">
        <v>0</v>
      </c>
      <c r="O73" s="242">
        <f t="shared" si="51"/>
        <v>12380</v>
      </c>
      <c r="P73" s="242">
        <f t="shared" si="53"/>
        <v>0</v>
      </c>
      <c r="Q73" s="244">
        <v>0</v>
      </c>
      <c r="R73" s="244">
        <v>0</v>
      </c>
      <c r="S73" s="245">
        <f t="shared" si="54"/>
        <v>0</v>
      </c>
      <c r="T73" s="244">
        <v>0</v>
      </c>
      <c r="U73" s="244">
        <v>0</v>
      </c>
      <c r="V73" s="244">
        <v>50</v>
      </c>
      <c r="W73" s="244"/>
    </row>
    <row r="74" spans="1:23" s="246" customFormat="1" ht="24.95" customHeight="1">
      <c r="A74" s="238">
        <v>65</v>
      </c>
      <c r="B74" s="238">
        <v>486</v>
      </c>
      <c r="C74" s="239" t="s">
        <v>525</v>
      </c>
      <c r="D74" s="238" t="s">
        <v>146</v>
      </c>
      <c r="E74" s="240">
        <v>9000</v>
      </c>
      <c r="F74" s="241">
        <f t="shared" si="57"/>
        <v>9000</v>
      </c>
      <c r="G74" s="244" t="s">
        <v>848</v>
      </c>
      <c r="H74" s="238">
        <f t="shared" si="55"/>
        <v>9000</v>
      </c>
      <c r="I74" s="238">
        <f t="shared" si="58"/>
        <v>1800</v>
      </c>
      <c r="J74" s="238">
        <f t="shared" si="58"/>
        <v>0</v>
      </c>
      <c r="K74" s="242">
        <f t="shared" si="52"/>
        <v>10800</v>
      </c>
      <c r="L74" s="244">
        <v>9000</v>
      </c>
      <c r="M74" s="243">
        <v>1800</v>
      </c>
      <c r="N74" s="243">
        <v>0</v>
      </c>
      <c r="O74" s="242">
        <f t="shared" si="51"/>
        <v>10800</v>
      </c>
      <c r="P74" s="242">
        <f t="shared" si="53"/>
        <v>0</v>
      </c>
      <c r="Q74" s="244">
        <v>0</v>
      </c>
      <c r="R74" s="244">
        <v>0</v>
      </c>
      <c r="S74" s="245">
        <f t="shared" si="54"/>
        <v>0</v>
      </c>
      <c r="T74" s="244">
        <v>0</v>
      </c>
      <c r="U74" s="244">
        <v>0</v>
      </c>
      <c r="V74" s="244">
        <v>40</v>
      </c>
      <c r="W74" s="244"/>
    </row>
    <row r="75" spans="1:23" s="246" customFormat="1" ht="24.95" customHeight="1">
      <c r="A75" s="238">
        <v>66</v>
      </c>
      <c r="B75" s="238">
        <v>487</v>
      </c>
      <c r="C75" s="239" t="s">
        <v>298</v>
      </c>
      <c r="D75" s="238" t="s">
        <v>146</v>
      </c>
      <c r="E75" s="240">
        <v>9000</v>
      </c>
      <c r="F75" s="241">
        <f t="shared" si="57"/>
        <v>9000</v>
      </c>
      <c r="G75" s="244" t="s">
        <v>848</v>
      </c>
      <c r="H75" s="238">
        <f t="shared" si="55"/>
        <v>9000</v>
      </c>
      <c r="I75" s="238">
        <f t="shared" si="58"/>
        <v>2309</v>
      </c>
      <c r="J75" s="238">
        <f t="shared" si="58"/>
        <v>0</v>
      </c>
      <c r="K75" s="242">
        <f t="shared" si="52"/>
        <v>11309</v>
      </c>
      <c r="L75" s="244">
        <v>9000</v>
      </c>
      <c r="M75" s="243">
        <v>2309</v>
      </c>
      <c r="N75" s="243">
        <v>0</v>
      </c>
      <c r="O75" s="242">
        <f t="shared" si="51"/>
        <v>11309</v>
      </c>
      <c r="P75" s="242">
        <f t="shared" si="53"/>
        <v>0</v>
      </c>
      <c r="Q75" s="244">
        <v>0</v>
      </c>
      <c r="R75" s="244">
        <v>0</v>
      </c>
      <c r="S75" s="245">
        <f t="shared" si="54"/>
        <v>0</v>
      </c>
      <c r="T75" s="244">
        <v>0</v>
      </c>
      <c r="U75" s="244">
        <v>0</v>
      </c>
      <c r="V75" s="244">
        <v>215</v>
      </c>
      <c r="W75" s="244"/>
    </row>
    <row r="76" spans="1:23" s="246" customFormat="1" ht="24.95" customHeight="1">
      <c r="A76" s="238">
        <v>67</v>
      </c>
      <c r="B76" s="238">
        <v>491</v>
      </c>
      <c r="C76" s="239" t="s">
        <v>528</v>
      </c>
      <c r="D76" s="238" t="s">
        <v>146</v>
      </c>
      <c r="E76" s="240">
        <v>15000</v>
      </c>
      <c r="F76" s="241">
        <f t="shared" si="57"/>
        <v>15000</v>
      </c>
      <c r="G76" s="244" t="s">
        <v>848</v>
      </c>
      <c r="H76" s="238">
        <f t="shared" si="55"/>
        <v>15000</v>
      </c>
      <c r="I76" s="238">
        <f t="shared" si="58"/>
        <v>2536</v>
      </c>
      <c r="J76" s="238">
        <f t="shared" si="58"/>
        <v>0</v>
      </c>
      <c r="K76" s="242">
        <f t="shared" si="52"/>
        <v>17536</v>
      </c>
      <c r="L76" s="244">
        <v>15000</v>
      </c>
      <c r="M76" s="243">
        <v>2536</v>
      </c>
      <c r="N76" s="243">
        <v>0</v>
      </c>
      <c r="O76" s="242">
        <f t="shared" si="51"/>
        <v>17536</v>
      </c>
      <c r="P76" s="242">
        <f t="shared" si="53"/>
        <v>0</v>
      </c>
      <c r="Q76" s="244">
        <v>0</v>
      </c>
      <c r="R76" s="244">
        <v>0</v>
      </c>
      <c r="S76" s="245">
        <f t="shared" si="54"/>
        <v>0</v>
      </c>
      <c r="T76" s="244">
        <v>0</v>
      </c>
      <c r="U76" s="244">
        <v>0</v>
      </c>
      <c r="V76" s="244">
        <v>0</v>
      </c>
      <c r="W76" s="244"/>
    </row>
    <row r="77" spans="1:23" s="246" customFormat="1" ht="24.95" customHeight="1">
      <c r="A77" s="238">
        <v>68</v>
      </c>
      <c r="B77" s="238">
        <v>495</v>
      </c>
      <c r="C77" s="239" t="s">
        <v>314</v>
      </c>
      <c r="D77" s="238" t="s">
        <v>146</v>
      </c>
      <c r="E77" s="240">
        <v>25000</v>
      </c>
      <c r="F77" s="241">
        <f t="shared" ref="F77:F84" si="59">SUM(E77:E77)</f>
        <v>25000</v>
      </c>
      <c r="G77" s="244" t="s">
        <v>848</v>
      </c>
      <c r="H77" s="238">
        <f t="shared" si="55"/>
        <v>25000</v>
      </c>
      <c r="I77" s="238">
        <f t="shared" si="58"/>
        <v>4911</v>
      </c>
      <c r="J77" s="238">
        <f t="shared" si="58"/>
        <v>0</v>
      </c>
      <c r="K77" s="242">
        <f t="shared" si="52"/>
        <v>29911</v>
      </c>
      <c r="L77" s="244">
        <v>25000</v>
      </c>
      <c r="M77" s="243">
        <v>4911</v>
      </c>
      <c r="N77" s="243">
        <v>0</v>
      </c>
      <c r="O77" s="242">
        <f t="shared" si="51"/>
        <v>29911</v>
      </c>
      <c r="P77" s="242">
        <f t="shared" si="53"/>
        <v>0</v>
      </c>
      <c r="Q77" s="244">
        <v>0</v>
      </c>
      <c r="R77" s="244">
        <v>0</v>
      </c>
      <c r="S77" s="245">
        <f t="shared" si="54"/>
        <v>0</v>
      </c>
      <c r="T77" s="244">
        <v>0</v>
      </c>
      <c r="U77" s="244">
        <v>0</v>
      </c>
      <c r="V77" s="244">
        <v>60</v>
      </c>
      <c r="W77" s="244"/>
    </row>
    <row r="78" spans="1:23" s="289" customFormat="1" ht="24.95" customHeight="1">
      <c r="A78" s="276">
        <v>69</v>
      </c>
      <c r="B78" s="276">
        <v>496</v>
      </c>
      <c r="C78" s="288" t="s">
        <v>531</v>
      </c>
      <c r="D78" s="276" t="s">
        <v>146</v>
      </c>
      <c r="E78" s="240">
        <v>15000</v>
      </c>
      <c r="F78" s="241">
        <f t="shared" si="59"/>
        <v>15000</v>
      </c>
      <c r="G78" s="277" t="s">
        <v>848</v>
      </c>
      <c r="H78" s="276">
        <f t="shared" si="55"/>
        <v>15000</v>
      </c>
      <c r="I78" s="276">
        <v>3984</v>
      </c>
      <c r="J78" s="276">
        <v>0</v>
      </c>
      <c r="K78" s="242">
        <f t="shared" si="52"/>
        <v>18984</v>
      </c>
      <c r="L78" s="277">
        <v>15000</v>
      </c>
      <c r="M78" s="278">
        <v>3984</v>
      </c>
      <c r="N78" s="278">
        <v>0</v>
      </c>
      <c r="O78" s="242">
        <f t="shared" si="51"/>
        <v>18984</v>
      </c>
      <c r="P78" s="242">
        <f t="shared" si="53"/>
        <v>0</v>
      </c>
      <c r="Q78" s="277">
        <v>0</v>
      </c>
      <c r="R78" s="277">
        <v>0</v>
      </c>
      <c r="S78" s="245">
        <f t="shared" si="54"/>
        <v>0</v>
      </c>
      <c r="T78" s="277">
        <v>0</v>
      </c>
      <c r="U78" s="277">
        <v>0</v>
      </c>
      <c r="V78" s="277">
        <v>20</v>
      </c>
      <c r="W78" s="277"/>
    </row>
    <row r="79" spans="1:23" s="264" customFormat="1" ht="24.95" customHeight="1">
      <c r="A79" s="238">
        <v>70</v>
      </c>
      <c r="B79" s="255">
        <v>497</v>
      </c>
      <c r="C79" s="256" t="s">
        <v>374</v>
      </c>
      <c r="D79" s="255" t="s">
        <v>536</v>
      </c>
      <c r="E79" s="257">
        <v>18000</v>
      </c>
      <c r="F79" s="258">
        <f t="shared" si="59"/>
        <v>18000</v>
      </c>
      <c r="G79" s="259" t="s">
        <v>849</v>
      </c>
      <c r="H79" s="255">
        <f t="shared" si="55"/>
        <v>18000</v>
      </c>
      <c r="I79" s="255">
        <f>M79</f>
        <v>3340</v>
      </c>
      <c r="J79" s="255">
        <f>N79</f>
        <v>0</v>
      </c>
      <c r="K79" s="260">
        <f t="shared" si="52"/>
        <v>21340</v>
      </c>
      <c r="L79" s="259">
        <v>9124</v>
      </c>
      <c r="M79" s="261">
        <v>3340</v>
      </c>
      <c r="N79" s="261">
        <v>0</v>
      </c>
      <c r="O79" s="260">
        <f t="shared" si="51"/>
        <v>12464</v>
      </c>
      <c r="P79" s="262">
        <f t="shared" si="53"/>
        <v>8876</v>
      </c>
      <c r="Q79" s="259">
        <v>0</v>
      </c>
      <c r="R79" s="259">
        <v>0</v>
      </c>
      <c r="S79" s="263">
        <f t="shared" si="54"/>
        <v>8876</v>
      </c>
      <c r="T79" s="259">
        <v>0</v>
      </c>
      <c r="U79" s="259">
        <v>0</v>
      </c>
      <c r="V79" s="259">
        <v>0</v>
      </c>
      <c r="W79" s="259"/>
    </row>
    <row r="80" spans="1:23" s="246" customFormat="1" ht="24.95" customHeight="1">
      <c r="A80" s="238">
        <v>71</v>
      </c>
      <c r="B80" s="238">
        <v>503</v>
      </c>
      <c r="C80" s="239" t="s">
        <v>360</v>
      </c>
      <c r="D80" s="252">
        <v>36903</v>
      </c>
      <c r="E80" s="240">
        <v>10000</v>
      </c>
      <c r="F80" s="241">
        <f t="shared" si="59"/>
        <v>10000</v>
      </c>
      <c r="G80" s="265">
        <v>37260</v>
      </c>
      <c r="H80" s="238">
        <f t="shared" si="55"/>
        <v>10000</v>
      </c>
      <c r="I80" s="238">
        <f t="shared" ref="I80:J90" si="60">M80</f>
        <v>1340</v>
      </c>
      <c r="J80" s="238">
        <f t="shared" si="60"/>
        <v>0</v>
      </c>
      <c r="K80" s="242">
        <f t="shared" si="52"/>
        <v>11340</v>
      </c>
      <c r="L80" s="244">
        <v>10000</v>
      </c>
      <c r="M80" s="243">
        <v>1340</v>
      </c>
      <c r="N80" s="243">
        <v>0</v>
      </c>
      <c r="O80" s="242">
        <f t="shared" si="51"/>
        <v>11340</v>
      </c>
      <c r="P80" s="242">
        <f t="shared" si="53"/>
        <v>0</v>
      </c>
      <c r="Q80" s="244">
        <v>0</v>
      </c>
      <c r="R80" s="244">
        <v>0</v>
      </c>
      <c r="S80" s="245">
        <f t="shared" si="54"/>
        <v>0</v>
      </c>
      <c r="T80" s="244">
        <v>0</v>
      </c>
      <c r="U80" s="244">
        <v>0</v>
      </c>
      <c r="V80" s="244">
        <v>130</v>
      </c>
      <c r="W80" s="244"/>
    </row>
    <row r="81" spans="1:23" s="246" customFormat="1" ht="24.95" customHeight="1">
      <c r="A81" s="238">
        <v>72</v>
      </c>
      <c r="B81" s="238">
        <v>514</v>
      </c>
      <c r="C81" s="239" t="s">
        <v>233</v>
      </c>
      <c r="D81" s="252">
        <v>36903</v>
      </c>
      <c r="E81" s="240">
        <v>10000</v>
      </c>
      <c r="F81" s="241">
        <f t="shared" si="59"/>
        <v>10000</v>
      </c>
      <c r="G81" s="265">
        <v>37260</v>
      </c>
      <c r="H81" s="238">
        <f t="shared" ref="H81:H94" si="61">F81</f>
        <v>10000</v>
      </c>
      <c r="I81" s="238">
        <f t="shared" si="60"/>
        <v>4165</v>
      </c>
      <c r="J81" s="238">
        <f t="shared" si="60"/>
        <v>0</v>
      </c>
      <c r="K81" s="242">
        <f t="shared" ref="K81:K90" si="62">H81+I81+J81</f>
        <v>14165</v>
      </c>
      <c r="L81" s="244">
        <v>10000</v>
      </c>
      <c r="M81" s="243">
        <v>4165</v>
      </c>
      <c r="N81" s="243">
        <v>0</v>
      </c>
      <c r="O81" s="242">
        <f t="shared" ref="O81:O90" si="63">L81+M81+N81</f>
        <v>14165</v>
      </c>
      <c r="P81" s="242">
        <f t="shared" ref="P81:P90" si="64">H81-L81</f>
        <v>0</v>
      </c>
      <c r="Q81" s="244">
        <v>0</v>
      </c>
      <c r="R81" s="244">
        <v>0</v>
      </c>
      <c r="S81" s="245">
        <f t="shared" ref="S81:S90" si="65">P81+Q81+R81</f>
        <v>0</v>
      </c>
      <c r="T81" s="244">
        <v>0</v>
      </c>
      <c r="U81" s="244">
        <v>0</v>
      </c>
      <c r="V81" s="244">
        <v>160</v>
      </c>
      <c r="W81" s="244"/>
    </row>
    <row r="82" spans="1:23" s="246" customFormat="1" ht="24.95" customHeight="1">
      <c r="A82" s="238">
        <v>73</v>
      </c>
      <c r="B82" s="238">
        <v>515</v>
      </c>
      <c r="C82" s="239" t="s">
        <v>369</v>
      </c>
      <c r="D82" s="252">
        <v>36903</v>
      </c>
      <c r="E82" s="240">
        <v>7500</v>
      </c>
      <c r="F82" s="241">
        <f t="shared" si="59"/>
        <v>7500</v>
      </c>
      <c r="G82" s="265">
        <v>37260</v>
      </c>
      <c r="H82" s="238">
        <f t="shared" si="61"/>
        <v>7500</v>
      </c>
      <c r="I82" s="238">
        <f t="shared" si="60"/>
        <v>2971</v>
      </c>
      <c r="J82" s="238">
        <f t="shared" si="60"/>
        <v>0</v>
      </c>
      <c r="K82" s="242">
        <f t="shared" si="62"/>
        <v>10471</v>
      </c>
      <c r="L82" s="244">
        <v>7500</v>
      </c>
      <c r="M82" s="243">
        <v>2971</v>
      </c>
      <c r="N82" s="243">
        <v>0</v>
      </c>
      <c r="O82" s="242">
        <f t="shared" si="63"/>
        <v>10471</v>
      </c>
      <c r="P82" s="242">
        <f t="shared" si="64"/>
        <v>0</v>
      </c>
      <c r="Q82" s="244">
        <v>0</v>
      </c>
      <c r="R82" s="244">
        <v>0</v>
      </c>
      <c r="S82" s="245">
        <f t="shared" si="65"/>
        <v>0</v>
      </c>
      <c r="T82" s="244">
        <v>0</v>
      </c>
      <c r="U82" s="244">
        <v>0</v>
      </c>
      <c r="V82" s="244">
        <v>80</v>
      </c>
      <c r="W82" s="244"/>
    </row>
    <row r="83" spans="1:23" s="246" customFormat="1" ht="24.95" customHeight="1">
      <c r="A83" s="238">
        <v>74</v>
      </c>
      <c r="B83" s="238">
        <v>516</v>
      </c>
      <c r="C83" s="239" t="s">
        <v>549</v>
      </c>
      <c r="D83" s="252">
        <v>36903</v>
      </c>
      <c r="E83" s="240">
        <v>9000</v>
      </c>
      <c r="F83" s="241">
        <f t="shared" si="59"/>
        <v>9000</v>
      </c>
      <c r="G83" s="265">
        <v>37260</v>
      </c>
      <c r="H83" s="238">
        <f t="shared" si="61"/>
        <v>9000</v>
      </c>
      <c r="I83" s="238">
        <f t="shared" si="60"/>
        <v>1512</v>
      </c>
      <c r="J83" s="238">
        <f t="shared" si="60"/>
        <v>0</v>
      </c>
      <c r="K83" s="242">
        <f t="shared" si="62"/>
        <v>10512</v>
      </c>
      <c r="L83" s="244">
        <v>9000</v>
      </c>
      <c r="M83" s="243">
        <v>1512</v>
      </c>
      <c r="N83" s="243">
        <v>0</v>
      </c>
      <c r="O83" s="242">
        <f t="shared" si="63"/>
        <v>10512</v>
      </c>
      <c r="P83" s="242">
        <f t="shared" si="64"/>
        <v>0</v>
      </c>
      <c r="Q83" s="244">
        <v>0</v>
      </c>
      <c r="R83" s="244">
        <v>0</v>
      </c>
      <c r="S83" s="245">
        <f t="shared" si="65"/>
        <v>0</v>
      </c>
      <c r="T83" s="244">
        <v>0</v>
      </c>
      <c r="U83" s="244">
        <v>0</v>
      </c>
      <c r="V83" s="244">
        <v>190</v>
      </c>
      <c r="W83" s="244"/>
    </row>
    <row r="84" spans="1:23" s="246" customFormat="1" ht="24.95" customHeight="1">
      <c r="A84" s="238">
        <v>75</v>
      </c>
      <c r="B84" s="238">
        <v>520</v>
      </c>
      <c r="C84" s="239" t="s">
        <v>293</v>
      </c>
      <c r="D84" s="252">
        <v>36903</v>
      </c>
      <c r="E84" s="240">
        <v>10000</v>
      </c>
      <c r="F84" s="241">
        <f t="shared" si="59"/>
        <v>10000</v>
      </c>
      <c r="G84" s="265">
        <v>37260</v>
      </c>
      <c r="H84" s="238">
        <f t="shared" si="61"/>
        <v>10000</v>
      </c>
      <c r="I84" s="238">
        <f t="shared" si="60"/>
        <v>1773</v>
      </c>
      <c r="J84" s="238">
        <f t="shared" si="60"/>
        <v>0</v>
      </c>
      <c r="K84" s="242">
        <f t="shared" si="62"/>
        <v>11773</v>
      </c>
      <c r="L84" s="244">
        <v>10000</v>
      </c>
      <c r="M84" s="243">
        <v>1773</v>
      </c>
      <c r="N84" s="243">
        <v>0</v>
      </c>
      <c r="O84" s="242">
        <f t="shared" si="63"/>
        <v>11773</v>
      </c>
      <c r="P84" s="242">
        <f t="shared" si="64"/>
        <v>0</v>
      </c>
      <c r="Q84" s="244">
        <v>0</v>
      </c>
      <c r="R84" s="244">
        <v>0</v>
      </c>
      <c r="S84" s="245">
        <f t="shared" si="65"/>
        <v>0</v>
      </c>
      <c r="T84" s="244">
        <v>0</v>
      </c>
      <c r="U84" s="244">
        <v>0</v>
      </c>
      <c r="V84" s="244">
        <v>40</v>
      </c>
      <c r="W84" s="244"/>
    </row>
    <row r="85" spans="1:23" s="246" customFormat="1" ht="24.95" customHeight="1">
      <c r="A85" s="238">
        <v>76</v>
      </c>
      <c r="B85" s="238">
        <v>533</v>
      </c>
      <c r="C85" s="239" t="s">
        <v>559</v>
      </c>
      <c r="D85" s="252">
        <v>37411</v>
      </c>
      <c r="E85" s="240">
        <v>9000</v>
      </c>
      <c r="F85" s="241">
        <f t="shared" ref="F85:F90" si="66">SUM(E85:E85)</f>
        <v>9000</v>
      </c>
      <c r="G85" s="265">
        <v>37567</v>
      </c>
      <c r="H85" s="238">
        <f t="shared" si="61"/>
        <v>9000</v>
      </c>
      <c r="I85" s="238">
        <f t="shared" si="60"/>
        <v>2848</v>
      </c>
      <c r="J85" s="238">
        <f t="shared" si="60"/>
        <v>0</v>
      </c>
      <c r="K85" s="242">
        <f t="shared" si="62"/>
        <v>11848</v>
      </c>
      <c r="L85" s="244">
        <v>9000</v>
      </c>
      <c r="M85" s="243">
        <v>2848</v>
      </c>
      <c r="N85" s="243">
        <v>0</v>
      </c>
      <c r="O85" s="242">
        <f t="shared" si="63"/>
        <v>11848</v>
      </c>
      <c r="P85" s="242">
        <f t="shared" si="64"/>
        <v>0</v>
      </c>
      <c r="Q85" s="244">
        <v>0</v>
      </c>
      <c r="R85" s="244">
        <v>0</v>
      </c>
      <c r="S85" s="245">
        <f t="shared" si="65"/>
        <v>0</v>
      </c>
      <c r="T85" s="244">
        <v>0</v>
      </c>
      <c r="U85" s="244">
        <v>0</v>
      </c>
      <c r="V85" s="244">
        <v>150</v>
      </c>
      <c r="W85" s="244"/>
    </row>
    <row r="86" spans="1:23" s="246" customFormat="1" ht="24.95" customHeight="1">
      <c r="A86" s="238">
        <v>77</v>
      </c>
      <c r="B86" s="238">
        <v>534</v>
      </c>
      <c r="C86" s="239" t="s">
        <v>560</v>
      </c>
      <c r="D86" s="252">
        <v>37411</v>
      </c>
      <c r="E86" s="240">
        <v>9000</v>
      </c>
      <c r="F86" s="241">
        <f t="shared" si="66"/>
        <v>9000</v>
      </c>
      <c r="G86" s="265">
        <v>37567</v>
      </c>
      <c r="H86" s="238">
        <f t="shared" si="61"/>
        <v>9000</v>
      </c>
      <c r="I86" s="238">
        <f t="shared" si="60"/>
        <v>1605</v>
      </c>
      <c r="J86" s="238">
        <f t="shared" si="60"/>
        <v>0</v>
      </c>
      <c r="K86" s="242">
        <f t="shared" si="62"/>
        <v>10605</v>
      </c>
      <c r="L86" s="244">
        <v>9000</v>
      </c>
      <c r="M86" s="243">
        <v>1605</v>
      </c>
      <c r="N86" s="243">
        <v>0</v>
      </c>
      <c r="O86" s="242">
        <f t="shared" si="63"/>
        <v>10605</v>
      </c>
      <c r="P86" s="242">
        <f t="shared" si="64"/>
        <v>0</v>
      </c>
      <c r="Q86" s="244">
        <v>0</v>
      </c>
      <c r="R86" s="244">
        <v>0</v>
      </c>
      <c r="S86" s="245">
        <f t="shared" si="65"/>
        <v>0</v>
      </c>
      <c r="T86" s="244">
        <v>0</v>
      </c>
      <c r="U86" s="244">
        <v>0</v>
      </c>
      <c r="V86" s="244">
        <v>90</v>
      </c>
      <c r="W86" s="244"/>
    </row>
    <row r="87" spans="1:23" s="246" customFormat="1" ht="24.95" customHeight="1">
      <c r="A87" s="238">
        <v>78</v>
      </c>
      <c r="B87" s="238">
        <v>535</v>
      </c>
      <c r="C87" s="239" t="s">
        <v>445</v>
      </c>
      <c r="D87" s="252">
        <v>37411</v>
      </c>
      <c r="E87" s="240">
        <v>10000</v>
      </c>
      <c r="F87" s="241">
        <f t="shared" si="66"/>
        <v>10000</v>
      </c>
      <c r="G87" s="265">
        <v>37567</v>
      </c>
      <c r="H87" s="238">
        <f t="shared" si="61"/>
        <v>10000</v>
      </c>
      <c r="I87" s="238">
        <f t="shared" si="60"/>
        <v>2895</v>
      </c>
      <c r="J87" s="238">
        <f t="shared" si="60"/>
        <v>0</v>
      </c>
      <c r="K87" s="242">
        <f t="shared" si="62"/>
        <v>12895</v>
      </c>
      <c r="L87" s="244">
        <v>10000</v>
      </c>
      <c r="M87" s="243">
        <v>2895</v>
      </c>
      <c r="N87" s="243">
        <v>0</v>
      </c>
      <c r="O87" s="242">
        <f t="shared" si="63"/>
        <v>12895</v>
      </c>
      <c r="P87" s="242">
        <f t="shared" si="64"/>
        <v>0</v>
      </c>
      <c r="Q87" s="244">
        <v>0</v>
      </c>
      <c r="R87" s="244">
        <v>0</v>
      </c>
      <c r="S87" s="245">
        <f t="shared" si="65"/>
        <v>0</v>
      </c>
      <c r="T87" s="244">
        <v>0</v>
      </c>
      <c r="U87" s="244">
        <v>0</v>
      </c>
      <c r="V87" s="244">
        <v>0</v>
      </c>
      <c r="W87" s="244"/>
    </row>
    <row r="88" spans="1:23" s="246" customFormat="1" ht="24.95" customHeight="1">
      <c r="A88" s="238">
        <v>79</v>
      </c>
      <c r="B88" s="238">
        <v>536</v>
      </c>
      <c r="C88" s="239" t="s">
        <v>561</v>
      </c>
      <c r="D88" s="252">
        <v>37411</v>
      </c>
      <c r="E88" s="240">
        <v>10000</v>
      </c>
      <c r="F88" s="241">
        <f t="shared" si="66"/>
        <v>10000</v>
      </c>
      <c r="G88" s="265">
        <v>37567</v>
      </c>
      <c r="H88" s="238">
        <f t="shared" si="61"/>
        <v>10000</v>
      </c>
      <c r="I88" s="238">
        <f t="shared" si="60"/>
        <v>1663</v>
      </c>
      <c r="J88" s="238">
        <f t="shared" si="60"/>
        <v>0</v>
      </c>
      <c r="K88" s="242">
        <f t="shared" si="62"/>
        <v>11663</v>
      </c>
      <c r="L88" s="244">
        <v>10000</v>
      </c>
      <c r="M88" s="243">
        <v>1663</v>
      </c>
      <c r="N88" s="243">
        <v>0</v>
      </c>
      <c r="O88" s="242">
        <f t="shared" si="63"/>
        <v>11663</v>
      </c>
      <c r="P88" s="242">
        <f t="shared" si="64"/>
        <v>0</v>
      </c>
      <c r="Q88" s="244">
        <v>0</v>
      </c>
      <c r="R88" s="244">
        <v>0</v>
      </c>
      <c r="S88" s="245">
        <f t="shared" si="65"/>
        <v>0</v>
      </c>
      <c r="T88" s="244">
        <v>0</v>
      </c>
      <c r="U88" s="244">
        <v>0</v>
      </c>
      <c r="V88" s="244">
        <v>0</v>
      </c>
      <c r="W88" s="244"/>
    </row>
    <row r="89" spans="1:23" s="246" customFormat="1" ht="24.95" customHeight="1">
      <c r="A89" s="238">
        <v>80</v>
      </c>
      <c r="B89" s="238">
        <v>541</v>
      </c>
      <c r="C89" s="239" t="s">
        <v>566</v>
      </c>
      <c r="D89" s="252">
        <v>37411</v>
      </c>
      <c r="E89" s="240">
        <v>7500</v>
      </c>
      <c r="F89" s="241">
        <f t="shared" si="66"/>
        <v>7500</v>
      </c>
      <c r="G89" s="265">
        <v>37567</v>
      </c>
      <c r="H89" s="238">
        <f t="shared" si="61"/>
        <v>7500</v>
      </c>
      <c r="I89" s="238">
        <f t="shared" si="60"/>
        <v>1424</v>
      </c>
      <c r="J89" s="238">
        <f t="shared" si="60"/>
        <v>0</v>
      </c>
      <c r="K89" s="242">
        <f t="shared" si="62"/>
        <v>8924</v>
      </c>
      <c r="L89" s="244">
        <v>7500</v>
      </c>
      <c r="M89" s="243">
        <v>1424</v>
      </c>
      <c r="N89" s="243">
        <v>0</v>
      </c>
      <c r="O89" s="242">
        <f t="shared" si="63"/>
        <v>8924</v>
      </c>
      <c r="P89" s="242">
        <f t="shared" si="64"/>
        <v>0</v>
      </c>
      <c r="Q89" s="244">
        <v>0</v>
      </c>
      <c r="R89" s="244">
        <v>0</v>
      </c>
      <c r="S89" s="245">
        <f t="shared" si="65"/>
        <v>0</v>
      </c>
      <c r="T89" s="244">
        <v>0</v>
      </c>
      <c r="U89" s="244">
        <v>0</v>
      </c>
      <c r="V89" s="244">
        <v>140</v>
      </c>
      <c r="W89" s="244"/>
    </row>
    <row r="90" spans="1:23" s="246" customFormat="1" ht="24.95" customHeight="1">
      <c r="A90" s="238">
        <v>81</v>
      </c>
      <c r="B90" s="238">
        <v>542</v>
      </c>
      <c r="C90" s="239" t="s">
        <v>291</v>
      </c>
      <c r="D90" s="252">
        <v>37411</v>
      </c>
      <c r="E90" s="240">
        <v>7500</v>
      </c>
      <c r="F90" s="241">
        <f t="shared" si="66"/>
        <v>7500</v>
      </c>
      <c r="G90" s="265">
        <v>37567</v>
      </c>
      <c r="H90" s="238">
        <f t="shared" si="61"/>
        <v>7500</v>
      </c>
      <c r="I90" s="238">
        <f t="shared" si="60"/>
        <v>1205</v>
      </c>
      <c r="J90" s="238">
        <f t="shared" si="60"/>
        <v>0</v>
      </c>
      <c r="K90" s="242">
        <f t="shared" si="62"/>
        <v>8705</v>
      </c>
      <c r="L90" s="244">
        <v>7500</v>
      </c>
      <c r="M90" s="243">
        <v>1205</v>
      </c>
      <c r="N90" s="243">
        <v>0</v>
      </c>
      <c r="O90" s="242">
        <f t="shared" si="63"/>
        <v>8705</v>
      </c>
      <c r="P90" s="242">
        <f t="shared" si="64"/>
        <v>0</v>
      </c>
      <c r="Q90" s="244">
        <v>0</v>
      </c>
      <c r="R90" s="244">
        <v>0</v>
      </c>
      <c r="S90" s="245">
        <f t="shared" si="65"/>
        <v>0</v>
      </c>
      <c r="T90" s="244">
        <v>0</v>
      </c>
      <c r="U90" s="244">
        <v>0</v>
      </c>
      <c r="V90" s="244">
        <v>90</v>
      </c>
      <c r="W90" s="244"/>
    </row>
    <row r="91" spans="1:23" s="246" customFormat="1" ht="24.95" customHeight="1">
      <c r="A91" s="238">
        <v>82</v>
      </c>
      <c r="B91" s="238">
        <v>573</v>
      </c>
      <c r="C91" s="239" t="s">
        <v>395</v>
      </c>
      <c r="D91" s="238" t="s">
        <v>589</v>
      </c>
      <c r="E91" s="240">
        <v>10000</v>
      </c>
      <c r="F91" s="241">
        <f t="shared" ref="F91:F94" si="67">SUM(E91:E91)</f>
        <v>10000</v>
      </c>
      <c r="G91" s="265">
        <v>37295</v>
      </c>
      <c r="H91" s="238">
        <f t="shared" si="61"/>
        <v>10000</v>
      </c>
      <c r="I91" s="255">
        <f t="shared" ref="I91:J94" si="68">M91</f>
        <v>1701</v>
      </c>
      <c r="J91" s="255">
        <f t="shared" si="68"/>
        <v>0</v>
      </c>
      <c r="K91" s="242">
        <f t="shared" ref="K91:K115" si="69">H91+I91+J91</f>
        <v>11701</v>
      </c>
      <c r="L91" s="244">
        <v>10000</v>
      </c>
      <c r="M91" s="243">
        <v>1701</v>
      </c>
      <c r="N91" s="243">
        <v>0</v>
      </c>
      <c r="O91" s="242">
        <f t="shared" ref="O91:O115" si="70">L91+M91+N91</f>
        <v>11701</v>
      </c>
      <c r="P91" s="242">
        <f t="shared" ref="P91:P115" si="71">H91-L91</f>
        <v>0</v>
      </c>
      <c r="Q91" s="244">
        <v>0</v>
      </c>
      <c r="R91" s="244">
        <v>0</v>
      </c>
      <c r="S91" s="245">
        <f t="shared" ref="S91:S115" si="72">P91+Q91+R91</f>
        <v>0</v>
      </c>
      <c r="T91" s="244">
        <v>0</v>
      </c>
      <c r="U91" s="244">
        <v>0</v>
      </c>
      <c r="V91" s="244">
        <v>0</v>
      </c>
      <c r="W91" s="244"/>
    </row>
    <row r="92" spans="1:23" s="246" customFormat="1" ht="24.95" customHeight="1">
      <c r="A92" s="238">
        <v>83</v>
      </c>
      <c r="B92" s="238">
        <v>575</v>
      </c>
      <c r="C92" s="239" t="s">
        <v>355</v>
      </c>
      <c r="D92" s="238" t="s">
        <v>585</v>
      </c>
      <c r="E92" s="240">
        <v>10000</v>
      </c>
      <c r="F92" s="241">
        <f t="shared" si="67"/>
        <v>10000</v>
      </c>
      <c r="G92" s="265">
        <v>37295</v>
      </c>
      <c r="H92" s="238">
        <f t="shared" si="61"/>
        <v>10000</v>
      </c>
      <c r="I92" s="255">
        <f t="shared" si="68"/>
        <v>1601</v>
      </c>
      <c r="J92" s="255">
        <f t="shared" si="68"/>
        <v>0</v>
      </c>
      <c r="K92" s="242">
        <f t="shared" si="69"/>
        <v>11601</v>
      </c>
      <c r="L92" s="244">
        <v>10000</v>
      </c>
      <c r="M92" s="243">
        <v>1601</v>
      </c>
      <c r="N92" s="243">
        <v>0</v>
      </c>
      <c r="O92" s="242">
        <f t="shared" si="70"/>
        <v>11601</v>
      </c>
      <c r="P92" s="242">
        <f t="shared" si="71"/>
        <v>0</v>
      </c>
      <c r="Q92" s="244">
        <v>0</v>
      </c>
      <c r="R92" s="244">
        <v>0</v>
      </c>
      <c r="S92" s="245">
        <f t="shared" si="72"/>
        <v>0</v>
      </c>
      <c r="T92" s="244">
        <v>0</v>
      </c>
      <c r="U92" s="244">
        <v>0</v>
      </c>
      <c r="V92" s="244">
        <v>0</v>
      </c>
      <c r="W92" s="244"/>
    </row>
    <row r="93" spans="1:23" s="246" customFormat="1" ht="24.95" customHeight="1">
      <c r="A93" s="238">
        <v>84</v>
      </c>
      <c r="B93" s="238">
        <v>576</v>
      </c>
      <c r="C93" s="239" t="s">
        <v>403</v>
      </c>
      <c r="D93" s="238" t="s">
        <v>589</v>
      </c>
      <c r="E93" s="240">
        <v>10000</v>
      </c>
      <c r="F93" s="241">
        <f t="shared" si="67"/>
        <v>10000</v>
      </c>
      <c r="G93" s="244" t="s">
        <v>851</v>
      </c>
      <c r="H93" s="238">
        <f t="shared" si="61"/>
        <v>10000</v>
      </c>
      <c r="I93" s="255">
        <f t="shared" si="68"/>
        <v>1654</v>
      </c>
      <c r="J93" s="255">
        <f t="shared" si="68"/>
        <v>0</v>
      </c>
      <c r="K93" s="242">
        <f t="shared" si="69"/>
        <v>11654</v>
      </c>
      <c r="L93" s="244">
        <v>10000</v>
      </c>
      <c r="M93" s="243">
        <v>1654</v>
      </c>
      <c r="N93" s="243">
        <v>0</v>
      </c>
      <c r="O93" s="242">
        <f t="shared" si="70"/>
        <v>11654</v>
      </c>
      <c r="P93" s="242">
        <f t="shared" si="71"/>
        <v>0</v>
      </c>
      <c r="Q93" s="244">
        <v>0</v>
      </c>
      <c r="R93" s="244">
        <v>0</v>
      </c>
      <c r="S93" s="245">
        <f t="shared" si="72"/>
        <v>0</v>
      </c>
      <c r="T93" s="244">
        <v>0</v>
      </c>
      <c r="U93" s="244">
        <v>0</v>
      </c>
      <c r="V93" s="244">
        <v>65</v>
      </c>
      <c r="W93" s="244"/>
    </row>
    <row r="94" spans="1:23" s="246" customFormat="1" ht="24.95" customHeight="1">
      <c r="A94" s="238">
        <v>85</v>
      </c>
      <c r="B94" s="238">
        <v>577</v>
      </c>
      <c r="C94" s="239" t="s">
        <v>377</v>
      </c>
      <c r="D94" s="238" t="s">
        <v>589</v>
      </c>
      <c r="E94" s="240">
        <v>9000</v>
      </c>
      <c r="F94" s="241">
        <f t="shared" si="67"/>
        <v>9000</v>
      </c>
      <c r="G94" s="244" t="s">
        <v>851</v>
      </c>
      <c r="H94" s="238">
        <f t="shared" si="61"/>
        <v>9000</v>
      </c>
      <c r="I94" s="255">
        <f t="shared" si="68"/>
        <v>1747</v>
      </c>
      <c r="J94" s="255">
        <f t="shared" si="68"/>
        <v>0</v>
      </c>
      <c r="K94" s="242">
        <f t="shared" si="69"/>
        <v>10747</v>
      </c>
      <c r="L94" s="244">
        <v>9000</v>
      </c>
      <c r="M94" s="243">
        <v>1747</v>
      </c>
      <c r="N94" s="243">
        <v>0</v>
      </c>
      <c r="O94" s="242">
        <f t="shared" si="70"/>
        <v>10747</v>
      </c>
      <c r="P94" s="242">
        <f t="shared" si="71"/>
        <v>0</v>
      </c>
      <c r="Q94" s="244">
        <v>0</v>
      </c>
      <c r="R94" s="244">
        <v>0</v>
      </c>
      <c r="S94" s="245">
        <f t="shared" si="72"/>
        <v>0</v>
      </c>
      <c r="T94" s="244">
        <v>0</v>
      </c>
      <c r="U94" s="244">
        <v>0</v>
      </c>
      <c r="V94" s="244">
        <v>0</v>
      </c>
      <c r="W94" s="244"/>
    </row>
    <row r="95" spans="1:23" s="254" customFormat="1" ht="24.95" customHeight="1">
      <c r="A95" s="253"/>
      <c r="B95" s="253"/>
      <c r="C95" s="248" t="s">
        <v>1282</v>
      </c>
      <c r="D95" s="253"/>
      <c r="E95" s="249">
        <f t="shared" ref="E95:W95" si="73">SUM(E71:E94)</f>
        <v>258500</v>
      </c>
      <c r="F95" s="249">
        <f t="shared" si="73"/>
        <v>258500</v>
      </c>
      <c r="G95" s="250">
        <f t="shared" si="73"/>
        <v>486292</v>
      </c>
      <c r="H95" s="250">
        <f t="shared" si="73"/>
        <v>258500</v>
      </c>
      <c r="I95" s="250">
        <f t="shared" si="73"/>
        <v>54511</v>
      </c>
      <c r="J95" s="250">
        <f t="shared" si="73"/>
        <v>0</v>
      </c>
      <c r="K95" s="250">
        <f t="shared" si="73"/>
        <v>313011</v>
      </c>
      <c r="L95" s="250">
        <f t="shared" si="73"/>
        <v>249624</v>
      </c>
      <c r="M95" s="250">
        <f t="shared" si="73"/>
        <v>54511</v>
      </c>
      <c r="N95" s="250">
        <f t="shared" si="73"/>
        <v>0</v>
      </c>
      <c r="O95" s="250">
        <f t="shared" si="73"/>
        <v>304135</v>
      </c>
      <c r="P95" s="250">
        <f t="shared" si="73"/>
        <v>8876</v>
      </c>
      <c r="Q95" s="250">
        <f t="shared" si="73"/>
        <v>0</v>
      </c>
      <c r="R95" s="250">
        <f t="shared" si="73"/>
        <v>0</v>
      </c>
      <c r="S95" s="250">
        <f t="shared" si="73"/>
        <v>8876</v>
      </c>
      <c r="T95" s="250">
        <f t="shared" si="73"/>
        <v>0</v>
      </c>
      <c r="U95" s="250">
        <f t="shared" si="73"/>
        <v>0</v>
      </c>
      <c r="V95" s="250">
        <f t="shared" si="73"/>
        <v>1520</v>
      </c>
      <c r="W95" s="250">
        <f t="shared" si="73"/>
        <v>0</v>
      </c>
    </row>
    <row r="96" spans="1:23" s="246" customFormat="1" ht="24.95" customHeight="1">
      <c r="A96" s="238">
        <v>86</v>
      </c>
      <c r="B96" s="238">
        <v>587</v>
      </c>
      <c r="C96" s="239" t="s">
        <v>246</v>
      </c>
      <c r="D96" s="252">
        <v>37417</v>
      </c>
      <c r="E96" s="240">
        <v>9000</v>
      </c>
      <c r="F96" s="241">
        <f t="shared" ref="F96:F108" si="74">SUM(E96:E96)</f>
        <v>9000</v>
      </c>
      <c r="G96" s="244" t="s">
        <v>851</v>
      </c>
      <c r="H96" s="238">
        <f t="shared" ref="H96:H117" si="75">F96</f>
        <v>9000</v>
      </c>
      <c r="I96" s="238">
        <f t="shared" ref="I96:J118" si="76">M96</f>
        <v>4080</v>
      </c>
      <c r="J96" s="238">
        <f t="shared" si="76"/>
        <v>0</v>
      </c>
      <c r="K96" s="242">
        <f t="shared" si="69"/>
        <v>13080</v>
      </c>
      <c r="L96" s="244">
        <v>9000</v>
      </c>
      <c r="M96" s="243">
        <v>4080</v>
      </c>
      <c r="N96" s="243">
        <v>0</v>
      </c>
      <c r="O96" s="242">
        <f t="shared" si="70"/>
        <v>13080</v>
      </c>
      <c r="P96" s="242">
        <f t="shared" si="71"/>
        <v>0</v>
      </c>
      <c r="Q96" s="244">
        <v>0</v>
      </c>
      <c r="R96" s="244">
        <v>0</v>
      </c>
      <c r="S96" s="245">
        <f t="shared" si="72"/>
        <v>0</v>
      </c>
      <c r="T96" s="244">
        <v>0</v>
      </c>
      <c r="U96" s="244">
        <v>0</v>
      </c>
      <c r="V96" s="244">
        <v>60</v>
      </c>
      <c r="W96" s="244"/>
    </row>
    <row r="97" spans="1:23" s="246" customFormat="1" ht="24.95" customHeight="1">
      <c r="A97" s="238">
        <v>87</v>
      </c>
      <c r="B97" s="238">
        <v>588</v>
      </c>
      <c r="C97" s="239" t="s">
        <v>466</v>
      </c>
      <c r="D97" s="252">
        <v>37417</v>
      </c>
      <c r="E97" s="240">
        <v>10000</v>
      </c>
      <c r="F97" s="241">
        <f t="shared" si="74"/>
        <v>10000</v>
      </c>
      <c r="G97" s="244" t="s">
        <v>851</v>
      </c>
      <c r="H97" s="238">
        <f t="shared" si="75"/>
        <v>10000</v>
      </c>
      <c r="I97" s="238">
        <f t="shared" si="76"/>
        <v>1974</v>
      </c>
      <c r="J97" s="238">
        <f t="shared" si="76"/>
        <v>0</v>
      </c>
      <c r="K97" s="242">
        <f t="shared" si="69"/>
        <v>11974</v>
      </c>
      <c r="L97" s="244">
        <v>10000</v>
      </c>
      <c r="M97" s="243">
        <v>1974</v>
      </c>
      <c r="N97" s="243">
        <v>0</v>
      </c>
      <c r="O97" s="242">
        <f t="shared" si="70"/>
        <v>11974</v>
      </c>
      <c r="P97" s="242">
        <f t="shared" si="71"/>
        <v>0</v>
      </c>
      <c r="Q97" s="244">
        <v>0</v>
      </c>
      <c r="R97" s="244">
        <v>0</v>
      </c>
      <c r="S97" s="245">
        <f t="shared" si="72"/>
        <v>0</v>
      </c>
      <c r="T97" s="244">
        <v>0</v>
      </c>
      <c r="U97" s="244">
        <v>0</v>
      </c>
      <c r="V97" s="244">
        <v>10</v>
      </c>
      <c r="W97" s="244"/>
    </row>
    <row r="98" spans="1:23" s="246" customFormat="1" ht="24.95" customHeight="1">
      <c r="A98" s="238">
        <v>88</v>
      </c>
      <c r="B98" s="238">
        <v>589</v>
      </c>
      <c r="C98" s="239" t="s">
        <v>500</v>
      </c>
      <c r="D98" s="252">
        <v>37417</v>
      </c>
      <c r="E98" s="240">
        <v>9000</v>
      </c>
      <c r="F98" s="241">
        <f t="shared" si="74"/>
        <v>9000</v>
      </c>
      <c r="G98" s="244" t="s">
        <v>851</v>
      </c>
      <c r="H98" s="238">
        <f t="shared" si="75"/>
        <v>9000</v>
      </c>
      <c r="I98" s="238">
        <f t="shared" si="76"/>
        <v>1500</v>
      </c>
      <c r="J98" s="238">
        <f t="shared" si="76"/>
        <v>0</v>
      </c>
      <c r="K98" s="242">
        <f t="shared" si="69"/>
        <v>10500</v>
      </c>
      <c r="L98" s="244">
        <v>9000</v>
      </c>
      <c r="M98" s="243">
        <v>1500</v>
      </c>
      <c r="N98" s="243">
        <v>0</v>
      </c>
      <c r="O98" s="242">
        <f t="shared" si="70"/>
        <v>10500</v>
      </c>
      <c r="P98" s="242">
        <f t="shared" si="71"/>
        <v>0</v>
      </c>
      <c r="Q98" s="244">
        <v>0</v>
      </c>
      <c r="R98" s="244">
        <v>0</v>
      </c>
      <c r="S98" s="245">
        <f t="shared" si="72"/>
        <v>0</v>
      </c>
      <c r="T98" s="244">
        <v>0</v>
      </c>
      <c r="U98" s="244">
        <v>0</v>
      </c>
      <c r="V98" s="244">
        <v>0</v>
      </c>
      <c r="W98" s="244"/>
    </row>
    <row r="99" spans="1:23" s="246" customFormat="1" ht="24.95" customHeight="1">
      <c r="A99" s="238">
        <v>89</v>
      </c>
      <c r="B99" s="238">
        <v>593</v>
      </c>
      <c r="C99" s="239" t="s">
        <v>602</v>
      </c>
      <c r="D99" s="252">
        <v>37417</v>
      </c>
      <c r="E99" s="240">
        <v>10000</v>
      </c>
      <c r="F99" s="241">
        <f t="shared" si="74"/>
        <v>10000</v>
      </c>
      <c r="G99" s="244" t="s">
        <v>851</v>
      </c>
      <c r="H99" s="238">
        <f t="shared" si="75"/>
        <v>10000</v>
      </c>
      <c r="I99" s="238">
        <f t="shared" si="76"/>
        <v>2099</v>
      </c>
      <c r="J99" s="238">
        <f t="shared" si="76"/>
        <v>0</v>
      </c>
      <c r="K99" s="242">
        <f t="shared" si="69"/>
        <v>12099</v>
      </c>
      <c r="L99" s="244">
        <v>10000</v>
      </c>
      <c r="M99" s="243">
        <v>2099</v>
      </c>
      <c r="N99" s="243">
        <v>0</v>
      </c>
      <c r="O99" s="242">
        <f t="shared" si="70"/>
        <v>12099</v>
      </c>
      <c r="P99" s="242">
        <f t="shared" si="71"/>
        <v>0</v>
      </c>
      <c r="Q99" s="244">
        <v>0</v>
      </c>
      <c r="R99" s="244">
        <v>0</v>
      </c>
      <c r="S99" s="245">
        <f t="shared" si="72"/>
        <v>0</v>
      </c>
      <c r="T99" s="244">
        <v>0</v>
      </c>
      <c r="U99" s="244">
        <v>0</v>
      </c>
      <c r="V99" s="244">
        <v>0</v>
      </c>
      <c r="W99" s="244"/>
    </row>
    <row r="100" spans="1:23" s="246" customFormat="1" ht="24.95" customHeight="1">
      <c r="A100" s="238">
        <v>90</v>
      </c>
      <c r="B100" s="238">
        <v>594</v>
      </c>
      <c r="C100" s="239" t="s">
        <v>414</v>
      </c>
      <c r="D100" s="252">
        <v>37417</v>
      </c>
      <c r="E100" s="240">
        <v>10000</v>
      </c>
      <c r="F100" s="241">
        <f t="shared" si="74"/>
        <v>10000</v>
      </c>
      <c r="G100" s="244" t="s">
        <v>851</v>
      </c>
      <c r="H100" s="238">
        <f t="shared" si="75"/>
        <v>10000</v>
      </c>
      <c r="I100" s="238">
        <f t="shared" si="76"/>
        <v>3292</v>
      </c>
      <c r="J100" s="238">
        <f t="shared" si="76"/>
        <v>0</v>
      </c>
      <c r="K100" s="242">
        <f t="shared" si="69"/>
        <v>13292</v>
      </c>
      <c r="L100" s="244">
        <v>10000</v>
      </c>
      <c r="M100" s="243">
        <v>3292</v>
      </c>
      <c r="N100" s="243">
        <v>0</v>
      </c>
      <c r="O100" s="242">
        <f t="shared" si="70"/>
        <v>13292</v>
      </c>
      <c r="P100" s="242">
        <f t="shared" si="71"/>
        <v>0</v>
      </c>
      <c r="Q100" s="244">
        <v>0</v>
      </c>
      <c r="R100" s="244">
        <v>0</v>
      </c>
      <c r="S100" s="245">
        <f t="shared" si="72"/>
        <v>0</v>
      </c>
      <c r="T100" s="244">
        <v>0</v>
      </c>
      <c r="U100" s="244">
        <v>0</v>
      </c>
      <c r="V100" s="244">
        <v>40</v>
      </c>
      <c r="W100" s="244"/>
    </row>
    <row r="101" spans="1:23" s="246" customFormat="1" ht="24.95" customHeight="1">
      <c r="A101" s="238">
        <v>91</v>
      </c>
      <c r="B101" s="238">
        <v>597</v>
      </c>
      <c r="C101" s="239" t="s">
        <v>604</v>
      </c>
      <c r="D101" s="252">
        <v>37417</v>
      </c>
      <c r="E101" s="240">
        <v>10000</v>
      </c>
      <c r="F101" s="241">
        <f t="shared" si="74"/>
        <v>10000</v>
      </c>
      <c r="G101" s="244" t="s">
        <v>851</v>
      </c>
      <c r="H101" s="238">
        <f t="shared" si="75"/>
        <v>10000</v>
      </c>
      <c r="I101" s="238">
        <f t="shared" si="76"/>
        <v>1682</v>
      </c>
      <c r="J101" s="238">
        <f t="shared" si="76"/>
        <v>0</v>
      </c>
      <c r="K101" s="242">
        <f t="shared" si="69"/>
        <v>11682</v>
      </c>
      <c r="L101" s="244">
        <v>10000</v>
      </c>
      <c r="M101" s="243">
        <v>1682</v>
      </c>
      <c r="N101" s="243">
        <v>0</v>
      </c>
      <c r="O101" s="242">
        <f t="shared" si="70"/>
        <v>11682</v>
      </c>
      <c r="P101" s="242">
        <f t="shared" si="71"/>
        <v>0</v>
      </c>
      <c r="Q101" s="244">
        <v>0</v>
      </c>
      <c r="R101" s="244">
        <v>0</v>
      </c>
      <c r="S101" s="245">
        <f t="shared" si="72"/>
        <v>0</v>
      </c>
      <c r="T101" s="244">
        <v>0</v>
      </c>
      <c r="U101" s="244">
        <v>0</v>
      </c>
      <c r="V101" s="244">
        <v>70</v>
      </c>
      <c r="W101" s="244"/>
    </row>
    <row r="102" spans="1:23" s="246" customFormat="1" ht="24.95" customHeight="1">
      <c r="A102" s="238">
        <v>92</v>
      </c>
      <c r="B102" s="238">
        <v>602</v>
      </c>
      <c r="C102" s="239" t="s">
        <v>495</v>
      </c>
      <c r="D102" s="252">
        <v>37417</v>
      </c>
      <c r="E102" s="240">
        <v>9000</v>
      </c>
      <c r="F102" s="241">
        <f t="shared" si="74"/>
        <v>9000</v>
      </c>
      <c r="G102" s="265">
        <v>37774</v>
      </c>
      <c r="H102" s="238">
        <f t="shared" si="75"/>
        <v>9000</v>
      </c>
      <c r="I102" s="238">
        <f t="shared" si="76"/>
        <v>1415</v>
      </c>
      <c r="J102" s="238">
        <f t="shared" si="76"/>
        <v>0</v>
      </c>
      <c r="K102" s="242">
        <f t="shared" si="69"/>
        <v>10415</v>
      </c>
      <c r="L102" s="244">
        <v>9000</v>
      </c>
      <c r="M102" s="243">
        <v>1415</v>
      </c>
      <c r="N102" s="243">
        <v>0</v>
      </c>
      <c r="O102" s="242">
        <f t="shared" si="70"/>
        <v>10415</v>
      </c>
      <c r="P102" s="242">
        <f t="shared" si="71"/>
        <v>0</v>
      </c>
      <c r="Q102" s="244">
        <v>0</v>
      </c>
      <c r="R102" s="244">
        <v>0</v>
      </c>
      <c r="S102" s="245">
        <f t="shared" si="72"/>
        <v>0</v>
      </c>
      <c r="T102" s="244">
        <v>0</v>
      </c>
      <c r="U102" s="244">
        <v>0</v>
      </c>
      <c r="V102" s="244">
        <v>70</v>
      </c>
      <c r="W102" s="244"/>
    </row>
    <row r="103" spans="1:23" s="246" customFormat="1" ht="24.95" customHeight="1">
      <c r="A103" s="238">
        <v>93</v>
      </c>
      <c r="B103" s="238">
        <v>603</v>
      </c>
      <c r="C103" s="239" t="s">
        <v>607</v>
      </c>
      <c r="D103" s="252">
        <v>37417</v>
      </c>
      <c r="E103" s="240">
        <v>7500</v>
      </c>
      <c r="F103" s="241">
        <f t="shared" si="74"/>
        <v>7500</v>
      </c>
      <c r="G103" s="265">
        <v>37774</v>
      </c>
      <c r="H103" s="238">
        <f t="shared" si="75"/>
        <v>7500</v>
      </c>
      <c r="I103" s="238">
        <f t="shared" si="76"/>
        <v>1304</v>
      </c>
      <c r="J103" s="238">
        <f t="shared" si="76"/>
        <v>0</v>
      </c>
      <c r="K103" s="242">
        <f t="shared" si="69"/>
        <v>8804</v>
      </c>
      <c r="L103" s="244">
        <v>7500</v>
      </c>
      <c r="M103" s="243">
        <v>1304</v>
      </c>
      <c r="N103" s="243">
        <v>0</v>
      </c>
      <c r="O103" s="242">
        <f t="shared" si="70"/>
        <v>8804</v>
      </c>
      <c r="P103" s="242">
        <f t="shared" si="71"/>
        <v>0</v>
      </c>
      <c r="Q103" s="244">
        <v>0</v>
      </c>
      <c r="R103" s="244">
        <v>0</v>
      </c>
      <c r="S103" s="245">
        <f t="shared" si="72"/>
        <v>0</v>
      </c>
      <c r="T103" s="244">
        <v>0</v>
      </c>
      <c r="U103" s="244">
        <v>0</v>
      </c>
      <c r="V103" s="244">
        <v>100</v>
      </c>
      <c r="W103" s="244"/>
    </row>
    <row r="104" spans="1:23" s="246" customFormat="1" ht="24.95" customHeight="1">
      <c r="A104" s="238">
        <v>94</v>
      </c>
      <c r="B104" s="238">
        <v>604</v>
      </c>
      <c r="C104" s="239" t="s">
        <v>608</v>
      </c>
      <c r="D104" s="252">
        <v>37417</v>
      </c>
      <c r="E104" s="240">
        <v>9000</v>
      </c>
      <c r="F104" s="241">
        <f t="shared" si="74"/>
        <v>9000</v>
      </c>
      <c r="G104" s="265">
        <v>37774</v>
      </c>
      <c r="H104" s="238">
        <f t="shared" si="75"/>
        <v>9000</v>
      </c>
      <c r="I104" s="238">
        <f t="shared" si="76"/>
        <v>1900</v>
      </c>
      <c r="J104" s="238">
        <f t="shared" si="76"/>
        <v>0</v>
      </c>
      <c r="K104" s="242">
        <f t="shared" si="69"/>
        <v>10900</v>
      </c>
      <c r="L104" s="244">
        <v>9000</v>
      </c>
      <c r="M104" s="243">
        <v>1900</v>
      </c>
      <c r="N104" s="243">
        <v>0</v>
      </c>
      <c r="O104" s="242">
        <f t="shared" si="70"/>
        <v>10900</v>
      </c>
      <c r="P104" s="242">
        <f t="shared" si="71"/>
        <v>0</v>
      </c>
      <c r="Q104" s="244">
        <v>0</v>
      </c>
      <c r="R104" s="244">
        <v>0</v>
      </c>
      <c r="S104" s="245">
        <f t="shared" si="72"/>
        <v>0</v>
      </c>
      <c r="T104" s="244">
        <v>0</v>
      </c>
      <c r="U104" s="244">
        <v>0</v>
      </c>
      <c r="V104" s="244">
        <v>80</v>
      </c>
      <c r="W104" s="244"/>
    </row>
    <row r="105" spans="1:23" s="246" customFormat="1" ht="24.95" customHeight="1">
      <c r="A105" s="238">
        <v>95</v>
      </c>
      <c r="B105" s="238">
        <v>605</v>
      </c>
      <c r="C105" s="239" t="s">
        <v>609</v>
      </c>
      <c r="D105" s="252">
        <v>37417</v>
      </c>
      <c r="E105" s="240">
        <v>9000</v>
      </c>
      <c r="F105" s="241">
        <f t="shared" si="74"/>
        <v>9000</v>
      </c>
      <c r="G105" s="265">
        <v>37774</v>
      </c>
      <c r="H105" s="238">
        <f t="shared" si="75"/>
        <v>9000</v>
      </c>
      <c r="I105" s="238">
        <f t="shared" si="76"/>
        <v>1712</v>
      </c>
      <c r="J105" s="238">
        <f t="shared" si="76"/>
        <v>0</v>
      </c>
      <c r="K105" s="242">
        <f t="shared" si="69"/>
        <v>10712</v>
      </c>
      <c r="L105" s="244">
        <v>9000</v>
      </c>
      <c r="M105" s="243">
        <v>1712</v>
      </c>
      <c r="N105" s="243">
        <v>0</v>
      </c>
      <c r="O105" s="242">
        <f t="shared" si="70"/>
        <v>10712</v>
      </c>
      <c r="P105" s="242">
        <f t="shared" si="71"/>
        <v>0</v>
      </c>
      <c r="Q105" s="244">
        <v>0</v>
      </c>
      <c r="R105" s="244">
        <v>0</v>
      </c>
      <c r="S105" s="245">
        <f t="shared" si="72"/>
        <v>0</v>
      </c>
      <c r="T105" s="244">
        <v>0</v>
      </c>
      <c r="U105" s="244">
        <v>0</v>
      </c>
      <c r="V105" s="244">
        <v>100</v>
      </c>
      <c r="W105" s="244"/>
    </row>
    <row r="106" spans="1:23" s="246" customFormat="1" ht="24.95" customHeight="1">
      <c r="A106" s="238">
        <v>96</v>
      </c>
      <c r="B106" s="238">
        <v>606</v>
      </c>
      <c r="C106" s="239" t="s">
        <v>379</v>
      </c>
      <c r="D106" s="252">
        <v>37417</v>
      </c>
      <c r="E106" s="240">
        <v>9000</v>
      </c>
      <c r="F106" s="241">
        <f t="shared" si="74"/>
        <v>9000</v>
      </c>
      <c r="G106" s="265">
        <v>37774</v>
      </c>
      <c r="H106" s="238">
        <f t="shared" si="75"/>
        <v>9000</v>
      </c>
      <c r="I106" s="238">
        <f t="shared" si="76"/>
        <v>3082</v>
      </c>
      <c r="J106" s="238">
        <f t="shared" si="76"/>
        <v>0</v>
      </c>
      <c r="K106" s="242">
        <f t="shared" si="69"/>
        <v>12082</v>
      </c>
      <c r="L106" s="244">
        <v>9000</v>
      </c>
      <c r="M106" s="243">
        <v>3082</v>
      </c>
      <c r="N106" s="243">
        <v>0</v>
      </c>
      <c r="O106" s="242">
        <f t="shared" si="70"/>
        <v>12082</v>
      </c>
      <c r="P106" s="242">
        <f t="shared" si="71"/>
        <v>0</v>
      </c>
      <c r="Q106" s="244">
        <v>0</v>
      </c>
      <c r="R106" s="244">
        <v>0</v>
      </c>
      <c r="S106" s="245">
        <f t="shared" si="72"/>
        <v>0</v>
      </c>
      <c r="T106" s="244">
        <v>0</v>
      </c>
      <c r="U106" s="244">
        <v>0</v>
      </c>
      <c r="V106" s="244">
        <v>0</v>
      </c>
      <c r="W106" s="244"/>
    </row>
    <row r="107" spans="1:23" s="246" customFormat="1" ht="24.95" customHeight="1">
      <c r="A107" s="238">
        <v>97</v>
      </c>
      <c r="B107" s="238">
        <v>607</v>
      </c>
      <c r="C107" s="239" t="s">
        <v>211</v>
      </c>
      <c r="D107" s="252">
        <v>37417</v>
      </c>
      <c r="E107" s="240">
        <v>9000</v>
      </c>
      <c r="F107" s="241">
        <f t="shared" si="74"/>
        <v>9000</v>
      </c>
      <c r="G107" s="265">
        <v>37774</v>
      </c>
      <c r="H107" s="238">
        <f t="shared" si="75"/>
        <v>9000</v>
      </c>
      <c r="I107" s="238">
        <f t="shared" si="76"/>
        <v>715</v>
      </c>
      <c r="J107" s="238">
        <f t="shared" si="76"/>
        <v>0</v>
      </c>
      <c r="K107" s="242">
        <f t="shared" si="69"/>
        <v>9715</v>
      </c>
      <c r="L107" s="244">
        <v>9000</v>
      </c>
      <c r="M107" s="243">
        <v>715</v>
      </c>
      <c r="N107" s="243">
        <v>0</v>
      </c>
      <c r="O107" s="242">
        <f t="shared" si="70"/>
        <v>9715</v>
      </c>
      <c r="P107" s="242">
        <f t="shared" si="71"/>
        <v>0</v>
      </c>
      <c r="Q107" s="244">
        <v>1005</v>
      </c>
      <c r="R107" s="244">
        <v>0</v>
      </c>
      <c r="S107" s="245">
        <f t="shared" si="72"/>
        <v>1005</v>
      </c>
      <c r="T107" s="244">
        <v>0</v>
      </c>
      <c r="U107" s="244">
        <v>0</v>
      </c>
      <c r="V107" s="244">
        <v>30</v>
      </c>
      <c r="W107" s="244"/>
    </row>
    <row r="108" spans="1:23" s="246" customFormat="1" ht="24.95" customHeight="1">
      <c r="A108" s="238">
        <v>98</v>
      </c>
      <c r="B108" s="238">
        <v>608</v>
      </c>
      <c r="C108" s="239" t="s">
        <v>250</v>
      </c>
      <c r="D108" s="252">
        <v>37417</v>
      </c>
      <c r="E108" s="240">
        <v>9000</v>
      </c>
      <c r="F108" s="241">
        <f t="shared" si="74"/>
        <v>9000</v>
      </c>
      <c r="G108" s="265">
        <v>37774</v>
      </c>
      <c r="H108" s="238">
        <f t="shared" si="75"/>
        <v>9000</v>
      </c>
      <c r="I108" s="238">
        <f t="shared" si="76"/>
        <v>2850</v>
      </c>
      <c r="J108" s="238">
        <f t="shared" si="76"/>
        <v>0</v>
      </c>
      <c r="K108" s="242">
        <f t="shared" si="69"/>
        <v>11850</v>
      </c>
      <c r="L108" s="244">
        <v>9000</v>
      </c>
      <c r="M108" s="243">
        <v>2850</v>
      </c>
      <c r="N108" s="243">
        <v>0</v>
      </c>
      <c r="O108" s="242">
        <f t="shared" si="70"/>
        <v>11850</v>
      </c>
      <c r="P108" s="242">
        <f t="shared" si="71"/>
        <v>0</v>
      </c>
      <c r="Q108" s="244">
        <v>0</v>
      </c>
      <c r="R108" s="244">
        <v>0</v>
      </c>
      <c r="S108" s="245">
        <f t="shared" si="72"/>
        <v>0</v>
      </c>
      <c r="T108" s="244">
        <v>0</v>
      </c>
      <c r="U108" s="244">
        <v>0</v>
      </c>
      <c r="V108" s="244">
        <v>30</v>
      </c>
      <c r="W108" s="244"/>
    </row>
    <row r="109" spans="1:23" s="246" customFormat="1" ht="24.95" customHeight="1">
      <c r="A109" s="238">
        <v>99</v>
      </c>
      <c r="B109" s="238">
        <v>621</v>
      </c>
      <c r="C109" s="239" t="s">
        <v>619</v>
      </c>
      <c r="D109" s="252">
        <v>37773</v>
      </c>
      <c r="E109" s="240">
        <v>10000</v>
      </c>
      <c r="F109" s="241">
        <f t="shared" ref="F109:F118" si="77">SUM(E109:E109)</f>
        <v>10000</v>
      </c>
      <c r="G109" s="265">
        <v>37777</v>
      </c>
      <c r="H109" s="238">
        <f t="shared" si="75"/>
        <v>10000</v>
      </c>
      <c r="I109" s="238">
        <f t="shared" si="76"/>
        <v>3215</v>
      </c>
      <c r="J109" s="238">
        <f t="shared" si="76"/>
        <v>0</v>
      </c>
      <c r="K109" s="242">
        <f t="shared" si="69"/>
        <v>13215</v>
      </c>
      <c r="L109" s="244">
        <v>10000</v>
      </c>
      <c r="M109" s="243">
        <v>3215</v>
      </c>
      <c r="N109" s="243">
        <v>0</v>
      </c>
      <c r="O109" s="242">
        <f t="shared" si="70"/>
        <v>13215</v>
      </c>
      <c r="P109" s="242">
        <f t="shared" si="71"/>
        <v>0</v>
      </c>
      <c r="Q109" s="244">
        <v>0</v>
      </c>
      <c r="R109" s="244">
        <v>0</v>
      </c>
      <c r="S109" s="245">
        <f t="shared" si="72"/>
        <v>0</v>
      </c>
      <c r="T109" s="244">
        <v>0</v>
      </c>
      <c r="U109" s="244">
        <v>0</v>
      </c>
      <c r="V109" s="244">
        <v>100</v>
      </c>
      <c r="W109" s="244"/>
    </row>
    <row r="110" spans="1:23" s="246" customFormat="1" ht="24.95" customHeight="1">
      <c r="A110" s="238">
        <v>100</v>
      </c>
      <c r="B110" s="238">
        <v>622</v>
      </c>
      <c r="C110" s="239" t="s">
        <v>620</v>
      </c>
      <c r="D110" s="252">
        <v>37773</v>
      </c>
      <c r="E110" s="240">
        <v>10000</v>
      </c>
      <c r="F110" s="241">
        <f t="shared" si="77"/>
        <v>10000</v>
      </c>
      <c r="G110" s="265">
        <v>37777</v>
      </c>
      <c r="H110" s="238">
        <f t="shared" si="75"/>
        <v>10000</v>
      </c>
      <c r="I110" s="238">
        <f t="shared" si="76"/>
        <v>3215</v>
      </c>
      <c r="J110" s="238">
        <f t="shared" si="76"/>
        <v>0</v>
      </c>
      <c r="K110" s="242">
        <f t="shared" si="69"/>
        <v>13215</v>
      </c>
      <c r="L110" s="244">
        <v>10000</v>
      </c>
      <c r="M110" s="243">
        <v>3215</v>
      </c>
      <c r="N110" s="243">
        <v>0</v>
      </c>
      <c r="O110" s="242">
        <f t="shared" si="70"/>
        <v>13215</v>
      </c>
      <c r="P110" s="242">
        <f t="shared" si="71"/>
        <v>0</v>
      </c>
      <c r="Q110" s="244">
        <v>0</v>
      </c>
      <c r="R110" s="244">
        <v>0</v>
      </c>
      <c r="S110" s="245">
        <f t="shared" si="72"/>
        <v>0</v>
      </c>
      <c r="T110" s="244">
        <v>0</v>
      </c>
      <c r="U110" s="244">
        <v>0</v>
      </c>
      <c r="V110" s="244">
        <v>100</v>
      </c>
      <c r="W110" s="244"/>
    </row>
    <row r="111" spans="1:23" s="246" customFormat="1" ht="24.95" customHeight="1">
      <c r="A111" s="238">
        <v>101</v>
      </c>
      <c r="B111" s="238">
        <v>623</v>
      </c>
      <c r="C111" s="239" t="s">
        <v>621</v>
      </c>
      <c r="D111" s="252">
        <v>37773</v>
      </c>
      <c r="E111" s="240">
        <v>10000</v>
      </c>
      <c r="F111" s="241">
        <f t="shared" si="77"/>
        <v>10000</v>
      </c>
      <c r="G111" s="265">
        <v>37777</v>
      </c>
      <c r="H111" s="238">
        <f t="shared" si="75"/>
        <v>10000</v>
      </c>
      <c r="I111" s="238">
        <f t="shared" si="76"/>
        <v>2407</v>
      </c>
      <c r="J111" s="238">
        <f t="shared" si="76"/>
        <v>0</v>
      </c>
      <c r="K111" s="242">
        <f t="shared" si="69"/>
        <v>12407</v>
      </c>
      <c r="L111" s="244">
        <v>10000</v>
      </c>
      <c r="M111" s="243">
        <v>2407</v>
      </c>
      <c r="N111" s="243">
        <v>0</v>
      </c>
      <c r="O111" s="242">
        <f t="shared" si="70"/>
        <v>12407</v>
      </c>
      <c r="P111" s="242">
        <f t="shared" si="71"/>
        <v>0</v>
      </c>
      <c r="Q111" s="244">
        <v>0</v>
      </c>
      <c r="R111" s="244">
        <v>0</v>
      </c>
      <c r="S111" s="245">
        <f t="shared" si="72"/>
        <v>0</v>
      </c>
      <c r="T111" s="244">
        <v>0</v>
      </c>
      <c r="U111" s="244">
        <v>0</v>
      </c>
      <c r="V111" s="244">
        <v>40</v>
      </c>
      <c r="W111" s="244"/>
    </row>
    <row r="112" spans="1:23" s="246" customFormat="1" ht="24.95" customHeight="1">
      <c r="A112" s="238">
        <v>102</v>
      </c>
      <c r="B112" s="238">
        <v>624</v>
      </c>
      <c r="C112" s="239" t="s">
        <v>550</v>
      </c>
      <c r="D112" s="252">
        <v>37773</v>
      </c>
      <c r="E112" s="240">
        <v>10000</v>
      </c>
      <c r="F112" s="241">
        <f t="shared" si="77"/>
        <v>10000</v>
      </c>
      <c r="G112" s="265">
        <v>37777</v>
      </c>
      <c r="H112" s="238">
        <f t="shared" si="75"/>
        <v>10000</v>
      </c>
      <c r="I112" s="238">
        <f t="shared" si="76"/>
        <v>2395</v>
      </c>
      <c r="J112" s="238">
        <f t="shared" si="76"/>
        <v>0</v>
      </c>
      <c r="K112" s="242">
        <f t="shared" si="69"/>
        <v>12395</v>
      </c>
      <c r="L112" s="244">
        <v>10000</v>
      </c>
      <c r="M112" s="243">
        <v>2395</v>
      </c>
      <c r="N112" s="243">
        <v>0</v>
      </c>
      <c r="O112" s="242">
        <f t="shared" si="70"/>
        <v>12395</v>
      </c>
      <c r="P112" s="242">
        <f t="shared" si="71"/>
        <v>0</v>
      </c>
      <c r="Q112" s="244">
        <v>0</v>
      </c>
      <c r="R112" s="244">
        <v>0</v>
      </c>
      <c r="S112" s="245">
        <f t="shared" si="72"/>
        <v>0</v>
      </c>
      <c r="T112" s="244">
        <v>0</v>
      </c>
      <c r="U112" s="244">
        <v>0</v>
      </c>
      <c r="V112" s="244">
        <v>0</v>
      </c>
      <c r="W112" s="244"/>
    </row>
    <row r="113" spans="1:23" s="246" customFormat="1" ht="24.95" customHeight="1">
      <c r="A113" s="238">
        <v>103</v>
      </c>
      <c r="B113" s="238">
        <v>626</v>
      </c>
      <c r="C113" s="239" t="s">
        <v>418</v>
      </c>
      <c r="D113" s="252">
        <v>37773</v>
      </c>
      <c r="E113" s="240">
        <v>10000</v>
      </c>
      <c r="F113" s="241">
        <f t="shared" si="77"/>
        <v>10000</v>
      </c>
      <c r="G113" s="265">
        <v>37777</v>
      </c>
      <c r="H113" s="238">
        <f t="shared" si="75"/>
        <v>10000</v>
      </c>
      <c r="I113" s="238">
        <f t="shared" si="76"/>
        <v>1670</v>
      </c>
      <c r="J113" s="238">
        <f t="shared" si="76"/>
        <v>0</v>
      </c>
      <c r="K113" s="242">
        <f t="shared" si="69"/>
        <v>11670</v>
      </c>
      <c r="L113" s="244">
        <v>10000</v>
      </c>
      <c r="M113" s="243">
        <v>1670</v>
      </c>
      <c r="N113" s="243">
        <v>0</v>
      </c>
      <c r="O113" s="242">
        <f t="shared" si="70"/>
        <v>11670</v>
      </c>
      <c r="P113" s="242">
        <f t="shared" si="71"/>
        <v>0</v>
      </c>
      <c r="Q113" s="244">
        <v>0</v>
      </c>
      <c r="R113" s="244">
        <v>0</v>
      </c>
      <c r="S113" s="245">
        <f t="shared" si="72"/>
        <v>0</v>
      </c>
      <c r="T113" s="244">
        <v>0</v>
      </c>
      <c r="U113" s="244">
        <v>0</v>
      </c>
      <c r="V113" s="244">
        <v>180</v>
      </c>
      <c r="W113" s="244"/>
    </row>
    <row r="114" spans="1:23" s="246" customFormat="1" ht="24.95" customHeight="1">
      <c r="A114" s="238">
        <v>104</v>
      </c>
      <c r="B114" s="238">
        <v>632</v>
      </c>
      <c r="C114" s="239" t="s">
        <v>628</v>
      </c>
      <c r="D114" s="252">
        <v>37773</v>
      </c>
      <c r="E114" s="240">
        <v>10000</v>
      </c>
      <c r="F114" s="241">
        <f t="shared" si="77"/>
        <v>10000</v>
      </c>
      <c r="G114" s="265">
        <v>37777</v>
      </c>
      <c r="H114" s="238">
        <f t="shared" si="75"/>
        <v>10000</v>
      </c>
      <c r="I114" s="238">
        <f t="shared" si="76"/>
        <v>2223</v>
      </c>
      <c r="J114" s="238">
        <f t="shared" si="76"/>
        <v>0</v>
      </c>
      <c r="K114" s="242">
        <f t="shared" si="69"/>
        <v>12223</v>
      </c>
      <c r="L114" s="244">
        <v>10000</v>
      </c>
      <c r="M114" s="243">
        <v>2223</v>
      </c>
      <c r="N114" s="243">
        <v>0</v>
      </c>
      <c r="O114" s="242">
        <f t="shared" si="70"/>
        <v>12223</v>
      </c>
      <c r="P114" s="242">
        <f t="shared" si="71"/>
        <v>0</v>
      </c>
      <c r="Q114" s="244">
        <v>0</v>
      </c>
      <c r="R114" s="244">
        <v>0</v>
      </c>
      <c r="S114" s="245">
        <f t="shared" si="72"/>
        <v>0</v>
      </c>
      <c r="T114" s="244">
        <v>0</v>
      </c>
      <c r="U114" s="244">
        <v>0</v>
      </c>
      <c r="V114" s="244">
        <v>130</v>
      </c>
      <c r="W114" s="244"/>
    </row>
    <row r="115" spans="1:23" s="246" customFormat="1" ht="24.95" customHeight="1">
      <c r="A115" s="238">
        <v>105</v>
      </c>
      <c r="B115" s="238">
        <v>634</v>
      </c>
      <c r="C115" s="239" t="s">
        <v>629</v>
      </c>
      <c r="D115" s="252">
        <v>37773</v>
      </c>
      <c r="E115" s="240">
        <v>10000</v>
      </c>
      <c r="F115" s="241">
        <f t="shared" si="77"/>
        <v>10000</v>
      </c>
      <c r="G115" s="265">
        <v>37777</v>
      </c>
      <c r="H115" s="238">
        <f t="shared" si="75"/>
        <v>10000</v>
      </c>
      <c r="I115" s="238">
        <f t="shared" si="76"/>
        <v>1820</v>
      </c>
      <c r="J115" s="238">
        <f t="shared" si="76"/>
        <v>0</v>
      </c>
      <c r="K115" s="242">
        <f t="shared" si="69"/>
        <v>11820</v>
      </c>
      <c r="L115" s="244">
        <v>10000</v>
      </c>
      <c r="M115" s="243">
        <v>1820</v>
      </c>
      <c r="N115" s="243">
        <v>0</v>
      </c>
      <c r="O115" s="242">
        <f t="shared" si="70"/>
        <v>11820</v>
      </c>
      <c r="P115" s="242">
        <f t="shared" si="71"/>
        <v>0</v>
      </c>
      <c r="Q115" s="244">
        <v>0</v>
      </c>
      <c r="R115" s="244">
        <v>0</v>
      </c>
      <c r="S115" s="245">
        <f t="shared" si="72"/>
        <v>0</v>
      </c>
      <c r="T115" s="244">
        <v>0</v>
      </c>
      <c r="U115" s="244">
        <v>0</v>
      </c>
      <c r="V115" s="244">
        <v>210</v>
      </c>
      <c r="W115" s="244"/>
    </row>
    <row r="116" spans="1:23" s="246" customFormat="1" ht="24.95" customHeight="1">
      <c r="A116" s="238">
        <v>106</v>
      </c>
      <c r="B116" s="238">
        <v>637</v>
      </c>
      <c r="C116" s="239" t="s">
        <v>631</v>
      </c>
      <c r="D116" s="252">
        <v>37773</v>
      </c>
      <c r="E116" s="240">
        <v>9000</v>
      </c>
      <c r="F116" s="241">
        <f t="shared" si="77"/>
        <v>9000</v>
      </c>
      <c r="G116" s="265">
        <v>37777</v>
      </c>
      <c r="H116" s="238">
        <f t="shared" si="75"/>
        <v>9000</v>
      </c>
      <c r="I116" s="238">
        <f t="shared" si="76"/>
        <v>1849</v>
      </c>
      <c r="J116" s="238">
        <f t="shared" si="76"/>
        <v>0</v>
      </c>
      <c r="K116" s="242">
        <f t="shared" ref="K116:K141" si="78">H116+I116+J116</f>
        <v>10849</v>
      </c>
      <c r="L116" s="244">
        <v>9000</v>
      </c>
      <c r="M116" s="243">
        <v>1849</v>
      </c>
      <c r="N116" s="243">
        <v>0</v>
      </c>
      <c r="O116" s="242">
        <f t="shared" ref="O116:O140" si="79">L116+M116+N116</f>
        <v>10849</v>
      </c>
      <c r="P116" s="242">
        <f t="shared" ref="P116:P141" si="80">H116-L116</f>
        <v>0</v>
      </c>
      <c r="Q116" s="244">
        <v>0</v>
      </c>
      <c r="R116" s="244">
        <v>0</v>
      </c>
      <c r="S116" s="245">
        <f t="shared" ref="S116:S141" si="81">P116+Q116+R116</f>
        <v>0</v>
      </c>
      <c r="T116" s="244">
        <v>0</v>
      </c>
      <c r="U116" s="244">
        <v>0</v>
      </c>
      <c r="V116" s="244">
        <v>170</v>
      </c>
      <c r="W116" s="244"/>
    </row>
    <row r="117" spans="1:23" s="246" customFormat="1" ht="24.95" customHeight="1">
      <c r="A117" s="238">
        <v>107</v>
      </c>
      <c r="B117" s="238">
        <v>638</v>
      </c>
      <c r="C117" s="239" t="s">
        <v>632</v>
      </c>
      <c r="D117" s="252">
        <v>37773</v>
      </c>
      <c r="E117" s="240">
        <v>10000</v>
      </c>
      <c r="F117" s="241">
        <f t="shared" si="77"/>
        <v>10000</v>
      </c>
      <c r="G117" s="265">
        <v>37777</v>
      </c>
      <c r="H117" s="238">
        <f t="shared" si="75"/>
        <v>10000</v>
      </c>
      <c r="I117" s="238">
        <f t="shared" si="76"/>
        <v>1920</v>
      </c>
      <c r="J117" s="238">
        <f t="shared" si="76"/>
        <v>0</v>
      </c>
      <c r="K117" s="242">
        <f t="shared" si="78"/>
        <v>11920</v>
      </c>
      <c r="L117" s="244">
        <v>10000</v>
      </c>
      <c r="M117" s="243">
        <v>1920</v>
      </c>
      <c r="N117" s="243">
        <v>0</v>
      </c>
      <c r="O117" s="242">
        <f t="shared" si="79"/>
        <v>11920</v>
      </c>
      <c r="P117" s="242">
        <f t="shared" si="80"/>
        <v>0</v>
      </c>
      <c r="Q117" s="244">
        <v>0</v>
      </c>
      <c r="R117" s="244">
        <v>0</v>
      </c>
      <c r="S117" s="245">
        <f t="shared" si="81"/>
        <v>0</v>
      </c>
      <c r="T117" s="244">
        <v>0</v>
      </c>
      <c r="U117" s="244">
        <v>0</v>
      </c>
      <c r="V117" s="244">
        <v>250</v>
      </c>
      <c r="W117" s="244"/>
    </row>
    <row r="118" spans="1:23" s="246" customFormat="1" ht="24.95" customHeight="1">
      <c r="A118" s="238">
        <v>108</v>
      </c>
      <c r="B118" s="238">
        <v>642</v>
      </c>
      <c r="C118" s="239" t="s">
        <v>635</v>
      </c>
      <c r="D118" s="252">
        <v>37773</v>
      </c>
      <c r="E118" s="240">
        <v>9000</v>
      </c>
      <c r="F118" s="241">
        <f t="shared" si="77"/>
        <v>9000</v>
      </c>
      <c r="G118" s="265">
        <v>37777</v>
      </c>
      <c r="H118" s="238">
        <f t="shared" ref="H118:H145" si="82">F118</f>
        <v>9000</v>
      </c>
      <c r="I118" s="238">
        <f t="shared" si="76"/>
        <v>2419</v>
      </c>
      <c r="J118" s="238">
        <f t="shared" si="76"/>
        <v>0</v>
      </c>
      <c r="K118" s="242">
        <f t="shared" si="78"/>
        <v>11419</v>
      </c>
      <c r="L118" s="244">
        <v>9000</v>
      </c>
      <c r="M118" s="243">
        <v>2419</v>
      </c>
      <c r="N118" s="243">
        <v>0</v>
      </c>
      <c r="O118" s="242">
        <f t="shared" si="79"/>
        <v>11419</v>
      </c>
      <c r="P118" s="242">
        <f t="shared" si="80"/>
        <v>0</v>
      </c>
      <c r="Q118" s="244">
        <v>0</v>
      </c>
      <c r="R118" s="244">
        <v>0</v>
      </c>
      <c r="S118" s="245">
        <f t="shared" si="81"/>
        <v>0</v>
      </c>
      <c r="T118" s="244">
        <v>0</v>
      </c>
      <c r="U118" s="244">
        <v>0</v>
      </c>
      <c r="V118" s="244">
        <v>90</v>
      </c>
      <c r="W118" s="244"/>
    </row>
    <row r="119" spans="1:23" s="246" customFormat="1" ht="24.95" customHeight="1">
      <c r="A119" s="238">
        <v>109</v>
      </c>
      <c r="B119" s="238">
        <v>647</v>
      </c>
      <c r="C119" s="239" t="s">
        <v>640</v>
      </c>
      <c r="D119" s="252">
        <v>37773</v>
      </c>
      <c r="E119" s="240">
        <v>9000</v>
      </c>
      <c r="F119" s="241">
        <f t="shared" ref="F119:F132" si="83">SUM(E119:E119)</f>
        <v>9000</v>
      </c>
      <c r="G119" s="265">
        <v>37777</v>
      </c>
      <c r="H119" s="238">
        <f t="shared" si="82"/>
        <v>9000</v>
      </c>
      <c r="I119" s="238">
        <f t="shared" ref="I119:J132" si="84">M119</f>
        <v>2652</v>
      </c>
      <c r="J119" s="238">
        <f t="shared" si="84"/>
        <v>0</v>
      </c>
      <c r="K119" s="242">
        <f t="shared" si="78"/>
        <v>11652</v>
      </c>
      <c r="L119" s="244">
        <v>9000</v>
      </c>
      <c r="M119" s="243">
        <v>2652</v>
      </c>
      <c r="N119" s="243">
        <v>0</v>
      </c>
      <c r="O119" s="242">
        <f t="shared" si="79"/>
        <v>11652</v>
      </c>
      <c r="P119" s="242">
        <f t="shared" si="80"/>
        <v>0</v>
      </c>
      <c r="Q119" s="244">
        <v>0</v>
      </c>
      <c r="R119" s="244">
        <v>0</v>
      </c>
      <c r="S119" s="245">
        <f t="shared" si="81"/>
        <v>0</v>
      </c>
      <c r="T119" s="244">
        <v>0</v>
      </c>
      <c r="U119" s="244">
        <v>0</v>
      </c>
      <c r="V119" s="244">
        <v>110</v>
      </c>
      <c r="W119" s="244"/>
    </row>
    <row r="120" spans="1:23" s="264" customFormat="1" ht="24.95" customHeight="1">
      <c r="A120" s="238">
        <v>110</v>
      </c>
      <c r="B120" s="255">
        <v>650</v>
      </c>
      <c r="C120" s="256" t="s">
        <v>542</v>
      </c>
      <c r="D120" s="268">
        <v>37773</v>
      </c>
      <c r="E120" s="257">
        <v>10000</v>
      </c>
      <c r="F120" s="258">
        <f t="shared" si="83"/>
        <v>10000</v>
      </c>
      <c r="G120" s="269">
        <v>37777</v>
      </c>
      <c r="H120" s="255">
        <f t="shared" si="82"/>
        <v>10000</v>
      </c>
      <c r="I120" s="238">
        <f t="shared" si="84"/>
        <v>847</v>
      </c>
      <c r="J120" s="238">
        <f t="shared" si="84"/>
        <v>0</v>
      </c>
      <c r="K120" s="260">
        <f t="shared" si="78"/>
        <v>10847</v>
      </c>
      <c r="L120" s="259">
        <v>3653</v>
      </c>
      <c r="M120" s="261">
        <v>847</v>
      </c>
      <c r="N120" s="261">
        <v>0</v>
      </c>
      <c r="O120" s="260">
        <f t="shared" si="79"/>
        <v>4500</v>
      </c>
      <c r="P120" s="262">
        <f t="shared" si="80"/>
        <v>6347</v>
      </c>
      <c r="Q120" s="259">
        <v>819</v>
      </c>
      <c r="R120" s="259">
        <v>0</v>
      </c>
      <c r="S120" s="263">
        <f t="shared" si="81"/>
        <v>7166</v>
      </c>
      <c r="T120" s="259">
        <v>0</v>
      </c>
      <c r="U120" s="259">
        <v>0</v>
      </c>
      <c r="V120" s="259">
        <v>50</v>
      </c>
      <c r="W120" s="259"/>
    </row>
    <row r="121" spans="1:23" s="246" customFormat="1" ht="24.95" customHeight="1">
      <c r="A121" s="238">
        <v>111</v>
      </c>
      <c r="B121" s="238">
        <v>658</v>
      </c>
      <c r="C121" s="239" t="s">
        <v>651</v>
      </c>
      <c r="D121" s="238" t="s">
        <v>650</v>
      </c>
      <c r="E121" s="240">
        <v>10000</v>
      </c>
      <c r="F121" s="241">
        <f t="shared" si="83"/>
        <v>10000</v>
      </c>
      <c r="G121" s="244" t="s">
        <v>855</v>
      </c>
      <c r="H121" s="238">
        <f t="shared" si="82"/>
        <v>10000</v>
      </c>
      <c r="I121" s="238">
        <f t="shared" si="84"/>
        <v>2067</v>
      </c>
      <c r="J121" s="238">
        <f t="shared" si="84"/>
        <v>0</v>
      </c>
      <c r="K121" s="242">
        <f t="shared" si="78"/>
        <v>12067</v>
      </c>
      <c r="L121" s="244">
        <v>10000</v>
      </c>
      <c r="M121" s="243">
        <v>2067</v>
      </c>
      <c r="N121" s="243">
        <v>0</v>
      </c>
      <c r="O121" s="242">
        <f t="shared" si="79"/>
        <v>12067</v>
      </c>
      <c r="P121" s="242">
        <f t="shared" si="80"/>
        <v>0</v>
      </c>
      <c r="Q121" s="244">
        <v>0</v>
      </c>
      <c r="R121" s="244">
        <v>0</v>
      </c>
      <c r="S121" s="245">
        <f t="shared" si="81"/>
        <v>0</v>
      </c>
      <c r="T121" s="244">
        <v>0</v>
      </c>
      <c r="U121" s="244">
        <v>0</v>
      </c>
      <c r="V121" s="244">
        <v>100</v>
      </c>
      <c r="W121" s="244"/>
    </row>
    <row r="122" spans="1:23" s="246" customFormat="1" ht="24.95" customHeight="1">
      <c r="A122" s="238">
        <v>112</v>
      </c>
      <c r="B122" s="238">
        <v>660</v>
      </c>
      <c r="C122" s="239" t="s">
        <v>653</v>
      </c>
      <c r="D122" s="238" t="s">
        <v>650</v>
      </c>
      <c r="E122" s="240">
        <v>10000</v>
      </c>
      <c r="F122" s="241">
        <f t="shared" si="83"/>
        <v>10000</v>
      </c>
      <c r="G122" s="244" t="s">
        <v>855</v>
      </c>
      <c r="H122" s="238">
        <f t="shared" si="82"/>
        <v>10000</v>
      </c>
      <c r="I122" s="238">
        <f t="shared" si="84"/>
        <v>1704</v>
      </c>
      <c r="J122" s="238">
        <f t="shared" si="84"/>
        <v>0</v>
      </c>
      <c r="K122" s="242">
        <f t="shared" si="78"/>
        <v>11704</v>
      </c>
      <c r="L122" s="244">
        <v>10000</v>
      </c>
      <c r="M122" s="243">
        <v>1704</v>
      </c>
      <c r="N122" s="243">
        <v>0</v>
      </c>
      <c r="O122" s="242">
        <f t="shared" si="79"/>
        <v>11704</v>
      </c>
      <c r="P122" s="242">
        <f t="shared" si="80"/>
        <v>0</v>
      </c>
      <c r="Q122" s="244">
        <v>0</v>
      </c>
      <c r="R122" s="244">
        <v>0</v>
      </c>
      <c r="S122" s="245">
        <f t="shared" si="81"/>
        <v>0</v>
      </c>
      <c r="T122" s="244">
        <v>0</v>
      </c>
      <c r="U122" s="244">
        <v>0</v>
      </c>
      <c r="V122" s="244">
        <v>220</v>
      </c>
      <c r="W122" s="244"/>
    </row>
    <row r="123" spans="1:23" s="246" customFormat="1" ht="24.95" customHeight="1">
      <c r="A123" s="238">
        <v>113</v>
      </c>
      <c r="B123" s="238">
        <v>661</v>
      </c>
      <c r="C123" s="239" t="s">
        <v>499</v>
      </c>
      <c r="D123" s="238" t="s">
        <v>650</v>
      </c>
      <c r="E123" s="240">
        <v>10000</v>
      </c>
      <c r="F123" s="241">
        <f t="shared" si="83"/>
        <v>10000</v>
      </c>
      <c r="G123" s="244" t="s">
        <v>855</v>
      </c>
      <c r="H123" s="238">
        <f t="shared" si="82"/>
        <v>10000</v>
      </c>
      <c r="I123" s="238">
        <f t="shared" si="84"/>
        <v>2467</v>
      </c>
      <c r="J123" s="238">
        <f t="shared" si="84"/>
        <v>0</v>
      </c>
      <c r="K123" s="242">
        <f t="shared" si="78"/>
        <v>12467</v>
      </c>
      <c r="L123" s="244">
        <v>10000</v>
      </c>
      <c r="M123" s="243">
        <v>2467</v>
      </c>
      <c r="N123" s="243">
        <v>0</v>
      </c>
      <c r="O123" s="242">
        <f t="shared" si="79"/>
        <v>12467</v>
      </c>
      <c r="P123" s="242">
        <f t="shared" si="80"/>
        <v>0</v>
      </c>
      <c r="Q123" s="244">
        <v>0</v>
      </c>
      <c r="R123" s="244">
        <v>0</v>
      </c>
      <c r="S123" s="245">
        <f t="shared" si="81"/>
        <v>0</v>
      </c>
      <c r="T123" s="244">
        <v>0</v>
      </c>
      <c r="U123" s="244">
        <v>0</v>
      </c>
      <c r="V123" s="244">
        <v>200</v>
      </c>
      <c r="W123" s="244"/>
    </row>
    <row r="124" spans="1:23" s="246" customFormat="1" ht="24.95" customHeight="1">
      <c r="A124" s="238">
        <v>114</v>
      </c>
      <c r="B124" s="238">
        <v>662</v>
      </c>
      <c r="C124" s="239" t="s">
        <v>520</v>
      </c>
      <c r="D124" s="238" t="s">
        <v>650</v>
      </c>
      <c r="E124" s="240">
        <v>7500</v>
      </c>
      <c r="F124" s="241">
        <f t="shared" si="83"/>
        <v>7500</v>
      </c>
      <c r="G124" s="244" t="s">
        <v>855</v>
      </c>
      <c r="H124" s="238">
        <f t="shared" si="82"/>
        <v>7500</v>
      </c>
      <c r="I124" s="238">
        <f t="shared" si="84"/>
        <v>2945</v>
      </c>
      <c r="J124" s="238">
        <f t="shared" si="84"/>
        <v>0</v>
      </c>
      <c r="K124" s="242">
        <f t="shared" si="78"/>
        <v>10445</v>
      </c>
      <c r="L124" s="244">
        <v>7500</v>
      </c>
      <c r="M124" s="243">
        <v>2945</v>
      </c>
      <c r="N124" s="243">
        <v>0</v>
      </c>
      <c r="O124" s="242">
        <f t="shared" si="79"/>
        <v>10445</v>
      </c>
      <c r="P124" s="242">
        <f t="shared" si="80"/>
        <v>0</v>
      </c>
      <c r="Q124" s="244">
        <v>0</v>
      </c>
      <c r="R124" s="244">
        <v>0</v>
      </c>
      <c r="S124" s="245">
        <f t="shared" si="81"/>
        <v>0</v>
      </c>
      <c r="T124" s="244">
        <v>0</v>
      </c>
      <c r="U124" s="244">
        <v>0</v>
      </c>
      <c r="V124" s="244">
        <v>180</v>
      </c>
      <c r="W124" s="244"/>
    </row>
    <row r="125" spans="1:23" s="246" customFormat="1" ht="24.95" customHeight="1">
      <c r="A125" s="238">
        <v>115</v>
      </c>
      <c r="B125" s="238">
        <v>663</v>
      </c>
      <c r="C125" s="239" t="s">
        <v>654</v>
      </c>
      <c r="D125" s="238" t="s">
        <v>650</v>
      </c>
      <c r="E125" s="240">
        <v>10000</v>
      </c>
      <c r="F125" s="241">
        <f t="shared" si="83"/>
        <v>10000</v>
      </c>
      <c r="G125" s="244" t="s">
        <v>855</v>
      </c>
      <c r="H125" s="238">
        <f t="shared" si="82"/>
        <v>10000</v>
      </c>
      <c r="I125" s="238">
        <f t="shared" si="84"/>
        <v>1652</v>
      </c>
      <c r="J125" s="238">
        <f t="shared" si="84"/>
        <v>0</v>
      </c>
      <c r="K125" s="242">
        <f t="shared" si="78"/>
        <v>11652</v>
      </c>
      <c r="L125" s="244">
        <v>10000</v>
      </c>
      <c r="M125" s="243">
        <v>1652</v>
      </c>
      <c r="N125" s="243">
        <v>0</v>
      </c>
      <c r="O125" s="242">
        <f t="shared" si="79"/>
        <v>11652</v>
      </c>
      <c r="P125" s="242">
        <f t="shared" si="80"/>
        <v>0</v>
      </c>
      <c r="Q125" s="244">
        <v>0</v>
      </c>
      <c r="R125" s="244">
        <v>0</v>
      </c>
      <c r="S125" s="245">
        <f t="shared" si="81"/>
        <v>0</v>
      </c>
      <c r="T125" s="244">
        <v>0</v>
      </c>
      <c r="U125" s="244">
        <v>0</v>
      </c>
      <c r="V125" s="244">
        <v>100</v>
      </c>
      <c r="W125" s="244"/>
    </row>
    <row r="126" spans="1:23" s="246" customFormat="1" ht="24.95" customHeight="1">
      <c r="A126" s="238">
        <v>116</v>
      </c>
      <c r="B126" s="238">
        <v>665</v>
      </c>
      <c r="C126" s="239" t="s">
        <v>311</v>
      </c>
      <c r="D126" s="238" t="s">
        <v>650</v>
      </c>
      <c r="E126" s="240">
        <v>10000</v>
      </c>
      <c r="F126" s="241">
        <f t="shared" si="83"/>
        <v>10000</v>
      </c>
      <c r="G126" s="244" t="s">
        <v>855</v>
      </c>
      <c r="H126" s="238">
        <f t="shared" si="82"/>
        <v>10000</v>
      </c>
      <c r="I126" s="238">
        <f t="shared" si="84"/>
        <v>1764</v>
      </c>
      <c r="J126" s="238">
        <f t="shared" si="84"/>
        <v>0</v>
      </c>
      <c r="K126" s="242">
        <f t="shared" si="78"/>
        <v>11764</v>
      </c>
      <c r="L126" s="244">
        <v>10000</v>
      </c>
      <c r="M126" s="243">
        <v>1764</v>
      </c>
      <c r="N126" s="243">
        <v>0</v>
      </c>
      <c r="O126" s="242">
        <f t="shared" si="79"/>
        <v>11764</v>
      </c>
      <c r="P126" s="242">
        <f t="shared" si="80"/>
        <v>0</v>
      </c>
      <c r="Q126" s="244">
        <v>0</v>
      </c>
      <c r="R126" s="244">
        <v>0</v>
      </c>
      <c r="S126" s="245">
        <f t="shared" si="81"/>
        <v>0</v>
      </c>
      <c r="T126" s="244">
        <v>0</v>
      </c>
      <c r="U126" s="244">
        <v>0</v>
      </c>
      <c r="V126" s="244">
        <v>240</v>
      </c>
      <c r="W126" s="244"/>
    </row>
    <row r="127" spans="1:23" s="246" customFormat="1" ht="24.95" customHeight="1">
      <c r="A127" s="238">
        <v>117</v>
      </c>
      <c r="B127" s="238">
        <v>667</v>
      </c>
      <c r="C127" s="239" t="s">
        <v>657</v>
      </c>
      <c r="D127" s="238" t="s">
        <v>650</v>
      </c>
      <c r="E127" s="240">
        <v>10000</v>
      </c>
      <c r="F127" s="241">
        <f t="shared" si="83"/>
        <v>10000</v>
      </c>
      <c r="G127" s="244" t="s">
        <v>855</v>
      </c>
      <c r="H127" s="238">
        <f t="shared" si="82"/>
        <v>10000</v>
      </c>
      <c r="I127" s="238">
        <f t="shared" si="84"/>
        <v>4884</v>
      </c>
      <c r="J127" s="238">
        <f t="shared" si="84"/>
        <v>0</v>
      </c>
      <c r="K127" s="242">
        <f t="shared" si="78"/>
        <v>14884</v>
      </c>
      <c r="L127" s="244">
        <v>10000</v>
      </c>
      <c r="M127" s="243">
        <v>4884</v>
      </c>
      <c r="N127" s="243">
        <v>0</v>
      </c>
      <c r="O127" s="242">
        <f t="shared" si="79"/>
        <v>14884</v>
      </c>
      <c r="P127" s="242">
        <f t="shared" si="80"/>
        <v>0</v>
      </c>
      <c r="Q127" s="244">
        <v>0</v>
      </c>
      <c r="R127" s="244">
        <v>0</v>
      </c>
      <c r="S127" s="245">
        <f t="shared" si="81"/>
        <v>0</v>
      </c>
      <c r="T127" s="244">
        <v>0</v>
      </c>
      <c r="U127" s="244">
        <v>0</v>
      </c>
      <c r="V127" s="244">
        <v>120</v>
      </c>
      <c r="W127" s="244"/>
    </row>
    <row r="128" spans="1:23" s="246" customFormat="1" ht="24.95" customHeight="1">
      <c r="A128" s="238">
        <v>118</v>
      </c>
      <c r="B128" s="238">
        <v>669</v>
      </c>
      <c r="C128" s="239" t="s">
        <v>217</v>
      </c>
      <c r="D128" s="238" t="s">
        <v>650</v>
      </c>
      <c r="E128" s="240">
        <v>9000</v>
      </c>
      <c r="F128" s="241">
        <f t="shared" si="83"/>
        <v>9000</v>
      </c>
      <c r="G128" s="244" t="s">
        <v>855</v>
      </c>
      <c r="H128" s="238">
        <f t="shared" si="82"/>
        <v>9000</v>
      </c>
      <c r="I128" s="238">
        <f t="shared" si="84"/>
        <v>1642</v>
      </c>
      <c r="J128" s="238">
        <f t="shared" si="84"/>
        <v>0</v>
      </c>
      <c r="K128" s="242">
        <f t="shared" si="78"/>
        <v>10642</v>
      </c>
      <c r="L128" s="244">
        <v>9000</v>
      </c>
      <c r="M128" s="243">
        <v>1642</v>
      </c>
      <c r="N128" s="243">
        <v>0</v>
      </c>
      <c r="O128" s="242">
        <f t="shared" si="79"/>
        <v>10642</v>
      </c>
      <c r="P128" s="242">
        <f t="shared" si="80"/>
        <v>0</v>
      </c>
      <c r="Q128" s="244">
        <v>0</v>
      </c>
      <c r="R128" s="244">
        <v>0</v>
      </c>
      <c r="S128" s="245">
        <f t="shared" si="81"/>
        <v>0</v>
      </c>
      <c r="T128" s="244">
        <v>0</v>
      </c>
      <c r="U128" s="244">
        <v>0</v>
      </c>
      <c r="V128" s="244">
        <v>55</v>
      </c>
      <c r="W128" s="244"/>
    </row>
    <row r="129" spans="1:23" s="246" customFormat="1" ht="24.95" customHeight="1">
      <c r="A129" s="238">
        <v>119</v>
      </c>
      <c r="B129" s="238">
        <v>670</v>
      </c>
      <c r="C129" s="239" t="s">
        <v>560</v>
      </c>
      <c r="D129" s="238" t="s">
        <v>650</v>
      </c>
      <c r="E129" s="240">
        <v>9000</v>
      </c>
      <c r="F129" s="241">
        <f t="shared" si="83"/>
        <v>9000</v>
      </c>
      <c r="G129" s="244" t="s">
        <v>855</v>
      </c>
      <c r="H129" s="238">
        <f t="shared" si="82"/>
        <v>9000</v>
      </c>
      <c r="I129" s="238">
        <f t="shared" si="84"/>
        <v>1585</v>
      </c>
      <c r="J129" s="238">
        <f t="shared" si="84"/>
        <v>0</v>
      </c>
      <c r="K129" s="242">
        <f t="shared" si="78"/>
        <v>10585</v>
      </c>
      <c r="L129" s="244">
        <v>9000</v>
      </c>
      <c r="M129" s="243">
        <v>1585</v>
      </c>
      <c r="N129" s="243">
        <v>0</v>
      </c>
      <c r="O129" s="242">
        <f t="shared" si="79"/>
        <v>10585</v>
      </c>
      <c r="P129" s="242">
        <f t="shared" si="80"/>
        <v>0</v>
      </c>
      <c r="Q129" s="244">
        <v>0</v>
      </c>
      <c r="R129" s="244">
        <v>0</v>
      </c>
      <c r="S129" s="245">
        <f t="shared" si="81"/>
        <v>0</v>
      </c>
      <c r="T129" s="244">
        <v>0</v>
      </c>
      <c r="U129" s="244">
        <v>0</v>
      </c>
      <c r="V129" s="244">
        <v>140</v>
      </c>
      <c r="W129" s="244"/>
    </row>
    <row r="130" spans="1:23" s="246" customFormat="1" ht="24.95" customHeight="1">
      <c r="A130" s="238">
        <v>120</v>
      </c>
      <c r="B130" s="238">
        <v>671</v>
      </c>
      <c r="C130" s="239" t="s">
        <v>659</v>
      </c>
      <c r="D130" s="238" t="s">
        <v>650</v>
      </c>
      <c r="E130" s="240">
        <v>10000</v>
      </c>
      <c r="F130" s="241">
        <f t="shared" si="83"/>
        <v>10000</v>
      </c>
      <c r="G130" s="244" t="s">
        <v>855</v>
      </c>
      <c r="H130" s="238">
        <f t="shared" si="82"/>
        <v>10000</v>
      </c>
      <c r="I130" s="238">
        <f t="shared" si="84"/>
        <v>2802</v>
      </c>
      <c r="J130" s="238">
        <f t="shared" si="84"/>
        <v>0</v>
      </c>
      <c r="K130" s="242">
        <f t="shared" si="78"/>
        <v>12802</v>
      </c>
      <c r="L130" s="244">
        <v>10000</v>
      </c>
      <c r="M130" s="243">
        <v>2802</v>
      </c>
      <c r="N130" s="243">
        <v>0</v>
      </c>
      <c r="O130" s="242">
        <f t="shared" si="79"/>
        <v>12802</v>
      </c>
      <c r="P130" s="242">
        <f t="shared" si="80"/>
        <v>0</v>
      </c>
      <c r="Q130" s="244">
        <v>0</v>
      </c>
      <c r="R130" s="244">
        <v>0</v>
      </c>
      <c r="S130" s="245">
        <f t="shared" si="81"/>
        <v>0</v>
      </c>
      <c r="T130" s="244">
        <v>0</v>
      </c>
      <c r="U130" s="244">
        <v>0</v>
      </c>
      <c r="V130" s="244">
        <v>130</v>
      </c>
      <c r="W130" s="244"/>
    </row>
    <row r="131" spans="1:23" s="246" customFormat="1" ht="24.95" customHeight="1">
      <c r="A131" s="238">
        <v>121</v>
      </c>
      <c r="B131" s="238">
        <v>672</v>
      </c>
      <c r="C131" s="239" t="s">
        <v>660</v>
      </c>
      <c r="D131" s="238" t="s">
        <v>650</v>
      </c>
      <c r="E131" s="240">
        <v>10000</v>
      </c>
      <c r="F131" s="241">
        <f t="shared" si="83"/>
        <v>10000</v>
      </c>
      <c r="G131" s="244" t="s">
        <v>855</v>
      </c>
      <c r="H131" s="238">
        <f t="shared" si="82"/>
        <v>10000</v>
      </c>
      <c r="I131" s="238">
        <f t="shared" si="84"/>
        <v>2179</v>
      </c>
      <c r="J131" s="238">
        <f t="shared" si="84"/>
        <v>0</v>
      </c>
      <c r="K131" s="242">
        <f t="shared" si="78"/>
        <v>12179</v>
      </c>
      <c r="L131" s="244">
        <v>10000</v>
      </c>
      <c r="M131" s="243">
        <v>2179</v>
      </c>
      <c r="N131" s="243">
        <v>0</v>
      </c>
      <c r="O131" s="242">
        <f t="shared" si="79"/>
        <v>12179</v>
      </c>
      <c r="P131" s="242">
        <f t="shared" si="80"/>
        <v>0</v>
      </c>
      <c r="Q131" s="244">
        <v>0</v>
      </c>
      <c r="R131" s="244">
        <v>0</v>
      </c>
      <c r="S131" s="245">
        <f t="shared" si="81"/>
        <v>0</v>
      </c>
      <c r="T131" s="244">
        <v>0</v>
      </c>
      <c r="U131" s="244">
        <v>0</v>
      </c>
      <c r="V131" s="244">
        <v>230</v>
      </c>
      <c r="W131" s="244"/>
    </row>
    <row r="132" spans="1:23" s="246" customFormat="1" ht="24.95" customHeight="1">
      <c r="A132" s="238">
        <v>122</v>
      </c>
      <c r="B132" s="238">
        <v>673</v>
      </c>
      <c r="C132" s="239" t="s">
        <v>661</v>
      </c>
      <c r="D132" s="238" t="s">
        <v>650</v>
      </c>
      <c r="E132" s="240">
        <v>10000</v>
      </c>
      <c r="F132" s="241">
        <f t="shared" si="83"/>
        <v>10000</v>
      </c>
      <c r="G132" s="244" t="s">
        <v>855</v>
      </c>
      <c r="H132" s="238">
        <f t="shared" si="82"/>
        <v>10000</v>
      </c>
      <c r="I132" s="238">
        <f t="shared" si="84"/>
        <v>2163</v>
      </c>
      <c r="J132" s="238">
        <f t="shared" si="84"/>
        <v>0</v>
      </c>
      <c r="K132" s="242">
        <f t="shared" si="78"/>
        <v>12163</v>
      </c>
      <c r="L132" s="244">
        <v>10000</v>
      </c>
      <c r="M132" s="243">
        <v>2163</v>
      </c>
      <c r="N132" s="243">
        <v>0</v>
      </c>
      <c r="O132" s="242">
        <f t="shared" si="79"/>
        <v>12163</v>
      </c>
      <c r="P132" s="242">
        <f t="shared" si="80"/>
        <v>0</v>
      </c>
      <c r="Q132" s="244">
        <v>0</v>
      </c>
      <c r="R132" s="244">
        <v>0</v>
      </c>
      <c r="S132" s="245">
        <f t="shared" si="81"/>
        <v>0</v>
      </c>
      <c r="T132" s="244">
        <v>0</v>
      </c>
      <c r="U132" s="244">
        <v>0</v>
      </c>
      <c r="V132" s="244">
        <v>100</v>
      </c>
      <c r="W132" s="244"/>
    </row>
    <row r="133" spans="1:23" s="254" customFormat="1" ht="24.95" customHeight="1">
      <c r="A133" s="253"/>
      <c r="B133" s="253"/>
      <c r="C133" s="248" t="s">
        <v>1283</v>
      </c>
      <c r="D133" s="253"/>
      <c r="E133" s="249">
        <f t="shared" ref="E133:W133" si="85">SUM(E96:E132)</f>
        <v>352000</v>
      </c>
      <c r="F133" s="249">
        <f t="shared" si="85"/>
        <v>352000</v>
      </c>
      <c r="G133" s="250">
        <f t="shared" si="85"/>
        <v>717742</v>
      </c>
      <c r="H133" s="250">
        <f t="shared" si="85"/>
        <v>352000</v>
      </c>
      <c r="I133" s="250">
        <f t="shared" si="85"/>
        <v>82091</v>
      </c>
      <c r="J133" s="250">
        <f t="shared" si="85"/>
        <v>0</v>
      </c>
      <c r="K133" s="250">
        <f t="shared" si="85"/>
        <v>434091</v>
      </c>
      <c r="L133" s="250">
        <f t="shared" si="85"/>
        <v>345653</v>
      </c>
      <c r="M133" s="250">
        <f t="shared" si="85"/>
        <v>82091</v>
      </c>
      <c r="N133" s="250">
        <f t="shared" si="85"/>
        <v>0</v>
      </c>
      <c r="O133" s="250">
        <f t="shared" si="85"/>
        <v>427744</v>
      </c>
      <c r="P133" s="250">
        <f t="shared" si="85"/>
        <v>6347</v>
      </c>
      <c r="Q133" s="250">
        <f t="shared" si="85"/>
        <v>1824</v>
      </c>
      <c r="R133" s="250">
        <f t="shared" si="85"/>
        <v>0</v>
      </c>
      <c r="S133" s="250">
        <f t="shared" si="85"/>
        <v>8171</v>
      </c>
      <c r="T133" s="250">
        <f t="shared" si="85"/>
        <v>0</v>
      </c>
      <c r="U133" s="250">
        <f t="shared" si="85"/>
        <v>0</v>
      </c>
      <c r="V133" s="250">
        <f t="shared" si="85"/>
        <v>3835</v>
      </c>
      <c r="W133" s="250">
        <f t="shared" si="85"/>
        <v>0</v>
      </c>
    </row>
    <row r="134" spans="1:23" s="246" customFormat="1" ht="24.95" customHeight="1">
      <c r="A134" s="238">
        <v>123</v>
      </c>
      <c r="B134" s="238">
        <v>680</v>
      </c>
      <c r="C134" s="239" t="s">
        <v>669</v>
      </c>
      <c r="D134" s="238" t="s">
        <v>665</v>
      </c>
      <c r="E134" s="240">
        <v>10000</v>
      </c>
      <c r="F134" s="241">
        <f t="shared" ref="F134:F145" si="86">SUM(E134:E134)</f>
        <v>10000</v>
      </c>
      <c r="G134" s="244" t="s">
        <v>665</v>
      </c>
      <c r="H134" s="238">
        <f t="shared" si="82"/>
        <v>10000</v>
      </c>
      <c r="I134" s="238">
        <f t="shared" ref="I134:J145" si="87">M134</f>
        <v>3325</v>
      </c>
      <c r="J134" s="238">
        <f t="shared" si="87"/>
        <v>0</v>
      </c>
      <c r="K134" s="242">
        <f t="shared" si="78"/>
        <v>13325</v>
      </c>
      <c r="L134" s="244">
        <v>10000</v>
      </c>
      <c r="M134" s="243">
        <v>3325</v>
      </c>
      <c r="N134" s="243">
        <v>0</v>
      </c>
      <c r="O134" s="242">
        <f t="shared" si="79"/>
        <v>13325</v>
      </c>
      <c r="P134" s="242">
        <f t="shared" si="80"/>
        <v>0</v>
      </c>
      <c r="Q134" s="244">
        <v>0</v>
      </c>
      <c r="R134" s="244">
        <v>0</v>
      </c>
      <c r="S134" s="245">
        <f t="shared" si="81"/>
        <v>0</v>
      </c>
      <c r="T134" s="244">
        <v>0</v>
      </c>
      <c r="U134" s="244">
        <v>0</v>
      </c>
      <c r="V134" s="244">
        <v>0</v>
      </c>
      <c r="W134" s="244"/>
    </row>
    <row r="135" spans="1:23" s="246" customFormat="1" ht="24.95" customHeight="1">
      <c r="A135" s="238">
        <v>124</v>
      </c>
      <c r="B135" s="238">
        <v>683</v>
      </c>
      <c r="C135" s="239" t="s">
        <v>387</v>
      </c>
      <c r="D135" s="238" t="s">
        <v>665</v>
      </c>
      <c r="E135" s="240">
        <v>10000</v>
      </c>
      <c r="F135" s="241">
        <f t="shared" si="86"/>
        <v>10000</v>
      </c>
      <c r="G135" s="244" t="s">
        <v>665</v>
      </c>
      <c r="H135" s="238">
        <f t="shared" si="82"/>
        <v>10000</v>
      </c>
      <c r="I135" s="238">
        <f t="shared" si="87"/>
        <v>2014</v>
      </c>
      <c r="J135" s="238">
        <f t="shared" si="87"/>
        <v>0</v>
      </c>
      <c r="K135" s="242">
        <f t="shared" si="78"/>
        <v>12014</v>
      </c>
      <c r="L135" s="244">
        <v>10000</v>
      </c>
      <c r="M135" s="243">
        <v>2014</v>
      </c>
      <c r="N135" s="243">
        <v>0</v>
      </c>
      <c r="O135" s="242">
        <f t="shared" si="79"/>
        <v>12014</v>
      </c>
      <c r="P135" s="242">
        <f t="shared" si="80"/>
        <v>0</v>
      </c>
      <c r="Q135" s="244">
        <v>0</v>
      </c>
      <c r="R135" s="244">
        <v>0</v>
      </c>
      <c r="S135" s="245">
        <f t="shared" si="81"/>
        <v>0</v>
      </c>
      <c r="T135" s="244">
        <v>0</v>
      </c>
      <c r="U135" s="244">
        <v>0</v>
      </c>
      <c r="V135" s="244">
        <v>160</v>
      </c>
      <c r="W135" s="244"/>
    </row>
    <row r="136" spans="1:23" s="246" customFormat="1" ht="24.95" customHeight="1">
      <c r="A136" s="238">
        <v>125</v>
      </c>
      <c r="B136" s="238">
        <v>685</v>
      </c>
      <c r="C136" s="239" t="s">
        <v>672</v>
      </c>
      <c r="D136" s="238" t="s">
        <v>665</v>
      </c>
      <c r="E136" s="240">
        <v>10000</v>
      </c>
      <c r="F136" s="241">
        <f t="shared" si="86"/>
        <v>10000</v>
      </c>
      <c r="G136" s="244" t="s">
        <v>665</v>
      </c>
      <c r="H136" s="238">
        <f t="shared" si="82"/>
        <v>10000</v>
      </c>
      <c r="I136" s="238">
        <f t="shared" si="87"/>
        <v>2011</v>
      </c>
      <c r="J136" s="238">
        <f t="shared" si="87"/>
        <v>0</v>
      </c>
      <c r="K136" s="242">
        <f t="shared" si="78"/>
        <v>12011</v>
      </c>
      <c r="L136" s="244">
        <v>10000</v>
      </c>
      <c r="M136" s="243">
        <v>2011</v>
      </c>
      <c r="N136" s="243">
        <v>0</v>
      </c>
      <c r="O136" s="242">
        <f t="shared" si="79"/>
        <v>12011</v>
      </c>
      <c r="P136" s="242">
        <f t="shared" si="80"/>
        <v>0</v>
      </c>
      <c r="Q136" s="244">
        <v>0</v>
      </c>
      <c r="R136" s="244">
        <v>0</v>
      </c>
      <c r="S136" s="245">
        <f t="shared" si="81"/>
        <v>0</v>
      </c>
      <c r="T136" s="244">
        <v>0</v>
      </c>
      <c r="U136" s="244">
        <v>0</v>
      </c>
      <c r="V136" s="244">
        <v>0</v>
      </c>
      <c r="W136" s="244"/>
    </row>
    <row r="137" spans="1:23" s="246" customFormat="1" ht="24.95" customHeight="1">
      <c r="A137" s="238">
        <v>126</v>
      </c>
      <c r="B137" s="238">
        <v>686</v>
      </c>
      <c r="C137" s="239" t="s">
        <v>377</v>
      </c>
      <c r="D137" s="238" t="s">
        <v>665</v>
      </c>
      <c r="E137" s="240">
        <v>7500</v>
      </c>
      <c r="F137" s="241">
        <f t="shared" si="86"/>
        <v>7500</v>
      </c>
      <c r="G137" s="244" t="s">
        <v>665</v>
      </c>
      <c r="H137" s="238">
        <f t="shared" si="82"/>
        <v>7500</v>
      </c>
      <c r="I137" s="238">
        <f t="shared" si="87"/>
        <v>1476</v>
      </c>
      <c r="J137" s="238">
        <f t="shared" si="87"/>
        <v>0</v>
      </c>
      <c r="K137" s="242">
        <f t="shared" si="78"/>
        <v>8976</v>
      </c>
      <c r="L137" s="244">
        <v>7500</v>
      </c>
      <c r="M137" s="243">
        <v>1476</v>
      </c>
      <c r="N137" s="243">
        <v>0</v>
      </c>
      <c r="O137" s="242">
        <f t="shared" si="79"/>
        <v>8976</v>
      </c>
      <c r="P137" s="242">
        <f t="shared" si="80"/>
        <v>0</v>
      </c>
      <c r="Q137" s="244">
        <v>0</v>
      </c>
      <c r="R137" s="244">
        <v>0</v>
      </c>
      <c r="S137" s="245">
        <f t="shared" si="81"/>
        <v>0</v>
      </c>
      <c r="T137" s="244">
        <v>0</v>
      </c>
      <c r="U137" s="244">
        <v>0</v>
      </c>
      <c r="V137" s="244">
        <v>60</v>
      </c>
      <c r="W137" s="244"/>
    </row>
    <row r="138" spans="1:23" s="246" customFormat="1" ht="24.95" customHeight="1">
      <c r="A138" s="238">
        <v>127</v>
      </c>
      <c r="B138" s="238">
        <v>690</v>
      </c>
      <c r="C138" s="239" t="s">
        <v>675</v>
      </c>
      <c r="D138" s="238" t="s">
        <v>665</v>
      </c>
      <c r="E138" s="240">
        <v>9000</v>
      </c>
      <c r="F138" s="241">
        <f t="shared" si="86"/>
        <v>9000</v>
      </c>
      <c r="G138" s="244" t="s">
        <v>665</v>
      </c>
      <c r="H138" s="238">
        <f t="shared" si="82"/>
        <v>9000</v>
      </c>
      <c r="I138" s="238">
        <f t="shared" si="87"/>
        <v>3430</v>
      </c>
      <c r="J138" s="238">
        <f t="shared" si="87"/>
        <v>0</v>
      </c>
      <c r="K138" s="242">
        <f t="shared" si="78"/>
        <v>12430</v>
      </c>
      <c r="L138" s="244">
        <v>9000</v>
      </c>
      <c r="M138" s="243">
        <v>3430</v>
      </c>
      <c r="N138" s="243">
        <v>0</v>
      </c>
      <c r="O138" s="242">
        <f t="shared" si="79"/>
        <v>12430</v>
      </c>
      <c r="P138" s="242">
        <f t="shared" si="80"/>
        <v>0</v>
      </c>
      <c r="Q138" s="244">
        <v>0</v>
      </c>
      <c r="R138" s="244">
        <v>0</v>
      </c>
      <c r="S138" s="245">
        <f t="shared" si="81"/>
        <v>0</v>
      </c>
      <c r="T138" s="244">
        <v>0</v>
      </c>
      <c r="U138" s="244">
        <v>0</v>
      </c>
      <c r="V138" s="244">
        <v>0</v>
      </c>
      <c r="W138" s="244"/>
    </row>
    <row r="139" spans="1:23" s="246" customFormat="1" ht="24.95" customHeight="1">
      <c r="A139" s="238">
        <v>128</v>
      </c>
      <c r="B139" s="238">
        <v>691</v>
      </c>
      <c r="C139" s="239" t="s">
        <v>487</v>
      </c>
      <c r="D139" s="238" t="s">
        <v>665</v>
      </c>
      <c r="E139" s="240">
        <v>10000</v>
      </c>
      <c r="F139" s="241">
        <f t="shared" si="86"/>
        <v>10000</v>
      </c>
      <c r="G139" s="244" t="s">
        <v>665</v>
      </c>
      <c r="H139" s="238">
        <f t="shared" si="82"/>
        <v>10000</v>
      </c>
      <c r="I139" s="238">
        <f t="shared" si="87"/>
        <v>2201</v>
      </c>
      <c r="J139" s="238">
        <f t="shared" si="87"/>
        <v>0</v>
      </c>
      <c r="K139" s="242">
        <f t="shared" si="78"/>
        <v>12201</v>
      </c>
      <c r="L139" s="244">
        <v>10000</v>
      </c>
      <c r="M139" s="243">
        <v>2201</v>
      </c>
      <c r="N139" s="243">
        <v>0</v>
      </c>
      <c r="O139" s="242">
        <f t="shared" si="79"/>
        <v>12201</v>
      </c>
      <c r="P139" s="242">
        <f t="shared" si="80"/>
        <v>0</v>
      </c>
      <c r="Q139" s="244">
        <v>0</v>
      </c>
      <c r="R139" s="244">
        <v>0</v>
      </c>
      <c r="S139" s="245">
        <f t="shared" si="81"/>
        <v>0</v>
      </c>
      <c r="T139" s="244">
        <v>0</v>
      </c>
      <c r="U139" s="244">
        <v>0</v>
      </c>
      <c r="V139" s="244">
        <v>70</v>
      </c>
      <c r="W139" s="244"/>
    </row>
    <row r="140" spans="1:23" s="246" customFormat="1" ht="24.95" customHeight="1">
      <c r="A140" s="238">
        <v>129</v>
      </c>
      <c r="B140" s="238">
        <v>697</v>
      </c>
      <c r="C140" s="239" t="s">
        <v>544</v>
      </c>
      <c r="D140" s="238" t="s">
        <v>679</v>
      </c>
      <c r="E140" s="240">
        <v>7500</v>
      </c>
      <c r="F140" s="241">
        <f t="shared" si="86"/>
        <v>7500</v>
      </c>
      <c r="G140" s="244" t="s">
        <v>677</v>
      </c>
      <c r="H140" s="238">
        <f t="shared" si="82"/>
        <v>7500</v>
      </c>
      <c r="I140" s="238">
        <f t="shared" si="87"/>
        <v>5004</v>
      </c>
      <c r="J140" s="238">
        <f t="shared" si="87"/>
        <v>0</v>
      </c>
      <c r="K140" s="242">
        <f t="shared" si="78"/>
        <v>12504</v>
      </c>
      <c r="L140" s="244">
        <v>7500</v>
      </c>
      <c r="M140" s="243">
        <v>5004</v>
      </c>
      <c r="N140" s="243">
        <v>0</v>
      </c>
      <c r="O140" s="242">
        <f t="shared" si="79"/>
        <v>12504</v>
      </c>
      <c r="P140" s="242">
        <f t="shared" si="80"/>
        <v>0</v>
      </c>
      <c r="Q140" s="244">
        <v>0</v>
      </c>
      <c r="R140" s="244">
        <v>0</v>
      </c>
      <c r="S140" s="245">
        <f t="shared" si="81"/>
        <v>0</v>
      </c>
      <c r="T140" s="244">
        <v>0</v>
      </c>
      <c r="U140" s="244">
        <v>0</v>
      </c>
      <c r="V140" s="244">
        <v>20</v>
      </c>
      <c r="W140" s="244"/>
    </row>
    <row r="141" spans="1:23" s="246" customFormat="1" ht="24.95" customHeight="1">
      <c r="A141" s="238">
        <v>130</v>
      </c>
      <c r="B141" s="238">
        <v>698</v>
      </c>
      <c r="C141" s="239" t="s">
        <v>277</v>
      </c>
      <c r="D141" s="238" t="s">
        <v>679</v>
      </c>
      <c r="E141" s="240">
        <v>10000</v>
      </c>
      <c r="F141" s="241">
        <f t="shared" si="86"/>
        <v>10000</v>
      </c>
      <c r="G141" s="244" t="s">
        <v>677</v>
      </c>
      <c r="H141" s="238">
        <f t="shared" si="82"/>
        <v>10000</v>
      </c>
      <c r="I141" s="238">
        <f t="shared" si="87"/>
        <v>2029</v>
      </c>
      <c r="J141" s="238">
        <f t="shared" si="87"/>
        <v>0</v>
      </c>
      <c r="K141" s="242">
        <f t="shared" si="78"/>
        <v>12029</v>
      </c>
      <c r="L141" s="244">
        <v>10000</v>
      </c>
      <c r="M141" s="243">
        <v>2029</v>
      </c>
      <c r="N141" s="243">
        <v>0</v>
      </c>
      <c r="O141" s="242">
        <f t="shared" ref="O141:O167" si="88">L141+M141+N141</f>
        <v>12029</v>
      </c>
      <c r="P141" s="242">
        <f t="shared" si="80"/>
        <v>0</v>
      </c>
      <c r="Q141" s="244">
        <v>0</v>
      </c>
      <c r="R141" s="244">
        <v>0</v>
      </c>
      <c r="S141" s="245">
        <f t="shared" si="81"/>
        <v>0</v>
      </c>
      <c r="T141" s="244">
        <v>0</v>
      </c>
      <c r="U141" s="244">
        <v>0</v>
      </c>
      <c r="V141" s="244">
        <v>140</v>
      </c>
      <c r="W141" s="244"/>
    </row>
    <row r="142" spans="1:23" s="246" customFormat="1" ht="24.95" customHeight="1">
      <c r="A142" s="238">
        <v>131</v>
      </c>
      <c r="B142" s="238">
        <v>699</v>
      </c>
      <c r="C142" s="239" t="s">
        <v>680</v>
      </c>
      <c r="D142" s="238" t="s">
        <v>679</v>
      </c>
      <c r="E142" s="240">
        <v>7500</v>
      </c>
      <c r="F142" s="241">
        <f t="shared" si="86"/>
        <v>7500</v>
      </c>
      <c r="G142" s="244" t="s">
        <v>677</v>
      </c>
      <c r="H142" s="238">
        <f t="shared" si="82"/>
        <v>7500</v>
      </c>
      <c r="I142" s="238">
        <f t="shared" si="87"/>
        <v>1659</v>
      </c>
      <c r="J142" s="238">
        <f t="shared" si="87"/>
        <v>0</v>
      </c>
      <c r="K142" s="242">
        <f t="shared" ref="K142:K168" si="89">H142+I142+J142</f>
        <v>9159</v>
      </c>
      <c r="L142" s="244">
        <v>7500</v>
      </c>
      <c r="M142" s="243">
        <v>1659</v>
      </c>
      <c r="N142" s="243">
        <v>0</v>
      </c>
      <c r="O142" s="242">
        <f t="shared" si="88"/>
        <v>9159</v>
      </c>
      <c r="P142" s="242">
        <f t="shared" ref="P142:P168" si="90">H142-L142</f>
        <v>0</v>
      </c>
      <c r="Q142" s="244">
        <v>0</v>
      </c>
      <c r="R142" s="244">
        <v>0</v>
      </c>
      <c r="S142" s="245">
        <f t="shared" ref="S142:S168" si="91">P142+Q142+R142</f>
        <v>0</v>
      </c>
      <c r="T142" s="244">
        <v>0</v>
      </c>
      <c r="U142" s="244">
        <v>0</v>
      </c>
      <c r="V142" s="244">
        <v>160</v>
      </c>
      <c r="W142" s="244"/>
    </row>
    <row r="143" spans="1:23" s="246" customFormat="1" ht="24.95" customHeight="1">
      <c r="A143" s="238">
        <v>132</v>
      </c>
      <c r="B143" s="238">
        <v>701</v>
      </c>
      <c r="C143" s="239" t="s">
        <v>681</v>
      </c>
      <c r="D143" s="238" t="s">
        <v>679</v>
      </c>
      <c r="E143" s="240">
        <v>10000</v>
      </c>
      <c r="F143" s="241">
        <f t="shared" si="86"/>
        <v>10000</v>
      </c>
      <c r="G143" s="244" t="s">
        <v>677</v>
      </c>
      <c r="H143" s="238">
        <f t="shared" si="82"/>
        <v>10000</v>
      </c>
      <c r="I143" s="238">
        <f t="shared" si="87"/>
        <v>2210</v>
      </c>
      <c r="J143" s="238">
        <f t="shared" si="87"/>
        <v>0</v>
      </c>
      <c r="K143" s="242">
        <f t="shared" si="89"/>
        <v>12210</v>
      </c>
      <c r="L143" s="244">
        <v>10000</v>
      </c>
      <c r="M143" s="243">
        <v>2210</v>
      </c>
      <c r="N143" s="243">
        <v>0</v>
      </c>
      <c r="O143" s="242">
        <f t="shared" si="88"/>
        <v>12210</v>
      </c>
      <c r="P143" s="242">
        <f t="shared" si="90"/>
        <v>0</v>
      </c>
      <c r="Q143" s="244">
        <v>0</v>
      </c>
      <c r="R143" s="244">
        <v>0</v>
      </c>
      <c r="S143" s="245">
        <f t="shared" si="91"/>
        <v>0</v>
      </c>
      <c r="T143" s="244">
        <v>0</v>
      </c>
      <c r="U143" s="244">
        <v>0</v>
      </c>
      <c r="V143" s="244">
        <v>30</v>
      </c>
      <c r="W143" s="244"/>
    </row>
    <row r="144" spans="1:23" s="246" customFormat="1" ht="24.95" customHeight="1">
      <c r="A144" s="238">
        <v>133</v>
      </c>
      <c r="B144" s="238">
        <v>702</v>
      </c>
      <c r="C144" s="239" t="s">
        <v>682</v>
      </c>
      <c r="D144" s="238" t="s">
        <v>679</v>
      </c>
      <c r="E144" s="240">
        <v>10000</v>
      </c>
      <c r="F144" s="241">
        <f t="shared" si="86"/>
        <v>10000</v>
      </c>
      <c r="G144" s="244" t="s">
        <v>677</v>
      </c>
      <c r="H144" s="238">
        <f t="shared" si="82"/>
        <v>10000</v>
      </c>
      <c r="I144" s="238">
        <f t="shared" si="87"/>
        <v>3272</v>
      </c>
      <c r="J144" s="238">
        <f t="shared" si="87"/>
        <v>0</v>
      </c>
      <c r="K144" s="242">
        <f t="shared" si="89"/>
        <v>13272</v>
      </c>
      <c r="L144" s="244">
        <v>10000</v>
      </c>
      <c r="M144" s="243">
        <v>3272</v>
      </c>
      <c r="N144" s="243">
        <v>0</v>
      </c>
      <c r="O144" s="242">
        <f t="shared" si="88"/>
        <v>13272</v>
      </c>
      <c r="P144" s="242">
        <f t="shared" si="90"/>
        <v>0</v>
      </c>
      <c r="Q144" s="244">
        <v>0</v>
      </c>
      <c r="R144" s="244">
        <v>0</v>
      </c>
      <c r="S144" s="245">
        <f t="shared" si="91"/>
        <v>0</v>
      </c>
      <c r="T144" s="244">
        <v>0</v>
      </c>
      <c r="U144" s="244">
        <v>0</v>
      </c>
      <c r="V144" s="244">
        <v>20</v>
      </c>
      <c r="W144" s="244"/>
    </row>
    <row r="145" spans="1:23" s="246" customFormat="1" ht="24.95" customHeight="1">
      <c r="A145" s="238">
        <v>134</v>
      </c>
      <c r="B145" s="238">
        <v>703</v>
      </c>
      <c r="C145" s="239" t="s">
        <v>683</v>
      </c>
      <c r="D145" s="238" t="s">
        <v>679</v>
      </c>
      <c r="E145" s="240">
        <v>10000</v>
      </c>
      <c r="F145" s="241">
        <f t="shared" si="86"/>
        <v>10000</v>
      </c>
      <c r="G145" s="244" t="s">
        <v>856</v>
      </c>
      <c r="H145" s="238">
        <f t="shared" si="82"/>
        <v>10000</v>
      </c>
      <c r="I145" s="238">
        <f t="shared" si="87"/>
        <v>1923</v>
      </c>
      <c r="J145" s="238">
        <f t="shared" si="87"/>
        <v>0</v>
      </c>
      <c r="K145" s="242">
        <f t="shared" si="89"/>
        <v>11923</v>
      </c>
      <c r="L145" s="244">
        <v>10000</v>
      </c>
      <c r="M145" s="243">
        <v>1923</v>
      </c>
      <c r="N145" s="243">
        <v>0</v>
      </c>
      <c r="O145" s="242">
        <f t="shared" si="88"/>
        <v>11923</v>
      </c>
      <c r="P145" s="242">
        <f t="shared" si="90"/>
        <v>0</v>
      </c>
      <c r="Q145" s="244">
        <v>0</v>
      </c>
      <c r="R145" s="244">
        <v>0</v>
      </c>
      <c r="S145" s="245">
        <f t="shared" si="91"/>
        <v>0</v>
      </c>
      <c r="T145" s="244">
        <v>0</v>
      </c>
      <c r="U145" s="244">
        <v>0</v>
      </c>
      <c r="V145" s="244">
        <v>150</v>
      </c>
      <c r="W145" s="244"/>
    </row>
    <row r="146" spans="1:23" s="251" customFormat="1" ht="24.95" customHeight="1">
      <c r="A146" s="247"/>
      <c r="B146" s="418" t="s">
        <v>687</v>
      </c>
      <c r="C146" s="419"/>
      <c r="D146" s="420"/>
      <c r="E146" s="249">
        <f t="shared" ref="E146:W146" si="92">SUM(E134:E145)</f>
        <v>111500</v>
      </c>
      <c r="F146" s="249">
        <f t="shared" si="92"/>
        <v>111500</v>
      </c>
      <c r="G146" s="250">
        <f t="shared" si="92"/>
        <v>0</v>
      </c>
      <c r="H146" s="250">
        <f t="shared" si="92"/>
        <v>111500</v>
      </c>
      <c r="I146" s="250">
        <f t="shared" si="92"/>
        <v>30554</v>
      </c>
      <c r="J146" s="250">
        <f t="shared" si="92"/>
        <v>0</v>
      </c>
      <c r="K146" s="250">
        <f t="shared" si="92"/>
        <v>142054</v>
      </c>
      <c r="L146" s="250">
        <f t="shared" si="92"/>
        <v>111500</v>
      </c>
      <c r="M146" s="250">
        <f t="shared" si="92"/>
        <v>30554</v>
      </c>
      <c r="N146" s="250">
        <f t="shared" si="92"/>
        <v>0</v>
      </c>
      <c r="O146" s="250">
        <f t="shared" si="92"/>
        <v>142054</v>
      </c>
      <c r="P146" s="250">
        <f t="shared" si="92"/>
        <v>0</v>
      </c>
      <c r="Q146" s="250">
        <f t="shared" si="92"/>
        <v>0</v>
      </c>
      <c r="R146" s="250">
        <f t="shared" si="92"/>
        <v>0</v>
      </c>
      <c r="S146" s="250">
        <f t="shared" si="92"/>
        <v>0</v>
      </c>
      <c r="T146" s="250">
        <f t="shared" si="92"/>
        <v>0</v>
      </c>
      <c r="U146" s="250">
        <f t="shared" si="92"/>
        <v>0</v>
      </c>
      <c r="V146" s="250">
        <f t="shared" si="92"/>
        <v>810</v>
      </c>
      <c r="W146" s="250">
        <f t="shared" si="92"/>
        <v>0</v>
      </c>
    </row>
    <row r="147" spans="1:23" s="246" customFormat="1" ht="24.95" customHeight="1">
      <c r="A147" s="238">
        <v>135</v>
      </c>
      <c r="B147" s="238">
        <v>709</v>
      </c>
      <c r="C147" s="239" t="s">
        <v>689</v>
      </c>
      <c r="D147" s="252">
        <v>38268</v>
      </c>
      <c r="E147" s="240">
        <v>10000</v>
      </c>
      <c r="F147" s="241">
        <f t="shared" ref="F147:F156" si="93">SUM(E147:E147)</f>
        <v>10000</v>
      </c>
      <c r="G147" s="265">
        <v>38272</v>
      </c>
      <c r="H147" s="270">
        <f t="shared" ref="H147:H172" si="94">F147</f>
        <v>10000</v>
      </c>
      <c r="I147" s="255">
        <f t="shared" ref="I147:J156" si="95">M147</f>
        <v>2857</v>
      </c>
      <c r="J147" s="259">
        <f t="shared" si="95"/>
        <v>0</v>
      </c>
      <c r="K147" s="242">
        <f t="shared" si="89"/>
        <v>12857</v>
      </c>
      <c r="L147" s="244">
        <v>10000</v>
      </c>
      <c r="M147" s="243">
        <v>2857</v>
      </c>
      <c r="N147" s="271">
        <v>0</v>
      </c>
      <c r="O147" s="242">
        <f t="shared" si="88"/>
        <v>12857</v>
      </c>
      <c r="P147" s="242">
        <f t="shared" si="90"/>
        <v>0</v>
      </c>
      <c r="Q147" s="244">
        <v>0</v>
      </c>
      <c r="R147" s="244">
        <v>0</v>
      </c>
      <c r="S147" s="245">
        <f t="shared" si="91"/>
        <v>0</v>
      </c>
      <c r="T147" s="244">
        <v>0</v>
      </c>
      <c r="U147" s="244">
        <v>0</v>
      </c>
      <c r="V147" s="244">
        <v>100</v>
      </c>
      <c r="W147" s="244"/>
    </row>
    <row r="148" spans="1:23" s="246" customFormat="1" ht="24.95" customHeight="1">
      <c r="A148" s="238">
        <v>136</v>
      </c>
      <c r="B148" s="238">
        <v>713</v>
      </c>
      <c r="C148" s="239" t="s">
        <v>692</v>
      </c>
      <c r="D148" s="252">
        <v>38268</v>
      </c>
      <c r="E148" s="240">
        <v>10000</v>
      </c>
      <c r="F148" s="241">
        <f t="shared" si="93"/>
        <v>10000</v>
      </c>
      <c r="G148" s="265">
        <v>38272</v>
      </c>
      <c r="H148" s="270">
        <f t="shared" si="94"/>
        <v>10000</v>
      </c>
      <c r="I148" s="255">
        <f t="shared" si="95"/>
        <v>2321</v>
      </c>
      <c r="J148" s="259">
        <f t="shared" si="95"/>
        <v>0</v>
      </c>
      <c r="K148" s="242">
        <f t="shared" si="89"/>
        <v>12321</v>
      </c>
      <c r="L148" s="244">
        <v>10000</v>
      </c>
      <c r="M148" s="243">
        <v>2321</v>
      </c>
      <c r="N148" s="271">
        <v>0</v>
      </c>
      <c r="O148" s="242">
        <f t="shared" si="88"/>
        <v>12321</v>
      </c>
      <c r="P148" s="242">
        <f t="shared" si="90"/>
        <v>0</v>
      </c>
      <c r="Q148" s="244">
        <v>0</v>
      </c>
      <c r="R148" s="244">
        <v>0</v>
      </c>
      <c r="S148" s="245">
        <f t="shared" si="91"/>
        <v>0</v>
      </c>
      <c r="T148" s="244">
        <v>0</v>
      </c>
      <c r="U148" s="244">
        <v>0</v>
      </c>
      <c r="V148" s="244">
        <v>0</v>
      </c>
      <c r="W148" s="244"/>
    </row>
    <row r="149" spans="1:23" s="246" customFormat="1" ht="24.95" customHeight="1">
      <c r="A149" s="238">
        <v>137</v>
      </c>
      <c r="B149" s="238">
        <v>714</v>
      </c>
      <c r="C149" s="239" t="s">
        <v>693</v>
      </c>
      <c r="D149" s="252">
        <v>38268</v>
      </c>
      <c r="E149" s="240">
        <v>10000</v>
      </c>
      <c r="F149" s="241">
        <f t="shared" si="93"/>
        <v>10000</v>
      </c>
      <c r="G149" s="265">
        <v>38272</v>
      </c>
      <c r="H149" s="270">
        <f t="shared" si="94"/>
        <v>10000</v>
      </c>
      <c r="I149" s="255">
        <f t="shared" si="95"/>
        <v>3220</v>
      </c>
      <c r="J149" s="259">
        <f t="shared" si="95"/>
        <v>0</v>
      </c>
      <c r="K149" s="242">
        <f t="shared" si="89"/>
        <v>13220</v>
      </c>
      <c r="L149" s="244">
        <v>10000</v>
      </c>
      <c r="M149" s="243">
        <v>3220</v>
      </c>
      <c r="N149" s="271">
        <v>0</v>
      </c>
      <c r="O149" s="242">
        <f t="shared" si="88"/>
        <v>13220</v>
      </c>
      <c r="P149" s="242">
        <f t="shared" si="90"/>
        <v>0</v>
      </c>
      <c r="Q149" s="244">
        <v>0</v>
      </c>
      <c r="R149" s="244">
        <v>0</v>
      </c>
      <c r="S149" s="245">
        <f t="shared" si="91"/>
        <v>0</v>
      </c>
      <c r="T149" s="244">
        <v>0</v>
      </c>
      <c r="U149" s="244">
        <v>0</v>
      </c>
      <c r="V149" s="244">
        <v>70</v>
      </c>
      <c r="W149" s="244"/>
    </row>
    <row r="150" spans="1:23" s="246" customFormat="1" ht="24.95" customHeight="1">
      <c r="A150" s="238">
        <v>138</v>
      </c>
      <c r="B150" s="238">
        <v>715</v>
      </c>
      <c r="C150" s="239" t="s">
        <v>552</v>
      </c>
      <c r="D150" s="252">
        <v>38268</v>
      </c>
      <c r="E150" s="240">
        <v>9000</v>
      </c>
      <c r="F150" s="241">
        <f t="shared" si="93"/>
        <v>9000</v>
      </c>
      <c r="G150" s="265">
        <v>38272</v>
      </c>
      <c r="H150" s="270">
        <f t="shared" si="94"/>
        <v>9000</v>
      </c>
      <c r="I150" s="255">
        <f t="shared" si="95"/>
        <v>2310</v>
      </c>
      <c r="J150" s="259">
        <f t="shared" si="95"/>
        <v>0</v>
      </c>
      <c r="K150" s="242">
        <f t="shared" si="89"/>
        <v>11310</v>
      </c>
      <c r="L150" s="244">
        <v>9000</v>
      </c>
      <c r="M150" s="243">
        <v>2310</v>
      </c>
      <c r="N150" s="271">
        <v>0</v>
      </c>
      <c r="O150" s="242">
        <f t="shared" si="88"/>
        <v>11310</v>
      </c>
      <c r="P150" s="242">
        <f t="shared" si="90"/>
        <v>0</v>
      </c>
      <c r="Q150" s="244">
        <v>0</v>
      </c>
      <c r="R150" s="244">
        <v>0</v>
      </c>
      <c r="S150" s="245">
        <f t="shared" si="91"/>
        <v>0</v>
      </c>
      <c r="T150" s="244">
        <v>0</v>
      </c>
      <c r="U150" s="244">
        <v>0</v>
      </c>
      <c r="V150" s="244">
        <v>0</v>
      </c>
      <c r="W150" s="244"/>
    </row>
    <row r="151" spans="1:23" s="246" customFormat="1" ht="24.95" customHeight="1">
      <c r="A151" s="238">
        <v>139</v>
      </c>
      <c r="B151" s="238">
        <v>716</v>
      </c>
      <c r="C151" s="239" t="s">
        <v>694</v>
      </c>
      <c r="D151" s="252">
        <v>38268</v>
      </c>
      <c r="E151" s="240">
        <v>9000</v>
      </c>
      <c r="F151" s="241">
        <f t="shared" si="93"/>
        <v>9000</v>
      </c>
      <c r="G151" s="265">
        <v>38272</v>
      </c>
      <c r="H151" s="270">
        <f t="shared" si="94"/>
        <v>9000</v>
      </c>
      <c r="I151" s="255">
        <f t="shared" si="95"/>
        <v>2932</v>
      </c>
      <c r="J151" s="259">
        <f t="shared" si="95"/>
        <v>0</v>
      </c>
      <c r="K151" s="242">
        <f t="shared" si="89"/>
        <v>11932</v>
      </c>
      <c r="L151" s="244">
        <v>9000</v>
      </c>
      <c r="M151" s="243">
        <v>2932</v>
      </c>
      <c r="N151" s="271">
        <v>0</v>
      </c>
      <c r="O151" s="242">
        <f t="shared" si="88"/>
        <v>11932</v>
      </c>
      <c r="P151" s="242">
        <f t="shared" si="90"/>
        <v>0</v>
      </c>
      <c r="Q151" s="244">
        <v>0</v>
      </c>
      <c r="R151" s="244">
        <v>0</v>
      </c>
      <c r="S151" s="245">
        <f t="shared" si="91"/>
        <v>0</v>
      </c>
      <c r="T151" s="244">
        <v>0</v>
      </c>
      <c r="U151" s="244">
        <v>0</v>
      </c>
      <c r="V151" s="244">
        <v>150</v>
      </c>
      <c r="W151" s="244"/>
    </row>
    <row r="152" spans="1:23" s="246" customFormat="1" ht="24.95" customHeight="1">
      <c r="A152" s="238">
        <v>140</v>
      </c>
      <c r="B152" s="238">
        <v>732</v>
      </c>
      <c r="C152" s="239" t="s">
        <v>162</v>
      </c>
      <c r="D152" s="238" t="s">
        <v>698</v>
      </c>
      <c r="E152" s="240">
        <v>10000</v>
      </c>
      <c r="F152" s="241">
        <f t="shared" si="93"/>
        <v>10000</v>
      </c>
      <c r="G152" s="265">
        <v>38598</v>
      </c>
      <c r="H152" s="270">
        <f t="shared" si="94"/>
        <v>10000</v>
      </c>
      <c r="I152" s="255">
        <f t="shared" si="95"/>
        <v>3677</v>
      </c>
      <c r="J152" s="259">
        <f t="shared" si="95"/>
        <v>0</v>
      </c>
      <c r="K152" s="242">
        <f t="shared" si="89"/>
        <v>13677</v>
      </c>
      <c r="L152" s="244">
        <v>10000</v>
      </c>
      <c r="M152" s="243">
        <v>3677</v>
      </c>
      <c r="N152" s="271">
        <v>0</v>
      </c>
      <c r="O152" s="242">
        <f t="shared" si="88"/>
        <v>13677</v>
      </c>
      <c r="P152" s="242">
        <f t="shared" si="90"/>
        <v>0</v>
      </c>
      <c r="Q152" s="244">
        <v>0</v>
      </c>
      <c r="R152" s="244">
        <v>0</v>
      </c>
      <c r="S152" s="245">
        <f t="shared" si="91"/>
        <v>0</v>
      </c>
      <c r="T152" s="244">
        <v>0</v>
      </c>
      <c r="U152" s="244">
        <v>0</v>
      </c>
      <c r="V152" s="244">
        <v>60</v>
      </c>
      <c r="W152" s="244"/>
    </row>
    <row r="153" spans="1:23" s="246" customFormat="1" ht="24.95" customHeight="1">
      <c r="A153" s="238">
        <v>141</v>
      </c>
      <c r="B153" s="238">
        <v>733</v>
      </c>
      <c r="C153" s="239" t="s">
        <v>251</v>
      </c>
      <c r="D153" s="238" t="s">
        <v>698</v>
      </c>
      <c r="E153" s="240">
        <v>10000</v>
      </c>
      <c r="F153" s="241">
        <f t="shared" si="93"/>
        <v>10000</v>
      </c>
      <c r="G153" s="265">
        <v>38598</v>
      </c>
      <c r="H153" s="270">
        <f t="shared" si="94"/>
        <v>10000</v>
      </c>
      <c r="I153" s="255">
        <f t="shared" si="95"/>
        <v>2260</v>
      </c>
      <c r="J153" s="259">
        <f t="shared" si="95"/>
        <v>0</v>
      </c>
      <c r="K153" s="242">
        <f t="shared" si="89"/>
        <v>12260</v>
      </c>
      <c r="L153" s="244">
        <v>10000</v>
      </c>
      <c r="M153" s="243">
        <v>2260</v>
      </c>
      <c r="N153" s="271">
        <v>0</v>
      </c>
      <c r="O153" s="242">
        <f t="shared" si="88"/>
        <v>12260</v>
      </c>
      <c r="P153" s="242">
        <f t="shared" si="90"/>
        <v>0</v>
      </c>
      <c r="Q153" s="244">
        <v>0</v>
      </c>
      <c r="R153" s="244">
        <v>0</v>
      </c>
      <c r="S153" s="245">
        <f t="shared" si="91"/>
        <v>0</v>
      </c>
      <c r="T153" s="244">
        <v>0</v>
      </c>
      <c r="U153" s="244">
        <v>0</v>
      </c>
      <c r="V153" s="244">
        <v>100</v>
      </c>
      <c r="W153" s="244"/>
    </row>
    <row r="154" spans="1:23" s="246" customFormat="1" ht="24.95" customHeight="1">
      <c r="A154" s="238">
        <v>142</v>
      </c>
      <c r="B154" s="238">
        <v>736</v>
      </c>
      <c r="C154" s="239" t="s">
        <v>546</v>
      </c>
      <c r="D154" s="238" t="s">
        <v>698</v>
      </c>
      <c r="E154" s="240">
        <v>10000</v>
      </c>
      <c r="F154" s="241">
        <f t="shared" si="93"/>
        <v>10000</v>
      </c>
      <c r="G154" s="265">
        <v>38598</v>
      </c>
      <c r="H154" s="270">
        <f t="shared" si="94"/>
        <v>10000</v>
      </c>
      <c r="I154" s="255">
        <f t="shared" si="95"/>
        <v>4117</v>
      </c>
      <c r="J154" s="259">
        <f t="shared" si="95"/>
        <v>0</v>
      </c>
      <c r="K154" s="242">
        <f t="shared" si="89"/>
        <v>14117</v>
      </c>
      <c r="L154" s="244">
        <v>10000</v>
      </c>
      <c r="M154" s="243">
        <v>4117</v>
      </c>
      <c r="N154" s="271">
        <v>0</v>
      </c>
      <c r="O154" s="242">
        <f t="shared" si="88"/>
        <v>14117</v>
      </c>
      <c r="P154" s="242">
        <f t="shared" si="90"/>
        <v>0</v>
      </c>
      <c r="Q154" s="244">
        <v>0</v>
      </c>
      <c r="R154" s="244">
        <v>0</v>
      </c>
      <c r="S154" s="245">
        <f t="shared" si="91"/>
        <v>0</v>
      </c>
      <c r="T154" s="244">
        <v>0</v>
      </c>
      <c r="U154" s="244">
        <v>0</v>
      </c>
      <c r="V154" s="244">
        <v>100</v>
      </c>
      <c r="W154" s="244"/>
    </row>
    <row r="155" spans="1:23" s="246" customFormat="1" ht="24.95" customHeight="1">
      <c r="A155" s="238">
        <v>143</v>
      </c>
      <c r="B155" s="238">
        <v>739</v>
      </c>
      <c r="C155" s="239" t="s">
        <v>703</v>
      </c>
      <c r="D155" s="238" t="s">
        <v>698</v>
      </c>
      <c r="E155" s="240">
        <v>10000</v>
      </c>
      <c r="F155" s="241">
        <f t="shared" si="93"/>
        <v>10000</v>
      </c>
      <c r="G155" s="244" t="s">
        <v>857</v>
      </c>
      <c r="H155" s="270">
        <f t="shared" si="94"/>
        <v>10000</v>
      </c>
      <c r="I155" s="255">
        <f t="shared" si="95"/>
        <v>2662</v>
      </c>
      <c r="J155" s="259">
        <f t="shared" si="95"/>
        <v>0</v>
      </c>
      <c r="K155" s="242">
        <f t="shared" si="89"/>
        <v>12662</v>
      </c>
      <c r="L155" s="244">
        <v>10000</v>
      </c>
      <c r="M155" s="243">
        <v>2662</v>
      </c>
      <c r="N155" s="271">
        <v>0</v>
      </c>
      <c r="O155" s="242">
        <f t="shared" si="88"/>
        <v>12662</v>
      </c>
      <c r="P155" s="242">
        <f t="shared" si="90"/>
        <v>0</v>
      </c>
      <c r="Q155" s="244">
        <v>0</v>
      </c>
      <c r="R155" s="244">
        <v>0</v>
      </c>
      <c r="S155" s="245">
        <f t="shared" si="91"/>
        <v>0</v>
      </c>
      <c r="T155" s="244">
        <v>0</v>
      </c>
      <c r="U155" s="244">
        <v>0</v>
      </c>
      <c r="V155" s="244">
        <v>80</v>
      </c>
      <c r="W155" s="244"/>
    </row>
    <row r="156" spans="1:23" s="246" customFormat="1" ht="24.95" customHeight="1">
      <c r="A156" s="238">
        <v>144</v>
      </c>
      <c r="B156" s="238">
        <v>740</v>
      </c>
      <c r="C156" s="239" t="s">
        <v>545</v>
      </c>
      <c r="D156" s="238" t="s">
        <v>698</v>
      </c>
      <c r="E156" s="240">
        <v>10000</v>
      </c>
      <c r="F156" s="241">
        <f t="shared" si="93"/>
        <v>10000</v>
      </c>
      <c r="G156" s="244" t="s">
        <v>857</v>
      </c>
      <c r="H156" s="270">
        <f t="shared" si="94"/>
        <v>10000</v>
      </c>
      <c r="I156" s="255">
        <f t="shared" si="95"/>
        <v>2087</v>
      </c>
      <c r="J156" s="259">
        <f t="shared" si="95"/>
        <v>0</v>
      </c>
      <c r="K156" s="242">
        <f t="shared" si="89"/>
        <v>12087</v>
      </c>
      <c r="L156" s="244">
        <v>10000</v>
      </c>
      <c r="M156" s="243">
        <v>2087</v>
      </c>
      <c r="N156" s="271">
        <v>0</v>
      </c>
      <c r="O156" s="242">
        <f t="shared" si="88"/>
        <v>12087</v>
      </c>
      <c r="P156" s="242">
        <f t="shared" si="90"/>
        <v>0</v>
      </c>
      <c r="Q156" s="244">
        <v>0</v>
      </c>
      <c r="R156" s="244">
        <v>0</v>
      </c>
      <c r="S156" s="245">
        <f t="shared" si="91"/>
        <v>0</v>
      </c>
      <c r="T156" s="244">
        <v>0</v>
      </c>
      <c r="U156" s="244">
        <v>0</v>
      </c>
      <c r="V156" s="244">
        <v>220</v>
      </c>
      <c r="W156" s="244"/>
    </row>
    <row r="157" spans="1:23" s="254" customFormat="1" ht="24.95" customHeight="1">
      <c r="A157" s="253"/>
      <c r="B157" s="253"/>
      <c r="C157" s="248" t="s">
        <v>1284</v>
      </c>
      <c r="D157" s="253"/>
      <c r="E157" s="249">
        <f t="shared" ref="E157:W157" si="96">SUM(E147:E156)</f>
        <v>98000</v>
      </c>
      <c r="F157" s="249">
        <f t="shared" si="96"/>
        <v>98000</v>
      </c>
      <c r="G157" s="250">
        <f t="shared" si="96"/>
        <v>307154</v>
      </c>
      <c r="H157" s="250">
        <f t="shared" si="96"/>
        <v>98000</v>
      </c>
      <c r="I157" s="250">
        <f t="shared" si="96"/>
        <v>28443</v>
      </c>
      <c r="J157" s="250">
        <f t="shared" si="96"/>
        <v>0</v>
      </c>
      <c r="K157" s="250">
        <f t="shared" si="96"/>
        <v>126443</v>
      </c>
      <c r="L157" s="250">
        <f t="shared" si="96"/>
        <v>98000</v>
      </c>
      <c r="M157" s="250">
        <f t="shared" si="96"/>
        <v>28443</v>
      </c>
      <c r="N157" s="250">
        <f t="shared" si="96"/>
        <v>0</v>
      </c>
      <c r="O157" s="250">
        <f t="shared" si="96"/>
        <v>126443</v>
      </c>
      <c r="P157" s="250">
        <f t="shared" si="96"/>
        <v>0</v>
      </c>
      <c r="Q157" s="250">
        <f t="shared" si="96"/>
        <v>0</v>
      </c>
      <c r="R157" s="250">
        <f t="shared" si="96"/>
        <v>0</v>
      </c>
      <c r="S157" s="250">
        <f t="shared" si="96"/>
        <v>0</v>
      </c>
      <c r="T157" s="250">
        <f t="shared" si="96"/>
        <v>0</v>
      </c>
      <c r="U157" s="250">
        <f t="shared" si="96"/>
        <v>0</v>
      </c>
      <c r="V157" s="250">
        <f t="shared" si="96"/>
        <v>880</v>
      </c>
      <c r="W157" s="250">
        <f t="shared" si="96"/>
        <v>0</v>
      </c>
    </row>
    <row r="158" spans="1:23" s="246" customFormat="1" ht="24.95" customHeight="1">
      <c r="A158" s="238">
        <v>145</v>
      </c>
      <c r="B158" s="238">
        <v>745</v>
      </c>
      <c r="C158" s="239" t="s">
        <v>636</v>
      </c>
      <c r="D158" s="252">
        <v>38420</v>
      </c>
      <c r="E158" s="240">
        <v>20000</v>
      </c>
      <c r="F158" s="241">
        <f t="shared" ref="F158:F173" si="97">SUM(E158:E158)</f>
        <v>20000</v>
      </c>
      <c r="G158" s="265">
        <v>38870</v>
      </c>
      <c r="H158" s="270">
        <f t="shared" si="94"/>
        <v>20000</v>
      </c>
      <c r="I158" s="238">
        <v>1272</v>
      </c>
      <c r="J158" s="244">
        <v>846</v>
      </c>
      <c r="K158" s="242">
        <f t="shared" si="89"/>
        <v>22118</v>
      </c>
      <c r="L158" s="244">
        <v>20000</v>
      </c>
      <c r="M158" s="243">
        <v>1272</v>
      </c>
      <c r="N158" s="271">
        <v>846</v>
      </c>
      <c r="O158" s="242">
        <f t="shared" si="88"/>
        <v>22118</v>
      </c>
      <c r="P158" s="242">
        <f t="shared" si="90"/>
        <v>0</v>
      </c>
      <c r="Q158" s="244">
        <v>0</v>
      </c>
      <c r="R158" s="244">
        <v>0</v>
      </c>
      <c r="S158" s="245">
        <f t="shared" si="91"/>
        <v>0</v>
      </c>
      <c r="T158" s="244">
        <v>0</v>
      </c>
      <c r="U158" s="244">
        <f t="shared" ref="U158:U181" si="98">F158/100*5</f>
        <v>1000</v>
      </c>
      <c r="V158" s="244">
        <v>240</v>
      </c>
      <c r="W158" s="244"/>
    </row>
    <row r="159" spans="1:23" s="246" customFormat="1" ht="24.95" customHeight="1">
      <c r="A159" s="238">
        <v>146</v>
      </c>
      <c r="B159" s="238">
        <v>747</v>
      </c>
      <c r="C159" s="239" t="s">
        <v>488</v>
      </c>
      <c r="D159" s="252">
        <v>38420</v>
      </c>
      <c r="E159" s="240">
        <v>15000</v>
      </c>
      <c r="F159" s="241">
        <f t="shared" si="97"/>
        <v>15000</v>
      </c>
      <c r="G159" s="265">
        <v>38870</v>
      </c>
      <c r="H159" s="270">
        <f t="shared" si="94"/>
        <v>15000</v>
      </c>
      <c r="I159" s="238">
        <v>1068</v>
      </c>
      <c r="J159" s="244">
        <v>717</v>
      </c>
      <c r="K159" s="242">
        <f t="shared" si="89"/>
        <v>16785</v>
      </c>
      <c r="L159" s="244">
        <v>15000</v>
      </c>
      <c r="M159" s="243">
        <v>1068</v>
      </c>
      <c r="N159" s="271">
        <v>717</v>
      </c>
      <c r="O159" s="242">
        <f t="shared" si="88"/>
        <v>16785</v>
      </c>
      <c r="P159" s="242">
        <f t="shared" si="90"/>
        <v>0</v>
      </c>
      <c r="Q159" s="244">
        <v>0</v>
      </c>
      <c r="R159" s="244">
        <v>0</v>
      </c>
      <c r="S159" s="245">
        <f t="shared" si="91"/>
        <v>0</v>
      </c>
      <c r="T159" s="244">
        <v>0</v>
      </c>
      <c r="U159" s="244">
        <f t="shared" si="98"/>
        <v>750</v>
      </c>
      <c r="V159" s="244">
        <v>110</v>
      </c>
      <c r="W159" s="244"/>
    </row>
    <row r="160" spans="1:23" s="246" customFormat="1" ht="24.95" customHeight="1">
      <c r="A160" s="238">
        <v>147</v>
      </c>
      <c r="B160" s="238">
        <v>748</v>
      </c>
      <c r="C160" s="239" t="s">
        <v>705</v>
      </c>
      <c r="D160" s="252">
        <v>38420</v>
      </c>
      <c r="E160" s="240">
        <v>20000</v>
      </c>
      <c r="F160" s="241">
        <f t="shared" si="97"/>
        <v>20000</v>
      </c>
      <c r="G160" s="265">
        <v>38870</v>
      </c>
      <c r="H160" s="270">
        <f t="shared" si="94"/>
        <v>20000</v>
      </c>
      <c r="I160" s="238">
        <v>1524</v>
      </c>
      <c r="J160" s="244">
        <v>1015</v>
      </c>
      <c r="K160" s="242">
        <f t="shared" si="89"/>
        <v>22539</v>
      </c>
      <c r="L160" s="244">
        <v>20000</v>
      </c>
      <c r="M160" s="243">
        <v>2789</v>
      </c>
      <c r="N160" s="271">
        <v>1015</v>
      </c>
      <c r="O160" s="242">
        <f t="shared" si="88"/>
        <v>23804</v>
      </c>
      <c r="P160" s="242">
        <f t="shared" si="90"/>
        <v>0</v>
      </c>
      <c r="Q160" s="244">
        <v>0</v>
      </c>
      <c r="R160" s="244">
        <v>0</v>
      </c>
      <c r="S160" s="245">
        <f t="shared" si="91"/>
        <v>0</v>
      </c>
      <c r="T160" s="244">
        <v>0</v>
      </c>
      <c r="U160" s="244">
        <f t="shared" si="98"/>
        <v>1000</v>
      </c>
      <c r="V160" s="244">
        <v>100</v>
      </c>
      <c r="W160" s="244"/>
    </row>
    <row r="161" spans="1:23" s="246" customFormat="1" ht="24.95" customHeight="1">
      <c r="A161" s="238">
        <v>148</v>
      </c>
      <c r="B161" s="238">
        <v>750</v>
      </c>
      <c r="C161" s="239" t="s">
        <v>706</v>
      </c>
      <c r="D161" s="252">
        <v>38420</v>
      </c>
      <c r="E161" s="240">
        <v>20000</v>
      </c>
      <c r="F161" s="241">
        <f t="shared" si="97"/>
        <v>20000</v>
      </c>
      <c r="G161" s="265">
        <v>38870</v>
      </c>
      <c r="H161" s="270">
        <f t="shared" si="94"/>
        <v>20000</v>
      </c>
      <c r="I161" s="238">
        <v>1792</v>
      </c>
      <c r="J161" s="244">
        <v>1209</v>
      </c>
      <c r="K161" s="242">
        <f t="shared" si="89"/>
        <v>23001</v>
      </c>
      <c r="L161" s="244">
        <v>20000</v>
      </c>
      <c r="M161" s="243">
        <v>1792</v>
      </c>
      <c r="N161" s="271">
        <v>1129</v>
      </c>
      <c r="O161" s="242">
        <f t="shared" si="88"/>
        <v>22921</v>
      </c>
      <c r="P161" s="242">
        <f t="shared" si="90"/>
        <v>0</v>
      </c>
      <c r="Q161" s="244">
        <v>0</v>
      </c>
      <c r="R161" s="244">
        <v>0</v>
      </c>
      <c r="S161" s="245">
        <f t="shared" si="91"/>
        <v>0</v>
      </c>
      <c r="T161" s="244">
        <v>0</v>
      </c>
      <c r="U161" s="244">
        <f t="shared" si="98"/>
        <v>1000</v>
      </c>
      <c r="V161" s="244">
        <v>220</v>
      </c>
      <c r="W161" s="244"/>
    </row>
    <row r="162" spans="1:23" s="246" customFormat="1" ht="24.95" customHeight="1">
      <c r="A162" s="238">
        <v>149</v>
      </c>
      <c r="B162" s="238">
        <v>751</v>
      </c>
      <c r="C162" s="239" t="s">
        <v>545</v>
      </c>
      <c r="D162" s="252">
        <v>38420</v>
      </c>
      <c r="E162" s="240">
        <v>20000</v>
      </c>
      <c r="F162" s="241">
        <f t="shared" si="97"/>
        <v>20000</v>
      </c>
      <c r="G162" s="265">
        <v>38870</v>
      </c>
      <c r="H162" s="270">
        <f t="shared" si="94"/>
        <v>20000</v>
      </c>
      <c r="I162" s="238">
        <v>1792</v>
      </c>
      <c r="J162" s="244">
        <v>1198</v>
      </c>
      <c r="K162" s="242">
        <f t="shared" si="89"/>
        <v>22990</v>
      </c>
      <c r="L162" s="244">
        <v>20000</v>
      </c>
      <c r="M162" s="243">
        <v>1792</v>
      </c>
      <c r="N162" s="271">
        <v>1118</v>
      </c>
      <c r="O162" s="242">
        <f t="shared" si="88"/>
        <v>22910</v>
      </c>
      <c r="P162" s="242">
        <f t="shared" si="90"/>
        <v>0</v>
      </c>
      <c r="Q162" s="244">
        <v>0</v>
      </c>
      <c r="R162" s="244">
        <v>0</v>
      </c>
      <c r="S162" s="245">
        <f t="shared" si="91"/>
        <v>0</v>
      </c>
      <c r="T162" s="244">
        <v>0</v>
      </c>
      <c r="U162" s="244">
        <f t="shared" si="98"/>
        <v>1000</v>
      </c>
      <c r="V162" s="244">
        <v>110</v>
      </c>
      <c r="W162" s="244"/>
    </row>
    <row r="163" spans="1:23" s="246" customFormat="1" ht="24.95" customHeight="1">
      <c r="A163" s="238">
        <v>150</v>
      </c>
      <c r="B163" s="238">
        <v>753</v>
      </c>
      <c r="C163" s="239" t="s">
        <v>707</v>
      </c>
      <c r="D163" s="252">
        <v>38420</v>
      </c>
      <c r="E163" s="240">
        <v>20000</v>
      </c>
      <c r="F163" s="241">
        <f t="shared" si="97"/>
        <v>20000</v>
      </c>
      <c r="G163" s="265">
        <v>38870</v>
      </c>
      <c r="H163" s="270">
        <f t="shared" si="94"/>
        <v>20000</v>
      </c>
      <c r="I163" s="238">
        <v>2075</v>
      </c>
      <c r="J163" s="244">
        <v>1384</v>
      </c>
      <c r="K163" s="242">
        <f t="shared" si="89"/>
        <v>23459</v>
      </c>
      <c r="L163" s="244">
        <v>20000</v>
      </c>
      <c r="M163" s="243">
        <v>2075</v>
      </c>
      <c r="N163" s="271">
        <v>1384</v>
      </c>
      <c r="O163" s="242">
        <f t="shared" si="88"/>
        <v>23459</v>
      </c>
      <c r="P163" s="242">
        <f t="shared" si="90"/>
        <v>0</v>
      </c>
      <c r="Q163" s="244">
        <v>0</v>
      </c>
      <c r="R163" s="244">
        <v>0</v>
      </c>
      <c r="S163" s="245">
        <f t="shared" si="91"/>
        <v>0</v>
      </c>
      <c r="T163" s="244">
        <v>0</v>
      </c>
      <c r="U163" s="244">
        <f t="shared" si="98"/>
        <v>1000</v>
      </c>
      <c r="V163" s="244">
        <v>130</v>
      </c>
      <c r="W163" s="244"/>
    </row>
    <row r="164" spans="1:23" s="246" customFormat="1" ht="24.95" customHeight="1">
      <c r="A164" s="238">
        <v>151</v>
      </c>
      <c r="B164" s="238">
        <v>754</v>
      </c>
      <c r="C164" s="239" t="s">
        <v>641</v>
      </c>
      <c r="D164" s="252">
        <v>38420</v>
      </c>
      <c r="E164" s="240">
        <v>20000</v>
      </c>
      <c r="F164" s="241">
        <f t="shared" si="97"/>
        <v>20000</v>
      </c>
      <c r="G164" s="265">
        <v>38870</v>
      </c>
      <c r="H164" s="270">
        <f t="shared" si="94"/>
        <v>20000</v>
      </c>
      <c r="I164" s="238">
        <v>2261</v>
      </c>
      <c r="J164" s="244">
        <v>1524</v>
      </c>
      <c r="K164" s="242">
        <f t="shared" si="89"/>
        <v>23785</v>
      </c>
      <c r="L164" s="244">
        <v>20000</v>
      </c>
      <c r="M164" s="243">
        <v>2261</v>
      </c>
      <c r="N164" s="271">
        <v>1524</v>
      </c>
      <c r="O164" s="242">
        <f t="shared" si="88"/>
        <v>23785</v>
      </c>
      <c r="P164" s="242">
        <f t="shared" si="90"/>
        <v>0</v>
      </c>
      <c r="Q164" s="244">
        <v>0</v>
      </c>
      <c r="R164" s="244">
        <v>0</v>
      </c>
      <c r="S164" s="245">
        <f t="shared" si="91"/>
        <v>0</v>
      </c>
      <c r="T164" s="244">
        <v>0</v>
      </c>
      <c r="U164" s="244">
        <f t="shared" si="98"/>
        <v>1000</v>
      </c>
      <c r="V164" s="244">
        <v>200</v>
      </c>
      <c r="W164" s="244"/>
    </row>
    <row r="165" spans="1:23" s="246" customFormat="1" ht="24.95" customHeight="1">
      <c r="A165" s="238">
        <v>152</v>
      </c>
      <c r="B165" s="238">
        <v>755</v>
      </c>
      <c r="C165" s="239" t="s">
        <v>374</v>
      </c>
      <c r="D165" s="252">
        <v>38420</v>
      </c>
      <c r="E165" s="240">
        <v>20000</v>
      </c>
      <c r="F165" s="241">
        <f t="shared" si="97"/>
        <v>20000</v>
      </c>
      <c r="G165" s="265">
        <v>38870</v>
      </c>
      <c r="H165" s="270">
        <f t="shared" si="94"/>
        <v>20000</v>
      </c>
      <c r="I165" s="238">
        <v>1816</v>
      </c>
      <c r="J165" s="244">
        <v>1186</v>
      </c>
      <c r="K165" s="242">
        <f t="shared" si="89"/>
        <v>23002</v>
      </c>
      <c r="L165" s="244">
        <v>20000</v>
      </c>
      <c r="M165" s="243">
        <v>1816</v>
      </c>
      <c r="N165" s="271">
        <v>1186</v>
      </c>
      <c r="O165" s="242">
        <f t="shared" si="88"/>
        <v>23002</v>
      </c>
      <c r="P165" s="242">
        <f t="shared" si="90"/>
        <v>0</v>
      </c>
      <c r="Q165" s="244">
        <v>0</v>
      </c>
      <c r="R165" s="244">
        <v>0</v>
      </c>
      <c r="S165" s="245">
        <f t="shared" si="91"/>
        <v>0</v>
      </c>
      <c r="T165" s="244">
        <v>0</v>
      </c>
      <c r="U165" s="244">
        <f t="shared" si="98"/>
        <v>1000</v>
      </c>
      <c r="V165" s="244">
        <v>200</v>
      </c>
      <c r="W165" s="244"/>
    </row>
    <row r="166" spans="1:23" s="246" customFormat="1" ht="24.95" customHeight="1">
      <c r="A166" s="238">
        <v>153</v>
      </c>
      <c r="B166" s="238">
        <v>757</v>
      </c>
      <c r="C166" s="239" t="s">
        <v>642</v>
      </c>
      <c r="D166" s="252">
        <v>38420</v>
      </c>
      <c r="E166" s="240">
        <v>20000</v>
      </c>
      <c r="F166" s="241">
        <f t="shared" si="97"/>
        <v>20000</v>
      </c>
      <c r="G166" s="265">
        <v>38870</v>
      </c>
      <c r="H166" s="270">
        <f t="shared" si="94"/>
        <v>20000</v>
      </c>
      <c r="I166" s="238">
        <v>1892</v>
      </c>
      <c r="J166" s="244">
        <v>1253</v>
      </c>
      <c r="K166" s="242">
        <f t="shared" si="89"/>
        <v>23145</v>
      </c>
      <c r="L166" s="244">
        <v>20000</v>
      </c>
      <c r="M166" s="243">
        <v>1892</v>
      </c>
      <c r="N166" s="271">
        <v>1253</v>
      </c>
      <c r="O166" s="242">
        <f t="shared" si="88"/>
        <v>23145</v>
      </c>
      <c r="P166" s="242">
        <f t="shared" si="90"/>
        <v>0</v>
      </c>
      <c r="Q166" s="244">
        <v>0</v>
      </c>
      <c r="R166" s="244">
        <v>0</v>
      </c>
      <c r="S166" s="245">
        <f t="shared" si="91"/>
        <v>0</v>
      </c>
      <c r="T166" s="244">
        <v>0</v>
      </c>
      <c r="U166" s="244">
        <f t="shared" si="98"/>
        <v>1000</v>
      </c>
      <c r="V166" s="244">
        <v>140</v>
      </c>
      <c r="W166" s="244"/>
    </row>
    <row r="167" spans="1:23" s="264" customFormat="1" ht="24.95" customHeight="1">
      <c r="A167" s="238">
        <v>154</v>
      </c>
      <c r="B167" s="255">
        <v>759</v>
      </c>
      <c r="C167" s="256" t="s">
        <v>377</v>
      </c>
      <c r="D167" s="268">
        <v>38420</v>
      </c>
      <c r="E167" s="257">
        <v>20000</v>
      </c>
      <c r="F167" s="258">
        <f t="shared" si="97"/>
        <v>20000</v>
      </c>
      <c r="G167" s="269">
        <v>38870</v>
      </c>
      <c r="H167" s="272">
        <f t="shared" si="94"/>
        <v>20000</v>
      </c>
      <c r="I167" s="255">
        <v>1168</v>
      </c>
      <c r="J167" s="259">
        <v>780</v>
      </c>
      <c r="K167" s="260">
        <f t="shared" si="89"/>
        <v>21948</v>
      </c>
      <c r="L167" s="259">
        <v>12918</v>
      </c>
      <c r="M167" s="261">
        <v>1168</v>
      </c>
      <c r="N167" s="273">
        <v>780</v>
      </c>
      <c r="O167" s="260">
        <f t="shared" si="88"/>
        <v>14866</v>
      </c>
      <c r="P167" s="262">
        <f t="shared" si="90"/>
        <v>7082</v>
      </c>
      <c r="Q167" s="259">
        <v>0</v>
      </c>
      <c r="R167" s="259">
        <v>0</v>
      </c>
      <c r="S167" s="263">
        <f t="shared" si="91"/>
        <v>7082</v>
      </c>
      <c r="T167" s="259">
        <v>0</v>
      </c>
      <c r="U167" s="244">
        <f t="shared" si="98"/>
        <v>1000</v>
      </c>
      <c r="V167" s="259">
        <v>150</v>
      </c>
      <c r="W167" s="259"/>
    </row>
    <row r="168" spans="1:23" s="246" customFormat="1" ht="24.95" customHeight="1">
      <c r="A168" s="238">
        <v>155</v>
      </c>
      <c r="B168" s="238">
        <v>760</v>
      </c>
      <c r="C168" s="239" t="s">
        <v>710</v>
      </c>
      <c r="D168" s="252">
        <v>38420</v>
      </c>
      <c r="E168" s="240">
        <v>18000</v>
      </c>
      <c r="F168" s="241">
        <f t="shared" si="97"/>
        <v>18000</v>
      </c>
      <c r="G168" s="265">
        <v>38870</v>
      </c>
      <c r="H168" s="270">
        <f t="shared" si="94"/>
        <v>18000</v>
      </c>
      <c r="I168" s="238">
        <v>2002</v>
      </c>
      <c r="J168" s="244">
        <v>1421</v>
      </c>
      <c r="K168" s="242">
        <f t="shared" si="89"/>
        <v>21423</v>
      </c>
      <c r="L168" s="244">
        <v>18000</v>
      </c>
      <c r="M168" s="243">
        <v>2002</v>
      </c>
      <c r="N168" s="271">
        <v>1421</v>
      </c>
      <c r="O168" s="242">
        <f t="shared" ref="O168:O188" si="99">L168+M168+N168</f>
        <v>21423</v>
      </c>
      <c r="P168" s="242">
        <f t="shared" si="90"/>
        <v>0</v>
      </c>
      <c r="Q168" s="244">
        <v>0</v>
      </c>
      <c r="R168" s="244">
        <v>0</v>
      </c>
      <c r="S168" s="245">
        <f t="shared" si="91"/>
        <v>0</v>
      </c>
      <c r="T168" s="244">
        <v>0</v>
      </c>
      <c r="U168" s="244">
        <f t="shared" si="98"/>
        <v>900</v>
      </c>
      <c r="V168" s="244">
        <v>130</v>
      </c>
      <c r="W168" s="244"/>
    </row>
    <row r="169" spans="1:23" s="246" customFormat="1" ht="24.95" customHeight="1">
      <c r="A169" s="238">
        <v>156</v>
      </c>
      <c r="B169" s="238">
        <v>768</v>
      </c>
      <c r="C169" s="239" t="s">
        <v>716</v>
      </c>
      <c r="D169" s="238" t="s">
        <v>713</v>
      </c>
      <c r="E169" s="240">
        <v>18000</v>
      </c>
      <c r="F169" s="241">
        <f t="shared" si="97"/>
        <v>18000</v>
      </c>
      <c r="G169" s="244" t="s">
        <v>858</v>
      </c>
      <c r="H169" s="270">
        <f t="shared" si="94"/>
        <v>18000</v>
      </c>
      <c r="I169" s="238">
        <v>1412</v>
      </c>
      <c r="J169" s="244">
        <v>929</v>
      </c>
      <c r="K169" s="242">
        <f t="shared" ref="K169:K188" si="100">H169+I169+J169</f>
        <v>20341</v>
      </c>
      <c r="L169" s="244">
        <v>18000</v>
      </c>
      <c r="M169" s="243">
        <v>1412</v>
      </c>
      <c r="N169" s="271">
        <v>929</v>
      </c>
      <c r="O169" s="242">
        <f t="shared" si="99"/>
        <v>20341</v>
      </c>
      <c r="P169" s="242">
        <f t="shared" ref="P169:P188" si="101">H169-L169</f>
        <v>0</v>
      </c>
      <c r="Q169" s="244">
        <v>0</v>
      </c>
      <c r="R169" s="244">
        <v>0</v>
      </c>
      <c r="S169" s="245">
        <f t="shared" ref="S169:S188" si="102">P169+Q169+R169</f>
        <v>0</v>
      </c>
      <c r="T169" s="244">
        <v>0</v>
      </c>
      <c r="U169" s="244">
        <f t="shared" si="98"/>
        <v>900</v>
      </c>
      <c r="V169" s="244">
        <v>100</v>
      </c>
      <c r="W169" s="244"/>
    </row>
    <row r="170" spans="1:23" s="246" customFormat="1" ht="24.95" customHeight="1">
      <c r="A170" s="238">
        <v>157</v>
      </c>
      <c r="B170" s="238">
        <v>770</v>
      </c>
      <c r="C170" s="239" t="s">
        <v>654</v>
      </c>
      <c r="D170" s="238" t="s">
        <v>713</v>
      </c>
      <c r="E170" s="240">
        <v>18000</v>
      </c>
      <c r="F170" s="241">
        <f t="shared" si="97"/>
        <v>18000</v>
      </c>
      <c r="G170" s="265">
        <v>38994</v>
      </c>
      <c r="H170" s="270">
        <f t="shared" si="94"/>
        <v>18000</v>
      </c>
      <c r="I170" s="238">
        <v>1155</v>
      </c>
      <c r="J170" s="244">
        <v>764</v>
      </c>
      <c r="K170" s="242">
        <f t="shared" si="100"/>
        <v>19919</v>
      </c>
      <c r="L170" s="244">
        <v>18000</v>
      </c>
      <c r="M170" s="243">
        <v>1155</v>
      </c>
      <c r="N170" s="271">
        <v>764</v>
      </c>
      <c r="O170" s="242">
        <f t="shared" si="99"/>
        <v>19919</v>
      </c>
      <c r="P170" s="242">
        <f t="shared" si="101"/>
        <v>0</v>
      </c>
      <c r="Q170" s="244">
        <v>0</v>
      </c>
      <c r="R170" s="244">
        <v>0</v>
      </c>
      <c r="S170" s="245">
        <f t="shared" si="102"/>
        <v>0</v>
      </c>
      <c r="T170" s="244">
        <v>0</v>
      </c>
      <c r="U170" s="244">
        <f t="shared" si="98"/>
        <v>900</v>
      </c>
      <c r="V170" s="244">
        <v>230</v>
      </c>
      <c r="W170" s="244"/>
    </row>
    <row r="171" spans="1:23" s="246" customFormat="1" ht="24.95" customHeight="1">
      <c r="A171" s="238">
        <v>158</v>
      </c>
      <c r="B171" s="238">
        <v>771</v>
      </c>
      <c r="C171" s="239" t="s">
        <v>717</v>
      </c>
      <c r="D171" s="238" t="s">
        <v>713</v>
      </c>
      <c r="E171" s="240">
        <v>18000</v>
      </c>
      <c r="F171" s="241">
        <f t="shared" si="97"/>
        <v>18000</v>
      </c>
      <c r="G171" s="265">
        <v>38994</v>
      </c>
      <c r="H171" s="270">
        <f t="shared" si="94"/>
        <v>18000</v>
      </c>
      <c r="I171" s="238">
        <v>1267</v>
      </c>
      <c r="J171" s="244">
        <v>833</v>
      </c>
      <c r="K171" s="242">
        <f t="shared" si="100"/>
        <v>20100</v>
      </c>
      <c r="L171" s="244">
        <v>18000</v>
      </c>
      <c r="M171" s="243">
        <v>1267</v>
      </c>
      <c r="N171" s="271">
        <v>833</v>
      </c>
      <c r="O171" s="242">
        <f t="shared" si="99"/>
        <v>20100</v>
      </c>
      <c r="P171" s="242">
        <f t="shared" si="101"/>
        <v>0</v>
      </c>
      <c r="Q171" s="244">
        <v>0</v>
      </c>
      <c r="R171" s="244">
        <v>0</v>
      </c>
      <c r="S171" s="245">
        <f t="shared" si="102"/>
        <v>0</v>
      </c>
      <c r="T171" s="244">
        <v>0</v>
      </c>
      <c r="U171" s="244">
        <f t="shared" si="98"/>
        <v>900</v>
      </c>
      <c r="V171" s="244">
        <v>200</v>
      </c>
      <c r="W171" s="244"/>
    </row>
    <row r="172" spans="1:23" s="246" customFormat="1" ht="24.95" customHeight="1">
      <c r="A172" s="238">
        <v>159</v>
      </c>
      <c r="B172" s="238">
        <v>772</v>
      </c>
      <c r="C172" s="239" t="s">
        <v>672</v>
      </c>
      <c r="D172" s="238" t="s">
        <v>713</v>
      </c>
      <c r="E172" s="240">
        <v>20000</v>
      </c>
      <c r="F172" s="241">
        <f t="shared" si="97"/>
        <v>20000</v>
      </c>
      <c r="G172" s="265">
        <v>38994</v>
      </c>
      <c r="H172" s="270">
        <f t="shared" si="94"/>
        <v>20000</v>
      </c>
      <c r="I172" s="238">
        <v>1744</v>
      </c>
      <c r="J172" s="244">
        <v>1160</v>
      </c>
      <c r="K172" s="242">
        <f t="shared" si="100"/>
        <v>22904</v>
      </c>
      <c r="L172" s="244">
        <v>20000</v>
      </c>
      <c r="M172" s="243">
        <v>1744</v>
      </c>
      <c r="N172" s="271">
        <v>1160</v>
      </c>
      <c r="O172" s="242">
        <f t="shared" si="99"/>
        <v>22904</v>
      </c>
      <c r="P172" s="242">
        <f t="shared" si="101"/>
        <v>0</v>
      </c>
      <c r="Q172" s="244">
        <v>0</v>
      </c>
      <c r="R172" s="244">
        <v>0</v>
      </c>
      <c r="S172" s="245">
        <f t="shared" si="102"/>
        <v>0</v>
      </c>
      <c r="T172" s="244">
        <v>0</v>
      </c>
      <c r="U172" s="244">
        <f t="shared" si="98"/>
        <v>1000</v>
      </c>
      <c r="V172" s="244">
        <v>160</v>
      </c>
      <c r="W172" s="244"/>
    </row>
    <row r="173" spans="1:23" s="246" customFormat="1" ht="24.95" customHeight="1">
      <c r="A173" s="238">
        <v>160</v>
      </c>
      <c r="B173" s="238">
        <v>773</v>
      </c>
      <c r="C173" s="239" t="s">
        <v>387</v>
      </c>
      <c r="D173" s="238" t="s">
        <v>713</v>
      </c>
      <c r="E173" s="240">
        <v>18000</v>
      </c>
      <c r="F173" s="241">
        <f t="shared" si="97"/>
        <v>18000</v>
      </c>
      <c r="G173" s="265">
        <v>38994</v>
      </c>
      <c r="H173" s="270">
        <f t="shared" ref="H173:H188" si="103">F173</f>
        <v>18000</v>
      </c>
      <c r="I173" s="238">
        <v>1239</v>
      </c>
      <c r="J173" s="244">
        <v>827</v>
      </c>
      <c r="K173" s="242">
        <f t="shared" si="100"/>
        <v>20066</v>
      </c>
      <c r="L173" s="244">
        <v>18000</v>
      </c>
      <c r="M173" s="243">
        <v>1239</v>
      </c>
      <c r="N173" s="271">
        <v>827</v>
      </c>
      <c r="O173" s="242">
        <f t="shared" si="99"/>
        <v>20066</v>
      </c>
      <c r="P173" s="242">
        <f t="shared" si="101"/>
        <v>0</v>
      </c>
      <c r="Q173" s="244">
        <v>0</v>
      </c>
      <c r="R173" s="244">
        <v>0</v>
      </c>
      <c r="S173" s="245">
        <f t="shared" si="102"/>
        <v>0</v>
      </c>
      <c r="T173" s="244">
        <v>0</v>
      </c>
      <c r="U173" s="244">
        <f t="shared" si="98"/>
        <v>900</v>
      </c>
      <c r="V173" s="244">
        <v>260</v>
      </c>
      <c r="W173" s="244"/>
    </row>
    <row r="174" spans="1:23" s="246" customFormat="1" ht="24.95" customHeight="1">
      <c r="A174" s="238">
        <v>161</v>
      </c>
      <c r="B174" s="238">
        <v>780</v>
      </c>
      <c r="C174" s="239" t="s">
        <v>623</v>
      </c>
      <c r="D174" s="238" t="s">
        <v>720</v>
      </c>
      <c r="E174" s="240">
        <v>18000</v>
      </c>
      <c r="F174" s="241">
        <f t="shared" ref="F174:F181" si="104">SUM(E174:E174)</f>
        <v>18000</v>
      </c>
      <c r="G174" s="265">
        <v>38994</v>
      </c>
      <c r="H174" s="270">
        <f t="shared" si="103"/>
        <v>18000</v>
      </c>
      <c r="I174" s="238">
        <v>1161</v>
      </c>
      <c r="J174" s="244">
        <v>773</v>
      </c>
      <c r="K174" s="242">
        <f t="shared" si="100"/>
        <v>19934</v>
      </c>
      <c r="L174" s="244">
        <v>18000</v>
      </c>
      <c r="M174" s="243">
        <v>1161</v>
      </c>
      <c r="N174" s="271">
        <v>773</v>
      </c>
      <c r="O174" s="242">
        <f t="shared" si="99"/>
        <v>19934</v>
      </c>
      <c r="P174" s="242">
        <f t="shared" si="101"/>
        <v>0</v>
      </c>
      <c r="Q174" s="244">
        <v>0</v>
      </c>
      <c r="R174" s="244">
        <v>0</v>
      </c>
      <c r="S174" s="245">
        <f t="shared" si="102"/>
        <v>0</v>
      </c>
      <c r="T174" s="244">
        <v>0</v>
      </c>
      <c r="U174" s="244">
        <f t="shared" si="98"/>
        <v>900</v>
      </c>
      <c r="V174" s="244">
        <v>200</v>
      </c>
      <c r="W174" s="244"/>
    </row>
    <row r="175" spans="1:23" s="246" customFormat="1" ht="24.95" customHeight="1">
      <c r="A175" s="238">
        <v>162</v>
      </c>
      <c r="B175" s="238">
        <v>788</v>
      </c>
      <c r="C175" s="239" t="s">
        <v>724</v>
      </c>
      <c r="D175" s="238" t="s">
        <v>720</v>
      </c>
      <c r="E175" s="240">
        <v>18000</v>
      </c>
      <c r="F175" s="241">
        <f t="shared" si="104"/>
        <v>18000</v>
      </c>
      <c r="G175" s="265">
        <v>38994</v>
      </c>
      <c r="H175" s="270">
        <f t="shared" si="103"/>
        <v>18000</v>
      </c>
      <c r="I175" s="238">
        <v>1183</v>
      </c>
      <c r="J175" s="244">
        <v>784</v>
      </c>
      <c r="K175" s="242">
        <f t="shared" si="100"/>
        <v>19967</v>
      </c>
      <c r="L175" s="244">
        <v>18000</v>
      </c>
      <c r="M175" s="243">
        <v>1183</v>
      </c>
      <c r="N175" s="271">
        <v>784</v>
      </c>
      <c r="O175" s="242">
        <f t="shared" si="99"/>
        <v>19967</v>
      </c>
      <c r="P175" s="242">
        <f t="shared" si="101"/>
        <v>0</v>
      </c>
      <c r="Q175" s="244">
        <v>0</v>
      </c>
      <c r="R175" s="244">
        <v>0</v>
      </c>
      <c r="S175" s="245">
        <f t="shared" si="102"/>
        <v>0</v>
      </c>
      <c r="T175" s="244">
        <v>0</v>
      </c>
      <c r="U175" s="244">
        <f t="shared" si="98"/>
        <v>900</v>
      </c>
      <c r="V175" s="244">
        <v>210</v>
      </c>
      <c r="W175" s="244"/>
    </row>
    <row r="176" spans="1:23" s="246" customFormat="1" ht="24.95" customHeight="1">
      <c r="A176" s="238">
        <v>163</v>
      </c>
      <c r="B176" s="238">
        <v>789</v>
      </c>
      <c r="C176" s="239" t="s">
        <v>725</v>
      </c>
      <c r="D176" s="238" t="s">
        <v>720</v>
      </c>
      <c r="E176" s="240">
        <v>10000</v>
      </c>
      <c r="F176" s="241">
        <f t="shared" si="104"/>
        <v>10000</v>
      </c>
      <c r="G176" s="244" t="s">
        <v>859</v>
      </c>
      <c r="H176" s="270">
        <f t="shared" si="103"/>
        <v>10000</v>
      </c>
      <c r="I176" s="238">
        <v>712</v>
      </c>
      <c r="J176" s="244">
        <v>477</v>
      </c>
      <c r="K176" s="242">
        <f t="shared" si="100"/>
        <v>11189</v>
      </c>
      <c r="L176" s="244">
        <v>10000</v>
      </c>
      <c r="M176" s="243">
        <v>712</v>
      </c>
      <c r="N176" s="271">
        <v>477</v>
      </c>
      <c r="O176" s="242">
        <f t="shared" si="99"/>
        <v>11189</v>
      </c>
      <c r="P176" s="242">
        <f t="shared" si="101"/>
        <v>0</v>
      </c>
      <c r="Q176" s="244">
        <v>0</v>
      </c>
      <c r="R176" s="244">
        <v>0</v>
      </c>
      <c r="S176" s="245">
        <f t="shared" si="102"/>
        <v>0</v>
      </c>
      <c r="T176" s="244">
        <v>0</v>
      </c>
      <c r="U176" s="244">
        <f t="shared" si="98"/>
        <v>500</v>
      </c>
      <c r="V176" s="244">
        <v>120</v>
      </c>
      <c r="W176" s="244"/>
    </row>
    <row r="177" spans="1:23" s="246" customFormat="1" ht="24.95" customHeight="1">
      <c r="A177" s="238">
        <v>164</v>
      </c>
      <c r="B177" s="238">
        <v>792</v>
      </c>
      <c r="C177" s="239" t="s">
        <v>728</v>
      </c>
      <c r="D177" s="238" t="s">
        <v>720</v>
      </c>
      <c r="E177" s="240">
        <v>18000</v>
      </c>
      <c r="F177" s="241">
        <f t="shared" si="104"/>
        <v>18000</v>
      </c>
      <c r="G177" s="244" t="s">
        <v>859</v>
      </c>
      <c r="H177" s="270">
        <f t="shared" si="103"/>
        <v>18000</v>
      </c>
      <c r="I177" s="238">
        <v>1689</v>
      </c>
      <c r="J177" s="244">
        <v>1134</v>
      </c>
      <c r="K177" s="242">
        <f t="shared" si="100"/>
        <v>20823</v>
      </c>
      <c r="L177" s="244">
        <v>18000</v>
      </c>
      <c r="M177" s="243">
        <v>1689</v>
      </c>
      <c r="N177" s="271">
        <v>1134</v>
      </c>
      <c r="O177" s="242">
        <f t="shared" si="99"/>
        <v>20823</v>
      </c>
      <c r="P177" s="242">
        <f t="shared" si="101"/>
        <v>0</v>
      </c>
      <c r="Q177" s="244">
        <v>0</v>
      </c>
      <c r="R177" s="244">
        <v>0</v>
      </c>
      <c r="S177" s="245">
        <f t="shared" si="102"/>
        <v>0</v>
      </c>
      <c r="T177" s="244">
        <v>0</v>
      </c>
      <c r="U177" s="244">
        <f t="shared" si="98"/>
        <v>900</v>
      </c>
      <c r="V177" s="244">
        <v>200</v>
      </c>
      <c r="W177" s="244"/>
    </row>
    <row r="178" spans="1:23" s="246" customFormat="1" ht="24.95" customHeight="1">
      <c r="A178" s="238">
        <v>165</v>
      </c>
      <c r="B178" s="238">
        <v>794</v>
      </c>
      <c r="C178" s="239" t="s">
        <v>729</v>
      </c>
      <c r="D178" s="238" t="s">
        <v>720</v>
      </c>
      <c r="E178" s="240">
        <v>18000</v>
      </c>
      <c r="F178" s="241">
        <f t="shared" si="104"/>
        <v>18000</v>
      </c>
      <c r="G178" s="244" t="s">
        <v>859</v>
      </c>
      <c r="H178" s="270">
        <f t="shared" si="103"/>
        <v>18000</v>
      </c>
      <c r="I178" s="238">
        <v>1115</v>
      </c>
      <c r="J178" s="244">
        <v>749</v>
      </c>
      <c r="K178" s="242">
        <f t="shared" si="100"/>
        <v>19864</v>
      </c>
      <c r="L178" s="244">
        <v>18000</v>
      </c>
      <c r="M178" s="243">
        <v>1115</v>
      </c>
      <c r="N178" s="271">
        <v>749</v>
      </c>
      <c r="O178" s="242">
        <f t="shared" si="99"/>
        <v>19864</v>
      </c>
      <c r="P178" s="242">
        <f t="shared" si="101"/>
        <v>0</v>
      </c>
      <c r="Q178" s="244">
        <v>0</v>
      </c>
      <c r="R178" s="244">
        <v>0</v>
      </c>
      <c r="S178" s="245">
        <f t="shared" si="102"/>
        <v>0</v>
      </c>
      <c r="T178" s="244">
        <v>0</v>
      </c>
      <c r="U178" s="244">
        <f t="shared" si="98"/>
        <v>900</v>
      </c>
      <c r="V178" s="244">
        <v>230</v>
      </c>
      <c r="W178" s="244"/>
    </row>
    <row r="179" spans="1:23" s="361" customFormat="1" ht="24.95" customHeight="1">
      <c r="A179" s="352">
        <v>166</v>
      </c>
      <c r="B179" s="353">
        <v>796</v>
      </c>
      <c r="C179" s="354" t="s">
        <v>551</v>
      </c>
      <c r="D179" s="353" t="s">
        <v>720</v>
      </c>
      <c r="E179" s="355">
        <v>15000</v>
      </c>
      <c r="F179" s="356">
        <f t="shared" si="104"/>
        <v>15000</v>
      </c>
      <c r="G179" s="357" t="s">
        <v>859</v>
      </c>
      <c r="H179" s="356">
        <f t="shared" si="103"/>
        <v>15000</v>
      </c>
      <c r="I179" s="353">
        <v>1159</v>
      </c>
      <c r="J179" s="357">
        <v>790</v>
      </c>
      <c r="K179" s="353">
        <f t="shared" si="100"/>
        <v>16949</v>
      </c>
      <c r="L179" s="357">
        <v>15000</v>
      </c>
      <c r="M179" s="358">
        <v>1152</v>
      </c>
      <c r="N179" s="359">
        <v>767</v>
      </c>
      <c r="O179" s="353">
        <f t="shared" si="99"/>
        <v>16919</v>
      </c>
      <c r="P179" s="353">
        <f t="shared" si="101"/>
        <v>0</v>
      </c>
      <c r="Q179" s="357">
        <v>0</v>
      </c>
      <c r="R179" s="357">
        <v>0</v>
      </c>
      <c r="S179" s="357">
        <f t="shared" si="102"/>
        <v>0</v>
      </c>
      <c r="T179" s="357">
        <v>0</v>
      </c>
      <c r="U179" s="360">
        <f t="shared" si="98"/>
        <v>750</v>
      </c>
      <c r="V179" s="357">
        <v>150</v>
      </c>
      <c r="W179" s="357"/>
    </row>
    <row r="180" spans="1:23" s="246" customFormat="1" ht="24.95" customHeight="1">
      <c r="A180" s="238">
        <v>167</v>
      </c>
      <c r="B180" s="238">
        <v>797</v>
      </c>
      <c r="C180" s="239" t="s">
        <v>731</v>
      </c>
      <c r="D180" s="238" t="s">
        <v>720</v>
      </c>
      <c r="E180" s="240">
        <v>18000</v>
      </c>
      <c r="F180" s="241">
        <f t="shared" si="104"/>
        <v>18000</v>
      </c>
      <c r="G180" s="244" t="s">
        <v>859</v>
      </c>
      <c r="H180" s="270">
        <f t="shared" si="103"/>
        <v>18000</v>
      </c>
      <c r="I180" s="238">
        <v>1151</v>
      </c>
      <c r="J180" s="244">
        <v>758</v>
      </c>
      <c r="K180" s="242">
        <f t="shared" si="100"/>
        <v>19909</v>
      </c>
      <c r="L180" s="244">
        <v>18000</v>
      </c>
      <c r="M180" s="243">
        <v>1151</v>
      </c>
      <c r="N180" s="271">
        <v>758</v>
      </c>
      <c r="O180" s="242">
        <f t="shared" si="99"/>
        <v>19909</v>
      </c>
      <c r="P180" s="242">
        <f t="shared" si="101"/>
        <v>0</v>
      </c>
      <c r="Q180" s="244">
        <v>0</v>
      </c>
      <c r="R180" s="244">
        <v>0</v>
      </c>
      <c r="S180" s="245">
        <f t="shared" si="102"/>
        <v>0</v>
      </c>
      <c r="T180" s="244">
        <v>0</v>
      </c>
      <c r="U180" s="244">
        <f t="shared" si="98"/>
        <v>900</v>
      </c>
      <c r="V180" s="244">
        <v>250</v>
      </c>
      <c r="W180" s="244"/>
    </row>
    <row r="181" spans="1:23" s="246" customFormat="1" ht="24.95" customHeight="1">
      <c r="A181" s="238">
        <v>168</v>
      </c>
      <c r="B181" s="238">
        <v>801</v>
      </c>
      <c r="C181" s="239" t="s">
        <v>503</v>
      </c>
      <c r="D181" s="238" t="s">
        <v>720</v>
      </c>
      <c r="E181" s="240">
        <v>15000</v>
      </c>
      <c r="F181" s="241">
        <f t="shared" si="104"/>
        <v>15000</v>
      </c>
      <c r="G181" s="244" t="s">
        <v>859</v>
      </c>
      <c r="H181" s="270">
        <f t="shared" si="103"/>
        <v>15000</v>
      </c>
      <c r="I181" s="238">
        <v>1490</v>
      </c>
      <c r="J181" s="244">
        <v>993</v>
      </c>
      <c r="K181" s="242">
        <f t="shared" si="100"/>
        <v>17483</v>
      </c>
      <c r="L181" s="244">
        <v>15000</v>
      </c>
      <c r="M181" s="243">
        <v>1490</v>
      </c>
      <c r="N181" s="271">
        <v>993</v>
      </c>
      <c r="O181" s="242">
        <f t="shared" si="99"/>
        <v>17483</v>
      </c>
      <c r="P181" s="242">
        <f t="shared" si="101"/>
        <v>0</v>
      </c>
      <c r="Q181" s="244">
        <v>0</v>
      </c>
      <c r="R181" s="244">
        <v>0</v>
      </c>
      <c r="S181" s="245">
        <f t="shared" si="102"/>
        <v>0</v>
      </c>
      <c r="T181" s="244">
        <v>0</v>
      </c>
      <c r="U181" s="244">
        <f t="shared" si="98"/>
        <v>750</v>
      </c>
      <c r="V181" s="244">
        <v>100</v>
      </c>
      <c r="W181" s="244"/>
    </row>
    <row r="182" spans="1:23" s="246" customFormat="1" ht="24.95" customHeight="1">
      <c r="A182" s="238">
        <v>169</v>
      </c>
      <c r="B182" s="238">
        <v>818</v>
      </c>
      <c r="C182" s="239" t="s">
        <v>443</v>
      </c>
      <c r="D182" s="252">
        <v>38903</v>
      </c>
      <c r="E182" s="240">
        <v>18000</v>
      </c>
      <c r="F182" s="241">
        <f t="shared" ref="F182:F188" si="105">SUM(E182:E182)</f>
        <v>18000</v>
      </c>
      <c r="G182" s="265">
        <v>38999</v>
      </c>
      <c r="H182" s="270">
        <f t="shared" si="103"/>
        <v>18000</v>
      </c>
      <c r="I182" s="238">
        <v>1225</v>
      </c>
      <c r="J182" s="244">
        <v>807</v>
      </c>
      <c r="K182" s="242">
        <f t="shared" si="100"/>
        <v>20032</v>
      </c>
      <c r="L182" s="244">
        <v>18000</v>
      </c>
      <c r="M182" s="243">
        <v>1225</v>
      </c>
      <c r="N182" s="271">
        <v>807</v>
      </c>
      <c r="O182" s="242">
        <f t="shared" si="99"/>
        <v>20032</v>
      </c>
      <c r="P182" s="242">
        <f t="shared" si="101"/>
        <v>0</v>
      </c>
      <c r="Q182" s="244">
        <v>0</v>
      </c>
      <c r="R182" s="244">
        <v>0</v>
      </c>
      <c r="S182" s="245">
        <f t="shared" si="102"/>
        <v>0</v>
      </c>
      <c r="T182" s="244">
        <v>0</v>
      </c>
      <c r="U182" s="244">
        <f t="shared" ref="U182:U188" si="106">F182/100*5</f>
        <v>900</v>
      </c>
      <c r="V182" s="244">
        <v>240</v>
      </c>
      <c r="W182" s="244"/>
    </row>
    <row r="183" spans="1:23" s="289" customFormat="1" ht="24.95" customHeight="1">
      <c r="A183" s="276">
        <v>170</v>
      </c>
      <c r="B183" s="276">
        <v>819</v>
      </c>
      <c r="C183" s="288" t="s">
        <v>562</v>
      </c>
      <c r="D183" s="300">
        <v>38903</v>
      </c>
      <c r="E183" s="240">
        <v>22000</v>
      </c>
      <c r="F183" s="241">
        <f t="shared" si="105"/>
        <v>22000</v>
      </c>
      <c r="G183" s="277" t="s">
        <v>861</v>
      </c>
      <c r="H183" s="241">
        <f t="shared" si="103"/>
        <v>22000</v>
      </c>
      <c r="I183" s="276">
        <v>2092</v>
      </c>
      <c r="J183" s="277">
        <v>1394</v>
      </c>
      <c r="K183" s="242">
        <f t="shared" si="100"/>
        <v>25486</v>
      </c>
      <c r="L183" s="277">
        <v>22000</v>
      </c>
      <c r="M183" s="278">
        <v>2092</v>
      </c>
      <c r="N183" s="279">
        <v>1394</v>
      </c>
      <c r="O183" s="242">
        <f t="shared" si="99"/>
        <v>25486</v>
      </c>
      <c r="P183" s="242">
        <f t="shared" si="101"/>
        <v>0</v>
      </c>
      <c r="Q183" s="277">
        <v>0</v>
      </c>
      <c r="R183" s="277">
        <v>0</v>
      </c>
      <c r="S183" s="245">
        <f t="shared" si="102"/>
        <v>0</v>
      </c>
      <c r="T183" s="277">
        <v>0</v>
      </c>
      <c r="U183" s="277">
        <f t="shared" si="106"/>
        <v>1100</v>
      </c>
      <c r="V183" s="277">
        <v>130</v>
      </c>
      <c r="W183" s="277"/>
    </row>
    <row r="184" spans="1:23" s="246" customFormat="1" ht="24.95" customHeight="1">
      <c r="A184" s="238">
        <v>171</v>
      </c>
      <c r="B184" s="238">
        <v>820</v>
      </c>
      <c r="C184" s="239" t="s">
        <v>678</v>
      </c>
      <c r="D184" s="252">
        <v>38903</v>
      </c>
      <c r="E184" s="240">
        <v>20000</v>
      </c>
      <c r="F184" s="241">
        <f t="shared" si="105"/>
        <v>20000</v>
      </c>
      <c r="G184" s="265">
        <v>38846</v>
      </c>
      <c r="H184" s="270">
        <f t="shared" si="103"/>
        <v>20000</v>
      </c>
      <c r="I184" s="238">
        <v>1317</v>
      </c>
      <c r="J184" s="244">
        <v>875</v>
      </c>
      <c r="K184" s="242">
        <f t="shared" si="100"/>
        <v>22192</v>
      </c>
      <c r="L184" s="244">
        <v>20000</v>
      </c>
      <c r="M184" s="243">
        <v>1317</v>
      </c>
      <c r="N184" s="271">
        <v>875</v>
      </c>
      <c r="O184" s="242">
        <f t="shared" si="99"/>
        <v>22192</v>
      </c>
      <c r="P184" s="242">
        <f t="shared" si="101"/>
        <v>0</v>
      </c>
      <c r="Q184" s="244">
        <v>0</v>
      </c>
      <c r="R184" s="244">
        <v>0</v>
      </c>
      <c r="S184" s="245">
        <f t="shared" si="102"/>
        <v>0</v>
      </c>
      <c r="T184" s="244">
        <v>0</v>
      </c>
      <c r="U184" s="244">
        <f t="shared" si="106"/>
        <v>1000</v>
      </c>
      <c r="V184" s="244">
        <v>200</v>
      </c>
      <c r="W184" s="244"/>
    </row>
    <row r="185" spans="1:23" s="246" customFormat="1" ht="24.95" customHeight="1">
      <c r="A185" s="238">
        <v>172</v>
      </c>
      <c r="B185" s="238">
        <v>821</v>
      </c>
      <c r="C185" s="239" t="s">
        <v>740</v>
      </c>
      <c r="D185" s="252">
        <v>38903</v>
      </c>
      <c r="E185" s="240">
        <v>20000</v>
      </c>
      <c r="F185" s="241">
        <f t="shared" si="105"/>
        <v>20000</v>
      </c>
      <c r="G185" s="265">
        <v>38999</v>
      </c>
      <c r="H185" s="270">
        <f t="shared" si="103"/>
        <v>20000</v>
      </c>
      <c r="I185" s="238">
        <v>1753</v>
      </c>
      <c r="J185" s="244">
        <v>1171</v>
      </c>
      <c r="K185" s="242">
        <f t="shared" si="100"/>
        <v>22924</v>
      </c>
      <c r="L185" s="244">
        <v>20000</v>
      </c>
      <c r="M185" s="243">
        <v>1753</v>
      </c>
      <c r="N185" s="271">
        <v>585</v>
      </c>
      <c r="O185" s="242">
        <f t="shared" si="99"/>
        <v>22338</v>
      </c>
      <c r="P185" s="242">
        <f t="shared" si="101"/>
        <v>0</v>
      </c>
      <c r="Q185" s="244">
        <v>0</v>
      </c>
      <c r="R185" s="244">
        <v>0</v>
      </c>
      <c r="S185" s="245">
        <f t="shared" si="102"/>
        <v>0</v>
      </c>
      <c r="T185" s="244">
        <v>0</v>
      </c>
      <c r="U185" s="244">
        <f t="shared" si="106"/>
        <v>1000</v>
      </c>
      <c r="V185" s="244">
        <v>170</v>
      </c>
      <c r="W185" s="244"/>
    </row>
    <row r="186" spans="1:23" s="246" customFormat="1" ht="24.95" customHeight="1">
      <c r="A186" s="238">
        <v>173</v>
      </c>
      <c r="B186" s="238">
        <v>827</v>
      </c>
      <c r="C186" s="239" t="s">
        <v>744</v>
      </c>
      <c r="D186" s="252">
        <v>38781</v>
      </c>
      <c r="E186" s="240">
        <v>20000</v>
      </c>
      <c r="F186" s="241">
        <f t="shared" si="105"/>
        <v>20000</v>
      </c>
      <c r="G186" s="265">
        <v>38999</v>
      </c>
      <c r="H186" s="270">
        <f t="shared" si="103"/>
        <v>20000</v>
      </c>
      <c r="I186" s="238">
        <v>1439</v>
      </c>
      <c r="J186" s="244">
        <v>1051</v>
      </c>
      <c r="K186" s="242">
        <f t="shared" si="100"/>
        <v>22490</v>
      </c>
      <c r="L186" s="244">
        <v>20000</v>
      </c>
      <c r="M186" s="243">
        <v>1439</v>
      </c>
      <c r="N186" s="271">
        <v>1051</v>
      </c>
      <c r="O186" s="242">
        <f t="shared" si="99"/>
        <v>22490</v>
      </c>
      <c r="P186" s="242">
        <f t="shared" si="101"/>
        <v>0</v>
      </c>
      <c r="Q186" s="244">
        <v>0</v>
      </c>
      <c r="R186" s="244">
        <v>0</v>
      </c>
      <c r="S186" s="245">
        <f t="shared" si="102"/>
        <v>0</v>
      </c>
      <c r="T186" s="244">
        <v>0</v>
      </c>
      <c r="U186" s="244">
        <f t="shared" si="106"/>
        <v>1000</v>
      </c>
      <c r="V186" s="244">
        <v>240</v>
      </c>
      <c r="W186" s="244"/>
    </row>
    <row r="187" spans="1:23" s="246" customFormat="1" ht="24.95" customHeight="1">
      <c r="A187" s="238">
        <v>174</v>
      </c>
      <c r="B187" s="238">
        <v>829</v>
      </c>
      <c r="C187" s="239" t="s">
        <v>670</v>
      </c>
      <c r="D187" s="252">
        <v>38781</v>
      </c>
      <c r="E187" s="240">
        <v>20000</v>
      </c>
      <c r="F187" s="241">
        <f t="shared" si="105"/>
        <v>20000</v>
      </c>
      <c r="G187" s="244" t="s">
        <v>864</v>
      </c>
      <c r="H187" s="270">
        <f t="shared" si="103"/>
        <v>20000</v>
      </c>
      <c r="I187" s="238">
        <v>1446</v>
      </c>
      <c r="J187" s="244">
        <v>966</v>
      </c>
      <c r="K187" s="242">
        <f t="shared" si="100"/>
        <v>22412</v>
      </c>
      <c r="L187" s="244">
        <v>20000</v>
      </c>
      <c r="M187" s="243">
        <v>1446</v>
      </c>
      <c r="N187" s="271">
        <v>966</v>
      </c>
      <c r="O187" s="242">
        <f t="shared" si="99"/>
        <v>22412</v>
      </c>
      <c r="P187" s="242">
        <f t="shared" si="101"/>
        <v>0</v>
      </c>
      <c r="Q187" s="244">
        <v>0</v>
      </c>
      <c r="R187" s="244">
        <v>0</v>
      </c>
      <c r="S187" s="245">
        <f t="shared" si="102"/>
        <v>0</v>
      </c>
      <c r="T187" s="244">
        <v>0</v>
      </c>
      <c r="U187" s="244">
        <f t="shared" si="106"/>
        <v>1000</v>
      </c>
      <c r="V187" s="244">
        <v>230</v>
      </c>
      <c r="W187" s="244"/>
    </row>
    <row r="188" spans="1:23" s="246" customFormat="1" ht="24.95" customHeight="1">
      <c r="A188" s="238">
        <v>175</v>
      </c>
      <c r="B188" s="238">
        <v>832</v>
      </c>
      <c r="C188" s="239" t="s">
        <v>747</v>
      </c>
      <c r="D188" s="252">
        <v>38781</v>
      </c>
      <c r="E188" s="240">
        <v>22000</v>
      </c>
      <c r="F188" s="241">
        <f t="shared" si="105"/>
        <v>22000</v>
      </c>
      <c r="G188" s="244" t="s">
        <v>864</v>
      </c>
      <c r="H188" s="270">
        <f t="shared" si="103"/>
        <v>22000</v>
      </c>
      <c r="I188" s="238">
        <v>1567</v>
      </c>
      <c r="J188" s="244">
        <v>1042</v>
      </c>
      <c r="K188" s="242">
        <f t="shared" si="100"/>
        <v>24609</v>
      </c>
      <c r="L188" s="244">
        <v>22000</v>
      </c>
      <c r="M188" s="243">
        <v>1567</v>
      </c>
      <c r="N188" s="271">
        <v>1042</v>
      </c>
      <c r="O188" s="242">
        <f t="shared" si="99"/>
        <v>24609</v>
      </c>
      <c r="P188" s="242">
        <f t="shared" si="101"/>
        <v>0</v>
      </c>
      <c r="Q188" s="244">
        <v>0</v>
      </c>
      <c r="R188" s="244">
        <v>0</v>
      </c>
      <c r="S188" s="245">
        <f t="shared" si="102"/>
        <v>0</v>
      </c>
      <c r="T188" s="244">
        <v>0</v>
      </c>
      <c r="U188" s="244">
        <f t="shared" si="106"/>
        <v>1100</v>
      </c>
      <c r="V188" s="244">
        <v>100</v>
      </c>
      <c r="W188" s="244"/>
    </row>
    <row r="189" spans="1:23" s="251" customFormat="1" ht="24.95" customHeight="1">
      <c r="A189" s="247"/>
      <c r="B189" s="253"/>
      <c r="C189" s="248" t="s">
        <v>1285</v>
      </c>
      <c r="D189" s="253"/>
      <c r="E189" s="249">
        <f t="shared" ref="E189:W189" si="107">SUM(E158:E188)</f>
        <v>577000</v>
      </c>
      <c r="F189" s="249">
        <f t="shared" si="107"/>
        <v>577000</v>
      </c>
      <c r="G189" s="250">
        <f t="shared" si="107"/>
        <v>817377</v>
      </c>
      <c r="H189" s="250">
        <f t="shared" si="107"/>
        <v>577000</v>
      </c>
      <c r="I189" s="250">
        <f t="shared" si="107"/>
        <v>45978</v>
      </c>
      <c r="J189" s="250">
        <f t="shared" si="107"/>
        <v>30810</v>
      </c>
      <c r="K189" s="250">
        <f t="shared" si="107"/>
        <v>653788</v>
      </c>
      <c r="L189" s="250">
        <f t="shared" si="107"/>
        <v>569918</v>
      </c>
      <c r="M189" s="250">
        <f t="shared" si="107"/>
        <v>47236</v>
      </c>
      <c r="N189" s="250">
        <f t="shared" si="107"/>
        <v>30041</v>
      </c>
      <c r="O189" s="250">
        <f t="shared" si="107"/>
        <v>647195</v>
      </c>
      <c r="P189" s="250">
        <f t="shared" si="107"/>
        <v>7082</v>
      </c>
      <c r="Q189" s="250">
        <f t="shared" si="107"/>
        <v>0</v>
      </c>
      <c r="R189" s="250">
        <f t="shared" si="107"/>
        <v>0</v>
      </c>
      <c r="S189" s="250">
        <f t="shared" si="107"/>
        <v>7082</v>
      </c>
      <c r="T189" s="250">
        <f t="shared" si="107"/>
        <v>0</v>
      </c>
      <c r="U189" s="250">
        <f t="shared" si="107"/>
        <v>28850</v>
      </c>
      <c r="V189" s="250">
        <f t="shared" si="107"/>
        <v>5450</v>
      </c>
      <c r="W189" s="250">
        <f t="shared" si="107"/>
        <v>0</v>
      </c>
    </row>
    <row r="190" spans="1:23" s="246" customFormat="1" ht="24.95" customHeight="1">
      <c r="A190" s="238">
        <v>176</v>
      </c>
      <c r="B190" s="238">
        <v>860</v>
      </c>
      <c r="C190" s="239" t="s">
        <v>538</v>
      </c>
      <c r="D190" s="252">
        <v>38727</v>
      </c>
      <c r="E190" s="240">
        <v>10000</v>
      </c>
      <c r="F190" s="241">
        <f t="shared" ref="F190:F202" si="108">SUM(E190:E190)</f>
        <v>10000</v>
      </c>
      <c r="G190" s="265">
        <v>39084</v>
      </c>
      <c r="H190" s="270">
        <f t="shared" ref="H190:H202" si="109">F190</f>
        <v>10000</v>
      </c>
      <c r="I190" s="238">
        <v>896</v>
      </c>
      <c r="J190" s="244">
        <v>599</v>
      </c>
      <c r="K190" s="242">
        <f t="shared" ref="K190:K202" si="110">H190+I190+J190</f>
        <v>11495</v>
      </c>
      <c r="L190" s="244">
        <v>10000</v>
      </c>
      <c r="M190" s="243">
        <v>896</v>
      </c>
      <c r="N190" s="271">
        <v>599</v>
      </c>
      <c r="O190" s="242">
        <f t="shared" ref="O190:O202" si="111">L190+M190+N190</f>
        <v>11495</v>
      </c>
      <c r="P190" s="242">
        <f t="shared" ref="P190:P202" si="112">H190-L190</f>
        <v>0</v>
      </c>
      <c r="Q190" s="244"/>
      <c r="R190" s="244"/>
      <c r="S190" s="245">
        <f t="shared" ref="S190:S202" si="113">P190+Q190+R190</f>
        <v>0</v>
      </c>
      <c r="T190" s="244"/>
      <c r="U190" s="259">
        <f t="shared" ref="U190:U202" si="114">F190/100*5</f>
        <v>500</v>
      </c>
      <c r="V190" s="244">
        <v>120</v>
      </c>
      <c r="W190" s="244"/>
    </row>
    <row r="191" spans="1:23" s="246" customFormat="1" ht="24.95" customHeight="1">
      <c r="A191" s="238">
        <v>177</v>
      </c>
      <c r="B191" s="238">
        <v>867</v>
      </c>
      <c r="C191" s="239" t="s">
        <v>251</v>
      </c>
      <c r="D191" s="252">
        <v>38727</v>
      </c>
      <c r="E191" s="240">
        <v>20000</v>
      </c>
      <c r="F191" s="241">
        <f t="shared" si="108"/>
        <v>20000</v>
      </c>
      <c r="G191" s="265">
        <v>39174</v>
      </c>
      <c r="H191" s="270">
        <f t="shared" si="109"/>
        <v>20000</v>
      </c>
      <c r="I191" s="238">
        <v>2066</v>
      </c>
      <c r="J191" s="244">
        <v>1376</v>
      </c>
      <c r="K191" s="242">
        <f t="shared" si="110"/>
        <v>23442</v>
      </c>
      <c r="L191" s="244">
        <v>20000</v>
      </c>
      <c r="M191" s="243">
        <v>2066</v>
      </c>
      <c r="N191" s="271">
        <v>1376</v>
      </c>
      <c r="O191" s="242">
        <f t="shared" si="111"/>
        <v>23442</v>
      </c>
      <c r="P191" s="242">
        <f t="shared" si="112"/>
        <v>0</v>
      </c>
      <c r="Q191" s="244"/>
      <c r="R191" s="244"/>
      <c r="S191" s="245">
        <f t="shared" si="113"/>
        <v>0</v>
      </c>
      <c r="T191" s="244"/>
      <c r="U191" s="259">
        <f t="shared" si="114"/>
        <v>1000</v>
      </c>
      <c r="V191" s="244">
        <v>120</v>
      </c>
      <c r="W191" s="244"/>
    </row>
    <row r="192" spans="1:23" s="246" customFormat="1" ht="24.95" customHeight="1">
      <c r="A192" s="238">
        <v>178</v>
      </c>
      <c r="B192" s="238">
        <v>868</v>
      </c>
      <c r="C192" s="239" t="s">
        <v>396</v>
      </c>
      <c r="D192" s="252">
        <v>38727</v>
      </c>
      <c r="E192" s="240">
        <v>15000</v>
      </c>
      <c r="F192" s="241">
        <f t="shared" si="108"/>
        <v>15000</v>
      </c>
      <c r="G192" s="265">
        <v>39357</v>
      </c>
      <c r="H192" s="270">
        <f t="shared" si="109"/>
        <v>15000</v>
      </c>
      <c r="I192" s="238">
        <v>1265</v>
      </c>
      <c r="J192" s="244">
        <v>870</v>
      </c>
      <c r="K192" s="242">
        <f t="shared" si="110"/>
        <v>17135</v>
      </c>
      <c r="L192" s="244">
        <v>15000</v>
      </c>
      <c r="M192" s="243">
        <v>1265</v>
      </c>
      <c r="N192" s="271">
        <v>870</v>
      </c>
      <c r="O192" s="242">
        <f t="shared" si="111"/>
        <v>17135</v>
      </c>
      <c r="P192" s="242">
        <f t="shared" si="112"/>
        <v>0</v>
      </c>
      <c r="Q192" s="244"/>
      <c r="R192" s="244"/>
      <c r="S192" s="245">
        <f t="shared" si="113"/>
        <v>0</v>
      </c>
      <c r="T192" s="244"/>
      <c r="U192" s="259">
        <f t="shared" si="114"/>
        <v>750</v>
      </c>
      <c r="V192" s="244">
        <v>100</v>
      </c>
      <c r="W192" s="244"/>
    </row>
    <row r="193" spans="1:23" s="246" customFormat="1" ht="24.95" customHeight="1">
      <c r="A193" s="238">
        <v>179</v>
      </c>
      <c r="B193" s="238">
        <v>869</v>
      </c>
      <c r="C193" s="239" t="s">
        <v>674</v>
      </c>
      <c r="D193" s="252">
        <v>38727</v>
      </c>
      <c r="E193" s="240">
        <v>15000</v>
      </c>
      <c r="F193" s="241">
        <f t="shared" si="108"/>
        <v>15000</v>
      </c>
      <c r="G193" s="265">
        <v>39115</v>
      </c>
      <c r="H193" s="270">
        <f t="shared" si="109"/>
        <v>15000</v>
      </c>
      <c r="I193" s="238">
        <v>723</v>
      </c>
      <c r="J193" s="244">
        <v>482</v>
      </c>
      <c r="K193" s="242">
        <f t="shared" si="110"/>
        <v>16205</v>
      </c>
      <c r="L193" s="244">
        <v>15000</v>
      </c>
      <c r="M193" s="243">
        <v>723</v>
      </c>
      <c r="N193" s="271">
        <v>482</v>
      </c>
      <c r="O193" s="242">
        <f t="shared" si="111"/>
        <v>16205</v>
      </c>
      <c r="P193" s="242">
        <f t="shared" si="112"/>
        <v>0</v>
      </c>
      <c r="Q193" s="244"/>
      <c r="R193" s="244"/>
      <c r="S193" s="245">
        <f t="shared" si="113"/>
        <v>0</v>
      </c>
      <c r="T193" s="244"/>
      <c r="U193" s="259">
        <f t="shared" si="114"/>
        <v>750</v>
      </c>
      <c r="V193" s="244">
        <v>30</v>
      </c>
      <c r="W193" s="244"/>
    </row>
    <row r="194" spans="1:23" s="246" customFormat="1" ht="24.95" customHeight="1">
      <c r="A194" s="238">
        <v>180</v>
      </c>
      <c r="B194" s="238">
        <v>870</v>
      </c>
      <c r="C194" s="239" t="s">
        <v>673</v>
      </c>
      <c r="D194" s="252">
        <v>38816</v>
      </c>
      <c r="E194" s="240">
        <v>15000</v>
      </c>
      <c r="F194" s="241">
        <f t="shared" si="108"/>
        <v>15000</v>
      </c>
      <c r="G194" s="265">
        <v>39115</v>
      </c>
      <c r="H194" s="270">
        <f t="shared" si="109"/>
        <v>15000</v>
      </c>
      <c r="I194" s="238">
        <v>1656</v>
      </c>
      <c r="J194" s="244">
        <v>1104</v>
      </c>
      <c r="K194" s="242">
        <f t="shared" si="110"/>
        <v>17760</v>
      </c>
      <c r="L194" s="244">
        <v>15000</v>
      </c>
      <c r="M194" s="243">
        <v>1656</v>
      </c>
      <c r="N194" s="271">
        <v>1104</v>
      </c>
      <c r="O194" s="242">
        <f t="shared" si="111"/>
        <v>17760</v>
      </c>
      <c r="P194" s="242">
        <f t="shared" si="112"/>
        <v>0</v>
      </c>
      <c r="Q194" s="244"/>
      <c r="R194" s="244"/>
      <c r="S194" s="245">
        <f t="shared" si="113"/>
        <v>0</v>
      </c>
      <c r="T194" s="244"/>
      <c r="U194" s="259">
        <f t="shared" si="114"/>
        <v>750</v>
      </c>
      <c r="V194" s="244">
        <v>120</v>
      </c>
      <c r="W194" s="244"/>
    </row>
    <row r="195" spans="1:23" s="289" customFormat="1" ht="24.95" customHeight="1">
      <c r="A195" s="276">
        <v>181</v>
      </c>
      <c r="B195" s="276">
        <v>875</v>
      </c>
      <c r="C195" s="288" t="s">
        <v>772</v>
      </c>
      <c r="D195" s="300">
        <v>38786</v>
      </c>
      <c r="E195" s="240">
        <v>20000</v>
      </c>
      <c r="F195" s="241">
        <f t="shared" si="108"/>
        <v>20000</v>
      </c>
      <c r="G195" s="275">
        <v>39115</v>
      </c>
      <c r="H195" s="241">
        <f t="shared" si="109"/>
        <v>20000</v>
      </c>
      <c r="I195" s="276">
        <v>1417</v>
      </c>
      <c r="J195" s="277">
        <v>941</v>
      </c>
      <c r="K195" s="242">
        <f t="shared" si="110"/>
        <v>22358</v>
      </c>
      <c r="L195" s="277">
        <v>20000</v>
      </c>
      <c r="M195" s="278">
        <v>1835</v>
      </c>
      <c r="N195" s="279">
        <v>1223</v>
      </c>
      <c r="O195" s="242">
        <f t="shared" si="111"/>
        <v>23058</v>
      </c>
      <c r="P195" s="242">
        <f t="shared" si="112"/>
        <v>0</v>
      </c>
      <c r="Q195" s="277"/>
      <c r="R195" s="277"/>
      <c r="S195" s="245">
        <f t="shared" si="113"/>
        <v>0</v>
      </c>
      <c r="T195" s="277"/>
      <c r="U195" s="362">
        <f t="shared" si="114"/>
        <v>1000</v>
      </c>
      <c r="V195" s="277">
        <v>200</v>
      </c>
      <c r="W195" s="277"/>
    </row>
    <row r="196" spans="1:23" s="246" customFormat="1" ht="24.95" customHeight="1">
      <c r="A196" s="238">
        <v>182</v>
      </c>
      <c r="B196" s="238">
        <v>876</v>
      </c>
      <c r="C196" s="239" t="s">
        <v>563</v>
      </c>
      <c r="D196" s="252">
        <v>38786</v>
      </c>
      <c r="E196" s="240">
        <v>18000</v>
      </c>
      <c r="F196" s="241">
        <f t="shared" si="108"/>
        <v>18000</v>
      </c>
      <c r="G196" s="265">
        <v>39115</v>
      </c>
      <c r="H196" s="270">
        <f t="shared" si="109"/>
        <v>18000</v>
      </c>
      <c r="I196" s="238">
        <v>1192</v>
      </c>
      <c r="J196" s="244">
        <v>784</v>
      </c>
      <c r="K196" s="242">
        <f t="shared" si="110"/>
        <v>19976</v>
      </c>
      <c r="L196" s="244">
        <v>18000</v>
      </c>
      <c r="M196" s="243">
        <v>1192</v>
      </c>
      <c r="N196" s="271">
        <v>784</v>
      </c>
      <c r="O196" s="242">
        <f t="shared" si="111"/>
        <v>19976</v>
      </c>
      <c r="P196" s="242">
        <f t="shared" si="112"/>
        <v>0</v>
      </c>
      <c r="Q196" s="244"/>
      <c r="R196" s="244"/>
      <c r="S196" s="245">
        <f t="shared" si="113"/>
        <v>0</v>
      </c>
      <c r="T196" s="244"/>
      <c r="U196" s="259">
        <f t="shared" si="114"/>
        <v>900</v>
      </c>
      <c r="V196" s="244">
        <v>200</v>
      </c>
      <c r="W196" s="244"/>
    </row>
    <row r="197" spans="1:23" s="246" customFormat="1" ht="24.95" customHeight="1">
      <c r="A197" s="238">
        <v>183</v>
      </c>
      <c r="B197" s="238">
        <v>877</v>
      </c>
      <c r="C197" s="239" t="s">
        <v>773</v>
      </c>
      <c r="D197" s="252">
        <v>38786</v>
      </c>
      <c r="E197" s="240">
        <v>15000</v>
      </c>
      <c r="F197" s="241">
        <f t="shared" si="108"/>
        <v>15000</v>
      </c>
      <c r="G197" s="265">
        <v>39115</v>
      </c>
      <c r="H197" s="270">
        <f t="shared" si="109"/>
        <v>15000</v>
      </c>
      <c r="I197" s="238">
        <v>1254</v>
      </c>
      <c r="J197" s="244">
        <v>842</v>
      </c>
      <c r="K197" s="242">
        <f t="shared" si="110"/>
        <v>17096</v>
      </c>
      <c r="L197" s="244">
        <v>15000</v>
      </c>
      <c r="M197" s="243">
        <v>1254</v>
      </c>
      <c r="N197" s="271">
        <v>842</v>
      </c>
      <c r="O197" s="242">
        <f t="shared" si="111"/>
        <v>17096</v>
      </c>
      <c r="P197" s="242">
        <f t="shared" si="112"/>
        <v>0</v>
      </c>
      <c r="Q197" s="244"/>
      <c r="R197" s="244"/>
      <c r="S197" s="245">
        <f t="shared" si="113"/>
        <v>0</v>
      </c>
      <c r="T197" s="244"/>
      <c r="U197" s="259">
        <f t="shared" si="114"/>
        <v>750</v>
      </c>
      <c r="V197" s="244">
        <v>170</v>
      </c>
      <c r="W197" s="244"/>
    </row>
    <row r="198" spans="1:23" s="246" customFormat="1" ht="24.95" customHeight="1">
      <c r="A198" s="238">
        <v>184</v>
      </c>
      <c r="B198" s="238">
        <v>879</v>
      </c>
      <c r="C198" s="239" t="s">
        <v>774</v>
      </c>
      <c r="D198" s="252">
        <v>38786</v>
      </c>
      <c r="E198" s="240">
        <v>15000</v>
      </c>
      <c r="F198" s="241">
        <f t="shared" si="108"/>
        <v>15000</v>
      </c>
      <c r="G198" s="265">
        <v>39115</v>
      </c>
      <c r="H198" s="270">
        <f t="shared" si="109"/>
        <v>15000</v>
      </c>
      <c r="I198" s="238">
        <v>1044</v>
      </c>
      <c r="J198" s="244">
        <v>696</v>
      </c>
      <c r="K198" s="242">
        <f t="shared" si="110"/>
        <v>16740</v>
      </c>
      <c r="L198" s="244">
        <v>15000</v>
      </c>
      <c r="M198" s="243">
        <v>2840</v>
      </c>
      <c r="N198" s="271">
        <v>696</v>
      </c>
      <c r="O198" s="242">
        <f t="shared" si="111"/>
        <v>18536</v>
      </c>
      <c r="P198" s="242">
        <f t="shared" si="112"/>
        <v>0</v>
      </c>
      <c r="Q198" s="244">
        <v>300</v>
      </c>
      <c r="R198" s="244">
        <v>200</v>
      </c>
      <c r="S198" s="245">
        <f t="shared" si="113"/>
        <v>500</v>
      </c>
      <c r="T198" s="244"/>
      <c r="U198" s="259">
        <f t="shared" si="114"/>
        <v>750</v>
      </c>
      <c r="V198" s="244">
        <v>40</v>
      </c>
      <c r="W198" s="244"/>
    </row>
    <row r="199" spans="1:23" s="246" customFormat="1" ht="24.95" customHeight="1">
      <c r="A199" s="238">
        <v>185</v>
      </c>
      <c r="B199" s="238">
        <v>900</v>
      </c>
      <c r="C199" s="239" t="s">
        <v>790</v>
      </c>
      <c r="D199" s="238" t="s">
        <v>787</v>
      </c>
      <c r="E199" s="240">
        <v>20000</v>
      </c>
      <c r="F199" s="241">
        <f t="shared" si="108"/>
        <v>20000</v>
      </c>
      <c r="G199" s="265">
        <v>39388</v>
      </c>
      <c r="H199" s="270">
        <f t="shared" si="109"/>
        <v>20000</v>
      </c>
      <c r="I199" s="238">
        <v>1309</v>
      </c>
      <c r="J199" s="244">
        <v>881</v>
      </c>
      <c r="K199" s="242">
        <f t="shared" si="110"/>
        <v>22190</v>
      </c>
      <c r="L199" s="244">
        <v>20000</v>
      </c>
      <c r="M199" s="243">
        <v>1309</v>
      </c>
      <c r="N199" s="271">
        <v>881</v>
      </c>
      <c r="O199" s="242">
        <f t="shared" si="111"/>
        <v>22190</v>
      </c>
      <c r="P199" s="242">
        <f t="shared" si="112"/>
        <v>0</v>
      </c>
      <c r="Q199" s="244"/>
      <c r="R199" s="244"/>
      <c r="S199" s="245">
        <f t="shared" si="113"/>
        <v>0</v>
      </c>
      <c r="T199" s="244"/>
      <c r="U199" s="259">
        <f t="shared" si="114"/>
        <v>1000</v>
      </c>
      <c r="V199" s="244">
        <v>100</v>
      </c>
      <c r="W199" s="244"/>
    </row>
    <row r="200" spans="1:23" s="246" customFormat="1" ht="24.95" customHeight="1">
      <c r="A200" s="238">
        <v>186</v>
      </c>
      <c r="B200" s="238">
        <v>907</v>
      </c>
      <c r="C200" s="239" t="s">
        <v>260</v>
      </c>
      <c r="D200" s="238" t="s">
        <v>787</v>
      </c>
      <c r="E200" s="240">
        <v>20000</v>
      </c>
      <c r="F200" s="241">
        <f t="shared" si="108"/>
        <v>20000</v>
      </c>
      <c r="G200" s="244" t="s">
        <v>869</v>
      </c>
      <c r="H200" s="270">
        <f t="shared" si="109"/>
        <v>20000</v>
      </c>
      <c r="I200" s="238">
        <v>1240</v>
      </c>
      <c r="J200" s="244">
        <v>828</v>
      </c>
      <c r="K200" s="242">
        <f t="shared" si="110"/>
        <v>22068</v>
      </c>
      <c r="L200" s="244">
        <v>20000</v>
      </c>
      <c r="M200" s="243">
        <v>1240</v>
      </c>
      <c r="N200" s="271">
        <v>828</v>
      </c>
      <c r="O200" s="242">
        <f t="shared" si="111"/>
        <v>22068</v>
      </c>
      <c r="P200" s="242">
        <f t="shared" si="112"/>
        <v>0</v>
      </c>
      <c r="Q200" s="244"/>
      <c r="R200" s="244"/>
      <c r="S200" s="245">
        <f t="shared" si="113"/>
        <v>0</v>
      </c>
      <c r="T200" s="244"/>
      <c r="U200" s="259">
        <f t="shared" si="114"/>
        <v>1000</v>
      </c>
      <c r="V200" s="244">
        <v>140</v>
      </c>
      <c r="W200" s="244"/>
    </row>
    <row r="201" spans="1:23" s="246" customFormat="1" ht="24.95" customHeight="1">
      <c r="A201" s="238">
        <v>187</v>
      </c>
      <c r="B201" s="238">
        <v>912</v>
      </c>
      <c r="C201" s="239" t="s">
        <v>633</v>
      </c>
      <c r="D201" s="238" t="s">
        <v>797</v>
      </c>
      <c r="E201" s="240">
        <v>20000</v>
      </c>
      <c r="F201" s="241">
        <f t="shared" si="108"/>
        <v>20000</v>
      </c>
      <c r="G201" s="244" t="s">
        <v>870</v>
      </c>
      <c r="H201" s="270">
        <f t="shared" si="109"/>
        <v>20000</v>
      </c>
      <c r="I201" s="238">
        <v>1801</v>
      </c>
      <c r="J201" s="244">
        <v>1201</v>
      </c>
      <c r="K201" s="242">
        <f t="shared" si="110"/>
        <v>23002</v>
      </c>
      <c r="L201" s="244">
        <v>20000</v>
      </c>
      <c r="M201" s="243">
        <v>1801</v>
      </c>
      <c r="N201" s="271">
        <v>1201</v>
      </c>
      <c r="O201" s="242">
        <f t="shared" si="111"/>
        <v>23002</v>
      </c>
      <c r="P201" s="242">
        <f t="shared" si="112"/>
        <v>0</v>
      </c>
      <c r="Q201" s="244"/>
      <c r="R201" s="244"/>
      <c r="S201" s="245">
        <f t="shared" si="113"/>
        <v>0</v>
      </c>
      <c r="T201" s="244"/>
      <c r="U201" s="259">
        <f t="shared" si="114"/>
        <v>1000</v>
      </c>
      <c r="V201" s="244">
        <v>60</v>
      </c>
      <c r="W201" s="244"/>
    </row>
    <row r="202" spans="1:23" s="264" customFormat="1" ht="24.95" customHeight="1">
      <c r="A202" s="238">
        <v>188</v>
      </c>
      <c r="B202" s="255">
        <v>916</v>
      </c>
      <c r="C202" s="256" t="s">
        <v>542</v>
      </c>
      <c r="D202" s="268">
        <v>39175</v>
      </c>
      <c r="E202" s="257">
        <v>20000</v>
      </c>
      <c r="F202" s="258">
        <f t="shared" si="108"/>
        <v>20000</v>
      </c>
      <c r="G202" s="269">
        <v>39089</v>
      </c>
      <c r="H202" s="272">
        <f t="shared" si="109"/>
        <v>20000</v>
      </c>
      <c r="I202" s="255">
        <v>1120</v>
      </c>
      <c r="J202" s="259">
        <v>748</v>
      </c>
      <c r="K202" s="260">
        <f t="shared" si="110"/>
        <v>21868</v>
      </c>
      <c r="L202" s="259">
        <v>4040</v>
      </c>
      <c r="M202" s="261">
        <v>868</v>
      </c>
      <c r="N202" s="273">
        <v>348</v>
      </c>
      <c r="O202" s="260">
        <f t="shared" si="111"/>
        <v>5256</v>
      </c>
      <c r="P202" s="262">
        <f t="shared" si="112"/>
        <v>15960</v>
      </c>
      <c r="Q202" s="259">
        <v>600</v>
      </c>
      <c r="R202" s="259">
        <v>400</v>
      </c>
      <c r="S202" s="263">
        <f t="shared" si="113"/>
        <v>16960</v>
      </c>
      <c r="T202" s="259"/>
      <c r="U202" s="259">
        <f t="shared" si="114"/>
        <v>1000</v>
      </c>
      <c r="V202" s="259">
        <v>70</v>
      </c>
      <c r="W202" s="259"/>
    </row>
    <row r="203" spans="1:23" s="251" customFormat="1" ht="24.95" customHeight="1">
      <c r="A203" s="247"/>
      <c r="B203" s="253"/>
      <c r="C203" s="248" t="s">
        <v>1286</v>
      </c>
      <c r="D203" s="253"/>
      <c r="E203" s="249">
        <f t="shared" ref="E203:W203" si="115">SUM(E190:E202)</f>
        <v>223000</v>
      </c>
      <c r="F203" s="249">
        <f t="shared" si="115"/>
        <v>223000</v>
      </c>
      <c r="G203" s="250">
        <f t="shared" si="115"/>
        <v>430782</v>
      </c>
      <c r="H203" s="250">
        <f t="shared" si="115"/>
        <v>223000</v>
      </c>
      <c r="I203" s="250">
        <f t="shared" si="115"/>
        <v>16983</v>
      </c>
      <c r="J203" s="250">
        <f t="shared" si="115"/>
        <v>11352</v>
      </c>
      <c r="K203" s="250">
        <f t="shared" si="115"/>
        <v>251335</v>
      </c>
      <c r="L203" s="250">
        <f t="shared" si="115"/>
        <v>207040</v>
      </c>
      <c r="M203" s="250">
        <f t="shared" si="115"/>
        <v>18945</v>
      </c>
      <c r="N203" s="250">
        <f t="shared" si="115"/>
        <v>11234</v>
      </c>
      <c r="O203" s="250">
        <f t="shared" si="115"/>
        <v>237219</v>
      </c>
      <c r="P203" s="250">
        <f t="shared" si="115"/>
        <v>15960</v>
      </c>
      <c r="Q203" s="250">
        <f t="shared" si="115"/>
        <v>900</v>
      </c>
      <c r="R203" s="250">
        <f t="shared" si="115"/>
        <v>600</v>
      </c>
      <c r="S203" s="250">
        <f t="shared" si="115"/>
        <v>17460</v>
      </c>
      <c r="T203" s="250">
        <f t="shared" si="115"/>
        <v>0</v>
      </c>
      <c r="U203" s="250">
        <f t="shared" si="115"/>
        <v>11150</v>
      </c>
      <c r="V203" s="250">
        <f t="shared" si="115"/>
        <v>1470</v>
      </c>
      <c r="W203" s="250">
        <f t="shared" si="115"/>
        <v>0</v>
      </c>
    </row>
    <row r="204" spans="1:23" s="246" customFormat="1" ht="24.95" customHeight="1">
      <c r="A204" s="238">
        <v>189</v>
      </c>
      <c r="B204" s="238">
        <v>943</v>
      </c>
      <c r="C204" s="239" t="s">
        <v>921</v>
      </c>
      <c r="D204" s="252">
        <v>39754</v>
      </c>
      <c r="E204" s="274">
        <v>20000</v>
      </c>
      <c r="F204" s="241">
        <f t="shared" ref="F204:F221" si="116">SUM(E204:E204)</f>
        <v>20000</v>
      </c>
      <c r="G204" s="265">
        <v>39727</v>
      </c>
      <c r="H204" s="270">
        <f t="shared" ref="H204:H221" si="117">F204</f>
        <v>20000</v>
      </c>
      <c r="I204" s="238">
        <v>1437</v>
      </c>
      <c r="J204" s="244">
        <v>950</v>
      </c>
      <c r="K204" s="242">
        <f t="shared" ref="K204:K221" si="118">H204+I204+J204</f>
        <v>22387</v>
      </c>
      <c r="L204" s="244">
        <v>20000</v>
      </c>
      <c r="M204" s="243">
        <v>1437</v>
      </c>
      <c r="N204" s="271">
        <v>950</v>
      </c>
      <c r="O204" s="242">
        <f t="shared" ref="O204:O221" si="119">L204+M204+N204</f>
        <v>22387</v>
      </c>
      <c r="P204" s="242">
        <f t="shared" ref="P204:P221" si="120">H204-L204</f>
        <v>0</v>
      </c>
      <c r="Q204" s="244"/>
      <c r="R204" s="244"/>
      <c r="S204" s="245">
        <f t="shared" ref="S204:S221" si="121">P204+Q204+R204</f>
        <v>0</v>
      </c>
      <c r="T204" s="244"/>
      <c r="U204" s="259">
        <f t="shared" ref="U204:U221" si="122">F204/100*5</f>
        <v>1000</v>
      </c>
      <c r="V204" s="244">
        <v>130</v>
      </c>
      <c r="W204" s="244"/>
    </row>
    <row r="205" spans="1:23" s="246" customFormat="1" ht="24.95" customHeight="1">
      <c r="A205" s="238">
        <v>190</v>
      </c>
      <c r="B205" s="238">
        <v>945</v>
      </c>
      <c r="C205" s="239" t="s">
        <v>923</v>
      </c>
      <c r="D205" s="252">
        <v>39754</v>
      </c>
      <c r="E205" s="274">
        <v>24000</v>
      </c>
      <c r="F205" s="241">
        <f t="shared" si="116"/>
        <v>24000</v>
      </c>
      <c r="G205" s="265">
        <v>39727</v>
      </c>
      <c r="H205" s="270">
        <f t="shared" si="117"/>
        <v>24000</v>
      </c>
      <c r="I205" s="238">
        <v>1723</v>
      </c>
      <c r="J205" s="244">
        <v>1151</v>
      </c>
      <c r="K205" s="242">
        <f t="shared" si="118"/>
        <v>26874</v>
      </c>
      <c r="L205" s="244">
        <v>24000</v>
      </c>
      <c r="M205" s="243">
        <v>1723</v>
      </c>
      <c r="N205" s="271">
        <v>1151</v>
      </c>
      <c r="O205" s="242">
        <f t="shared" si="119"/>
        <v>26874</v>
      </c>
      <c r="P205" s="242">
        <f t="shared" si="120"/>
        <v>0</v>
      </c>
      <c r="Q205" s="244"/>
      <c r="R205" s="244"/>
      <c r="S205" s="245">
        <f t="shared" si="121"/>
        <v>0</v>
      </c>
      <c r="T205" s="244"/>
      <c r="U205" s="259">
        <f t="shared" si="122"/>
        <v>1200</v>
      </c>
      <c r="V205" s="244">
        <v>160</v>
      </c>
      <c r="W205" s="244"/>
    </row>
    <row r="206" spans="1:23" s="246" customFormat="1" ht="24.95" customHeight="1">
      <c r="A206" s="238">
        <v>191</v>
      </c>
      <c r="B206" s="238">
        <v>946</v>
      </c>
      <c r="C206" s="239" t="s">
        <v>312</v>
      </c>
      <c r="D206" s="252">
        <v>39784</v>
      </c>
      <c r="E206" s="274">
        <v>20000</v>
      </c>
      <c r="F206" s="241">
        <f t="shared" si="116"/>
        <v>20000</v>
      </c>
      <c r="G206" s="265">
        <v>39727</v>
      </c>
      <c r="H206" s="270">
        <f t="shared" si="117"/>
        <v>20000</v>
      </c>
      <c r="I206" s="238">
        <v>1360</v>
      </c>
      <c r="J206" s="244">
        <v>843</v>
      </c>
      <c r="K206" s="242">
        <f t="shared" si="118"/>
        <v>22203</v>
      </c>
      <c r="L206" s="244">
        <v>20000</v>
      </c>
      <c r="M206" s="243">
        <v>1360</v>
      </c>
      <c r="N206" s="271">
        <v>843</v>
      </c>
      <c r="O206" s="242">
        <f t="shared" si="119"/>
        <v>22203</v>
      </c>
      <c r="P206" s="242">
        <f t="shared" si="120"/>
        <v>0</v>
      </c>
      <c r="Q206" s="244"/>
      <c r="R206" s="244"/>
      <c r="S206" s="245">
        <f t="shared" si="121"/>
        <v>0</v>
      </c>
      <c r="T206" s="244"/>
      <c r="U206" s="259">
        <f t="shared" si="122"/>
        <v>1000</v>
      </c>
      <c r="V206" s="244">
        <v>60</v>
      </c>
      <c r="W206" s="244"/>
    </row>
    <row r="207" spans="1:23" s="267" customFormat="1" ht="24.95" customHeight="1">
      <c r="A207" s="238">
        <v>192</v>
      </c>
      <c r="B207" s="276">
        <v>948</v>
      </c>
      <c r="C207" s="288" t="s">
        <v>925</v>
      </c>
      <c r="D207" s="276" t="s">
        <v>810</v>
      </c>
      <c r="E207" s="274">
        <v>24000</v>
      </c>
      <c r="F207" s="241">
        <f t="shared" si="116"/>
        <v>24000</v>
      </c>
      <c r="G207" s="275">
        <v>39727</v>
      </c>
      <c r="H207" s="241">
        <f t="shared" si="117"/>
        <v>24000</v>
      </c>
      <c r="I207" s="276">
        <v>1578</v>
      </c>
      <c r="J207" s="277">
        <v>1052</v>
      </c>
      <c r="K207" s="242">
        <f t="shared" si="118"/>
        <v>26630</v>
      </c>
      <c r="L207" s="277">
        <v>24000</v>
      </c>
      <c r="M207" s="278">
        <v>1758</v>
      </c>
      <c r="N207" s="279">
        <v>1172</v>
      </c>
      <c r="O207" s="242">
        <f t="shared" si="119"/>
        <v>26930</v>
      </c>
      <c r="P207" s="242">
        <f t="shared" si="120"/>
        <v>0</v>
      </c>
      <c r="Q207" s="277"/>
      <c r="R207" s="277"/>
      <c r="S207" s="245">
        <f t="shared" si="121"/>
        <v>0</v>
      </c>
      <c r="T207" s="277"/>
      <c r="U207" s="259">
        <f t="shared" si="122"/>
        <v>1200</v>
      </c>
      <c r="V207" s="266">
        <v>50</v>
      </c>
      <c r="W207" s="266"/>
    </row>
    <row r="208" spans="1:23" s="246" customFormat="1" ht="24.95" customHeight="1">
      <c r="A208" s="238">
        <v>193</v>
      </c>
      <c r="B208" s="238">
        <v>950</v>
      </c>
      <c r="C208" s="239" t="s">
        <v>277</v>
      </c>
      <c r="D208" s="238" t="s">
        <v>810</v>
      </c>
      <c r="E208" s="274">
        <v>20000</v>
      </c>
      <c r="F208" s="241">
        <f t="shared" si="116"/>
        <v>20000</v>
      </c>
      <c r="G208" s="265">
        <v>39727</v>
      </c>
      <c r="H208" s="270">
        <f t="shared" si="117"/>
        <v>20000</v>
      </c>
      <c r="I208" s="238">
        <v>1567</v>
      </c>
      <c r="J208" s="244">
        <v>1044</v>
      </c>
      <c r="K208" s="242">
        <f t="shared" si="118"/>
        <v>22611</v>
      </c>
      <c r="L208" s="244">
        <v>20000</v>
      </c>
      <c r="M208" s="243">
        <v>1567</v>
      </c>
      <c r="N208" s="271">
        <v>1044</v>
      </c>
      <c r="O208" s="242">
        <f t="shared" si="119"/>
        <v>22611</v>
      </c>
      <c r="P208" s="242">
        <f t="shared" si="120"/>
        <v>0</v>
      </c>
      <c r="Q208" s="244"/>
      <c r="R208" s="244"/>
      <c r="S208" s="245">
        <f t="shared" si="121"/>
        <v>0</v>
      </c>
      <c r="T208" s="244"/>
      <c r="U208" s="259">
        <f t="shared" si="122"/>
        <v>1000</v>
      </c>
      <c r="V208" s="244">
        <v>130</v>
      </c>
      <c r="W208" s="244"/>
    </row>
    <row r="209" spans="1:23" s="246" customFormat="1" ht="24.95" customHeight="1">
      <c r="A209" s="238">
        <v>194</v>
      </c>
      <c r="B209" s="238">
        <v>951</v>
      </c>
      <c r="C209" s="239" t="s">
        <v>704</v>
      </c>
      <c r="D209" s="238" t="s">
        <v>810</v>
      </c>
      <c r="E209" s="274">
        <v>24000</v>
      </c>
      <c r="F209" s="241">
        <f t="shared" si="116"/>
        <v>24000</v>
      </c>
      <c r="G209" s="265">
        <v>39727</v>
      </c>
      <c r="H209" s="270">
        <f t="shared" si="117"/>
        <v>24000</v>
      </c>
      <c r="I209" s="238">
        <v>1545</v>
      </c>
      <c r="J209" s="244">
        <v>1040</v>
      </c>
      <c r="K209" s="242">
        <f t="shared" si="118"/>
        <v>26585</v>
      </c>
      <c r="L209" s="244">
        <v>24000</v>
      </c>
      <c r="M209" s="243">
        <v>1545</v>
      </c>
      <c r="N209" s="271">
        <v>1040</v>
      </c>
      <c r="O209" s="242">
        <f t="shared" si="119"/>
        <v>26585</v>
      </c>
      <c r="P209" s="242">
        <f t="shared" si="120"/>
        <v>0</v>
      </c>
      <c r="Q209" s="244"/>
      <c r="R209" s="244"/>
      <c r="S209" s="245">
        <f t="shared" si="121"/>
        <v>0</v>
      </c>
      <c r="T209" s="244"/>
      <c r="U209" s="259">
        <f t="shared" si="122"/>
        <v>1200</v>
      </c>
      <c r="V209" s="244">
        <v>200</v>
      </c>
      <c r="W209" s="244"/>
    </row>
    <row r="210" spans="1:23" s="246" customFormat="1" ht="24.95" customHeight="1">
      <c r="A210" s="238">
        <v>195</v>
      </c>
      <c r="B210" s="238">
        <v>952</v>
      </c>
      <c r="C210" s="239" t="s">
        <v>926</v>
      </c>
      <c r="D210" s="238" t="s">
        <v>810</v>
      </c>
      <c r="E210" s="274">
        <v>18000</v>
      </c>
      <c r="F210" s="241">
        <f t="shared" si="116"/>
        <v>18000</v>
      </c>
      <c r="G210" s="244" t="s">
        <v>872</v>
      </c>
      <c r="H210" s="270">
        <f t="shared" si="117"/>
        <v>18000</v>
      </c>
      <c r="I210" s="238">
        <v>1740</v>
      </c>
      <c r="J210" s="244">
        <v>1160</v>
      </c>
      <c r="K210" s="242">
        <f t="shared" si="118"/>
        <v>20900</v>
      </c>
      <c r="L210" s="244">
        <v>18000</v>
      </c>
      <c r="M210" s="243">
        <v>1740</v>
      </c>
      <c r="N210" s="271">
        <v>1160</v>
      </c>
      <c r="O210" s="242">
        <f t="shared" si="119"/>
        <v>20900</v>
      </c>
      <c r="P210" s="242">
        <f t="shared" si="120"/>
        <v>0</v>
      </c>
      <c r="Q210" s="244"/>
      <c r="R210" s="244"/>
      <c r="S210" s="245">
        <f t="shared" si="121"/>
        <v>0</v>
      </c>
      <c r="T210" s="244"/>
      <c r="U210" s="259">
        <f t="shared" si="122"/>
        <v>900</v>
      </c>
      <c r="V210" s="244">
        <v>80</v>
      </c>
      <c r="W210" s="244"/>
    </row>
    <row r="211" spans="1:23" s="246" customFormat="1" ht="24.95" customHeight="1">
      <c r="A211" s="238">
        <v>196</v>
      </c>
      <c r="B211" s="238">
        <v>957</v>
      </c>
      <c r="C211" s="239" t="s">
        <v>702</v>
      </c>
      <c r="D211" s="238" t="s">
        <v>810</v>
      </c>
      <c r="E211" s="274">
        <v>24000</v>
      </c>
      <c r="F211" s="241">
        <f t="shared" si="116"/>
        <v>24000</v>
      </c>
      <c r="G211" s="244" t="s">
        <v>872</v>
      </c>
      <c r="H211" s="270">
        <f t="shared" si="117"/>
        <v>24000</v>
      </c>
      <c r="I211" s="238">
        <v>1590</v>
      </c>
      <c r="J211" s="244">
        <v>1060</v>
      </c>
      <c r="K211" s="242">
        <f t="shared" si="118"/>
        <v>26650</v>
      </c>
      <c r="L211" s="244">
        <v>24000</v>
      </c>
      <c r="M211" s="243">
        <v>1590</v>
      </c>
      <c r="N211" s="271">
        <v>1060</v>
      </c>
      <c r="O211" s="242">
        <f t="shared" si="119"/>
        <v>26650</v>
      </c>
      <c r="P211" s="242">
        <f t="shared" si="120"/>
        <v>0</v>
      </c>
      <c r="Q211" s="244"/>
      <c r="R211" s="244"/>
      <c r="S211" s="245">
        <f t="shared" si="121"/>
        <v>0</v>
      </c>
      <c r="T211" s="244"/>
      <c r="U211" s="259">
        <f t="shared" si="122"/>
        <v>1200</v>
      </c>
      <c r="V211" s="244">
        <v>30</v>
      </c>
      <c r="W211" s="244"/>
    </row>
    <row r="212" spans="1:23" s="264" customFormat="1" ht="24.95" customHeight="1">
      <c r="A212" s="238">
        <v>197</v>
      </c>
      <c r="B212" s="255">
        <v>961</v>
      </c>
      <c r="C212" s="256" t="s">
        <v>1413</v>
      </c>
      <c r="D212" s="255" t="s">
        <v>810</v>
      </c>
      <c r="E212" s="280">
        <v>24000</v>
      </c>
      <c r="F212" s="258">
        <f t="shared" si="116"/>
        <v>24000</v>
      </c>
      <c r="G212" s="259" t="s">
        <v>873</v>
      </c>
      <c r="H212" s="272">
        <f t="shared" si="117"/>
        <v>24000</v>
      </c>
      <c r="I212" s="255">
        <v>1500</v>
      </c>
      <c r="J212" s="259">
        <v>1000</v>
      </c>
      <c r="K212" s="260">
        <f t="shared" si="118"/>
        <v>26500</v>
      </c>
      <c r="L212" s="259">
        <v>18000</v>
      </c>
      <c r="M212" s="261">
        <v>840</v>
      </c>
      <c r="N212" s="273">
        <v>560</v>
      </c>
      <c r="O212" s="260">
        <f t="shared" si="119"/>
        <v>19400</v>
      </c>
      <c r="P212" s="262">
        <f t="shared" si="120"/>
        <v>6000</v>
      </c>
      <c r="Q212" s="259">
        <v>660</v>
      </c>
      <c r="R212" s="259">
        <v>440</v>
      </c>
      <c r="S212" s="263">
        <f t="shared" si="121"/>
        <v>7100</v>
      </c>
      <c r="T212" s="259"/>
      <c r="U212" s="259">
        <f t="shared" si="122"/>
        <v>1200</v>
      </c>
      <c r="V212" s="259">
        <v>40</v>
      </c>
      <c r="W212" s="259"/>
    </row>
    <row r="213" spans="1:23" s="246" customFormat="1" ht="24.95" customHeight="1">
      <c r="A213" s="238">
        <v>198</v>
      </c>
      <c r="B213" s="238">
        <v>964</v>
      </c>
      <c r="C213" s="239" t="s">
        <v>719</v>
      </c>
      <c r="D213" s="238" t="s">
        <v>810</v>
      </c>
      <c r="E213" s="274">
        <v>24000</v>
      </c>
      <c r="F213" s="241">
        <f t="shared" si="116"/>
        <v>24000</v>
      </c>
      <c r="G213" s="244" t="s">
        <v>873</v>
      </c>
      <c r="H213" s="270">
        <f t="shared" si="117"/>
        <v>24000</v>
      </c>
      <c r="I213" s="238">
        <v>1621</v>
      </c>
      <c r="J213" s="244">
        <v>1079</v>
      </c>
      <c r="K213" s="242">
        <f t="shared" si="118"/>
        <v>26700</v>
      </c>
      <c r="L213" s="244">
        <v>24000</v>
      </c>
      <c r="M213" s="243">
        <v>1621</v>
      </c>
      <c r="N213" s="271">
        <v>1079</v>
      </c>
      <c r="O213" s="242">
        <f t="shared" si="119"/>
        <v>26700</v>
      </c>
      <c r="P213" s="242">
        <f t="shared" si="120"/>
        <v>0</v>
      </c>
      <c r="Q213" s="244"/>
      <c r="R213" s="244"/>
      <c r="S213" s="245">
        <f t="shared" si="121"/>
        <v>0</v>
      </c>
      <c r="T213" s="244"/>
      <c r="U213" s="259">
        <f t="shared" si="122"/>
        <v>1200</v>
      </c>
      <c r="V213" s="244">
        <v>80</v>
      </c>
      <c r="W213" s="244"/>
    </row>
    <row r="214" spans="1:23" s="246" customFormat="1" ht="24.95" customHeight="1">
      <c r="A214" s="238">
        <v>199</v>
      </c>
      <c r="B214" s="238">
        <v>965</v>
      </c>
      <c r="C214" s="239" t="s">
        <v>460</v>
      </c>
      <c r="D214" s="238" t="s">
        <v>810</v>
      </c>
      <c r="E214" s="274">
        <v>24000</v>
      </c>
      <c r="F214" s="241">
        <f t="shared" si="116"/>
        <v>24000</v>
      </c>
      <c r="G214" s="244" t="s">
        <v>873</v>
      </c>
      <c r="H214" s="270">
        <f t="shared" si="117"/>
        <v>24000</v>
      </c>
      <c r="I214" s="238">
        <v>1561</v>
      </c>
      <c r="J214" s="244">
        <v>1042</v>
      </c>
      <c r="K214" s="242">
        <f t="shared" si="118"/>
        <v>26603</v>
      </c>
      <c r="L214" s="244">
        <v>24000</v>
      </c>
      <c r="M214" s="243">
        <v>1561</v>
      </c>
      <c r="N214" s="271">
        <v>1042</v>
      </c>
      <c r="O214" s="242">
        <f t="shared" si="119"/>
        <v>26603</v>
      </c>
      <c r="P214" s="242">
        <f t="shared" si="120"/>
        <v>0</v>
      </c>
      <c r="Q214" s="244"/>
      <c r="R214" s="244"/>
      <c r="S214" s="245">
        <f t="shared" si="121"/>
        <v>0</v>
      </c>
      <c r="T214" s="244"/>
      <c r="U214" s="259">
        <f t="shared" si="122"/>
        <v>1200</v>
      </c>
      <c r="V214" s="244">
        <v>100</v>
      </c>
      <c r="W214" s="244"/>
    </row>
    <row r="215" spans="1:23" s="246" customFormat="1" ht="24.95" customHeight="1">
      <c r="A215" s="238">
        <v>200</v>
      </c>
      <c r="B215" s="238">
        <v>966</v>
      </c>
      <c r="C215" s="239" t="s">
        <v>639</v>
      </c>
      <c r="D215" s="238" t="s">
        <v>810</v>
      </c>
      <c r="E215" s="274">
        <v>24000</v>
      </c>
      <c r="F215" s="241">
        <f t="shared" si="116"/>
        <v>24000</v>
      </c>
      <c r="G215" s="244" t="s">
        <v>873</v>
      </c>
      <c r="H215" s="270">
        <f t="shared" si="117"/>
        <v>24000</v>
      </c>
      <c r="I215" s="238">
        <v>1751</v>
      </c>
      <c r="J215" s="244">
        <v>1172</v>
      </c>
      <c r="K215" s="242">
        <f t="shared" si="118"/>
        <v>26923</v>
      </c>
      <c r="L215" s="244">
        <v>24000</v>
      </c>
      <c r="M215" s="243">
        <v>1751</v>
      </c>
      <c r="N215" s="271">
        <v>1172</v>
      </c>
      <c r="O215" s="242">
        <f t="shared" si="119"/>
        <v>26923</v>
      </c>
      <c r="P215" s="242">
        <f t="shared" si="120"/>
        <v>0</v>
      </c>
      <c r="Q215" s="244"/>
      <c r="R215" s="244"/>
      <c r="S215" s="245">
        <f t="shared" si="121"/>
        <v>0</v>
      </c>
      <c r="T215" s="244"/>
      <c r="U215" s="259">
        <f t="shared" si="122"/>
        <v>1200</v>
      </c>
      <c r="V215" s="244">
        <v>100</v>
      </c>
      <c r="W215" s="244"/>
    </row>
    <row r="216" spans="1:23" s="246" customFormat="1" ht="24.95" customHeight="1">
      <c r="A216" s="238">
        <v>201</v>
      </c>
      <c r="B216" s="238">
        <v>973</v>
      </c>
      <c r="C216" s="239" t="s">
        <v>251</v>
      </c>
      <c r="D216" s="238" t="s">
        <v>810</v>
      </c>
      <c r="E216" s="274">
        <v>20000</v>
      </c>
      <c r="F216" s="241">
        <f t="shared" si="116"/>
        <v>20000</v>
      </c>
      <c r="G216" s="244" t="s">
        <v>873</v>
      </c>
      <c r="H216" s="270">
        <f t="shared" si="117"/>
        <v>20000</v>
      </c>
      <c r="I216" s="238">
        <v>2050</v>
      </c>
      <c r="J216" s="244">
        <v>1360</v>
      </c>
      <c r="K216" s="242">
        <f t="shared" si="118"/>
        <v>23410</v>
      </c>
      <c r="L216" s="244">
        <v>20000</v>
      </c>
      <c r="M216" s="243">
        <v>2050</v>
      </c>
      <c r="N216" s="271">
        <v>1360</v>
      </c>
      <c r="O216" s="242">
        <f t="shared" si="119"/>
        <v>23410</v>
      </c>
      <c r="P216" s="242">
        <f t="shared" si="120"/>
        <v>0</v>
      </c>
      <c r="Q216" s="244"/>
      <c r="R216" s="244"/>
      <c r="S216" s="245">
        <f t="shared" si="121"/>
        <v>0</v>
      </c>
      <c r="T216" s="244"/>
      <c r="U216" s="259">
        <f t="shared" si="122"/>
        <v>1000</v>
      </c>
      <c r="V216" s="244">
        <v>80</v>
      </c>
      <c r="W216" s="244"/>
    </row>
    <row r="217" spans="1:23" s="246" customFormat="1" ht="24.95" customHeight="1">
      <c r="A217" s="238">
        <v>202</v>
      </c>
      <c r="B217" s="238">
        <v>974</v>
      </c>
      <c r="C217" s="239" t="s">
        <v>324</v>
      </c>
      <c r="D217" s="238" t="s">
        <v>810</v>
      </c>
      <c r="E217" s="274">
        <v>24000</v>
      </c>
      <c r="F217" s="241">
        <f t="shared" si="116"/>
        <v>24000</v>
      </c>
      <c r="G217" s="244" t="s">
        <v>873</v>
      </c>
      <c r="H217" s="270">
        <f t="shared" si="117"/>
        <v>24000</v>
      </c>
      <c r="I217" s="238">
        <v>1515</v>
      </c>
      <c r="J217" s="244">
        <v>1018</v>
      </c>
      <c r="K217" s="242">
        <f t="shared" si="118"/>
        <v>26533</v>
      </c>
      <c r="L217" s="244">
        <v>24000</v>
      </c>
      <c r="M217" s="243">
        <v>1515</v>
      </c>
      <c r="N217" s="271">
        <v>1018</v>
      </c>
      <c r="O217" s="242">
        <f t="shared" si="119"/>
        <v>26533</v>
      </c>
      <c r="P217" s="242">
        <f t="shared" si="120"/>
        <v>0</v>
      </c>
      <c r="Q217" s="244"/>
      <c r="R217" s="244"/>
      <c r="S217" s="245">
        <f t="shared" si="121"/>
        <v>0</v>
      </c>
      <c r="T217" s="244"/>
      <c r="U217" s="259">
        <f t="shared" si="122"/>
        <v>1200</v>
      </c>
      <c r="V217" s="244">
        <v>100</v>
      </c>
      <c r="W217" s="244"/>
    </row>
    <row r="218" spans="1:23" s="246" customFormat="1" ht="24.95" customHeight="1">
      <c r="A218" s="238">
        <v>203</v>
      </c>
      <c r="B218" s="238">
        <v>975</v>
      </c>
      <c r="C218" s="239" t="s">
        <v>437</v>
      </c>
      <c r="D218" s="238" t="s">
        <v>810</v>
      </c>
      <c r="E218" s="274">
        <v>20000</v>
      </c>
      <c r="F218" s="241">
        <f t="shared" si="116"/>
        <v>20000</v>
      </c>
      <c r="G218" s="244" t="s">
        <v>873</v>
      </c>
      <c r="H218" s="270">
        <f t="shared" si="117"/>
        <v>20000</v>
      </c>
      <c r="I218" s="238">
        <v>1473</v>
      </c>
      <c r="J218" s="244">
        <v>978</v>
      </c>
      <c r="K218" s="242">
        <f t="shared" si="118"/>
        <v>22451</v>
      </c>
      <c r="L218" s="244">
        <v>20000</v>
      </c>
      <c r="M218" s="243">
        <v>1473</v>
      </c>
      <c r="N218" s="271">
        <v>978</v>
      </c>
      <c r="O218" s="242">
        <f t="shared" si="119"/>
        <v>22451</v>
      </c>
      <c r="P218" s="242">
        <f t="shared" si="120"/>
        <v>0</v>
      </c>
      <c r="Q218" s="244"/>
      <c r="R218" s="244"/>
      <c r="S218" s="245">
        <f t="shared" si="121"/>
        <v>0</v>
      </c>
      <c r="T218" s="244"/>
      <c r="U218" s="259">
        <f t="shared" si="122"/>
        <v>1000</v>
      </c>
      <c r="V218" s="244">
        <v>200</v>
      </c>
      <c r="W218" s="244"/>
    </row>
    <row r="219" spans="1:23" s="246" customFormat="1" ht="24.95" customHeight="1">
      <c r="A219" s="238">
        <v>204</v>
      </c>
      <c r="B219" s="238">
        <v>977</v>
      </c>
      <c r="C219" s="239" t="s">
        <v>718</v>
      </c>
      <c r="D219" s="238" t="s">
        <v>810</v>
      </c>
      <c r="E219" s="274">
        <v>22000</v>
      </c>
      <c r="F219" s="241">
        <f t="shared" si="116"/>
        <v>22000</v>
      </c>
      <c r="G219" s="244" t="s">
        <v>873</v>
      </c>
      <c r="H219" s="270">
        <f t="shared" si="117"/>
        <v>22000</v>
      </c>
      <c r="I219" s="238">
        <v>1321</v>
      </c>
      <c r="J219" s="244">
        <v>982</v>
      </c>
      <c r="K219" s="242">
        <f t="shared" si="118"/>
        <v>24303</v>
      </c>
      <c r="L219" s="244">
        <v>22000</v>
      </c>
      <c r="M219" s="243">
        <v>1321</v>
      </c>
      <c r="N219" s="271">
        <v>982</v>
      </c>
      <c r="O219" s="242">
        <f t="shared" si="119"/>
        <v>24303</v>
      </c>
      <c r="P219" s="242">
        <f t="shared" si="120"/>
        <v>0</v>
      </c>
      <c r="Q219" s="244"/>
      <c r="R219" s="244"/>
      <c r="S219" s="245">
        <f t="shared" si="121"/>
        <v>0</v>
      </c>
      <c r="T219" s="244"/>
      <c r="U219" s="259">
        <f t="shared" si="122"/>
        <v>1100</v>
      </c>
      <c r="V219" s="244">
        <v>50</v>
      </c>
      <c r="W219" s="244"/>
    </row>
    <row r="220" spans="1:23" s="246" customFormat="1" ht="24.95" customHeight="1">
      <c r="A220" s="238">
        <v>205</v>
      </c>
      <c r="B220" s="238">
        <v>978</v>
      </c>
      <c r="C220" s="239" t="s">
        <v>936</v>
      </c>
      <c r="D220" s="238" t="s">
        <v>810</v>
      </c>
      <c r="E220" s="274">
        <v>15000</v>
      </c>
      <c r="F220" s="241">
        <f t="shared" si="116"/>
        <v>15000</v>
      </c>
      <c r="G220" s="244" t="s">
        <v>873</v>
      </c>
      <c r="H220" s="270">
        <f t="shared" si="117"/>
        <v>15000</v>
      </c>
      <c r="I220" s="238">
        <v>960</v>
      </c>
      <c r="J220" s="244">
        <v>440</v>
      </c>
      <c r="K220" s="242">
        <f t="shared" si="118"/>
        <v>16400</v>
      </c>
      <c r="L220" s="244">
        <v>15000</v>
      </c>
      <c r="M220" s="243">
        <v>900</v>
      </c>
      <c r="N220" s="271">
        <v>600</v>
      </c>
      <c r="O220" s="242">
        <f t="shared" si="119"/>
        <v>16500</v>
      </c>
      <c r="P220" s="242">
        <f t="shared" si="120"/>
        <v>0</v>
      </c>
      <c r="Q220" s="244"/>
      <c r="R220" s="244"/>
      <c r="S220" s="245">
        <f t="shared" si="121"/>
        <v>0</v>
      </c>
      <c r="T220" s="244"/>
      <c r="U220" s="244">
        <f t="shared" si="122"/>
        <v>750</v>
      </c>
      <c r="V220" s="244">
        <v>30</v>
      </c>
      <c r="W220" s="244"/>
    </row>
    <row r="221" spans="1:23" s="246" customFormat="1" ht="24.95" customHeight="1">
      <c r="A221" s="238">
        <v>206</v>
      </c>
      <c r="B221" s="238">
        <v>980</v>
      </c>
      <c r="C221" s="239" t="s">
        <v>937</v>
      </c>
      <c r="D221" s="252">
        <v>39571</v>
      </c>
      <c r="E221" s="274">
        <v>22000</v>
      </c>
      <c r="F221" s="241">
        <f t="shared" si="116"/>
        <v>22000</v>
      </c>
      <c r="G221" s="265">
        <v>39575</v>
      </c>
      <c r="H221" s="270">
        <f t="shared" si="117"/>
        <v>22000</v>
      </c>
      <c r="I221" s="238">
        <v>1502</v>
      </c>
      <c r="J221" s="244">
        <v>1002</v>
      </c>
      <c r="K221" s="242">
        <f t="shared" si="118"/>
        <v>24504</v>
      </c>
      <c r="L221" s="244">
        <v>22000</v>
      </c>
      <c r="M221" s="243">
        <v>1502</v>
      </c>
      <c r="N221" s="271">
        <v>1002</v>
      </c>
      <c r="O221" s="242">
        <f t="shared" si="119"/>
        <v>24504</v>
      </c>
      <c r="P221" s="242">
        <f t="shared" si="120"/>
        <v>0</v>
      </c>
      <c r="Q221" s="244"/>
      <c r="R221" s="244"/>
      <c r="S221" s="245">
        <f t="shared" si="121"/>
        <v>0</v>
      </c>
      <c r="T221" s="244"/>
      <c r="U221" s="259">
        <f t="shared" si="122"/>
        <v>1100</v>
      </c>
      <c r="V221" s="244">
        <v>40</v>
      </c>
      <c r="W221" s="244"/>
    </row>
    <row r="222" spans="1:23" s="254" customFormat="1" ht="24.95" customHeight="1">
      <c r="A222" s="253"/>
      <c r="B222" s="253"/>
      <c r="C222" s="248" t="s">
        <v>1030</v>
      </c>
      <c r="D222" s="253"/>
      <c r="E222" s="249">
        <f t="shared" ref="E222:W222" si="123">SUM(E204:E221)</f>
        <v>393000</v>
      </c>
      <c r="F222" s="249">
        <f t="shared" si="123"/>
        <v>393000</v>
      </c>
      <c r="G222" s="250">
        <f t="shared" si="123"/>
        <v>277937</v>
      </c>
      <c r="H222" s="250">
        <f t="shared" si="123"/>
        <v>393000</v>
      </c>
      <c r="I222" s="250">
        <f t="shared" si="123"/>
        <v>27794</v>
      </c>
      <c r="J222" s="250">
        <f t="shared" si="123"/>
        <v>18373</v>
      </c>
      <c r="K222" s="250">
        <f t="shared" si="123"/>
        <v>439167</v>
      </c>
      <c r="L222" s="250">
        <f t="shared" si="123"/>
        <v>387000</v>
      </c>
      <c r="M222" s="250">
        <f t="shared" si="123"/>
        <v>27254</v>
      </c>
      <c r="N222" s="250">
        <f t="shared" si="123"/>
        <v>18213</v>
      </c>
      <c r="O222" s="250">
        <f t="shared" si="123"/>
        <v>432467</v>
      </c>
      <c r="P222" s="250">
        <f t="shared" si="123"/>
        <v>6000</v>
      </c>
      <c r="Q222" s="250">
        <f t="shared" si="123"/>
        <v>660</v>
      </c>
      <c r="R222" s="250">
        <f t="shared" si="123"/>
        <v>440</v>
      </c>
      <c r="S222" s="250">
        <f t="shared" si="123"/>
        <v>7100</v>
      </c>
      <c r="T222" s="250">
        <f t="shared" si="123"/>
        <v>0</v>
      </c>
      <c r="U222" s="250">
        <f t="shared" si="123"/>
        <v>19650</v>
      </c>
      <c r="V222" s="250">
        <f t="shared" si="123"/>
        <v>1660</v>
      </c>
      <c r="W222" s="250">
        <f t="shared" si="123"/>
        <v>0</v>
      </c>
    </row>
    <row r="223" spans="1:23" s="246" customFormat="1" ht="24.95" customHeight="1">
      <c r="A223" s="238">
        <v>207</v>
      </c>
      <c r="B223" s="238">
        <v>1006</v>
      </c>
      <c r="C223" s="239" t="s">
        <v>500</v>
      </c>
      <c r="D223" s="238" t="s">
        <v>812</v>
      </c>
      <c r="E223" s="274">
        <v>20000</v>
      </c>
      <c r="F223" s="241">
        <f t="shared" ref="F223:F230" si="124">SUM(E223:E223)</f>
        <v>20000</v>
      </c>
      <c r="G223" s="265">
        <v>39875</v>
      </c>
      <c r="H223" s="270">
        <f t="shared" ref="H223:H230" si="125">F223</f>
        <v>20000</v>
      </c>
      <c r="I223" s="238">
        <v>1361</v>
      </c>
      <c r="J223" s="244">
        <v>899</v>
      </c>
      <c r="K223" s="242">
        <f t="shared" ref="K223:K230" si="126">H223+I223+J223</f>
        <v>22260</v>
      </c>
      <c r="L223" s="244">
        <v>20000</v>
      </c>
      <c r="M223" s="243">
        <v>1361</v>
      </c>
      <c r="N223" s="271">
        <v>899</v>
      </c>
      <c r="O223" s="242">
        <f t="shared" ref="O223:O230" si="127">L223+M223+N223</f>
        <v>22260</v>
      </c>
      <c r="P223" s="242">
        <f t="shared" ref="P223:P230" si="128">H223-L223</f>
        <v>0</v>
      </c>
      <c r="Q223" s="244"/>
      <c r="R223" s="244"/>
      <c r="S223" s="245">
        <f t="shared" ref="S223:S230" si="129">P223+Q223+R223</f>
        <v>0</v>
      </c>
      <c r="T223" s="244"/>
      <c r="U223" s="244">
        <f t="shared" ref="U223:U230" si="130">F223/100*5</f>
        <v>1000</v>
      </c>
      <c r="V223" s="244">
        <v>200</v>
      </c>
      <c r="W223" s="244"/>
    </row>
    <row r="224" spans="1:23" s="246" customFormat="1" ht="24.95" customHeight="1">
      <c r="A224" s="238">
        <v>208</v>
      </c>
      <c r="B224" s="238">
        <v>1010</v>
      </c>
      <c r="C224" s="239" t="s">
        <v>369</v>
      </c>
      <c r="D224" s="238" t="s">
        <v>812</v>
      </c>
      <c r="E224" s="274">
        <v>24000</v>
      </c>
      <c r="F224" s="241">
        <f t="shared" si="124"/>
        <v>24000</v>
      </c>
      <c r="G224" s="265">
        <v>39875</v>
      </c>
      <c r="H224" s="270">
        <f t="shared" si="125"/>
        <v>24000</v>
      </c>
      <c r="I224" s="238">
        <v>1517</v>
      </c>
      <c r="J224" s="244">
        <v>1010</v>
      </c>
      <c r="K224" s="242">
        <f t="shared" si="126"/>
        <v>26527</v>
      </c>
      <c r="L224" s="244">
        <v>24000</v>
      </c>
      <c r="M224" s="243">
        <v>1517</v>
      </c>
      <c r="N224" s="271">
        <v>1010</v>
      </c>
      <c r="O224" s="242">
        <f t="shared" si="127"/>
        <v>26527</v>
      </c>
      <c r="P224" s="242">
        <f t="shared" si="128"/>
        <v>0</v>
      </c>
      <c r="Q224" s="244"/>
      <c r="R224" s="244"/>
      <c r="S224" s="245">
        <f t="shared" si="129"/>
        <v>0</v>
      </c>
      <c r="T224" s="244"/>
      <c r="U224" s="244">
        <f t="shared" si="130"/>
        <v>1200</v>
      </c>
      <c r="V224" s="244">
        <v>130</v>
      </c>
      <c r="W224" s="244"/>
    </row>
    <row r="225" spans="1:23" s="246" customFormat="1" ht="24.95" customHeight="1">
      <c r="A225" s="238">
        <v>209</v>
      </c>
      <c r="B225" s="238">
        <v>1017</v>
      </c>
      <c r="C225" s="239" t="s">
        <v>750</v>
      </c>
      <c r="D225" s="238" t="s">
        <v>812</v>
      </c>
      <c r="E225" s="274">
        <v>24000</v>
      </c>
      <c r="F225" s="241">
        <f t="shared" si="124"/>
        <v>24000</v>
      </c>
      <c r="G225" s="244" t="s">
        <v>876</v>
      </c>
      <c r="H225" s="270">
        <f t="shared" si="125"/>
        <v>24000</v>
      </c>
      <c r="I225" s="238">
        <v>1873</v>
      </c>
      <c r="J225" s="244">
        <v>1249</v>
      </c>
      <c r="K225" s="242">
        <f t="shared" si="126"/>
        <v>27122</v>
      </c>
      <c r="L225" s="244">
        <v>24000</v>
      </c>
      <c r="M225" s="243">
        <v>1873</v>
      </c>
      <c r="N225" s="271">
        <v>1249</v>
      </c>
      <c r="O225" s="242">
        <f t="shared" si="127"/>
        <v>27122</v>
      </c>
      <c r="P225" s="242">
        <f t="shared" si="128"/>
        <v>0</v>
      </c>
      <c r="Q225" s="244"/>
      <c r="R225" s="244"/>
      <c r="S225" s="245">
        <f t="shared" si="129"/>
        <v>0</v>
      </c>
      <c r="T225" s="244"/>
      <c r="U225" s="244">
        <f t="shared" si="130"/>
        <v>1200</v>
      </c>
      <c r="V225" s="244">
        <v>100</v>
      </c>
      <c r="W225" s="244"/>
    </row>
    <row r="226" spans="1:23" s="264" customFormat="1" ht="24.95" customHeight="1">
      <c r="A226" s="238">
        <v>210</v>
      </c>
      <c r="B226" s="255">
        <v>1020</v>
      </c>
      <c r="C226" s="256" t="s">
        <v>387</v>
      </c>
      <c r="D226" s="255" t="s">
        <v>812</v>
      </c>
      <c r="E226" s="280">
        <v>24000</v>
      </c>
      <c r="F226" s="258">
        <f t="shared" si="124"/>
        <v>24000</v>
      </c>
      <c r="G226" s="259" t="s">
        <v>876</v>
      </c>
      <c r="H226" s="272">
        <f t="shared" si="125"/>
        <v>24000</v>
      </c>
      <c r="I226" s="255">
        <v>1446</v>
      </c>
      <c r="J226" s="259">
        <v>964</v>
      </c>
      <c r="K226" s="260">
        <f t="shared" si="126"/>
        <v>26410</v>
      </c>
      <c r="L226" s="259">
        <v>13200</v>
      </c>
      <c r="M226" s="261">
        <v>2210</v>
      </c>
      <c r="N226" s="273">
        <v>884</v>
      </c>
      <c r="O226" s="260">
        <f t="shared" si="127"/>
        <v>16294</v>
      </c>
      <c r="P226" s="262">
        <f t="shared" si="128"/>
        <v>10800</v>
      </c>
      <c r="Q226" s="259">
        <v>120</v>
      </c>
      <c r="R226" s="259">
        <v>80</v>
      </c>
      <c r="S226" s="263">
        <f t="shared" si="129"/>
        <v>11000</v>
      </c>
      <c r="T226" s="259"/>
      <c r="U226" s="244">
        <f t="shared" si="130"/>
        <v>1200</v>
      </c>
      <c r="V226" s="259">
        <v>120</v>
      </c>
      <c r="W226" s="259"/>
    </row>
    <row r="227" spans="1:23" s="246" customFormat="1" ht="24.95" customHeight="1">
      <c r="A227" s="238">
        <v>211</v>
      </c>
      <c r="B227" s="238">
        <v>1039</v>
      </c>
      <c r="C227" s="239" t="s">
        <v>964</v>
      </c>
      <c r="D227" s="252">
        <v>40059</v>
      </c>
      <c r="E227" s="274">
        <v>22000</v>
      </c>
      <c r="F227" s="241">
        <f t="shared" si="124"/>
        <v>22000</v>
      </c>
      <c r="G227" s="265">
        <v>39877</v>
      </c>
      <c r="H227" s="270">
        <f t="shared" si="125"/>
        <v>22000</v>
      </c>
      <c r="I227" s="238">
        <v>1739</v>
      </c>
      <c r="J227" s="244">
        <v>1157</v>
      </c>
      <c r="K227" s="242">
        <f t="shared" si="126"/>
        <v>24896</v>
      </c>
      <c r="L227" s="244">
        <v>22000</v>
      </c>
      <c r="M227" s="243">
        <v>1739</v>
      </c>
      <c r="N227" s="271">
        <v>1157</v>
      </c>
      <c r="O227" s="242">
        <f t="shared" si="127"/>
        <v>24896</v>
      </c>
      <c r="P227" s="242">
        <f t="shared" si="128"/>
        <v>0</v>
      </c>
      <c r="Q227" s="244"/>
      <c r="R227" s="244"/>
      <c r="S227" s="245">
        <f t="shared" si="129"/>
        <v>0</v>
      </c>
      <c r="T227" s="244"/>
      <c r="U227" s="244">
        <f t="shared" si="130"/>
        <v>1100</v>
      </c>
      <c r="V227" s="244">
        <v>120</v>
      </c>
      <c r="W227" s="244"/>
    </row>
    <row r="228" spans="1:23" s="246" customFormat="1" ht="24.95" customHeight="1">
      <c r="A228" s="238">
        <v>212</v>
      </c>
      <c r="B228" s="238">
        <v>1040</v>
      </c>
      <c r="C228" s="239" t="s">
        <v>246</v>
      </c>
      <c r="D228" s="252">
        <v>40059</v>
      </c>
      <c r="E228" s="274">
        <v>20000</v>
      </c>
      <c r="F228" s="241">
        <f t="shared" si="124"/>
        <v>20000</v>
      </c>
      <c r="G228" s="265">
        <v>39877</v>
      </c>
      <c r="H228" s="270">
        <f t="shared" si="125"/>
        <v>20000</v>
      </c>
      <c r="I228" s="238">
        <v>1516</v>
      </c>
      <c r="J228" s="244">
        <v>1012</v>
      </c>
      <c r="K228" s="242">
        <f t="shared" si="126"/>
        <v>22528</v>
      </c>
      <c r="L228" s="244">
        <v>20000</v>
      </c>
      <c r="M228" s="243">
        <v>1516</v>
      </c>
      <c r="N228" s="271">
        <v>1012</v>
      </c>
      <c r="O228" s="242">
        <f t="shared" si="127"/>
        <v>22528</v>
      </c>
      <c r="P228" s="242">
        <f t="shared" si="128"/>
        <v>0</v>
      </c>
      <c r="Q228" s="244"/>
      <c r="R228" s="244"/>
      <c r="S228" s="245">
        <f t="shared" si="129"/>
        <v>0</v>
      </c>
      <c r="T228" s="244"/>
      <c r="U228" s="244">
        <f t="shared" si="130"/>
        <v>1000</v>
      </c>
      <c r="V228" s="244">
        <v>60</v>
      </c>
      <c r="W228" s="244"/>
    </row>
    <row r="229" spans="1:23" s="264" customFormat="1" ht="24.95" customHeight="1">
      <c r="A229" s="238">
        <v>213</v>
      </c>
      <c r="B229" s="255">
        <v>1054</v>
      </c>
      <c r="C229" s="256" t="s">
        <v>338</v>
      </c>
      <c r="D229" s="268">
        <v>39848</v>
      </c>
      <c r="E229" s="280">
        <v>18000</v>
      </c>
      <c r="F229" s="258">
        <f t="shared" si="124"/>
        <v>18000</v>
      </c>
      <c r="G229" s="269">
        <v>39877</v>
      </c>
      <c r="H229" s="272">
        <f t="shared" si="125"/>
        <v>18000</v>
      </c>
      <c r="I229" s="255">
        <v>1440</v>
      </c>
      <c r="J229" s="259">
        <v>960</v>
      </c>
      <c r="K229" s="260">
        <f t="shared" si="126"/>
        <v>20400</v>
      </c>
      <c r="L229" s="259">
        <v>1500</v>
      </c>
      <c r="M229" s="261">
        <v>300</v>
      </c>
      <c r="N229" s="273">
        <v>120</v>
      </c>
      <c r="O229" s="260">
        <f t="shared" si="127"/>
        <v>1920</v>
      </c>
      <c r="P229" s="262">
        <f t="shared" si="128"/>
        <v>16500</v>
      </c>
      <c r="Q229" s="259">
        <v>1260</v>
      </c>
      <c r="R229" s="259">
        <v>840</v>
      </c>
      <c r="S229" s="263">
        <f t="shared" si="129"/>
        <v>18600</v>
      </c>
      <c r="T229" s="259"/>
      <c r="U229" s="244">
        <f t="shared" si="130"/>
        <v>900</v>
      </c>
      <c r="V229" s="259">
        <v>0</v>
      </c>
      <c r="W229" s="259"/>
    </row>
    <row r="230" spans="1:23" s="246" customFormat="1" ht="24.95" customHeight="1">
      <c r="A230" s="238">
        <v>214</v>
      </c>
      <c r="B230" s="238">
        <v>1055</v>
      </c>
      <c r="C230" s="239" t="s">
        <v>746</v>
      </c>
      <c r="D230" s="252">
        <v>39848</v>
      </c>
      <c r="E230" s="274">
        <v>20000</v>
      </c>
      <c r="F230" s="241">
        <f t="shared" si="124"/>
        <v>20000</v>
      </c>
      <c r="G230" s="265">
        <v>39850</v>
      </c>
      <c r="H230" s="270">
        <f t="shared" si="125"/>
        <v>20000</v>
      </c>
      <c r="I230" s="238">
        <v>1354</v>
      </c>
      <c r="J230" s="244">
        <v>866</v>
      </c>
      <c r="K230" s="242">
        <f t="shared" si="126"/>
        <v>22220</v>
      </c>
      <c r="L230" s="244">
        <v>20000</v>
      </c>
      <c r="M230" s="243">
        <v>1354</v>
      </c>
      <c r="N230" s="271">
        <v>866</v>
      </c>
      <c r="O230" s="242">
        <f t="shared" si="127"/>
        <v>22220</v>
      </c>
      <c r="P230" s="242">
        <f t="shared" si="128"/>
        <v>0</v>
      </c>
      <c r="Q230" s="244"/>
      <c r="R230" s="244"/>
      <c r="S230" s="245">
        <f t="shared" si="129"/>
        <v>0</v>
      </c>
      <c r="T230" s="244"/>
      <c r="U230" s="244">
        <f t="shared" si="130"/>
        <v>1000</v>
      </c>
      <c r="V230" s="244">
        <v>100</v>
      </c>
      <c r="W230" s="244"/>
    </row>
    <row r="231" spans="1:23" s="286" customFormat="1" ht="24.95" customHeight="1">
      <c r="A231" s="281"/>
      <c r="B231" s="281"/>
      <c r="C231" s="282" t="s">
        <v>1031</v>
      </c>
      <c r="D231" s="283"/>
      <c r="E231" s="284">
        <f t="shared" ref="E231:W231" si="131">SUM(E223:E230)</f>
        <v>172000</v>
      </c>
      <c r="F231" s="284">
        <f t="shared" si="131"/>
        <v>172000</v>
      </c>
      <c r="G231" s="285">
        <f t="shared" si="131"/>
        <v>239231</v>
      </c>
      <c r="H231" s="285">
        <f t="shared" si="131"/>
        <v>172000</v>
      </c>
      <c r="I231" s="285">
        <f t="shared" si="131"/>
        <v>12246</v>
      </c>
      <c r="J231" s="285">
        <f t="shared" si="131"/>
        <v>8117</v>
      </c>
      <c r="K231" s="285">
        <f t="shared" si="131"/>
        <v>192363</v>
      </c>
      <c r="L231" s="285">
        <f t="shared" si="131"/>
        <v>144700</v>
      </c>
      <c r="M231" s="285">
        <f t="shared" si="131"/>
        <v>11870</v>
      </c>
      <c r="N231" s="285">
        <f t="shared" si="131"/>
        <v>7197</v>
      </c>
      <c r="O231" s="285">
        <f t="shared" si="131"/>
        <v>163767</v>
      </c>
      <c r="P231" s="285">
        <f t="shared" si="131"/>
        <v>27300</v>
      </c>
      <c r="Q231" s="285">
        <f t="shared" si="131"/>
        <v>1380</v>
      </c>
      <c r="R231" s="285">
        <f t="shared" si="131"/>
        <v>920</v>
      </c>
      <c r="S231" s="285">
        <f t="shared" si="131"/>
        <v>29600</v>
      </c>
      <c r="T231" s="285">
        <f t="shared" si="131"/>
        <v>0</v>
      </c>
      <c r="U231" s="285">
        <f t="shared" si="131"/>
        <v>8600</v>
      </c>
      <c r="V231" s="285">
        <f t="shared" si="131"/>
        <v>830</v>
      </c>
      <c r="W231" s="285">
        <f t="shared" si="131"/>
        <v>0</v>
      </c>
    </row>
    <row r="232" spans="1:23" s="246" customFormat="1" ht="24.95" customHeight="1">
      <c r="A232" s="238">
        <v>215</v>
      </c>
      <c r="B232" s="238">
        <v>1065</v>
      </c>
      <c r="C232" s="239" t="s">
        <v>795</v>
      </c>
      <c r="D232" s="238" t="s">
        <v>816</v>
      </c>
      <c r="E232" s="274">
        <v>22000</v>
      </c>
      <c r="F232" s="241">
        <f t="shared" ref="F232:F240" si="132">SUM(E232:E232)</f>
        <v>22000</v>
      </c>
      <c r="G232" s="244" t="s">
        <v>878</v>
      </c>
      <c r="H232" s="270">
        <f t="shared" ref="H232:H240" si="133">F232</f>
        <v>22000</v>
      </c>
      <c r="I232" s="238">
        <v>1615</v>
      </c>
      <c r="J232" s="244">
        <v>1077</v>
      </c>
      <c r="K232" s="242">
        <f t="shared" ref="K232:K240" si="134">H232+I232+J232</f>
        <v>24692</v>
      </c>
      <c r="L232" s="244">
        <v>22000</v>
      </c>
      <c r="M232" s="243">
        <v>1615</v>
      </c>
      <c r="N232" s="271">
        <v>1077</v>
      </c>
      <c r="O232" s="242">
        <f t="shared" ref="O232:O240" si="135">L232+M232+N232</f>
        <v>24692</v>
      </c>
      <c r="P232" s="242">
        <f t="shared" ref="P232:P240" si="136">H232-L232</f>
        <v>0</v>
      </c>
      <c r="Q232" s="244"/>
      <c r="R232" s="244"/>
      <c r="S232" s="245">
        <f t="shared" ref="S232:S240" si="137">P232+Q232+R232</f>
        <v>0</v>
      </c>
      <c r="T232" s="244"/>
      <c r="U232" s="259">
        <f t="shared" ref="U232:U240" si="138">F232/100*5</f>
        <v>1100</v>
      </c>
      <c r="V232" s="244">
        <v>150</v>
      </c>
      <c r="W232" s="244"/>
    </row>
    <row r="233" spans="1:23" s="264" customFormat="1" ht="24.95" customHeight="1">
      <c r="A233" s="238">
        <v>216</v>
      </c>
      <c r="B233" s="255">
        <v>1066</v>
      </c>
      <c r="C233" s="256" t="s">
        <v>980</v>
      </c>
      <c r="D233" s="255" t="s">
        <v>816</v>
      </c>
      <c r="E233" s="280">
        <v>20000</v>
      </c>
      <c r="F233" s="258">
        <f t="shared" si="132"/>
        <v>20000</v>
      </c>
      <c r="G233" s="259" t="s">
        <v>878</v>
      </c>
      <c r="H233" s="272">
        <f t="shared" si="133"/>
        <v>20000</v>
      </c>
      <c r="I233" s="255">
        <v>1226</v>
      </c>
      <c r="J233" s="259">
        <v>820</v>
      </c>
      <c r="K233" s="260">
        <f t="shared" si="134"/>
        <v>22046</v>
      </c>
      <c r="L233" s="259">
        <v>17800</v>
      </c>
      <c r="M233" s="261">
        <v>1288</v>
      </c>
      <c r="N233" s="273">
        <v>858</v>
      </c>
      <c r="O233" s="260">
        <f t="shared" si="135"/>
        <v>19946</v>
      </c>
      <c r="P233" s="262">
        <f t="shared" si="136"/>
        <v>2200</v>
      </c>
      <c r="Q233" s="259">
        <v>360</v>
      </c>
      <c r="R233" s="259">
        <v>240</v>
      </c>
      <c r="S233" s="263">
        <f t="shared" si="137"/>
        <v>2800</v>
      </c>
      <c r="T233" s="259"/>
      <c r="U233" s="259">
        <f t="shared" si="138"/>
        <v>1000</v>
      </c>
      <c r="V233" s="259">
        <v>20</v>
      </c>
      <c r="W233" s="259"/>
    </row>
    <row r="234" spans="1:23" s="246" customFormat="1" ht="24.95" customHeight="1">
      <c r="A234" s="238">
        <v>217</v>
      </c>
      <c r="B234" s="238">
        <v>1073</v>
      </c>
      <c r="C234" s="239" t="s">
        <v>984</v>
      </c>
      <c r="D234" s="238" t="s">
        <v>816</v>
      </c>
      <c r="E234" s="274">
        <v>24000</v>
      </c>
      <c r="F234" s="241">
        <f t="shared" si="132"/>
        <v>24000</v>
      </c>
      <c r="G234" s="244" t="s">
        <v>878</v>
      </c>
      <c r="H234" s="270">
        <f t="shared" si="133"/>
        <v>24000</v>
      </c>
      <c r="I234" s="238">
        <v>1443</v>
      </c>
      <c r="J234" s="244">
        <v>962</v>
      </c>
      <c r="K234" s="242">
        <f t="shared" si="134"/>
        <v>26405</v>
      </c>
      <c r="L234" s="244">
        <v>24000</v>
      </c>
      <c r="M234" s="243">
        <v>1443</v>
      </c>
      <c r="N234" s="271">
        <v>962</v>
      </c>
      <c r="O234" s="242">
        <f t="shared" si="135"/>
        <v>26405</v>
      </c>
      <c r="P234" s="242">
        <f t="shared" si="136"/>
        <v>0</v>
      </c>
      <c r="Q234" s="244"/>
      <c r="R234" s="244"/>
      <c r="S234" s="245">
        <f t="shared" si="137"/>
        <v>0</v>
      </c>
      <c r="T234" s="244"/>
      <c r="U234" s="244">
        <f t="shared" si="138"/>
        <v>1200</v>
      </c>
      <c r="V234" s="244">
        <v>0</v>
      </c>
      <c r="W234" s="244"/>
    </row>
    <row r="235" spans="1:23" s="246" customFormat="1" ht="24.95" customHeight="1">
      <c r="A235" s="238">
        <v>218</v>
      </c>
      <c r="B235" s="238">
        <v>1075</v>
      </c>
      <c r="C235" s="239" t="s">
        <v>986</v>
      </c>
      <c r="D235" s="238" t="s">
        <v>816</v>
      </c>
      <c r="E235" s="274">
        <v>20000</v>
      </c>
      <c r="F235" s="241">
        <f t="shared" si="132"/>
        <v>20000</v>
      </c>
      <c r="G235" s="244" t="s">
        <v>878</v>
      </c>
      <c r="H235" s="270">
        <f t="shared" si="133"/>
        <v>20000</v>
      </c>
      <c r="I235" s="238">
        <v>1536</v>
      </c>
      <c r="J235" s="244">
        <v>1196</v>
      </c>
      <c r="K235" s="242">
        <f t="shared" si="134"/>
        <v>22732</v>
      </c>
      <c r="L235" s="244">
        <v>20000</v>
      </c>
      <c r="M235" s="243">
        <v>1536</v>
      </c>
      <c r="N235" s="271">
        <v>1196</v>
      </c>
      <c r="O235" s="242">
        <f t="shared" si="135"/>
        <v>22732</v>
      </c>
      <c r="P235" s="242">
        <f t="shared" si="136"/>
        <v>0</v>
      </c>
      <c r="Q235" s="244"/>
      <c r="R235" s="244"/>
      <c r="S235" s="245">
        <f t="shared" si="137"/>
        <v>0</v>
      </c>
      <c r="T235" s="244"/>
      <c r="U235" s="259">
        <f t="shared" si="138"/>
        <v>1000</v>
      </c>
      <c r="V235" s="244">
        <v>20</v>
      </c>
      <c r="W235" s="244"/>
    </row>
    <row r="236" spans="1:23" s="246" customFormat="1" ht="24.95" customHeight="1">
      <c r="A236" s="238">
        <v>219</v>
      </c>
      <c r="B236" s="238">
        <v>1076</v>
      </c>
      <c r="C236" s="239" t="s">
        <v>927</v>
      </c>
      <c r="D236" s="238" t="s">
        <v>816</v>
      </c>
      <c r="E236" s="274">
        <v>20000</v>
      </c>
      <c r="F236" s="241">
        <f t="shared" si="132"/>
        <v>20000</v>
      </c>
      <c r="G236" s="244" t="s">
        <v>878</v>
      </c>
      <c r="H236" s="270">
        <f t="shared" si="133"/>
        <v>20000</v>
      </c>
      <c r="I236" s="238">
        <v>1727</v>
      </c>
      <c r="J236" s="244">
        <v>1151</v>
      </c>
      <c r="K236" s="242">
        <f t="shared" si="134"/>
        <v>22878</v>
      </c>
      <c r="L236" s="244">
        <v>20000</v>
      </c>
      <c r="M236" s="243">
        <v>1727</v>
      </c>
      <c r="N236" s="271">
        <v>1151</v>
      </c>
      <c r="O236" s="242">
        <f t="shared" si="135"/>
        <v>22878</v>
      </c>
      <c r="P236" s="242">
        <f t="shared" si="136"/>
        <v>0</v>
      </c>
      <c r="Q236" s="244"/>
      <c r="R236" s="244"/>
      <c r="S236" s="245">
        <f t="shared" si="137"/>
        <v>0</v>
      </c>
      <c r="T236" s="244"/>
      <c r="U236" s="244">
        <f t="shared" si="138"/>
        <v>1000</v>
      </c>
      <c r="V236" s="244">
        <v>30</v>
      </c>
      <c r="W236" s="244"/>
    </row>
    <row r="237" spans="1:23" s="246" customFormat="1" ht="24.95" customHeight="1">
      <c r="A237" s="238">
        <v>220</v>
      </c>
      <c r="B237" s="238">
        <v>1078</v>
      </c>
      <c r="C237" s="239" t="s">
        <v>768</v>
      </c>
      <c r="D237" s="238" t="s">
        <v>816</v>
      </c>
      <c r="E237" s="274">
        <v>24000</v>
      </c>
      <c r="F237" s="241">
        <f t="shared" si="132"/>
        <v>24000</v>
      </c>
      <c r="G237" s="244" t="s">
        <v>878</v>
      </c>
      <c r="H237" s="270">
        <f t="shared" si="133"/>
        <v>24000</v>
      </c>
      <c r="I237" s="238">
        <v>1536</v>
      </c>
      <c r="J237" s="244">
        <v>1024</v>
      </c>
      <c r="K237" s="242">
        <f t="shared" si="134"/>
        <v>26560</v>
      </c>
      <c r="L237" s="244">
        <v>24000</v>
      </c>
      <c r="M237" s="243">
        <v>2280</v>
      </c>
      <c r="N237" s="271">
        <v>1024</v>
      </c>
      <c r="O237" s="242">
        <f t="shared" si="135"/>
        <v>27304</v>
      </c>
      <c r="P237" s="242">
        <f t="shared" si="136"/>
        <v>0</v>
      </c>
      <c r="Q237" s="244"/>
      <c r="R237" s="244"/>
      <c r="S237" s="245">
        <f t="shared" si="137"/>
        <v>0</v>
      </c>
      <c r="T237" s="244"/>
      <c r="U237" s="259">
        <f t="shared" si="138"/>
        <v>1200</v>
      </c>
      <c r="V237" s="244">
        <v>160</v>
      </c>
      <c r="W237" s="244"/>
    </row>
    <row r="238" spans="1:23" s="246" customFormat="1" ht="24.95" customHeight="1">
      <c r="A238" s="238">
        <v>221</v>
      </c>
      <c r="B238" s="238">
        <v>1079</v>
      </c>
      <c r="C238" s="239" t="s">
        <v>440</v>
      </c>
      <c r="D238" s="238" t="s">
        <v>816</v>
      </c>
      <c r="E238" s="274">
        <v>20000</v>
      </c>
      <c r="F238" s="241">
        <f t="shared" si="132"/>
        <v>20000</v>
      </c>
      <c r="G238" s="244" t="s">
        <v>878</v>
      </c>
      <c r="H238" s="270">
        <f t="shared" si="133"/>
        <v>20000</v>
      </c>
      <c r="I238" s="238">
        <v>2100</v>
      </c>
      <c r="J238" s="244">
        <v>1400</v>
      </c>
      <c r="K238" s="242">
        <f t="shared" si="134"/>
        <v>23500</v>
      </c>
      <c r="L238" s="244">
        <v>20000</v>
      </c>
      <c r="M238" s="243">
        <v>2100</v>
      </c>
      <c r="N238" s="271">
        <v>1400</v>
      </c>
      <c r="O238" s="242">
        <f t="shared" si="135"/>
        <v>23500</v>
      </c>
      <c r="P238" s="242">
        <f t="shared" si="136"/>
        <v>0</v>
      </c>
      <c r="Q238" s="244"/>
      <c r="R238" s="244"/>
      <c r="S238" s="245">
        <f t="shared" si="137"/>
        <v>0</v>
      </c>
      <c r="T238" s="244"/>
      <c r="U238" s="259">
        <f t="shared" si="138"/>
        <v>1000</v>
      </c>
      <c r="V238" s="244">
        <v>10</v>
      </c>
      <c r="W238" s="244"/>
    </row>
    <row r="239" spans="1:23" s="246" customFormat="1" ht="24.95" customHeight="1">
      <c r="A239" s="238">
        <v>222</v>
      </c>
      <c r="B239" s="238">
        <v>1091</v>
      </c>
      <c r="C239" s="239" t="s">
        <v>993</v>
      </c>
      <c r="D239" s="252">
        <v>40214</v>
      </c>
      <c r="E239" s="274">
        <v>24000</v>
      </c>
      <c r="F239" s="241">
        <f t="shared" si="132"/>
        <v>24000</v>
      </c>
      <c r="G239" s="244" t="s">
        <v>880</v>
      </c>
      <c r="H239" s="270">
        <f t="shared" si="133"/>
        <v>24000</v>
      </c>
      <c r="I239" s="238">
        <v>1566</v>
      </c>
      <c r="J239" s="244">
        <v>1045</v>
      </c>
      <c r="K239" s="242">
        <f t="shared" si="134"/>
        <v>26611</v>
      </c>
      <c r="L239" s="244">
        <v>24000</v>
      </c>
      <c r="M239" s="243">
        <v>1566</v>
      </c>
      <c r="N239" s="271">
        <v>1045</v>
      </c>
      <c r="O239" s="242">
        <f t="shared" si="135"/>
        <v>26611</v>
      </c>
      <c r="P239" s="242">
        <f t="shared" si="136"/>
        <v>0</v>
      </c>
      <c r="Q239" s="244"/>
      <c r="R239" s="244"/>
      <c r="S239" s="245">
        <f t="shared" si="137"/>
        <v>0</v>
      </c>
      <c r="T239" s="244"/>
      <c r="U239" s="259">
        <f t="shared" si="138"/>
        <v>1200</v>
      </c>
      <c r="V239" s="244">
        <v>170</v>
      </c>
      <c r="W239" s="244"/>
    </row>
    <row r="240" spans="1:23" s="246" customFormat="1" ht="24.95" customHeight="1">
      <c r="A240" s="238">
        <v>223</v>
      </c>
      <c r="B240" s="238">
        <v>1092</v>
      </c>
      <c r="C240" s="239" t="s">
        <v>994</v>
      </c>
      <c r="D240" s="252">
        <v>40214</v>
      </c>
      <c r="E240" s="274">
        <v>24000</v>
      </c>
      <c r="F240" s="241">
        <f t="shared" si="132"/>
        <v>24000</v>
      </c>
      <c r="G240" s="244" t="s">
        <v>880</v>
      </c>
      <c r="H240" s="270">
        <f t="shared" si="133"/>
        <v>24000</v>
      </c>
      <c r="I240" s="238">
        <v>2050</v>
      </c>
      <c r="J240" s="244">
        <v>1368</v>
      </c>
      <c r="K240" s="242">
        <f t="shared" si="134"/>
        <v>27418</v>
      </c>
      <c r="L240" s="244">
        <v>24000</v>
      </c>
      <c r="M240" s="243">
        <v>2050</v>
      </c>
      <c r="N240" s="271">
        <v>1368</v>
      </c>
      <c r="O240" s="242">
        <f t="shared" si="135"/>
        <v>27418</v>
      </c>
      <c r="P240" s="242">
        <f t="shared" si="136"/>
        <v>0</v>
      </c>
      <c r="Q240" s="244"/>
      <c r="R240" s="244"/>
      <c r="S240" s="245">
        <f t="shared" si="137"/>
        <v>0</v>
      </c>
      <c r="T240" s="244"/>
      <c r="U240" s="259">
        <f t="shared" si="138"/>
        <v>1200</v>
      </c>
      <c r="V240" s="244">
        <v>80</v>
      </c>
      <c r="W240" s="244"/>
    </row>
    <row r="241" spans="1:23" s="251" customFormat="1" ht="24.95" customHeight="1">
      <c r="A241" s="247"/>
      <c r="B241" s="253"/>
      <c r="C241" s="248" t="s">
        <v>808</v>
      </c>
      <c r="D241" s="253"/>
      <c r="E241" s="249">
        <f t="shared" ref="E241:W241" si="139">SUM(E232:E240)</f>
        <v>198000</v>
      </c>
      <c r="F241" s="249">
        <f t="shared" si="139"/>
        <v>198000</v>
      </c>
      <c r="G241" s="250">
        <f t="shared" si="139"/>
        <v>0</v>
      </c>
      <c r="H241" s="250">
        <f t="shared" si="139"/>
        <v>198000</v>
      </c>
      <c r="I241" s="250">
        <f t="shared" si="139"/>
        <v>14799</v>
      </c>
      <c r="J241" s="250">
        <f t="shared" si="139"/>
        <v>10043</v>
      </c>
      <c r="K241" s="250">
        <f t="shared" si="139"/>
        <v>222842</v>
      </c>
      <c r="L241" s="250">
        <f t="shared" si="139"/>
        <v>195800</v>
      </c>
      <c r="M241" s="250">
        <f t="shared" si="139"/>
        <v>15605</v>
      </c>
      <c r="N241" s="250">
        <f t="shared" si="139"/>
        <v>10081</v>
      </c>
      <c r="O241" s="250">
        <f t="shared" si="139"/>
        <v>221486</v>
      </c>
      <c r="P241" s="250">
        <f t="shared" si="139"/>
        <v>2200</v>
      </c>
      <c r="Q241" s="250">
        <f t="shared" si="139"/>
        <v>360</v>
      </c>
      <c r="R241" s="250">
        <f t="shared" si="139"/>
        <v>240</v>
      </c>
      <c r="S241" s="250">
        <f t="shared" si="139"/>
        <v>2800</v>
      </c>
      <c r="T241" s="250">
        <f t="shared" si="139"/>
        <v>0</v>
      </c>
      <c r="U241" s="250">
        <f t="shared" si="139"/>
        <v>9900</v>
      </c>
      <c r="V241" s="250">
        <f t="shared" si="139"/>
        <v>640</v>
      </c>
      <c r="W241" s="250">
        <f t="shared" si="139"/>
        <v>0</v>
      </c>
    </row>
    <row r="242" spans="1:23" s="246" customFormat="1" ht="24.95" customHeight="1">
      <c r="A242" s="238">
        <v>224</v>
      </c>
      <c r="B242" s="238">
        <v>1111</v>
      </c>
      <c r="C242" s="239" t="s">
        <v>632</v>
      </c>
      <c r="D242" s="252">
        <v>38420</v>
      </c>
      <c r="E242" s="240">
        <v>20000</v>
      </c>
      <c r="F242" s="241">
        <f t="shared" ref="F242:F271" si="140">SUM(E242:E242)</f>
        <v>20000</v>
      </c>
      <c r="G242" s="265">
        <v>38749</v>
      </c>
      <c r="H242" s="270">
        <f t="shared" ref="H242:H271" si="141">F242</f>
        <v>20000</v>
      </c>
      <c r="I242" s="238">
        <f t="shared" ref="I242:I271" si="142">M242</f>
        <v>1254</v>
      </c>
      <c r="J242" s="244">
        <f t="shared" ref="J242:J271" si="143">N242</f>
        <v>510</v>
      </c>
      <c r="K242" s="242">
        <f t="shared" ref="K242:K271" si="144">H242+I242+J242</f>
        <v>21764</v>
      </c>
      <c r="L242" s="244">
        <v>20000</v>
      </c>
      <c r="M242" s="243">
        <v>1254</v>
      </c>
      <c r="N242" s="271">
        <v>510</v>
      </c>
      <c r="O242" s="242">
        <f t="shared" ref="O242:O271" si="145">L242+M242+N242</f>
        <v>21764</v>
      </c>
      <c r="P242" s="242">
        <f t="shared" ref="P242:P271" si="146">H242-L242</f>
        <v>0</v>
      </c>
      <c r="Q242" s="244"/>
      <c r="R242" s="244"/>
      <c r="S242" s="245">
        <f t="shared" ref="S242:S271" si="147">P242+Q242+R242</f>
        <v>0</v>
      </c>
      <c r="T242" s="244"/>
      <c r="U242" s="244">
        <f t="shared" ref="U242:U271" si="148">F242/100*5</f>
        <v>1000</v>
      </c>
      <c r="V242" s="244">
        <v>270</v>
      </c>
      <c r="W242" s="244"/>
    </row>
    <row r="243" spans="1:23" s="246" customFormat="1" ht="24.95" customHeight="1">
      <c r="A243" s="238">
        <v>225</v>
      </c>
      <c r="B243" s="238">
        <v>1112</v>
      </c>
      <c r="C243" s="239" t="s">
        <v>779</v>
      </c>
      <c r="D243" s="252">
        <v>38420</v>
      </c>
      <c r="E243" s="240">
        <v>15000</v>
      </c>
      <c r="F243" s="241">
        <f t="shared" si="140"/>
        <v>15000</v>
      </c>
      <c r="G243" s="265">
        <v>38749</v>
      </c>
      <c r="H243" s="270">
        <f t="shared" si="141"/>
        <v>15000</v>
      </c>
      <c r="I243" s="238">
        <f t="shared" si="142"/>
        <v>1239</v>
      </c>
      <c r="J243" s="244">
        <f t="shared" si="143"/>
        <v>612</v>
      </c>
      <c r="K243" s="242">
        <f t="shared" si="144"/>
        <v>16851</v>
      </c>
      <c r="L243" s="244">
        <v>15000</v>
      </c>
      <c r="M243" s="243">
        <v>1239</v>
      </c>
      <c r="N243" s="271">
        <v>612</v>
      </c>
      <c r="O243" s="242">
        <f t="shared" si="145"/>
        <v>16851</v>
      </c>
      <c r="P243" s="242">
        <f t="shared" si="146"/>
        <v>0</v>
      </c>
      <c r="Q243" s="244"/>
      <c r="R243" s="244"/>
      <c r="S243" s="245">
        <f t="shared" si="147"/>
        <v>0</v>
      </c>
      <c r="T243" s="244"/>
      <c r="U243" s="244">
        <f t="shared" si="148"/>
        <v>750</v>
      </c>
      <c r="V243" s="244">
        <v>270</v>
      </c>
      <c r="W243" s="244"/>
    </row>
    <row r="244" spans="1:23" s="246" customFormat="1" ht="24.95" customHeight="1">
      <c r="A244" s="238">
        <v>226</v>
      </c>
      <c r="B244" s="238">
        <v>1113</v>
      </c>
      <c r="C244" s="239" t="s">
        <v>1007</v>
      </c>
      <c r="D244" s="252">
        <v>38420</v>
      </c>
      <c r="E244" s="240">
        <v>20000</v>
      </c>
      <c r="F244" s="241">
        <f t="shared" si="140"/>
        <v>20000</v>
      </c>
      <c r="G244" s="265">
        <v>38749</v>
      </c>
      <c r="H244" s="270">
        <f t="shared" si="141"/>
        <v>20000</v>
      </c>
      <c r="I244" s="238">
        <f t="shared" si="142"/>
        <v>1256</v>
      </c>
      <c r="J244" s="244">
        <f t="shared" si="143"/>
        <v>983</v>
      </c>
      <c r="K244" s="242">
        <f t="shared" si="144"/>
        <v>22239</v>
      </c>
      <c r="L244" s="244">
        <v>20000</v>
      </c>
      <c r="M244" s="243">
        <v>1256</v>
      </c>
      <c r="N244" s="271">
        <v>983</v>
      </c>
      <c r="O244" s="242">
        <f t="shared" si="145"/>
        <v>22239</v>
      </c>
      <c r="P244" s="242">
        <f t="shared" si="146"/>
        <v>0</v>
      </c>
      <c r="Q244" s="244"/>
      <c r="R244" s="244"/>
      <c r="S244" s="245">
        <f t="shared" si="147"/>
        <v>0</v>
      </c>
      <c r="T244" s="244"/>
      <c r="U244" s="244">
        <f t="shared" si="148"/>
        <v>1000</v>
      </c>
      <c r="V244" s="244">
        <v>260</v>
      </c>
      <c r="W244" s="244"/>
    </row>
    <row r="245" spans="1:23" s="246" customFormat="1" ht="24.95" customHeight="1">
      <c r="A245" s="238">
        <v>227</v>
      </c>
      <c r="B245" s="238">
        <v>1114</v>
      </c>
      <c r="C245" s="239" t="s">
        <v>1008</v>
      </c>
      <c r="D245" s="252">
        <v>38420</v>
      </c>
      <c r="E245" s="240">
        <v>20000</v>
      </c>
      <c r="F245" s="241">
        <f t="shared" si="140"/>
        <v>20000</v>
      </c>
      <c r="G245" s="265">
        <v>38749</v>
      </c>
      <c r="H245" s="270">
        <f t="shared" si="141"/>
        <v>20000</v>
      </c>
      <c r="I245" s="238">
        <f t="shared" si="142"/>
        <v>1253</v>
      </c>
      <c r="J245" s="244">
        <f t="shared" si="143"/>
        <v>840</v>
      </c>
      <c r="K245" s="242">
        <f t="shared" si="144"/>
        <v>22093</v>
      </c>
      <c r="L245" s="244">
        <v>20000</v>
      </c>
      <c r="M245" s="243">
        <v>1253</v>
      </c>
      <c r="N245" s="271">
        <v>840</v>
      </c>
      <c r="O245" s="242">
        <f t="shared" si="145"/>
        <v>22093</v>
      </c>
      <c r="P245" s="242">
        <f t="shared" si="146"/>
        <v>0</v>
      </c>
      <c r="Q245" s="244"/>
      <c r="R245" s="244"/>
      <c r="S245" s="245">
        <f t="shared" si="147"/>
        <v>0</v>
      </c>
      <c r="T245" s="244"/>
      <c r="U245" s="244">
        <f t="shared" si="148"/>
        <v>1000</v>
      </c>
      <c r="V245" s="244">
        <v>270</v>
      </c>
      <c r="W245" s="244"/>
    </row>
    <row r="246" spans="1:23" s="246" customFormat="1" ht="24.95" customHeight="1">
      <c r="A246" s="238">
        <v>228</v>
      </c>
      <c r="B246" s="238">
        <v>1115</v>
      </c>
      <c r="C246" s="239" t="s">
        <v>1009</v>
      </c>
      <c r="D246" s="252">
        <v>38420</v>
      </c>
      <c r="E246" s="240">
        <v>20000</v>
      </c>
      <c r="F246" s="241">
        <f t="shared" si="140"/>
        <v>20000</v>
      </c>
      <c r="G246" s="265">
        <v>38749</v>
      </c>
      <c r="H246" s="270">
        <f t="shared" si="141"/>
        <v>20000</v>
      </c>
      <c r="I246" s="238">
        <f t="shared" si="142"/>
        <v>1255</v>
      </c>
      <c r="J246" s="244">
        <f t="shared" si="143"/>
        <v>842</v>
      </c>
      <c r="K246" s="242">
        <f t="shared" si="144"/>
        <v>22097</v>
      </c>
      <c r="L246" s="244">
        <v>20000</v>
      </c>
      <c r="M246" s="243">
        <v>1255</v>
      </c>
      <c r="N246" s="271">
        <v>842</v>
      </c>
      <c r="O246" s="242">
        <f t="shared" si="145"/>
        <v>22097</v>
      </c>
      <c r="P246" s="242">
        <f t="shared" si="146"/>
        <v>0</v>
      </c>
      <c r="Q246" s="244"/>
      <c r="R246" s="244"/>
      <c r="S246" s="245">
        <f t="shared" si="147"/>
        <v>0</v>
      </c>
      <c r="T246" s="244"/>
      <c r="U246" s="244">
        <f t="shared" si="148"/>
        <v>1000</v>
      </c>
      <c r="V246" s="244">
        <v>270</v>
      </c>
      <c r="W246" s="244"/>
    </row>
    <row r="247" spans="1:23" s="246" customFormat="1" ht="24.95" customHeight="1">
      <c r="A247" s="238">
        <v>229</v>
      </c>
      <c r="B247" s="238">
        <v>1116</v>
      </c>
      <c r="C247" s="239" t="s">
        <v>1010</v>
      </c>
      <c r="D247" s="252">
        <v>38420</v>
      </c>
      <c r="E247" s="240">
        <v>18000</v>
      </c>
      <c r="F247" s="241">
        <f t="shared" si="140"/>
        <v>18000</v>
      </c>
      <c r="G247" s="265">
        <v>38749</v>
      </c>
      <c r="H247" s="270">
        <f t="shared" si="141"/>
        <v>18000</v>
      </c>
      <c r="I247" s="238">
        <f t="shared" si="142"/>
        <v>1152</v>
      </c>
      <c r="J247" s="244">
        <f t="shared" si="143"/>
        <v>770</v>
      </c>
      <c r="K247" s="242">
        <f t="shared" si="144"/>
        <v>19922</v>
      </c>
      <c r="L247" s="244">
        <v>18000</v>
      </c>
      <c r="M247" s="243">
        <v>1152</v>
      </c>
      <c r="N247" s="271">
        <v>770</v>
      </c>
      <c r="O247" s="242">
        <f t="shared" si="145"/>
        <v>19922</v>
      </c>
      <c r="P247" s="242">
        <f t="shared" si="146"/>
        <v>0</v>
      </c>
      <c r="Q247" s="244"/>
      <c r="R247" s="244"/>
      <c r="S247" s="245">
        <f t="shared" si="147"/>
        <v>0</v>
      </c>
      <c r="T247" s="244"/>
      <c r="U247" s="244">
        <f t="shared" si="148"/>
        <v>900</v>
      </c>
      <c r="V247" s="244">
        <v>240</v>
      </c>
      <c r="W247" s="244"/>
    </row>
    <row r="248" spans="1:23" s="246" customFormat="1" ht="24.95" customHeight="1">
      <c r="A248" s="238">
        <v>230</v>
      </c>
      <c r="B248" s="238">
        <v>1117</v>
      </c>
      <c r="C248" s="239" t="s">
        <v>1011</v>
      </c>
      <c r="D248" s="252">
        <v>38420</v>
      </c>
      <c r="E248" s="240">
        <v>20000</v>
      </c>
      <c r="F248" s="241">
        <f t="shared" si="140"/>
        <v>20000</v>
      </c>
      <c r="G248" s="265">
        <v>38749</v>
      </c>
      <c r="H248" s="270">
        <f t="shared" si="141"/>
        <v>20000</v>
      </c>
      <c r="I248" s="238">
        <f t="shared" si="142"/>
        <v>1284</v>
      </c>
      <c r="J248" s="244">
        <f t="shared" si="143"/>
        <v>869</v>
      </c>
      <c r="K248" s="242">
        <f t="shared" si="144"/>
        <v>22153</v>
      </c>
      <c r="L248" s="244">
        <v>20000</v>
      </c>
      <c r="M248" s="243">
        <v>1284</v>
      </c>
      <c r="N248" s="271">
        <v>869</v>
      </c>
      <c r="O248" s="242">
        <f t="shared" si="145"/>
        <v>22153</v>
      </c>
      <c r="P248" s="242">
        <f t="shared" si="146"/>
        <v>0</v>
      </c>
      <c r="Q248" s="244"/>
      <c r="R248" s="244"/>
      <c r="S248" s="245">
        <f t="shared" si="147"/>
        <v>0</v>
      </c>
      <c r="T248" s="244"/>
      <c r="U248" s="244">
        <f t="shared" si="148"/>
        <v>1000</v>
      </c>
      <c r="V248" s="244">
        <v>240</v>
      </c>
      <c r="W248" s="244"/>
    </row>
    <row r="249" spans="1:23" s="246" customFormat="1" ht="24.95" customHeight="1">
      <c r="A249" s="238">
        <v>231</v>
      </c>
      <c r="B249" s="238">
        <v>1118</v>
      </c>
      <c r="C249" s="239" t="s">
        <v>956</v>
      </c>
      <c r="D249" s="252">
        <v>38420</v>
      </c>
      <c r="E249" s="240">
        <v>20000</v>
      </c>
      <c r="F249" s="241">
        <f t="shared" si="140"/>
        <v>20000</v>
      </c>
      <c r="G249" s="265">
        <v>38749</v>
      </c>
      <c r="H249" s="270">
        <f t="shared" si="141"/>
        <v>20000</v>
      </c>
      <c r="I249" s="238">
        <f t="shared" si="142"/>
        <v>1258</v>
      </c>
      <c r="J249" s="244">
        <f t="shared" si="143"/>
        <v>845</v>
      </c>
      <c r="K249" s="242">
        <f t="shared" si="144"/>
        <v>22103</v>
      </c>
      <c r="L249" s="244">
        <v>20000</v>
      </c>
      <c r="M249" s="243">
        <v>1258</v>
      </c>
      <c r="N249" s="271">
        <v>845</v>
      </c>
      <c r="O249" s="242">
        <f t="shared" si="145"/>
        <v>22103</v>
      </c>
      <c r="P249" s="242">
        <f t="shared" si="146"/>
        <v>0</v>
      </c>
      <c r="Q249" s="244"/>
      <c r="R249" s="244"/>
      <c r="S249" s="245">
        <f t="shared" si="147"/>
        <v>0</v>
      </c>
      <c r="T249" s="244"/>
      <c r="U249" s="244">
        <f t="shared" si="148"/>
        <v>1000</v>
      </c>
      <c r="V249" s="244">
        <v>270</v>
      </c>
      <c r="W249" s="244"/>
    </row>
    <row r="250" spans="1:23" s="246" customFormat="1" ht="24.95" customHeight="1">
      <c r="A250" s="238">
        <v>232</v>
      </c>
      <c r="B250" s="238">
        <v>1128</v>
      </c>
      <c r="C250" s="239" t="s">
        <v>1019</v>
      </c>
      <c r="D250" s="252">
        <v>39061</v>
      </c>
      <c r="E250" s="240">
        <v>20000</v>
      </c>
      <c r="F250" s="241">
        <f t="shared" si="140"/>
        <v>20000</v>
      </c>
      <c r="G250" s="265">
        <v>39388</v>
      </c>
      <c r="H250" s="270">
        <f t="shared" si="141"/>
        <v>20000</v>
      </c>
      <c r="I250" s="238">
        <f t="shared" si="142"/>
        <v>1295</v>
      </c>
      <c r="J250" s="244">
        <f t="shared" si="143"/>
        <v>865</v>
      </c>
      <c r="K250" s="242">
        <f t="shared" si="144"/>
        <v>22160</v>
      </c>
      <c r="L250" s="244">
        <v>20000</v>
      </c>
      <c r="M250" s="243">
        <v>1295</v>
      </c>
      <c r="N250" s="271">
        <v>865</v>
      </c>
      <c r="O250" s="242">
        <f t="shared" si="145"/>
        <v>22160</v>
      </c>
      <c r="P250" s="242">
        <f t="shared" si="146"/>
        <v>0</v>
      </c>
      <c r="Q250" s="244"/>
      <c r="R250" s="244"/>
      <c r="S250" s="245">
        <f t="shared" si="147"/>
        <v>0</v>
      </c>
      <c r="T250" s="244"/>
      <c r="U250" s="244">
        <f t="shared" si="148"/>
        <v>1000</v>
      </c>
      <c r="V250" s="244">
        <v>210</v>
      </c>
      <c r="W250" s="244"/>
    </row>
    <row r="251" spans="1:23" s="246" customFormat="1" ht="24.95" customHeight="1">
      <c r="A251" s="238">
        <v>233</v>
      </c>
      <c r="B251" s="238">
        <v>1133</v>
      </c>
      <c r="C251" s="239" t="s">
        <v>681</v>
      </c>
      <c r="D251" s="252">
        <v>38758</v>
      </c>
      <c r="E251" s="240">
        <v>24000</v>
      </c>
      <c r="F251" s="241">
        <f t="shared" si="140"/>
        <v>24000</v>
      </c>
      <c r="G251" s="265">
        <v>39084</v>
      </c>
      <c r="H251" s="270">
        <f t="shared" si="141"/>
        <v>24000</v>
      </c>
      <c r="I251" s="238">
        <f t="shared" si="142"/>
        <v>1705</v>
      </c>
      <c r="J251" s="244">
        <f t="shared" si="143"/>
        <v>804</v>
      </c>
      <c r="K251" s="242">
        <f t="shared" si="144"/>
        <v>26509</v>
      </c>
      <c r="L251" s="244">
        <v>24000</v>
      </c>
      <c r="M251" s="243">
        <v>1705</v>
      </c>
      <c r="N251" s="271">
        <v>804</v>
      </c>
      <c r="O251" s="242">
        <f t="shared" si="145"/>
        <v>26509</v>
      </c>
      <c r="P251" s="242">
        <f t="shared" si="146"/>
        <v>0</v>
      </c>
      <c r="Q251" s="244"/>
      <c r="R251" s="244"/>
      <c r="S251" s="245">
        <f t="shared" si="147"/>
        <v>0</v>
      </c>
      <c r="T251" s="244"/>
      <c r="U251" s="244">
        <f t="shared" si="148"/>
        <v>1200</v>
      </c>
      <c r="V251" s="244">
        <v>240</v>
      </c>
      <c r="W251" s="244"/>
    </row>
    <row r="252" spans="1:23" s="246" customFormat="1" ht="24.95" customHeight="1">
      <c r="A252" s="238">
        <v>234</v>
      </c>
      <c r="B252" s="238">
        <v>1145</v>
      </c>
      <c r="C252" s="239" t="s">
        <v>997</v>
      </c>
      <c r="D252" s="238" t="s">
        <v>810</v>
      </c>
      <c r="E252" s="240">
        <v>24000</v>
      </c>
      <c r="F252" s="241">
        <f t="shared" si="140"/>
        <v>24000</v>
      </c>
      <c r="G252" s="244" t="s">
        <v>888</v>
      </c>
      <c r="H252" s="270">
        <f t="shared" si="141"/>
        <v>24000</v>
      </c>
      <c r="I252" s="238">
        <f t="shared" si="142"/>
        <v>1492</v>
      </c>
      <c r="J252" s="244">
        <f t="shared" si="143"/>
        <v>996</v>
      </c>
      <c r="K252" s="242">
        <f t="shared" si="144"/>
        <v>26488</v>
      </c>
      <c r="L252" s="244">
        <v>24000</v>
      </c>
      <c r="M252" s="243">
        <v>1492</v>
      </c>
      <c r="N252" s="271">
        <v>996</v>
      </c>
      <c r="O252" s="242">
        <f t="shared" si="145"/>
        <v>26488</v>
      </c>
      <c r="P252" s="242">
        <f t="shared" si="146"/>
        <v>0</v>
      </c>
      <c r="Q252" s="244"/>
      <c r="R252" s="244"/>
      <c r="S252" s="245">
        <f t="shared" si="147"/>
        <v>0</v>
      </c>
      <c r="T252" s="244"/>
      <c r="U252" s="244">
        <f t="shared" si="148"/>
        <v>1200</v>
      </c>
      <c r="V252" s="244">
        <v>260</v>
      </c>
      <c r="W252" s="244"/>
    </row>
    <row r="253" spans="1:23" s="246" customFormat="1" ht="24.95" customHeight="1">
      <c r="A253" s="238">
        <v>235</v>
      </c>
      <c r="B253" s="238">
        <v>1146</v>
      </c>
      <c r="C253" s="239" t="s">
        <v>730</v>
      </c>
      <c r="D253" s="238" t="s">
        <v>810</v>
      </c>
      <c r="E253" s="240">
        <v>24000</v>
      </c>
      <c r="F253" s="241">
        <f t="shared" si="140"/>
        <v>24000</v>
      </c>
      <c r="G253" s="244" t="s">
        <v>888</v>
      </c>
      <c r="H253" s="270">
        <f t="shared" si="141"/>
        <v>24000</v>
      </c>
      <c r="I253" s="238">
        <f t="shared" si="142"/>
        <v>1490</v>
      </c>
      <c r="J253" s="244">
        <f t="shared" si="143"/>
        <v>1008</v>
      </c>
      <c r="K253" s="242">
        <f t="shared" si="144"/>
        <v>26498</v>
      </c>
      <c r="L253" s="244">
        <v>24000</v>
      </c>
      <c r="M253" s="243">
        <v>1490</v>
      </c>
      <c r="N253" s="271">
        <v>1008</v>
      </c>
      <c r="O253" s="242">
        <f t="shared" si="145"/>
        <v>26498</v>
      </c>
      <c r="P253" s="242">
        <f t="shared" si="146"/>
        <v>0</v>
      </c>
      <c r="Q253" s="244"/>
      <c r="R253" s="244"/>
      <c r="S253" s="245">
        <f t="shared" si="147"/>
        <v>0</v>
      </c>
      <c r="T253" s="244"/>
      <c r="U253" s="244">
        <f t="shared" si="148"/>
        <v>1200</v>
      </c>
      <c r="V253" s="244">
        <v>270</v>
      </c>
      <c r="W253" s="244"/>
    </row>
    <row r="254" spans="1:23" s="246" customFormat="1" ht="24.95" customHeight="1">
      <c r="A254" s="238">
        <v>236</v>
      </c>
      <c r="B254" s="238">
        <v>1147</v>
      </c>
      <c r="C254" s="239" t="s">
        <v>1000</v>
      </c>
      <c r="D254" s="238" t="s">
        <v>810</v>
      </c>
      <c r="E254" s="240">
        <v>24000</v>
      </c>
      <c r="F254" s="241">
        <f t="shared" si="140"/>
        <v>24000</v>
      </c>
      <c r="G254" s="244" t="s">
        <v>888</v>
      </c>
      <c r="H254" s="270">
        <f t="shared" si="141"/>
        <v>24000</v>
      </c>
      <c r="I254" s="238">
        <f t="shared" si="142"/>
        <v>1500</v>
      </c>
      <c r="J254" s="244">
        <f t="shared" si="143"/>
        <v>994</v>
      </c>
      <c r="K254" s="242">
        <f t="shared" si="144"/>
        <v>26494</v>
      </c>
      <c r="L254" s="244">
        <v>24000</v>
      </c>
      <c r="M254" s="243">
        <v>1500</v>
      </c>
      <c r="N254" s="271">
        <v>994</v>
      </c>
      <c r="O254" s="242">
        <f t="shared" si="145"/>
        <v>26494</v>
      </c>
      <c r="P254" s="242">
        <f t="shared" si="146"/>
        <v>0</v>
      </c>
      <c r="Q254" s="244"/>
      <c r="R254" s="244"/>
      <c r="S254" s="245">
        <f t="shared" si="147"/>
        <v>0</v>
      </c>
      <c r="T254" s="244"/>
      <c r="U254" s="244">
        <f t="shared" si="148"/>
        <v>1200</v>
      </c>
      <c r="V254" s="244">
        <v>260</v>
      </c>
      <c r="W254" s="244"/>
    </row>
    <row r="255" spans="1:23" s="246" customFormat="1" ht="24.95" customHeight="1">
      <c r="A255" s="238">
        <v>237</v>
      </c>
      <c r="B255" s="238">
        <v>1151</v>
      </c>
      <c r="C255" s="239" t="s">
        <v>1033</v>
      </c>
      <c r="D255" s="238" t="s">
        <v>816</v>
      </c>
      <c r="E255" s="240">
        <v>24000</v>
      </c>
      <c r="F255" s="241">
        <f t="shared" si="140"/>
        <v>24000</v>
      </c>
      <c r="G255" s="244" t="s">
        <v>878</v>
      </c>
      <c r="H255" s="270">
        <f t="shared" si="141"/>
        <v>24000</v>
      </c>
      <c r="I255" s="238">
        <f t="shared" si="142"/>
        <v>1707</v>
      </c>
      <c r="J255" s="244">
        <f t="shared" si="143"/>
        <v>1132</v>
      </c>
      <c r="K255" s="242">
        <f t="shared" si="144"/>
        <v>26839</v>
      </c>
      <c r="L255" s="244">
        <v>24000</v>
      </c>
      <c r="M255" s="243">
        <v>1707</v>
      </c>
      <c r="N255" s="271">
        <v>1132</v>
      </c>
      <c r="O255" s="242">
        <f t="shared" si="145"/>
        <v>26839</v>
      </c>
      <c r="P255" s="242">
        <f t="shared" si="146"/>
        <v>0</v>
      </c>
      <c r="Q255" s="244"/>
      <c r="R255" s="244"/>
      <c r="S255" s="245">
        <f t="shared" si="147"/>
        <v>0</v>
      </c>
      <c r="T255" s="244"/>
      <c r="U255" s="244">
        <f t="shared" si="148"/>
        <v>1200</v>
      </c>
      <c r="V255" s="244">
        <v>140</v>
      </c>
      <c r="W255" s="244"/>
    </row>
    <row r="256" spans="1:23" s="246" customFormat="1" ht="24.95" customHeight="1">
      <c r="A256" s="238">
        <v>238</v>
      </c>
      <c r="B256" s="238">
        <v>1156</v>
      </c>
      <c r="C256" s="239" t="s">
        <v>1013</v>
      </c>
      <c r="D256" s="238" t="s">
        <v>816</v>
      </c>
      <c r="E256" s="240">
        <v>18000</v>
      </c>
      <c r="F256" s="241">
        <f t="shared" si="140"/>
        <v>18000</v>
      </c>
      <c r="G256" s="244" t="s">
        <v>878</v>
      </c>
      <c r="H256" s="270">
        <f t="shared" si="141"/>
        <v>18000</v>
      </c>
      <c r="I256" s="238">
        <f t="shared" si="142"/>
        <v>1194</v>
      </c>
      <c r="J256" s="244">
        <f t="shared" si="143"/>
        <v>796</v>
      </c>
      <c r="K256" s="242">
        <f t="shared" si="144"/>
        <v>19990</v>
      </c>
      <c r="L256" s="244">
        <v>18000</v>
      </c>
      <c r="M256" s="243">
        <v>1194</v>
      </c>
      <c r="N256" s="271">
        <v>796</v>
      </c>
      <c r="O256" s="242">
        <f t="shared" si="145"/>
        <v>19990</v>
      </c>
      <c r="P256" s="242">
        <f t="shared" si="146"/>
        <v>0</v>
      </c>
      <c r="Q256" s="244"/>
      <c r="R256" s="244"/>
      <c r="S256" s="245">
        <f t="shared" si="147"/>
        <v>0</v>
      </c>
      <c r="T256" s="244"/>
      <c r="U256" s="244">
        <f t="shared" si="148"/>
        <v>900</v>
      </c>
      <c r="V256" s="244">
        <v>100</v>
      </c>
      <c r="W256" s="244"/>
    </row>
    <row r="257" spans="1:23" s="246" customFormat="1" ht="24.95" customHeight="1">
      <c r="A257" s="238">
        <v>239</v>
      </c>
      <c r="B257" s="238">
        <v>1158</v>
      </c>
      <c r="C257" s="239" t="s">
        <v>1036</v>
      </c>
      <c r="D257" s="238" t="s">
        <v>816</v>
      </c>
      <c r="E257" s="240">
        <v>24000</v>
      </c>
      <c r="F257" s="241">
        <f t="shared" si="140"/>
        <v>24000</v>
      </c>
      <c r="G257" s="244" t="s">
        <v>878</v>
      </c>
      <c r="H257" s="270">
        <f t="shared" si="141"/>
        <v>24000</v>
      </c>
      <c r="I257" s="238">
        <f t="shared" si="142"/>
        <v>1636</v>
      </c>
      <c r="J257" s="244">
        <f t="shared" si="143"/>
        <v>1091</v>
      </c>
      <c r="K257" s="242">
        <f t="shared" si="144"/>
        <v>26727</v>
      </c>
      <c r="L257" s="244">
        <v>24000</v>
      </c>
      <c r="M257" s="243">
        <v>1636</v>
      </c>
      <c r="N257" s="271">
        <v>1091</v>
      </c>
      <c r="O257" s="242">
        <f t="shared" si="145"/>
        <v>26727</v>
      </c>
      <c r="P257" s="242">
        <f t="shared" si="146"/>
        <v>0</v>
      </c>
      <c r="Q257" s="244"/>
      <c r="R257" s="244"/>
      <c r="S257" s="245">
        <f t="shared" si="147"/>
        <v>0</v>
      </c>
      <c r="T257" s="244"/>
      <c r="U257" s="244">
        <f t="shared" si="148"/>
        <v>1200</v>
      </c>
      <c r="V257" s="244">
        <v>220</v>
      </c>
      <c r="W257" s="244"/>
    </row>
    <row r="258" spans="1:23" s="246" customFormat="1" ht="24.95" customHeight="1">
      <c r="A258" s="238">
        <v>240</v>
      </c>
      <c r="B258" s="238">
        <v>1163</v>
      </c>
      <c r="C258" s="239" t="s">
        <v>393</v>
      </c>
      <c r="D258" s="252" t="s">
        <v>898</v>
      </c>
      <c r="E258" s="240">
        <v>25000</v>
      </c>
      <c r="F258" s="241">
        <f t="shared" si="140"/>
        <v>25000</v>
      </c>
      <c r="G258" s="244" t="s">
        <v>880</v>
      </c>
      <c r="H258" s="270">
        <f t="shared" si="141"/>
        <v>25000</v>
      </c>
      <c r="I258" s="238">
        <f t="shared" si="142"/>
        <v>1594</v>
      </c>
      <c r="J258" s="244">
        <f t="shared" si="143"/>
        <v>1061</v>
      </c>
      <c r="K258" s="242">
        <f t="shared" si="144"/>
        <v>27655</v>
      </c>
      <c r="L258" s="244">
        <v>25000</v>
      </c>
      <c r="M258" s="243">
        <v>1594</v>
      </c>
      <c r="N258" s="271">
        <v>1061</v>
      </c>
      <c r="O258" s="242">
        <f t="shared" si="145"/>
        <v>27655</v>
      </c>
      <c r="P258" s="242">
        <f t="shared" si="146"/>
        <v>0</v>
      </c>
      <c r="Q258" s="244"/>
      <c r="R258" s="244"/>
      <c r="S258" s="245">
        <f t="shared" si="147"/>
        <v>0</v>
      </c>
      <c r="T258" s="244"/>
      <c r="U258" s="244">
        <f t="shared" si="148"/>
        <v>1250</v>
      </c>
      <c r="V258" s="244">
        <v>240</v>
      </c>
      <c r="W258" s="244"/>
    </row>
    <row r="259" spans="1:23" s="246" customFormat="1" ht="24.95" customHeight="1">
      <c r="A259" s="238">
        <v>241</v>
      </c>
      <c r="B259" s="238">
        <v>1164</v>
      </c>
      <c r="C259" s="239" t="s">
        <v>545</v>
      </c>
      <c r="D259" s="252" t="s">
        <v>898</v>
      </c>
      <c r="E259" s="240">
        <v>25000</v>
      </c>
      <c r="F259" s="241">
        <f t="shared" si="140"/>
        <v>25000</v>
      </c>
      <c r="G259" s="244" t="s">
        <v>880</v>
      </c>
      <c r="H259" s="270">
        <f t="shared" si="141"/>
        <v>25000</v>
      </c>
      <c r="I259" s="238">
        <f t="shared" si="142"/>
        <v>1600</v>
      </c>
      <c r="J259" s="244">
        <f t="shared" si="143"/>
        <v>1066</v>
      </c>
      <c r="K259" s="242">
        <f t="shared" si="144"/>
        <v>27666</v>
      </c>
      <c r="L259" s="244">
        <v>25000</v>
      </c>
      <c r="M259" s="243">
        <v>1600</v>
      </c>
      <c r="N259" s="271">
        <v>1066</v>
      </c>
      <c r="O259" s="242">
        <f t="shared" si="145"/>
        <v>27666</v>
      </c>
      <c r="P259" s="242">
        <f t="shared" si="146"/>
        <v>0</v>
      </c>
      <c r="Q259" s="244"/>
      <c r="R259" s="244"/>
      <c r="S259" s="245">
        <f t="shared" si="147"/>
        <v>0</v>
      </c>
      <c r="T259" s="244"/>
      <c r="U259" s="244">
        <f t="shared" si="148"/>
        <v>1250</v>
      </c>
      <c r="V259" s="244">
        <v>240</v>
      </c>
      <c r="W259" s="244"/>
    </row>
    <row r="260" spans="1:23" s="246" customFormat="1" ht="24.95" customHeight="1">
      <c r="A260" s="238">
        <v>242</v>
      </c>
      <c r="B260" s="238">
        <v>1166</v>
      </c>
      <c r="C260" s="239" t="s">
        <v>937</v>
      </c>
      <c r="D260" s="252" t="s">
        <v>898</v>
      </c>
      <c r="E260" s="240">
        <v>25000</v>
      </c>
      <c r="F260" s="241">
        <f t="shared" si="140"/>
        <v>25000</v>
      </c>
      <c r="G260" s="244" t="s">
        <v>880</v>
      </c>
      <c r="H260" s="270">
        <f t="shared" si="141"/>
        <v>25000</v>
      </c>
      <c r="I260" s="238">
        <f t="shared" si="142"/>
        <v>1694</v>
      </c>
      <c r="J260" s="244">
        <f t="shared" si="143"/>
        <v>1030</v>
      </c>
      <c r="K260" s="242">
        <f t="shared" si="144"/>
        <v>27724</v>
      </c>
      <c r="L260" s="244">
        <v>25000</v>
      </c>
      <c r="M260" s="243">
        <v>1694</v>
      </c>
      <c r="N260" s="271">
        <v>1030</v>
      </c>
      <c r="O260" s="242">
        <f t="shared" si="145"/>
        <v>27724</v>
      </c>
      <c r="P260" s="242">
        <f t="shared" si="146"/>
        <v>0</v>
      </c>
      <c r="Q260" s="244"/>
      <c r="R260" s="244"/>
      <c r="S260" s="245">
        <f t="shared" si="147"/>
        <v>0</v>
      </c>
      <c r="T260" s="244"/>
      <c r="U260" s="244">
        <f t="shared" si="148"/>
        <v>1250</v>
      </c>
      <c r="V260" s="244">
        <v>40</v>
      </c>
      <c r="W260" s="244"/>
    </row>
    <row r="261" spans="1:23" s="246" customFormat="1" ht="24.95" customHeight="1">
      <c r="A261" s="238">
        <v>243</v>
      </c>
      <c r="B261" s="238">
        <v>1167</v>
      </c>
      <c r="C261" s="239" t="s">
        <v>522</v>
      </c>
      <c r="D261" s="252" t="s">
        <v>898</v>
      </c>
      <c r="E261" s="240">
        <v>24000</v>
      </c>
      <c r="F261" s="241">
        <f t="shared" si="140"/>
        <v>24000</v>
      </c>
      <c r="G261" s="244" t="s">
        <v>880</v>
      </c>
      <c r="H261" s="270">
        <f t="shared" si="141"/>
        <v>24000</v>
      </c>
      <c r="I261" s="238">
        <f t="shared" si="142"/>
        <v>1621</v>
      </c>
      <c r="J261" s="244">
        <f t="shared" si="143"/>
        <v>989</v>
      </c>
      <c r="K261" s="242">
        <f t="shared" si="144"/>
        <v>26610</v>
      </c>
      <c r="L261" s="244">
        <v>24000</v>
      </c>
      <c r="M261" s="243">
        <v>1621</v>
      </c>
      <c r="N261" s="271">
        <v>989</v>
      </c>
      <c r="O261" s="242">
        <f t="shared" si="145"/>
        <v>26610</v>
      </c>
      <c r="P261" s="242">
        <f t="shared" si="146"/>
        <v>0</v>
      </c>
      <c r="Q261" s="244"/>
      <c r="R261" s="244"/>
      <c r="S261" s="245">
        <f t="shared" si="147"/>
        <v>0</v>
      </c>
      <c r="T261" s="244"/>
      <c r="U261" s="244">
        <f t="shared" si="148"/>
        <v>1200</v>
      </c>
      <c r="V261" s="244">
        <v>120</v>
      </c>
      <c r="W261" s="244"/>
    </row>
    <row r="262" spans="1:23" s="246" customFormat="1" ht="24.95" customHeight="1">
      <c r="A262" s="238">
        <v>244</v>
      </c>
      <c r="B262" s="238">
        <v>1168</v>
      </c>
      <c r="C262" s="239" t="s">
        <v>1161</v>
      </c>
      <c r="D262" s="238" t="s">
        <v>898</v>
      </c>
      <c r="E262" s="240">
        <v>24000</v>
      </c>
      <c r="F262" s="241">
        <f t="shared" si="140"/>
        <v>24000</v>
      </c>
      <c r="G262" s="265">
        <v>40664</v>
      </c>
      <c r="H262" s="270">
        <f t="shared" si="141"/>
        <v>24000</v>
      </c>
      <c r="I262" s="238">
        <f t="shared" si="142"/>
        <v>647</v>
      </c>
      <c r="J262" s="244">
        <f t="shared" si="143"/>
        <v>426</v>
      </c>
      <c r="K262" s="242">
        <f t="shared" si="144"/>
        <v>25073</v>
      </c>
      <c r="L262" s="244">
        <v>24000</v>
      </c>
      <c r="M262" s="243">
        <v>647</v>
      </c>
      <c r="N262" s="271">
        <v>426</v>
      </c>
      <c r="O262" s="242">
        <f t="shared" si="145"/>
        <v>25073</v>
      </c>
      <c r="P262" s="242">
        <f t="shared" si="146"/>
        <v>0</v>
      </c>
      <c r="Q262" s="244"/>
      <c r="R262" s="244"/>
      <c r="S262" s="245">
        <f t="shared" si="147"/>
        <v>0</v>
      </c>
      <c r="T262" s="244"/>
      <c r="U262" s="244">
        <f t="shared" si="148"/>
        <v>1200</v>
      </c>
      <c r="V262" s="244">
        <v>100</v>
      </c>
      <c r="W262" s="244"/>
    </row>
    <row r="263" spans="1:23" s="246" customFormat="1" ht="24.95" customHeight="1">
      <c r="A263" s="238">
        <v>245</v>
      </c>
      <c r="B263" s="238">
        <v>1183</v>
      </c>
      <c r="C263" s="239" t="s">
        <v>1165</v>
      </c>
      <c r="D263" s="252">
        <v>40402</v>
      </c>
      <c r="E263" s="240">
        <v>24000</v>
      </c>
      <c r="F263" s="241">
        <f t="shared" si="140"/>
        <v>24000</v>
      </c>
      <c r="G263" s="265">
        <v>40394</v>
      </c>
      <c r="H263" s="270">
        <f t="shared" si="141"/>
        <v>24000</v>
      </c>
      <c r="I263" s="238">
        <f t="shared" si="142"/>
        <v>1562</v>
      </c>
      <c r="J263" s="244">
        <f t="shared" si="143"/>
        <v>1040</v>
      </c>
      <c r="K263" s="242">
        <f t="shared" si="144"/>
        <v>26602</v>
      </c>
      <c r="L263" s="244">
        <v>24000</v>
      </c>
      <c r="M263" s="243">
        <v>1562</v>
      </c>
      <c r="N263" s="271">
        <v>1040</v>
      </c>
      <c r="O263" s="242">
        <f t="shared" si="145"/>
        <v>26602</v>
      </c>
      <c r="P263" s="242">
        <f t="shared" si="146"/>
        <v>0</v>
      </c>
      <c r="Q263" s="244"/>
      <c r="R263" s="244"/>
      <c r="S263" s="245">
        <f t="shared" si="147"/>
        <v>0</v>
      </c>
      <c r="T263" s="244"/>
      <c r="U263" s="244">
        <f t="shared" si="148"/>
        <v>1200</v>
      </c>
      <c r="V263" s="244">
        <v>40</v>
      </c>
      <c r="W263" s="244"/>
    </row>
    <row r="264" spans="1:23" s="246" customFormat="1" ht="24.95" customHeight="1">
      <c r="A264" s="238">
        <v>246</v>
      </c>
      <c r="B264" s="238">
        <v>1184</v>
      </c>
      <c r="C264" s="239" t="s">
        <v>1166</v>
      </c>
      <c r="D264" s="252">
        <v>40402</v>
      </c>
      <c r="E264" s="240">
        <v>24000</v>
      </c>
      <c r="F264" s="241">
        <f t="shared" si="140"/>
        <v>24000</v>
      </c>
      <c r="G264" s="265">
        <v>40394</v>
      </c>
      <c r="H264" s="270">
        <f t="shared" si="141"/>
        <v>24000</v>
      </c>
      <c r="I264" s="238">
        <f t="shared" si="142"/>
        <v>2410</v>
      </c>
      <c r="J264" s="244">
        <f t="shared" si="143"/>
        <v>1566</v>
      </c>
      <c r="K264" s="242">
        <f t="shared" si="144"/>
        <v>27976</v>
      </c>
      <c r="L264" s="244">
        <v>24000</v>
      </c>
      <c r="M264" s="243">
        <v>2410</v>
      </c>
      <c r="N264" s="271">
        <v>1566</v>
      </c>
      <c r="O264" s="242">
        <f t="shared" si="145"/>
        <v>27976</v>
      </c>
      <c r="P264" s="242">
        <f t="shared" si="146"/>
        <v>0</v>
      </c>
      <c r="Q264" s="244"/>
      <c r="R264" s="244"/>
      <c r="S264" s="245">
        <f t="shared" si="147"/>
        <v>0</v>
      </c>
      <c r="T264" s="244"/>
      <c r="U264" s="244">
        <f t="shared" si="148"/>
        <v>1200</v>
      </c>
      <c r="V264" s="244">
        <v>110</v>
      </c>
      <c r="W264" s="244"/>
    </row>
    <row r="265" spans="1:23" s="246" customFormat="1" ht="24.95" customHeight="1">
      <c r="A265" s="238">
        <v>247</v>
      </c>
      <c r="B265" s="238">
        <v>1186</v>
      </c>
      <c r="C265" s="239" t="s">
        <v>951</v>
      </c>
      <c r="D265" s="252">
        <v>40402</v>
      </c>
      <c r="E265" s="240">
        <v>24000</v>
      </c>
      <c r="F265" s="241">
        <f t="shared" si="140"/>
        <v>24000</v>
      </c>
      <c r="G265" s="265">
        <v>40394</v>
      </c>
      <c r="H265" s="270">
        <f t="shared" si="141"/>
        <v>24000</v>
      </c>
      <c r="I265" s="238">
        <f t="shared" si="142"/>
        <v>1280</v>
      </c>
      <c r="J265" s="244">
        <f t="shared" si="143"/>
        <v>856</v>
      </c>
      <c r="K265" s="242">
        <f t="shared" si="144"/>
        <v>26136</v>
      </c>
      <c r="L265" s="244">
        <v>24000</v>
      </c>
      <c r="M265" s="243">
        <v>1280</v>
      </c>
      <c r="N265" s="271">
        <v>856</v>
      </c>
      <c r="O265" s="242">
        <f t="shared" si="145"/>
        <v>26136</v>
      </c>
      <c r="P265" s="242">
        <f t="shared" si="146"/>
        <v>0</v>
      </c>
      <c r="Q265" s="244"/>
      <c r="R265" s="244"/>
      <c r="S265" s="245">
        <f t="shared" si="147"/>
        <v>0</v>
      </c>
      <c r="T265" s="244"/>
      <c r="U265" s="244">
        <f t="shared" si="148"/>
        <v>1200</v>
      </c>
      <c r="V265" s="244">
        <v>150</v>
      </c>
      <c r="W265" s="244"/>
    </row>
    <row r="266" spans="1:23" s="264" customFormat="1" ht="24.95" customHeight="1">
      <c r="A266" s="238">
        <v>248</v>
      </c>
      <c r="B266" s="255">
        <v>1206</v>
      </c>
      <c r="C266" s="256" t="s">
        <v>719</v>
      </c>
      <c r="D266" s="255" t="s">
        <v>910</v>
      </c>
      <c r="E266" s="257">
        <v>25000</v>
      </c>
      <c r="F266" s="258">
        <f t="shared" si="140"/>
        <v>25000</v>
      </c>
      <c r="G266" s="259" t="s">
        <v>1218</v>
      </c>
      <c r="H266" s="272">
        <f t="shared" si="141"/>
        <v>25000</v>
      </c>
      <c r="I266" s="238">
        <f t="shared" si="142"/>
        <v>1590</v>
      </c>
      <c r="J266" s="244">
        <f t="shared" si="143"/>
        <v>1060</v>
      </c>
      <c r="K266" s="260">
        <f t="shared" si="144"/>
        <v>27650</v>
      </c>
      <c r="L266" s="259">
        <v>17000</v>
      </c>
      <c r="M266" s="261">
        <v>1590</v>
      </c>
      <c r="N266" s="273">
        <v>1060</v>
      </c>
      <c r="O266" s="260">
        <f t="shared" si="145"/>
        <v>19650</v>
      </c>
      <c r="P266" s="262">
        <f t="shared" si="146"/>
        <v>8000</v>
      </c>
      <c r="Q266" s="259">
        <v>300</v>
      </c>
      <c r="R266" s="259">
        <v>200</v>
      </c>
      <c r="S266" s="263">
        <f t="shared" si="147"/>
        <v>8500</v>
      </c>
      <c r="T266" s="259"/>
      <c r="U266" s="244">
        <f t="shared" si="148"/>
        <v>1250</v>
      </c>
      <c r="V266" s="259">
        <v>0</v>
      </c>
      <c r="W266" s="259"/>
    </row>
    <row r="267" spans="1:23" s="246" customFormat="1" ht="24.95" customHeight="1">
      <c r="A267" s="238">
        <v>249</v>
      </c>
      <c r="B267" s="238">
        <v>1207</v>
      </c>
      <c r="C267" s="239" t="s">
        <v>1181</v>
      </c>
      <c r="D267" s="238" t="s">
        <v>910</v>
      </c>
      <c r="E267" s="240">
        <v>25000</v>
      </c>
      <c r="F267" s="241">
        <f t="shared" si="140"/>
        <v>25000</v>
      </c>
      <c r="G267" s="244" t="s">
        <v>1218</v>
      </c>
      <c r="H267" s="270">
        <f t="shared" si="141"/>
        <v>25000</v>
      </c>
      <c r="I267" s="238">
        <f t="shared" si="142"/>
        <v>1515</v>
      </c>
      <c r="J267" s="244">
        <f t="shared" si="143"/>
        <v>1010</v>
      </c>
      <c r="K267" s="242">
        <f t="shared" si="144"/>
        <v>27525</v>
      </c>
      <c r="L267" s="244">
        <v>25000</v>
      </c>
      <c r="M267" s="243">
        <v>1515</v>
      </c>
      <c r="N267" s="271">
        <v>1010</v>
      </c>
      <c r="O267" s="242">
        <f t="shared" si="145"/>
        <v>27525</v>
      </c>
      <c r="P267" s="242">
        <f t="shared" si="146"/>
        <v>0</v>
      </c>
      <c r="Q267" s="244"/>
      <c r="R267" s="244"/>
      <c r="S267" s="245">
        <f t="shared" si="147"/>
        <v>0</v>
      </c>
      <c r="T267" s="244"/>
      <c r="U267" s="244">
        <f t="shared" si="148"/>
        <v>1250</v>
      </c>
      <c r="V267" s="244">
        <v>110</v>
      </c>
      <c r="W267" s="244"/>
    </row>
    <row r="268" spans="1:23" s="246" customFormat="1" ht="24.95" customHeight="1">
      <c r="A268" s="238">
        <v>250</v>
      </c>
      <c r="B268" s="238">
        <v>1211</v>
      </c>
      <c r="C268" s="239" t="s">
        <v>1173</v>
      </c>
      <c r="D268" s="238" t="s">
        <v>911</v>
      </c>
      <c r="E268" s="240">
        <v>20000</v>
      </c>
      <c r="F268" s="241">
        <f t="shared" si="140"/>
        <v>20000</v>
      </c>
      <c r="G268" s="244" t="s">
        <v>1218</v>
      </c>
      <c r="H268" s="270">
        <f t="shared" si="141"/>
        <v>20000</v>
      </c>
      <c r="I268" s="238">
        <f t="shared" si="142"/>
        <v>1532</v>
      </c>
      <c r="J268" s="244">
        <f t="shared" si="143"/>
        <v>1021</v>
      </c>
      <c r="K268" s="242">
        <f t="shared" si="144"/>
        <v>22553</v>
      </c>
      <c r="L268" s="244">
        <v>20000</v>
      </c>
      <c r="M268" s="243">
        <v>1532</v>
      </c>
      <c r="N268" s="271">
        <v>1021</v>
      </c>
      <c r="O268" s="242">
        <f t="shared" si="145"/>
        <v>22553</v>
      </c>
      <c r="P268" s="242">
        <f t="shared" si="146"/>
        <v>0</v>
      </c>
      <c r="Q268" s="244"/>
      <c r="R268" s="244"/>
      <c r="S268" s="245">
        <f t="shared" si="147"/>
        <v>0</v>
      </c>
      <c r="T268" s="244"/>
      <c r="U268" s="244">
        <f t="shared" si="148"/>
        <v>1000</v>
      </c>
      <c r="V268" s="244">
        <v>120</v>
      </c>
      <c r="W268" s="244"/>
    </row>
    <row r="269" spans="1:23" s="246" customFormat="1" ht="24.95" customHeight="1">
      <c r="A269" s="238">
        <v>251</v>
      </c>
      <c r="B269" s="238">
        <v>1213</v>
      </c>
      <c r="C269" s="239" t="s">
        <v>1185</v>
      </c>
      <c r="D269" s="238" t="s">
        <v>910</v>
      </c>
      <c r="E269" s="240">
        <v>24000</v>
      </c>
      <c r="F269" s="241">
        <f t="shared" si="140"/>
        <v>24000</v>
      </c>
      <c r="G269" s="244" t="s">
        <v>1218</v>
      </c>
      <c r="H269" s="270">
        <f t="shared" si="141"/>
        <v>24000</v>
      </c>
      <c r="I269" s="238">
        <f t="shared" si="142"/>
        <v>1574</v>
      </c>
      <c r="J269" s="244">
        <f t="shared" si="143"/>
        <v>1049</v>
      </c>
      <c r="K269" s="242">
        <f t="shared" si="144"/>
        <v>26623</v>
      </c>
      <c r="L269" s="244">
        <v>24000</v>
      </c>
      <c r="M269" s="243">
        <v>1574</v>
      </c>
      <c r="N269" s="271">
        <v>1049</v>
      </c>
      <c r="O269" s="242">
        <f t="shared" si="145"/>
        <v>26623</v>
      </c>
      <c r="P269" s="242">
        <f t="shared" si="146"/>
        <v>0</v>
      </c>
      <c r="Q269" s="244"/>
      <c r="R269" s="244"/>
      <c r="S269" s="245">
        <f t="shared" si="147"/>
        <v>0</v>
      </c>
      <c r="T269" s="244"/>
      <c r="U269" s="244">
        <f t="shared" si="148"/>
        <v>1200</v>
      </c>
      <c r="V269" s="244">
        <v>100</v>
      </c>
      <c r="W269" s="244"/>
    </row>
    <row r="270" spans="1:23" s="246" customFormat="1" ht="24.95" customHeight="1">
      <c r="A270" s="238">
        <v>252</v>
      </c>
      <c r="B270" s="238">
        <v>1215</v>
      </c>
      <c r="C270" s="239" t="s">
        <v>1187</v>
      </c>
      <c r="D270" s="238" t="s">
        <v>910</v>
      </c>
      <c r="E270" s="240">
        <v>25000</v>
      </c>
      <c r="F270" s="241">
        <f t="shared" si="140"/>
        <v>25000</v>
      </c>
      <c r="G270" s="244" t="s">
        <v>1218</v>
      </c>
      <c r="H270" s="270">
        <f t="shared" si="141"/>
        <v>25000</v>
      </c>
      <c r="I270" s="238">
        <f t="shared" si="142"/>
        <v>1615</v>
      </c>
      <c r="J270" s="244">
        <f t="shared" si="143"/>
        <v>1077</v>
      </c>
      <c r="K270" s="242">
        <f t="shared" si="144"/>
        <v>27692</v>
      </c>
      <c r="L270" s="244">
        <v>25000</v>
      </c>
      <c r="M270" s="243">
        <v>1615</v>
      </c>
      <c r="N270" s="271">
        <v>1077</v>
      </c>
      <c r="O270" s="242">
        <f t="shared" si="145"/>
        <v>27692</v>
      </c>
      <c r="P270" s="242">
        <f t="shared" si="146"/>
        <v>0</v>
      </c>
      <c r="Q270" s="244"/>
      <c r="R270" s="244"/>
      <c r="S270" s="245">
        <f t="shared" si="147"/>
        <v>0</v>
      </c>
      <c r="T270" s="244"/>
      <c r="U270" s="244">
        <f t="shared" si="148"/>
        <v>1250</v>
      </c>
      <c r="V270" s="244">
        <v>190</v>
      </c>
      <c r="W270" s="244"/>
    </row>
    <row r="271" spans="1:23" s="246" customFormat="1" ht="24.95" customHeight="1">
      <c r="A271" s="238">
        <v>253</v>
      </c>
      <c r="B271" s="238">
        <v>1216</v>
      </c>
      <c r="C271" s="239" t="s">
        <v>1188</v>
      </c>
      <c r="D271" s="238" t="s">
        <v>910</v>
      </c>
      <c r="E271" s="240">
        <v>24000</v>
      </c>
      <c r="F271" s="241">
        <f t="shared" si="140"/>
        <v>24000</v>
      </c>
      <c r="G271" s="244" t="s">
        <v>1218</v>
      </c>
      <c r="H271" s="270">
        <f t="shared" si="141"/>
        <v>24000</v>
      </c>
      <c r="I271" s="238">
        <f t="shared" si="142"/>
        <v>1567</v>
      </c>
      <c r="J271" s="244">
        <f t="shared" si="143"/>
        <v>1042</v>
      </c>
      <c r="K271" s="242">
        <f t="shared" si="144"/>
        <v>26609</v>
      </c>
      <c r="L271" s="244">
        <v>24000</v>
      </c>
      <c r="M271" s="243">
        <v>1567</v>
      </c>
      <c r="N271" s="271">
        <v>1042</v>
      </c>
      <c r="O271" s="242">
        <f t="shared" si="145"/>
        <v>26609</v>
      </c>
      <c r="P271" s="242">
        <f t="shared" si="146"/>
        <v>0</v>
      </c>
      <c r="Q271" s="244"/>
      <c r="R271" s="244"/>
      <c r="S271" s="245">
        <f t="shared" si="147"/>
        <v>0</v>
      </c>
      <c r="T271" s="244"/>
      <c r="U271" s="244">
        <f t="shared" si="148"/>
        <v>1200</v>
      </c>
      <c r="V271" s="244">
        <v>200</v>
      </c>
      <c r="W271" s="244"/>
    </row>
    <row r="272" spans="1:23" s="254" customFormat="1" ht="24.95" customHeight="1">
      <c r="A272" s="253"/>
      <c r="B272" s="253"/>
      <c r="C272" s="248" t="s">
        <v>1288</v>
      </c>
      <c r="D272" s="253"/>
      <c r="E272" s="249">
        <f t="shared" ref="E272:W272" si="149">SUM(E242:E271)</f>
        <v>673000</v>
      </c>
      <c r="F272" s="249">
        <f t="shared" si="149"/>
        <v>673000</v>
      </c>
      <c r="G272" s="250">
        <f t="shared" si="149"/>
        <v>550310</v>
      </c>
      <c r="H272" s="250">
        <f t="shared" si="149"/>
        <v>673000</v>
      </c>
      <c r="I272" s="250">
        <f t="shared" si="149"/>
        <v>43771</v>
      </c>
      <c r="J272" s="250">
        <f t="shared" si="149"/>
        <v>28250</v>
      </c>
      <c r="K272" s="250">
        <f t="shared" si="149"/>
        <v>745021</v>
      </c>
      <c r="L272" s="250">
        <f t="shared" si="149"/>
        <v>665000</v>
      </c>
      <c r="M272" s="250">
        <f t="shared" si="149"/>
        <v>43771</v>
      </c>
      <c r="N272" s="250">
        <f t="shared" si="149"/>
        <v>28250</v>
      </c>
      <c r="O272" s="250">
        <f t="shared" si="149"/>
        <v>737021</v>
      </c>
      <c r="P272" s="250">
        <f t="shared" si="149"/>
        <v>8000</v>
      </c>
      <c r="Q272" s="250">
        <f t="shared" si="149"/>
        <v>300</v>
      </c>
      <c r="R272" s="250">
        <f t="shared" si="149"/>
        <v>200</v>
      </c>
      <c r="S272" s="250">
        <f t="shared" si="149"/>
        <v>8500</v>
      </c>
      <c r="T272" s="250">
        <f t="shared" si="149"/>
        <v>0</v>
      </c>
      <c r="U272" s="250">
        <f t="shared" si="149"/>
        <v>33650</v>
      </c>
      <c r="V272" s="250">
        <f t="shared" si="149"/>
        <v>5550</v>
      </c>
      <c r="W272" s="250">
        <f t="shared" si="149"/>
        <v>0</v>
      </c>
    </row>
    <row r="273" spans="1:23" s="246" customFormat="1" ht="24.95" customHeight="1">
      <c r="A273" s="238">
        <v>254</v>
      </c>
      <c r="B273" s="238">
        <v>1230</v>
      </c>
      <c r="C273" s="239" t="s">
        <v>1198</v>
      </c>
      <c r="D273" s="252">
        <v>41030</v>
      </c>
      <c r="E273" s="240">
        <v>24000</v>
      </c>
      <c r="F273" s="241">
        <f t="shared" ref="F273:F286" si="150">SUM(E273:E273)</f>
        <v>24000</v>
      </c>
      <c r="G273" s="265">
        <v>41034</v>
      </c>
      <c r="H273" s="270">
        <f t="shared" ref="H273:H286" si="151">F273</f>
        <v>24000</v>
      </c>
      <c r="I273" s="238">
        <v>1507</v>
      </c>
      <c r="J273" s="244">
        <v>1006</v>
      </c>
      <c r="K273" s="242">
        <f t="shared" ref="K273:K286" si="152">H273+I273+J273</f>
        <v>26513</v>
      </c>
      <c r="L273" s="244">
        <v>24000</v>
      </c>
      <c r="M273" s="243">
        <v>1507</v>
      </c>
      <c r="N273" s="271">
        <v>1006</v>
      </c>
      <c r="O273" s="242">
        <f t="shared" ref="O273:O286" si="153">L273+M273+N273</f>
        <v>26513</v>
      </c>
      <c r="P273" s="242">
        <f t="shared" ref="P273:P286" si="154">H273-L273</f>
        <v>0</v>
      </c>
      <c r="Q273" s="244"/>
      <c r="R273" s="244"/>
      <c r="S273" s="245">
        <f t="shared" ref="S273:S286" si="155">P273+Q273+R273</f>
        <v>0</v>
      </c>
      <c r="T273" s="244"/>
      <c r="U273" s="244">
        <f t="shared" ref="U273:U286" si="156">F273/100*5</f>
        <v>1200</v>
      </c>
      <c r="V273" s="244">
        <v>230</v>
      </c>
      <c r="W273" s="244"/>
    </row>
    <row r="274" spans="1:23" s="264" customFormat="1" ht="24.95" customHeight="1">
      <c r="A274" s="238">
        <v>255</v>
      </c>
      <c r="B274" s="255">
        <v>1232</v>
      </c>
      <c r="C274" s="256" t="s">
        <v>792</v>
      </c>
      <c r="D274" s="268">
        <v>41030</v>
      </c>
      <c r="E274" s="257">
        <v>24000</v>
      </c>
      <c r="F274" s="258">
        <f t="shared" si="150"/>
        <v>24000</v>
      </c>
      <c r="G274" s="269">
        <v>41034</v>
      </c>
      <c r="H274" s="272">
        <f t="shared" si="151"/>
        <v>24000</v>
      </c>
      <c r="I274" s="255">
        <v>1380</v>
      </c>
      <c r="J274" s="259">
        <v>920</v>
      </c>
      <c r="K274" s="260">
        <f t="shared" si="152"/>
        <v>26300</v>
      </c>
      <c r="L274" s="259">
        <v>11250</v>
      </c>
      <c r="M274" s="261">
        <v>810</v>
      </c>
      <c r="N274" s="273">
        <v>540</v>
      </c>
      <c r="O274" s="260">
        <f t="shared" si="153"/>
        <v>12600</v>
      </c>
      <c r="P274" s="262">
        <f t="shared" si="154"/>
        <v>12750</v>
      </c>
      <c r="Q274" s="259">
        <v>900</v>
      </c>
      <c r="R274" s="259">
        <v>600</v>
      </c>
      <c r="S274" s="263">
        <f t="shared" si="155"/>
        <v>14250</v>
      </c>
      <c r="T274" s="259"/>
      <c r="U274" s="244">
        <f t="shared" si="156"/>
        <v>1200</v>
      </c>
      <c r="V274" s="259">
        <v>0</v>
      </c>
      <c r="W274" s="259"/>
    </row>
    <row r="275" spans="1:23" s="246" customFormat="1" ht="24.95" customHeight="1">
      <c r="A275" s="238">
        <v>256</v>
      </c>
      <c r="B275" s="238">
        <v>1233</v>
      </c>
      <c r="C275" s="239" t="s">
        <v>1176</v>
      </c>
      <c r="D275" s="252">
        <v>41030</v>
      </c>
      <c r="E275" s="240">
        <v>24000</v>
      </c>
      <c r="F275" s="241">
        <f t="shared" si="150"/>
        <v>24000</v>
      </c>
      <c r="G275" s="265">
        <v>41034</v>
      </c>
      <c r="H275" s="270">
        <f t="shared" si="151"/>
        <v>24000</v>
      </c>
      <c r="I275" s="238">
        <v>1520</v>
      </c>
      <c r="J275" s="244">
        <v>1006</v>
      </c>
      <c r="K275" s="242">
        <f t="shared" si="152"/>
        <v>26526</v>
      </c>
      <c r="L275" s="244">
        <v>24000</v>
      </c>
      <c r="M275" s="243">
        <v>1520</v>
      </c>
      <c r="N275" s="271">
        <v>1006</v>
      </c>
      <c r="O275" s="242">
        <f t="shared" si="153"/>
        <v>26526</v>
      </c>
      <c r="P275" s="242">
        <f t="shared" si="154"/>
        <v>0</v>
      </c>
      <c r="Q275" s="244"/>
      <c r="R275" s="244"/>
      <c r="S275" s="245">
        <f t="shared" si="155"/>
        <v>0</v>
      </c>
      <c r="T275" s="244"/>
      <c r="U275" s="244">
        <f t="shared" si="156"/>
        <v>1200</v>
      </c>
      <c r="V275" s="244">
        <v>240</v>
      </c>
      <c r="W275" s="244"/>
    </row>
    <row r="276" spans="1:23" s="246" customFormat="1" ht="24.95" customHeight="1">
      <c r="A276" s="238">
        <v>257</v>
      </c>
      <c r="B276" s="238">
        <v>1234</v>
      </c>
      <c r="C276" s="239" t="s">
        <v>201</v>
      </c>
      <c r="D276" s="252">
        <v>41030</v>
      </c>
      <c r="E276" s="240">
        <v>24000</v>
      </c>
      <c r="F276" s="241">
        <f t="shared" si="150"/>
        <v>24000</v>
      </c>
      <c r="G276" s="265">
        <v>41034</v>
      </c>
      <c r="H276" s="270">
        <f t="shared" si="151"/>
        <v>24000</v>
      </c>
      <c r="I276" s="238">
        <v>1507</v>
      </c>
      <c r="J276" s="244">
        <v>1002</v>
      </c>
      <c r="K276" s="242">
        <f t="shared" si="152"/>
        <v>26509</v>
      </c>
      <c r="L276" s="244">
        <v>24000</v>
      </c>
      <c r="M276" s="243">
        <v>1507</v>
      </c>
      <c r="N276" s="271">
        <v>1002</v>
      </c>
      <c r="O276" s="242">
        <f t="shared" si="153"/>
        <v>26509</v>
      </c>
      <c r="P276" s="242">
        <f t="shared" si="154"/>
        <v>0</v>
      </c>
      <c r="Q276" s="244"/>
      <c r="R276" s="244"/>
      <c r="S276" s="245">
        <f t="shared" si="155"/>
        <v>0</v>
      </c>
      <c r="T276" s="244"/>
      <c r="U276" s="244">
        <f t="shared" si="156"/>
        <v>1200</v>
      </c>
      <c r="V276" s="244">
        <v>200</v>
      </c>
      <c r="W276" s="244"/>
    </row>
    <row r="277" spans="1:23" s="246" customFormat="1" ht="24.95" customHeight="1">
      <c r="A277" s="238">
        <v>258</v>
      </c>
      <c r="B277" s="238">
        <v>1235</v>
      </c>
      <c r="C277" s="239" t="s">
        <v>1199</v>
      </c>
      <c r="D277" s="252">
        <v>41030</v>
      </c>
      <c r="E277" s="240">
        <v>24000</v>
      </c>
      <c r="F277" s="241">
        <f t="shared" si="150"/>
        <v>24000</v>
      </c>
      <c r="G277" s="265">
        <v>41034</v>
      </c>
      <c r="H277" s="270">
        <f t="shared" si="151"/>
        <v>24000</v>
      </c>
      <c r="I277" s="238">
        <v>1860</v>
      </c>
      <c r="J277" s="244">
        <v>1240</v>
      </c>
      <c r="K277" s="242">
        <f t="shared" si="152"/>
        <v>27100</v>
      </c>
      <c r="L277" s="244">
        <v>24000</v>
      </c>
      <c r="M277" s="243">
        <v>1860</v>
      </c>
      <c r="N277" s="271">
        <v>1240</v>
      </c>
      <c r="O277" s="242">
        <f t="shared" si="153"/>
        <v>27100</v>
      </c>
      <c r="P277" s="242">
        <f t="shared" si="154"/>
        <v>0</v>
      </c>
      <c r="Q277" s="244"/>
      <c r="R277" s="244"/>
      <c r="S277" s="245">
        <f t="shared" si="155"/>
        <v>0</v>
      </c>
      <c r="T277" s="244"/>
      <c r="U277" s="244">
        <f t="shared" si="156"/>
        <v>1200</v>
      </c>
      <c r="V277" s="244">
        <v>50</v>
      </c>
      <c r="W277" s="244"/>
    </row>
    <row r="278" spans="1:23" s="246" customFormat="1" ht="24.95" customHeight="1">
      <c r="A278" s="238">
        <v>259</v>
      </c>
      <c r="B278" s="238">
        <v>1236</v>
      </c>
      <c r="C278" s="239" t="s">
        <v>525</v>
      </c>
      <c r="D278" s="252">
        <v>41030</v>
      </c>
      <c r="E278" s="240">
        <v>24000</v>
      </c>
      <c r="F278" s="241">
        <f t="shared" si="150"/>
        <v>24000</v>
      </c>
      <c r="G278" s="265">
        <v>41034</v>
      </c>
      <c r="H278" s="270">
        <f t="shared" si="151"/>
        <v>24000</v>
      </c>
      <c r="I278" s="238">
        <v>2340</v>
      </c>
      <c r="J278" s="244">
        <v>1560</v>
      </c>
      <c r="K278" s="242">
        <f t="shared" si="152"/>
        <v>27900</v>
      </c>
      <c r="L278" s="244">
        <v>24000</v>
      </c>
      <c r="M278" s="243">
        <v>2340</v>
      </c>
      <c r="N278" s="271">
        <v>1560</v>
      </c>
      <c r="O278" s="242">
        <f t="shared" si="153"/>
        <v>27900</v>
      </c>
      <c r="P278" s="242">
        <f t="shared" si="154"/>
        <v>0</v>
      </c>
      <c r="Q278" s="244"/>
      <c r="R278" s="244"/>
      <c r="S278" s="245">
        <f t="shared" si="155"/>
        <v>0</v>
      </c>
      <c r="T278" s="244"/>
      <c r="U278" s="244">
        <f t="shared" si="156"/>
        <v>1200</v>
      </c>
      <c r="V278" s="244">
        <v>130</v>
      </c>
      <c r="W278" s="244"/>
    </row>
    <row r="279" spans="1:23" s="246" customFormat="1" ht="24.95" customHeight="1">
      <c r="A279" s="238">
        <v>260</v>
      </c>
      <c r="B279" s="238">
        <v>1237</v>
      </c>
      <c r="C279" s="239" t="s">
        <v>179</v>
      </c>
      <c r="D279" s="252">
        <v>41030</v>
      </c>
      <c r="E279" s="240">
        <v>24000</v>
      </c>
      <c r="F279" s="241">
        <f t="shared" si="150"/>
        <v>24000</v>
      </c>
      <c r="G279" s="265">
        <v>41034</v>
      </c>
      <c r="H279" s="270">
        <f t="shared" si="151"/>
        <v>24000</v>
      </c>
      <c r="I279" s="238">
        <v>1598</v>
      </c>
      <c r="J279" s="244">
        <v>1062</v>
      </c>
      <c r="K279" s="242">
        <f t="shared" si="152"/>
        <v>26660</v>
      </c>
      <c r="L279" s="244">
        <v>24000</v>
      </c>
      <c r="M279" s="243">
        <v>1598</v>
      </c>
      <c r="N279" s="271">
        <v>1062</v>
      </c>
      <c r="O279" s="242">
        <f t="shared" si="153"/>
        <v>26660</v>
      </c>
      <c r="P279" s="242">
        <f t="shared" si="154"/>
        <v>0</v>
      </c>
      <c r="Q279" s="244"/>
      <c r="R279" s="244"/>
      <c r="S279" s="245">
        <f t="shared" si="155"/>
        <v>0</v>
      </c>
      <c r="T279" s="244"/>
      <c r="U279" s="244">
        <f t="shared" si="156"/>
        <v>1200</v>
      </c>
      <c r="V279" s="244">
        <v>140</v>
      </c>
      <c r="W279" s="244"/>
    </row>
    <row r="280" spans="1:23" s="246" customFormat="1" ht="24.95" customHeight="1">
      <c r="A280" s="238">
        <v>261</v>
      </c>
      <c r="B280" s="238">
        <v>1240</v>
      </c>
      <c r="C280" s="239" t="s">
        <v>1200</v>
      </c>
      <c r="D280" s="252">
        <v>41030</v>
      </c>
      <c r="E280" s="240">
        <v>24000</v>
      </c>
      <c r="F280" s="241">
        <f t="shared" si="150"/>
        <v>24000</v>
      </c>
      <c r="G280" s="265">
        <v>41034</v>
      </c>
      <c r="H280" s="270">
        <f t="shared" si="151"/>
        <v>24000</v>
      </c>
      <c r="I280" s="238">
        <v>1510</v>
      </c>
      <c r="J280" s="244">
        <v>992</v>
      </c>
      <c r="K280" s="242">
        <f t="shared" si="152"/>
        <v>26502</v>
      </c>
      <c r="L280" s="244">
        <v>24000</v>
      </c>
      <c r="M280" s="243">
        <v>1510</v>
      </c>
      <c r="N280" s="271">
        <v>992</v>
      </c>
      <c r="O280" s="242">
        <f t="shared" si="153"/>
        <v>26502</v>
      </c>
      <c r="P280" s="242">
        <f t="shared" si="154"/>
        <v>0</v>
      </c>
      <c r="Q280" s="244"/>
      <c r="R280" s="244"/>
      <c r="S280" s="245">
        <f t="shared" si="155"/>
        <v>0</v>
      </c>
      <c r="T280" s="244"/>
      <c r="U280" s="244">
        <f t="shared" si="156"/>
        <v>1200</v>
      </c>
      <c r="V280" s="244">
        <v>220</v>
      </c>
      <c r="W280" s="244"/>
    </row>
    <row r="281" spans="1:23" s="289" customFormat="1" ht="24.95" customHeight="1">
      <c r="A281" s="276">
        <v>262</v>
      </c>
      <c r="B281" s="276">
        <v>1241</v>
      </c>
      <c r="C281" s="288" t="s">
        <v>1201</v>
      </c>
      <c r="D281" s="300">
        <v>41030</v>
      </c>
      <c r="E281" s="240">
        <v>24000</v>
      </c>
      <c r="F281" s="241">
        <f t="shared" si="150"/>
        <v>24000</v>
      </c>
      <c r="G281" s="275">
        <v>41034</v>
      </c>
      <c r="H281" s="241">
        <f t="shared" si="151"/>
        <v>24000</v>
      </c>
      <c r="I281" s="276">
        <v>1520</v>
      </c>
      <c r="J281" s="277">
        <v>930</v>
      </c>
      <c r="K281" s="242">
        <f t="shared" si="152"/>
        <v>26450</v>
      </c>
      <c r="L281" s="277">
        <v>24000</v>
      </c>
      <c r="M281" s="278">
        <v>1770</v>
      </c>
      <c r="N281" s="279">
        <v>1180</v>
      </c>
      <c r="O281" s="242">
        <f t="shared" si="153"/>
        <v>26950</v>
      </c>
      <c r="P281" s="242">
        <f t="shared" si="154"/>
        <v>0</v>
      </c>
      <c r="Q281" s="277"/>
      <c r="R281" s="277"/>
      <c r="S281" s="245">
        <f t="shared" si="155"/>
        <v>0</v>
      </c>
      <c r="T281" s="277"/>
      <c r="U281" s="277">
        <f t="shared" si="156"/>
        <v>1200</v>
      </c>
      <c r="V281" s="277">
        <v>90</v>
      </c>
      <c r="W281" s="277"/>
    </row>
    <row r="282" spans="1:23" s="246" customFormat="1" ht="24.95" customHeight="1">
      <c r="A282" s="238">
        <v>263</v>
      </c>
      <c r="B282" s="238">
        <v>1242</v>
      </c>
      <c r="C282" s="239" t="s">
        <v>754</v>
      </c>
      <c r="D282" s="252">
        <v>41030</v>
      </c>
      <c r="E282" s="240">
        <v>24000</v>
      </c>
      <c r="F282" s="241">
        <f t="shared" si="150"/>
        <v>24000</v>
      </c>
      <c r="G282" s="265">
        <v>41034</v>
      </c>
      <c r="H282" s="270">
        <f t="shared" si="151"/>
        <v>24000</v>
      </c>
      <c r="I282" s="238">
        <v>1493</v>
      </c>
      <c r="J282" s="244">
        <v>992</v>
      </c>
      <c r="K282" s="242">
        <f t="shared" si="152"/>
        <v>26485</v>
      </c>
      <c r="L282" s="244">
        <v>24000</v>
      </c>
      <c r="M282" s="243">
        <v>1493</v>
      </c>
      <c r="N282" s="271">
        <v>992</v>
      </c>
      <c r="O282" s="242">
        <f t="shared" si="153"/>
        <v>26485</v>
      </c>
      <c r="P282" s="242">
        <f t="shared" si="154"/>
        <v>0</v>
      </c>
      <c r="Q282" s="244"/>
      <c r="R282" s="244"/>
      <c r="S282" s="245">
        <f t="shared" si="155"/>
        <v>0</v>
      </c>
      <c r="T282" s="244"/>
      <c r="U282" s="244">
        <f t="shared" si="156"/>
        <v>1200</v>
      </c>
      <c r="V282" s="244">
        <v>200</v>
      </c>
      <c r="W282" s="244"/>
    </row>
    <row r="283" spans="1:23" s="246" customFormat="1" ht="24.95" customHeight="1">
      <c r="A283" s="238">
        <v>264</v>
      </c>
      <c r="B283" s="238">
        <v>1243</v>
      </c>
      <c r="C283" s="239" t="s">
        <v>1202</v>
      </c>
      <c r="D283" s="252">
        <v>41030</v>
      </c>
      <c r="E283" s="240">
        <v>24000</v>
      </c>
      <c r="F283" s="241">
        <f t="shared" si="150"/>
        <v>24000</v>
      </c>
      <c r="G283" s="265">
        <v>41034</v>
      </c>
      <c r="H283" s="270">
        <f t="shared" si="151"/>
        <v>24000</v>
      </c>
      <c r="I283" s="238">
        <v>1626</v>
      </c>
      <c r="J283" s="244">
        <v>1084</v>
      </c>
      <c r="K283" s="242">
        <f t="shared" si="152"/>
        <v>26710</v>
      </c>
      <c r="L283" s="244">
        <v>24000</v>
      </c>
      <c r="M283" s="243">
        <v>1626</v>
      </c>
      <c r="N283" s="271">
        <v>1084</v>
      </c>
      <c r="O283" s="242">
        <f t="shared" si="153"/>
        <v>26710</v>
      </c>
      <c r="P283" s="242">
        <f t="shared" si="154"/>
        <v>0</v>
      </c>
      <c r="Q283" s="244"/>
      <c r="R283" s="244"/>
      <c r="S283" s="245">
        <f t="shared" si="155"/>
        <v>0</v>
      </c>
      <c r="T283" s="244"/>
      <c r="U283" s="244">
        <f t="shared" si="156"/>
        <v>1200</v>
      </c>
      <c r="V283" s="244">
        <v>200</v>
      </c>
      <c r="W283" s="244"/>
    </row>
    <row r="284" spans="1:23" s="246" customFormat="1" ht="24.95" customHeight="1">
      <c r="A284" s="238">
        <v>265</v>
      </c>
      <c r="B284" s="238">
        <v>1244</v>
      </c>
      <c r="C284" s="239" t="s">
        <v>324</v>
      </c>
      <c r="D284" s="252">
        <v>41030</v>
      </c>
      <c r="E284" s="240">
        <v>24000</v>
      </c>
      <c r="F284" s="241">
        <f t="shared" si="150"/>
        <v>24000</v>
      </c>
      <c r="G284" s="265">
        <v>41034</v>
      </c>
      <c r="H284" s="270">
        <f t="shared" si="151"/>
        <v>24000</v>
      </c>
      <c r="I284" s="238">
        <v>1436</v>
      </c>
      <c r="J284" s="244">
        <v>1124</v>
      </c>
      <c r="K284" s="242">
        <f t="shared" si="152"/>
        <v>26560</v>
      </c>
      <c r="L284" s="244">
        <v>24000</v>
      </c>
      <c r="M284" s="243">
        <v>1436</v>
      </c>
      <c r="N284" s="271">
        <v>1124</v>
      </c>
      <c r="O284" s="242">
        <f t="shared" si="153"/>
        <v>26560</v>
      </c>
      <c r="P284" s="242">
        <f t="shared" si="154"/>
        <v>0</v>
      </c>
      <c r="Q284" s="244"/>
      <c r="R284" s="244"/>
      <c r="S284" s="245">
        <f t="shared" si="155"/>
        <v>0</v>
      </c>
      <c r="T284" s="244"/>
      <c r="U284" s="244">
        <f t="shared" si="156"/>
        <v>1200</v>
      </c>
      <c r="V284" s="244">
        <v>200</v>
      </c>
      <c r="W284" s="244"/>
    </row>
    <row r="285" spans="1:23" s="246" customFormat="1" ht="24.95" customHeight="1">
      <c r="A285" s="238">
        <v>266</v>
      </c>
      <c r="B285" s="238">
        <v>1274</v>
      </c>
      <c r="C285" s="239" t="s">
        <v>1043</v>
      </c>
      <c r="D285" s="252">
        <v>41126</v>
      </c>
      <c r="E285" s="240">
        <v>24000</v>
      </c>
      <c r="F285" s="241">
        <f t="shared" si="150"/>
        <v>24000</v>
      </c>
      <c r="G285" s="244" t="s">
        <v>899</v>
      </c>
      <c r="H285" s="270">
        <f t="shared" si="151"/>
        <v>24000</v>
      </c>
      <c r="I285" s="238">
        <v>1556</v>
      </c>
      <c r="J285" s="244">
        <v>1046</v>
      </c>
      <c r="K285" s="242">
        <f t="shared" si="152"/>
        <v>26602</v>
      </c>
      <c r="L285" s="244">
        <v>24000</v>
      </c>
      <c r="M285" s="243">
        <v>2802</v>
      </c>
      <c r="N285" s="271">
        <v>1046</v>
      </c>
      <c r="O285" s="242">
        <f t="shared" si="153"/>
        <v>27848</v>
      </c>
      <c r="P285" s="242">
        <f t="shared" si="154"/>
        <v>0</v>
      </c>
      <c r="Q285" s="244"/>
      <c r="R285" s="244"/>
      <c r="S285" s="245">
        <f t="shared" si="155"/>
        <v>0</v>
      </c>
      <c r="T285" s="244"/>
      <c r="U285" s="244">
        <f t="shared" si="156"/>
        <v>1200</v>
      </c>
      <c r="V285" s="244">
        <v>160</v>
      </c>
      <c r="W285" s="244"/>
    </row>
    <row r="286" spans="1:23" s="246" customFormat="1" ht="24.95" customHeight="1">
      <c r="A286" s="238">
        <v>267</v>
      </c>
      <c r="B286" s="238">
        <v>1275</v>
      </c>
      <c r="C286" s="239" t="s">
        <v>1044</v>
      </c>
      <c r="D286" s="252">
        <v>41126</v>
      </c>
      <c r="E286" s="240">
        <v>24000</v>
      </c>
      <c r="F286" s="241">
        <f t="shared" si="150"/>
        <v>24000</v>
      </c>
      <c r="G286" s="244" t="s">
        <v>899</v>
      </c>
      <c r="H286" s="270">
        <f t="shared" si="151"/>
        <v>24000</v>
      </c>
      <c r="I286" s="238">
        <v>1986</v>
      </c>
      <c r="J286" s="244">
        <v>1324</v>
      </c>
      <c r="K286" s="242">
        <f t="shared" si="152"/>
        <v>27310</v>
      </c>
      <c r="L286" s="244">
        <v>24000</v>
      </c>
      <c r="M286" s="243">
        <v>1986</v>
      </c>
      <c r="N286" s="271">
        <v>1324</v>
      </c>
      <c r="O286" s="242">
        <f t="shared" si="153"/>
        <v>27310</v>
      </c>
      <c r="P286" s="242">
        <f t="shared" si="154"/>
        <v>0</v>
      </c>
      <c r="Q286" s="244"/>
      <c r="R286" s="244"/>
      <c r="S286" s="245">
        <f t="shared" si="155"/>
        <v>0</v>
      </c>
      <c r="T286" s="244"/>
      <c r="U286" s="244">
        <f t="shared" si="156"/>
        <v>1200</v>
      </c>
      <c r="V286" s="244">
        <v>0</v>
      </c>
      <c r="W286" s="244"/>
    </row>
    <row r="287" spans="1:23" s="254" customFormat="1" ht="24.95" customHeight="1">
      <c r="A287" s="253"/>
      <c r="B287" s="253"/>
      <c r="C287" s="248" t="s">
        <v>1287</v>
      </c>
      <c r="D287" s="287"/>
      <c r="E287" s="249">
        <f t="shared" ref="E287:W287" si="157">SUM(E273:E286)</f>
        <v>336000</v>
      </c>
      <c r="F287" s="249">
        <f t="shared" si="157"/>
        <v>336000</v>
      </c>
      <c r="G287" s="250">
        <f t="shared" si="157"/>
        <v>492408</v>
      </c>
      <c r="H287" s="250">
        <f t="shared" si="157"/>
        <v>336000</v>
      </c>
      <c r="I287" s="250">
        <f t="shared" si="157"/>
        <v>22839</v>
      </c>
      <c r="J287" s="250">
        <f t="shared" si="157"/>
        <v>15288</v>
      </c>
      <c r="K287" s="250">
        <f t="shared" si="157"/>
        <v>374127</v>
      </c>
      <c r="L287" s="250">
        <f t="shared" si="157"/>
        <v>323250</v>
      </c>
      <c r="M287" s="250">
        <f t="shared" si="157"/>
        <v>23765</v>
      </c>
      <c r="N287" s="250">
        <f t="shared" si="157"/>
        <v>15158</v>
      </c>
      <c r="O287" s="250">
        <f t="shared" si="157"/>
        <v>362173</v>
      </c>
      <c r="P287" s="250">
        <f t="shared" si="157"/>
        <v>12750</v>
      </c>
      <c r="Q287" s="250">
        <f t="shared" si="157"/>
        <v>900</v>
      </c>
      <c r="R287" s="250">
        <f t="shared" si="157"/>
        <v>600</v>
      </c>
      <c r="S287" s="250">
        <f t="shared" si="157"/>
        <v>14250</v>
      </c>
      <c r="T287" s="250">
        <f t="shared" si="157"/>
        <v>0</v>
      </c>
      <c r="U287" s="250">
        <f t="shared" si="157"/>
        <v>16800</v>
      </c>
      <c r="V287" s="250">
        <f t="shared" si="157"/>
        <v>2060</v>
      </c>
      <c r="W287" s="250">
        <f t="shared" si="157"/>
        <v>0</v>
      </c>
    </row>
    <row r="288" spans="1:23" s="246" customFormat="1" ht="24.95" customHeight="1">
      <c r="A288" s="238">
        <v>268</v>
      </c>
      <c r="B288" s="238">
        <v>1287</v>
      </c>
      <c r="C288" s="239" t="s">
        <v>1051</v>
      </c>
      <c r="D288" s="238" t="s">
        <v>900</v>
      </c>
      <c r="E288" s="240">
        <v>24000</v>
      </c>
      <c r="F288" s="241">
        <f t="shared" ref="F288:F294" si="158">SUM(E288:E288)</f>
        <v>24000</v>
      </c>
      <c r="G288" s="265" t="s">
        <v>889</v>
      </c>
      <c r="H288" s="270">
        <f>F288</f>
        <v>24000</v>
      </c>
      <c r="I288" s="238">
        <v>1500</v>
      </c>
      <c r="J288" s="244">
        <v>1008</v>
      </c>
      <c r="K288" s="242">
        <f t="shared" ref="K288:K294" si="159">H288+I288+J288</f>
        <v>26508</v>
      </c>
      <c r="L288" s="244">
        <v>24000</v>
      </c>
      <c r="M288" s="243">
        <v>2550</v>
      </c>
      <c r="N288" s="271">
        <v>908</v>
      </c>
      <c r="O288" s="242">
        <f t="shared" ref="O288:O294" si="160">L288+M288+N288</f>
        <v>27458</v>
      </c>
      <c r="P288" s="242">
        <f t="shared" ref="P288:P294" si="161">H288-L288</f>
        <v>0</v>
      </c>
      <c r="Q288" s="244">
        <v>138</v>
      </c>
      <c r="R288" s="244">
        <v>100</v>
      </c>
      <c r="S288" s="245">
        <f t="shared" ref="S288:S294" si="162">P288+Q288+R288</f>
        <v>238</v>
      </c>
      <c r="T288" s="244"/>
      <c r="U288" s="244">
        <f t="shared" ref="U288:U294" si="163">F288/100*5</f>
        <v>1200</v>
      </c>
      <c r="V288" s="244">
        <v>250</v>
      </c>
      <c r="W288" s="244"/>
    </row>
    <row r="289" spans="1:23" s="289" customFormat="1" ht="24.95" customHeight="1">
      <c r="A289" s="276">
        <v>269</v>
      </c>
      <c r="B289" s="276">
        <v>1293</v>
      </c>
      <c r="C289" s="288" t="s">
        <v>1056</v>
      </c>
      <c r="D289" s="276" t="s">
        <v>900</v>
      </c>
      <c r="E289" s="240">
        <v>24000</v>
      </c>
      <c r="F289" s="241">
        <f t="shared" si="158"/>
        <v>24000</v>
      </c>
      <c r="G289" s="275" t="s">
        <v>889</v>
      </c>
      <c r="H289" s="241">
        <f>F289</f>
        <v>24000</v>
      </c>
      <c r="I289" s="276">
        <v>1782</v>
      </c>
      <c r="J289" s="277">
        <v>1188</v>
      </c>
      <c r="K289" s="242">
        <f t="shared" si="159"/>
        <v>26970</v>
      </c>
      <c r="L289" s="277">
        <v>24000</v>
      </c>
      <c r="M289" s="278">
        <v>1782</v>
      </c>
      <c r="N289" s="279">
        <v>1188</v>
      </c>
      <c r="O289" s="242">
        <f t="shared" si="160"/>
        <v>26970</v>
      </c>
      <c r="P289" s="242">
        <f t="shared" si="161"/>
        <v>0</v>
      </c>
      <c r="Q289" s="277">
        <v>384</v>
      </c>
      <c r="R289" s="277">
        <v>150</v>
      </c>
      <c r="S289" s="245">
        <f t="shared" si="162"/>
        <v>534</v>
      </c>
      <c r="T289" s="277"/>
      <c r="U289" s="277">
        <f t="shared" si="163"/>
        <v>1200</v>
      </c>
      <c r="V289" s="277">
        <v>260</v>
      </c>
      <c r="W289" s="277"/>
    </row>
    <row r="290" spans="1:23" s="246" customFormat="1" ht="24.95" customHeight="1">
      <c r="A290" s="238">
        <v>270</v>
      </c>
      <c r="B290" s="238">
        <v>1324</v>
      </c>
      <c r="C290" s="239" t="s">
        <v>998</v>
      </c>
      <c r="D290" s="252">
        <v>41457</v>
      </c>
      <c r="E290" s="240">
        <v>30000</v>
      </c>
      <c r="F290" s="241">
        <f t="shared" si="158"/>
        <v>30000</v>
      </c>
      <c r="G290" s="265">
        <v>41461</v>
      </c>
      <c r="H290" s="238">
        <v>30000</v>
      </c>
      <c r="I290" s="238">
        <v>1806</v>
      </c>
      <c r="J290" s="244">
        <v>1218</v>
      </c>
      <c r="K290" s="242">
        <f t="shared" si="159"/>
        <v>33024</v>
      </c>
      <c r="L290" s="244">
        <v>30000</v>
      </c>
      <c r="M290" s="243">
        <v>1905</v>
      </c>
      <c r="N290" s="271">
        <v>1269</v>
      </c>
      <c r="O290" s="242">
        <f t="shared" si="160"/>
        <v>33174</v>
      </c>
      <c r="P290" s="242">
        <f t="shared" si="161"/>
        <v>0</v>
      </c>
      <c r="Q290" s="244"/>
      <c r="R290" s="244"/>
      <c r="S290" s="245">
        <f t="shared" si="162"/>
        <v>0</v>
      </c>
      <c r="T290" s="244"/>
      <c r="U290" s="244">
        <f t="shared" si="163"/>
        <v>1500</v>
      </c>
      <c r="V290" s="244">
        <v>230</v>
      </c>
      <c r="W290" s="244"/>
    </row>
    <row r="291" spans="1:23" s="246" customFormat="1" ht="24.95" customHeight="1">
      <c r="A291" s="238">
        <v>271</v>
      </c>
      <c r="B291" s="238">
        <v>1325</v>
      </c>
      <c r="C291" s="239" t="s">
        <v>1074</v>
      </c>
      <c r="D291" s="252">
        <v>41457</v>
      </c>
      <c r="E291" s="240">
        <v>35000</v>
      </c>
      <c r="F291" s="241">
        <f t="shared" si="158"/>
        <v>35000</v>
      </c>
      <c r="G291" s="265">
        <v>41461</v>
      </c>
      <c r="H291" s="238">
        <v>35000</v>
      </c>
      <c r="I291" s="238">
        <v>2103</v>
      </c>
      <c r="J291" s="244">
        <v>1408</v>
      </c>
      <c r="K291" s="242">
        <f t="shared" si="159"/>
        <v>38511</v>
      </c>
      <c r="L291" s="244">
        <v>35000</v>
      </c>
      <c r="M291" s="243">
        <v>2219</v>
      </c>
      <c r="N291" s="271">
        <v>1478</v>
      </c>
      <c r="O291" s="242">
        <f t="shared" si="160"/>
        <v>38697</v>
      </c>
      <c r="P291" s="242">
        <f t="shared" si="161"/>
        <v>0</v>
      </c>
      <c r="Q291" s="244"/>
      <c r="R291" s="244"/>
      <c r="S291" s="245">
        <f t="shared" si="162"/>
        <v>0</v>
      </c>
      <c r="T291" s="244"/>
      <c r="U291" s="244">
        <f t="shared" si="163"/>
        <v>1750</v>
      </c>
      <c r="V291" s="244">
        <v>240</v>
      </c>
      <c r="W291" s="244"/>
    </row>
    <row r="292" spans="1:23" s="246" customFormat="1" ht="24.95" customHeight="1">
      <c r="A292" s="276">
        <v>272</v>
      </c>
      <c r="B292" s="238">
        <v>1326</v>
      </c>
      <c r="C292" s="239" t="s">
        <v>1075</v>
      </c>
      <c r="D292" s="252">
        <v>41457</v>
      </c>
      <c r="E292" s="240">
        <v>35000</v>
      </c>
      <c r="F292" s="241">
        <f t="shared" si="158"/>
        <v>35000</v>
      </c>
      <c r="G292" s="265">
        <v>41461</v>
      </c>
      <c r="H292" s="238">
        <v>35000</v>
      </c>
      <c r="I292" s="238">
        <v>2140</v>
      </c>
      <c r="J292" s="244">
        <v>1311</v>
      </c>
      <c r="K292" s="242">
        <f t="shared" si="159"/>
        <v>38451</v>
      </c>
      <c r="L292" s="244">
        <v>35000</v>
      </c>
      <c r="M292" s="243">
        <v>2182</v>
      </c>
      <c r="N292" s="271">
        <v>1454</v>
      </c>
      <c r="O292" s="242">
        <f t="shared" si="160"/>
        <v>38636</v>
      </c>
      <c r="P292" s="242">
        <f t="shared" si="161"/>
        <v>0</v>
      </c>
      <c r="Q292" s="244"/>
      <c r="R292" s="244"/>
      <c r="S292" s="245">
        <f t="shared" si="162"/>
        <v>0</v>
      </c>
      <c r="T292" s="244"/>
      <c r="U292" s="244">
        <f t="shared" si="163"/>
        <v>1750</v>
      </c>
      <c r="V292" s="244">
        <v>220</v>
      </c>
      <c r="W292" s="244"/>
    </row>
    <row r="293" spans="1:23" s="246" customFormat="1" ht="24.95" customHeight="1">
      <c r="A293" s="238">
        <v>273</v>
      </c>
      <c r="B293" s="238">
        <v>1332</v>
      </c>
      <c r="C293" s="239" t="s">
        <v>346</v>
      </c>
      <c r="D293" s="252">
        <v>41457</v>
      </c>
      <c r="E293" s="240">
        <v>35000</v>
      </c>
      <c r="F293" s="241">
        <f t="shared" si="158"/>
        <v>35000</v>
      </c>
      <c r="G293" s="265">
        <v>41461</v>
      </c>
      <c r="H293" s="238">
        <v>35000</v>
      </c>
      <c r="I293" s="238">
        <v>1774</v>
      </c>
      <c r="J293" s="244">
        <v>1176</v>
      </c>
      <c r="K293" s="242">
        <f t="shared" si="159"/>
        <v>37950</v>
      </c>
      <c r="L293" s="244">
        <v>35000</v>
      </c>
      <c r="M293" s="243">
        <v>1770</v>
      </c>
      <c r="N293" s="271">
        <v>1180</v>
      </c>
      <c r="O293" s="242">
        <f t="shared" si="160"/>
        <v>37950</v>
      </c>
      <c r="P293" s="242">
        <f t="shared" si="161"/>
        <v>0</v>
      </c>
      <c r="Q293" s="244"/>
      <c r="R293" s="244"/>
      <c r="S293" s="245">
        <f t="shared" si="162"/>
        <v>0</v>
      </c>
      <c r="T293" s="244"/>
      <c r="U293" s="244">
        <f t="shared" si="163"/>
        <v>1750</v>
      </c>
      <c r="V293" s="244">
        <v>100</v>
      </c>
      <c r="W293" s="244"/>
    </row>
    <row r="294" spans="1:23" s="246" customFormat="1" ht="24.95" customHeight="1">
      <c r="A294" s="238">
        <v>274</v>
      </c>
      <c r="B294" s="238">
        <v>1335</v>
      </c>
      <c r="C294" s="239" t="s">
        <v>409</v>
      </c>
      <c r="D294" s="252">
        <v>41457</v>
      </c>
      <c r="E294" s="240">
        <v>35000</v>
      </c>
      <c r="F294" s="241">
        <f t="shared" si="158"/>
        <v>35000</v>
      </c>
      <c r="G294" s="265">
        <v>41461</v>
      </c>
      <c r="H294" s="238">
        <v>35000</v>
      </c>
      <c r="I294" s="238">
        <v>2034</v>
      </c>
      <c r="J294" s="244">
        <v>1356</v>
      </c>
      <c r="K294" s="242">
        <f t="shared" si="159"/>
        <v>38390</v>
      </c>
      <c r="L294" s="244">
        <v>35000</v>
      </c>
      <c r="M294" s="243">
        <v>2100</v>
      </c>
      <c r="N294" s="271">
        <v>1400</v>
      </c>
      <c r="O294" s="242">
        <f t="shared" si="160"/>
        <v>38500</v>
      </c>
      <c r="P294" s="242">
        <f t="shared" si="161"/>
        <v>0</v>
      </c>
      <c r="Q294" s="244"/>
      <c r="R294" s="244"/>
      <c r="S294" s="245">
        <f t="shared" si="162"/>
        <v>0</v>
      </c>
      <c r="T294" s="244"/>
      <c r="U294" s="244">
        <f t="shared" si="163"/>
        <v>1750</v>
      </c>
      <c r="V294" s="244">
        <v>190</v>
      </c>
      <c r="W294" s="244"/>
    </row>
    <row r="295" spans="1:23" s="251" customFormat="1" ht="24.95" customHeight="1">
      <c r="A295" s="247"/>
      <c r="B295" s="253"/>
      <c r="C295" s="248" t="s">
        <v>1289</v>
      </c>
      <c r="D295" s="253"/>
      <c r="E295" s="249">
        <f t="shared" ref="E295:W295" si="164">SUM(E288:E294)</f>
        <v>218000</v>
      </c>
      <c r="F295" s="249">
        <f t="shared" si="164"/>
        <v>218000</v>
      </c>
      <c r="G295" s="250">
        <f t="shared" si="164"/>
        <v>207305</v>
      </c>
      <c r="H295" s="250">
        <f t="shared" si="164"/>
        <v>218000</v>
      </c>
      <c r="I295" s="250">
        <f t="shared" si="164"/>
        <v>13139</v>
      </c>
      <c r="J295" s="250">
        <f t="shared" si="164"/>
        <v>8665</v>
      </c>
      <c r="K295" s="250">
        <f t="shared" si="164"/>
        <v>239804</v>
      </c>
      <c r="L295" s="250">
        <f t="shared" si="164"/>
        <v>218000</v>
      </c>
      <c r="M295" s="250">
        <f t="shared" si="164"/>
        <v>14508</v>
      </c>
      <c r="N295" s="250">
        <f t="shared" si="164"/>
        <v>8877</v>
      </c>
      <c r="O295" s="250">
        <f t="shared" si="164"/>
        <v>241385</v>
      </c>
      <c r="P295" s="250">
        <f t="shared" si="164"/>
        <v>0</v>
      </c>
      <c r="Q295" s="250">
        <f t="shared" si="164"/>
        <v>522</v>
      </c>
      <c r="R295" s="250">
        <f t="shared" si="164"/>
        <v>250</v>
      </c>
      <c r="S295" s="250">
        <f t="shared" si="164"/>
        <v>772</v>
      </c>
      <c r="T295" s="250">
        <f t="shared" si="164"/>
        <v>0</v>
      </c>
      <c r="U295" s="250">
        <f t="shared" si="164"/>
        <v>10900</v>
      </c>
      <c r="V295" s="250">
        <f t="shared" si="164"/>
        <v>1490</v>
      </c>
      <c r="W295" s="250">
        <f t="shared" si="164"/>
        <v>0</v>
      </c>
    </row>
    <row r="296" spans="1:23" s="264" customFormat="1" ht="24.95" customHeight="1">
      <c r="A296" s="238">
        <v>275</v>
      </c>
      <c r="B296" s="255">
        <v>1345</v>
      </c>
      <c r="C296" s="256" t="s">
        <v>1086</v>
      </c>
      <c r="D296" s="255" t="s">
        <v>902</v>
      </c>
      <c r="E296" s="257">
        <v>35000</v>
      </c>
      <c r="F296" s="258">
        <f t="shared" ref="F296:F310" si="165">SUM(E296:E296)</f>
        <v>35000</v>
      </c>
      <c r="G296" s="259" t="s">
        <v>891</v>
      </c>
      <c r="H296" s="255">
        <v>35000</v>
      </c>
      <c r="I296" s="255">
        <f>M296</f>
        <v>1542</v>
      </c>
      <c r="J296" s="255">
        <f>N296</f>
        <v>1028</v>
      </c>
      <c r="K296" s="260">
        <f t="shared" ref="K296:K310" si="166">H296+I296+J296</f>
        <v>37570</v>
      </c>
      <c r="L296" s="259">
        <v>28750</v>
      </c>
      <c r="M296" s="261">
        <v>1542</v>
      </c>
      <c r="N296" s="273">
        <v>1028</v>
      </c>
      <c r="O296" s="260">
        <f t="shared" ref="O296:O310" si="167">L296+M296+N296</f>
        <v>31320</v>
      </c>
      <c r="P296" s="262">
        <f t="shared" ref="P296:P310" si="168">H296-L296</f>
        <v>6250</v>
      </c>
      <c r="Q296" s="259"/>
      <c r="R296" s="259"/>
      <c r="S296" s="263">
        <f t="shared" ref="S296:S310" si="169">P296+Q296+R296</f>
        <v>6250</v>
      </c>
      <c r="T296" s="259"/>
      <c r="U296" s="244">
        <f t="shared" ref="U296:U310" si="170">F296/100*5</f>
        <v>1750</v>
      </c>
      <c r="V296" s="259">
        <v>70</v>
      </c>
      <c r="W296" s="259"/>
    </row>
    <row r="297" spans="1:23" s="246" customFormat="1" ht="24.95" customHeight="1">
      <c r="A297" s="238">
        <v>276</v>
      </c>
      <c r="B297" s="238">
        <v>1346</v>
      </c>
      <c r="C297" s="239" t="s">
        <v>1087</v>
      </c>
      <c r="D297" s="238" t="s">
        <v>902</v>
      </c>
      <c r="E297" s="240">
        <v>35000</v>
      </c>
      <c r="F297" s="241">
        <f t="shared" si="165"/>
        <v>35000</v>
      </c>
      <c r="G297" s="244" t="s">
        <v>891</v>
      </c>
      <c r="H297" s="238">
        <v>35000</v>
      </c>
      <c r="I297" s="238">
        <v>1616</v>
      </c>
      <c r="J297" s="244">
        <v>1075</v>
      </c>
      <c r="K297" s="242">
        <f t="shared" si="166"/>
        <v>37691</v>
      </c>
      <c r="L297" s="244">
        <v>35000</v>
      </c>
      <c r="M297" s="243">
        <v>2114</v>
      </c>
      <c r="N297" s="271">
        <v>1408</v>
      </c>
      <c r="O297" s="242">
        <f t="shared" si="167"/>
        <v>38522</v>
      </c>
      <c r="P297" s="242">
        <f t="shared" si="168"/>
        <v>0</v>
      </c>
      <c r="Q297" s="244"/>
      <c r="R297" s="244"/>
      <c r="S297" s="245">
        <f t="shared" si="169"/>
        <v>0</v>
      </c>
      <c r="T297" s="244"/>
      <c r="U297" s="244">
        <f t="shared" si="170"/>
        <v>1750</v>
      </c>
      <c r="V297" s="244">
        <v>210</v>
      </c>
      <c r="W297" s="244"/>
    </row>
    <row r="298" spans="1:23" s="246" customFormat="1" ht="24.95" customHeight="1">
      <c r="A298" s="238">
        <v>277</v>
      </c>
      <c r="B298" s="238">
        <v>1347</v>
      </c>
      <c r="C298" s="239" t="s">
        <v>1088</v>
      </c>
      <c r="D298" s="238" t="s">
        <v>902</v>
      </c>
      <c r="E298" s="240">
        <v>32000</v>
      </c>
      <c r="F298" s="241">
        <f t="shared" si="165"/>
        <v>32000</v>
      </c>
      <c r="G298" s="244" t="s">
        <v>891</v>
      </c>
      <c r="H298" s="238">
        <v>32000</v>
      </c>
      <c r="I298" s="238">
        <v>1573</v>
      </c>
      <c r="J298" s="244">
        <v>1048</v>
      </c>
      <c r="K298" s="242">
        <f t="shared" si="166"/>
        <v>34621</v>
      </c>
      <c r="L298" s="244">
        <v>32000</v>
      </c>
      <c r="M298" s="243">
        <v>2026</v>
      </c>
      <c r="N298" s="271">
        <v>1350</v>
      </c>
      <c r="O298" s="242">
        <f t="shared" si="167"/>
        <v>35376</v>
      </c>
      <c r="P298" s="242">
        <f t="shared" si="168"/>
        <v>0</v>
      </c>
      <c r="Q298" s="244"/>
      <c r="R298" s="244"/>
      <c r="S298" s="245">
        <f t="shared" si="169"/>
        <v>0</v>
      </c>
      <c r="T298" s="244"/>
      <c r="U298" s="244">
        <f t="shared" si="170"/>
        <v>1600</v>
      </c>
      <c r="V298" s="244">
        <v>200</v>
      </c>
      <c r="W298" s="244"/>
    </row>
    <row r="299" spans="1:23" s="246" customFormat="1" ht="24.95" customHeight="1">
      <c r="A299" s="238">
        <v>278</v>
      </c>
      <c r="B299" s="238">
        <v>1348</v>
      </c>
      <c r="C299" s="239" t="s">
        <v>277</v>
      </c>
      <c r="D299" s="238" t="s">
        <v>902</v>
      </c>
      <c r="E299" s="240">
        <v>32000</v>
      </c>
      <c r="F299" s="241">
        <f t="shared" si="165"/>
        <v>32000</v>
      </c>
      <c r="G299" s="244" t="s">
        <v>891</v>
      </c>
      <c r="H299" s="238">
        <v>32000</v>
      </c>
      <c r="I299" s="238">
        <v>1559</v>
      </c>
      <c r="J299" s="244">
        <v>1040</v>
      </c>
      <c r="K299" s="242">
        <f t="shared" si="166"/>
        <v>34599</v>
      </c>
      <c r="L299" s="244">
        <v>32000</v>
      </c>
      <c r="M299" s="243">
        <v>2043</v>
      </c>
      <c r="N299" s="271">
        <v>1361</v>
      </c>
      <c r="O299" s="242">
        <f t="shared" si="167"/>
        <v>35404</v>
      </c>
      <c r="P299" s="242">
        <f t="shared" si="168"/>
        <v>0</v>
      </c>
      <c r="Q299" s="244"/>
      <c r="R299" s="244"/>
      <c r="S299" s="245">
        <f t="shared" si="169"/>
        <v>0</v>
      </c>
      <c r="T299" s="244"/>
      <c r="U299" s="244">
        <f t="shared" si="170"/>
        <v>1600</v>
      </c>
      <c r="V299" s="244">
        <v>230</v>
      </c>
      <c r="W299" s="244"/>
    </row>
    <row r="300" spans="1:23" s="246" customFormat="1" ht="24.95" customHeight="1">
      <c r="A300" s="238">
        <v>279</v>
      </c>
      <c r="B300" s="238">
        <v>1351</v>
      </c>
      <c r="C300" s="239" t="s">
        <v>1091</v>
      </c>
      <c r="D300" s="238" t="s">
        <v>902</v>
      </c>
      <c r="E300" s="240">
        <v>32000</v>
      </c>
      <c r="F300" s="241">
        <f t="shared" si="165"/>
        <v>32000</v>
      </c>
      <c r="G300" s="244" t="s">
        <v>891</v>
      </c>
      <c r="H300" s="238">
        <v>32000</v>
      </c>
      <c r="I300" s="238">
        <v>1575</v>
      </c>
      <c r="J300" s="244">
        <v>1064</v>
      </c>
      <c r="K300" s="242">
        <f t="shared" si="166"/>
        <v>34639</v>
      </c>
      <c r="L300" s="244">
        <v>32000</v>
      </c>
      <c r="M300" s="243">
        <v>2040</v>
      </c>
      <c r="N300" s="271">
        <v>1359</v>
      </c>
      <c r="O300" s="242">
        <f t="shared" si="167"/>
        <v>35399</v>
      </c>
      <c r="P300" s="242">
        <f t="shared" si="168"/>
        <v>0</v>
      </c>
      <c r="Q300" s="244"/>
      <c r="R300" s="244"/>
      <c r="S300" s="245">
        <f t="shared" si="169"/>
        <v>0</v>
      </c>
      <c r="T300" s="244"/>
      <c r="U300" s="244">
        <f t="shared" si="170"/>
        <v>1600</v>
      </c>
      <c r="V300" s="244">
        <v>200</v>
      </c>
      <c r="W300" s="244"/>
    </row>
    <row r="301" spans="1:23" s="246" customFormat="1" ht="24.95" customHeight="1">
      <c r="A301" s="238">
        <v>280</v>
      </c>
      <c r="B301" s="238">
        <v>1363</v>
      </c>
      <c r="C301" s="239" t="s">
        <v>1012</v>
      </c>
      <c r="D301" s="238" t="s">
        <v>902</v>
      </c>
      <c r="E301" s="240">
        <v>35000</v>
      </c>
      <c r="F301" s="241">
        <f t="shared" si="165"/>
        <v>35000</v>
      </c>
      <c r="G301" s="244" t="s">
        <v>891</v>
      </c>
      <c r="H301" s="238">
        <v>35000</v>
      </c>
      <c r="I301" s="238">
        <v>1602</v>
      </c>
      <c r="J301" s="244">
        <v>1168</v>
      </c>
      <c r="K301" s="242">
        <f t="shared" si="166"/>
        <v>37770</v>
      </c>
      <c r="L301" s="244">
        <v>35000</v>
      </c>
      <c r="M301" s="243">
        <v>1944</v>
      </c>
      <c r="N301" s="271">
        <v>1296</v>
      </c>
      <c r="O301" s="242">
        <f t="shared" si="167"/>
        <v>38240</v>
      </c>
      <c r="P301" s="242">
        <f t="shared" si="168"/>
        <v>0</v>
      </c>
      <c r="Q301" s="244"/>
      <c r="R301" s="244"/>
      <c r="S301" s="245">
        <f t="shared" si="169"/>
        <v>0</v>
      </c>
      <c r="T301" s="244"/>
      <c r="U301" s="244">
        <f t="shared" si="170"/>
        <v>1750</v>
      </c>
      <c r="V301" s="244">
        <v>160</v>
      </c>
      <c r="W301" s="244"/>
    </row>
    <row r="302" spans="1:23" s="361" customFormat="1" ht="24.95" customHeight="1">
      <c r="A302" s="353">
        <v>281</v>
      </c>
      <c r="B302" s="353">
        <v>1389</v>
      </c>
      <c r="C302" s="354" t="s">
        <v>1110</v>
      </c>
      <c r="D302" s="353" t="s">
        <v>904</v>
      </c>
      <c r="E302" s="355">
        <v>36000</v>
      </c>
      <c r="F302" s="356">
        <f t="shared" si="165"/>
        <v>36000</v>
      </c>
      <c r="G302" s="357" t="s">
        <v>893</v>
      </c>
      <c r="H302" s="353">
        <v>36000</v>
      </c>
      <c r="I302" s="353">
        <f>M302</f>
        <v>1216</v>
      </c>
      <c r="J302" s="353">
        <f>N302</f>
        <v>812</v>
      </c>
      <c r="K302" s="353">
        <f t="shared" si="166"/>
        <v>38028</v>
      </c>
      <c r="L302" s="357">
        <v>36000</v>
      </c>
      <c r="M302" s="358">
        <v>1216</v>
      </c>
      <c r="N302" s="359">
        <v>812</v>
      </c>
      <c r="O302" s="353">
        <f t="shared" si="167"/>
        <v>38028</v>
      </c>
      <c r="P302" s="353">
        <f t="shared" si="168"/>
        <v>0</v>
      </c>
      <c r="Q302" s="357"/>
      <c r="R302" s="357"/>
      <c r="S302" s="357">
        <f t="shared" si="169"/>
        <v>0</v>
      </c>
      <c r="T302" s="357"/>
      <c r="U302" s="357">
        <f t="shared" si="170"/>
        <v>1800</v>
      </c>
      <c r="V302" s="357">
        <v>60</v>
      </c>
      <c r="W302" s="357"/>
    </row>
    <row r="303" spans="1:23" s="246" customFormat="1" ht="24.95" customHeight="1">
      <c r="A303" s="238">
        <v>282</v>
      </c>
      <c r="B303" s="238">
        <v>1391</v>
      </c>
      <c r="C303" s="239" t="s">
        <v>1112</v>
      </c>
      <c r="D303" s="238" t="s">
        <v>904</v>
      </c>
      <c r="E303" s="240">
        <v>25000</v>
      </c>
      <c r="F303" s="241">
        <f t="shared" si="165"/>
        <v>25000</v>
      </c>
      <c r="G303" s="244" t="s">
        <v>893</v>
      </c>
      <c r="H303" s="238">
        <v>25000</v>
      </c>
      <c r="I303" s="238">
        <v>300</v>
      </c>
      <c r="J303" s="244">
        <v>200</v>
      </c>
      <c r="K303" s="242">
        <f t="shared" si="166"/>
        <v>25500</v>
      </c>
      <c r="L303" s="244">
        <v>25000</v>
      </c>
      <c r="M303" s="243">
        <v>1500</v>
      </c>
      <c r="N303" s="271">
        <v>1000</v>
      </c>
      <c r="O303" s="242">
        <f t="shared" si="167"/>
        <v>27500</v>
      </c>
      <c r="P303" s="242">
        <f t="shared" si="168"/>
        <v>0</v>
      </c>
      <c r="Q303" s="244"/>
      <c r="R303" s="244"/>
      <c r="S303" s="245">
        <f t="shared" si="169"/>
        <v>0</v>
      </c>
      <c r="T303" s="244"/>
      <c r="U303" s="244">
        <f t="shared" si="170"/>
        <v>1250</v>
      </c>
      <c r="V303" s="244">
        <v>240</v>
      </c>
      <c r="W303" s="244"/>
    </row>
    <row r="304" spans="1:23" s="289" customFormat="1" ht="24.95" customHeight="1">
      <c r="A304" s="276">
        <v>283</v>
      </c>
      <c r="B304" s="276">
        <v>1393</v>
      </c>
      <c r="C304" s="288" t="s">
        <v>1092</v>
      </c>
      <c r="D304" s="276" t="s">
        <v>904</v>
      </c>
      <c r="E304" s="240">
        <v>35000</v>
      </c>
      <c r="F304" s="241">
        <f t="shared" si="165"/>
        <v>35000</v>
      </c>
      <c r="G304" s="277" t="s">
        <v>893</v>
      </c>
      <c r="H304" s="276">
        <v>35000</v>
      </c>
      <c r="I304" s="276">
        <v>2210</v>
      </c>
      <c r="J304" s="277">
        <v>1472</v>
      </c>
      <c r="K304" s="242">
        <f t="shared" si="166"/>
        <v>38682</v>
      </c>
      <c r="L304" s="277">
        <v>35000</v>
      </c>
      <c r="M304" s="278">
        <v>2210</v>
      </c>
      <c r="N304" s="279">
        <v>1472</v>
      </c>
      <c r="O304" s="242">
        <f t="shared" si="167"/>
        <v>38682</v>
      </c>
      <c r="P304" s="242">
        <f t="shared" si="168"/>
        <v>0</v>
      </c>
      <c r="Q304" s="277"/>
      <c r="R304" s="277"/>
      <c r="S304" s="245">
        <f t="shared" si="169"/>
        <v>0</v>
      </c>
      <c r="T304" s="277"/>
      <c r="U304" s="277">
        <f t="shared" si="170"/>
        <v>1750</v>
      </c>
      <c r="V304" s="277">
        <v>60</v>
      </c>
      <c r="W304" s="277"/>
    </row>
    <row r="305" spans="1:24" s="289" customFormat="1" ht="24.95" customHeight="1">
      <c r="A305" s="276">
        <v>284</v>
      </c>
      <c r="B305" s="276">
        <v>1396</v>
      </c>
      <c r="C305" s="288" t="s">
        <v>1115</v>
      </c>
      <c r="D305" s="276" t="s">
        <v>904</v>
      </c>
      <c r="E305" s="240">
        <v>36000</v>
      </c>
      <c r="F305" s="241">
        <f t="shared" si="165"/>
        <v>36000</v>
      </c>
      <c r="G305" s="277" t="s">
        <v>893</v>
      </c>
      <c r="H305" s="276">
        <v>36000</v>
      </c>
      <c r="I305" s="276">
        <v>2199</v>
      </c>
      <c r="J305" s="277">
        <v>1466</v>
      </c>
      <c r="K305" s="242">
        <f t="shared" si="166"/>
        <v>39665</v>
      </c>
      <c r="L305" s="277">
        <v>36000</v>
      </c>
      <c r="M305" s="278">
        <v>2199</v>
      </c>
      <c r="N305" s="279">
        <v>1466</v>
      </c>
      <c r="O305" s="242">
        <f t="shared" si="167"/>
        <v>39665</v>
      </c>
      <c r="P305" s="242">
        <f t="shared" si="168"/>
        <v>0</v>
      </c>
      <c r="Q305" s="277"/>
      <c r="R305" s="277"/>
      <c r="S305" s="245">
        <f t="shared" si="169"/>
        <v>0</v>
      </c>
      <c r="T305" s="277"/>
      <c r="U305" s="277">
        <f t="shared" si="170"/>
        <v>1800</v>
      </c>
      <c r="V305" s="277">
        <v>210</v>
      </c>
      <c r="W305" s="277"/>
    </row>
    <row r="306" spans="1:24" s="289" customFormat="1" ht="24.95" customHeight="1">
      <c r="A306" s="276">
        <v>285</v>
      </c>
      <c r="B306" s="276">
        <v>1397</v>
      </c>
      <c r="C306" s="288" t="s">
        <v>211</v>
      </c>
      <c r="D306" s="276" t="s">
        <v>904</v>
      </c>
      <c r="E306" s="240">
        <v>35000</v>
      </c>
      <c r="F306" s="241">
        <f t="shared" si="165"/>
        <v>35000</v>
      </c>
      <c r="G306" s="277" t="s">
        <v>893</v>
      </c>
      <c r="H306" s="276">
        <v>35000</v>
      </c>
      <c r="I306" s="276">
        <v>500</v>
      </c>
      <c r="J306" s="277">
        <v>332</v>
      </c>
      <c r="K306" s="242">
        <f t="shared" si="166"/>
        <v>35832</v>
      </c>
      <c r="L306" s="277">
        <v>35000</v>
      </c>
      <c r="M306" s="278">
        <v>2144</v>
      </c>
      <c r="N306" s="279">
        <v>1428</v>
      </c>
      <c r="O306" s="242">
        <f t="shared" si="167"/>
        <v>38572</v>
      </c>
      <c r="P306" s="242">
        <f t="shared" si="168"/>
        <v>0</v>
      </c>
      <c r="Q306" s="277"/>
      <c r="R306" s="277"/>
      <c r="S306" s="245">
        <f t="shared" si="169"/>
        <v>0</v>
      </c>
      <c r="T306" s="277"/>
      <c r="U306" s="277">
        <f t="shared" si="170"/>
        <v>1750</v>
      </c>
      <c r="V306" s="277">
        <v>240</v>
      </c>
      <c r="W306" s="277"/>
    </row>
    <row r="307" spans="1:24" s="289" customFormat="1" ht="24.95" customHeight="1">
      <c r="A307" s="276">
        <v>286</v>
      </c>
      <c r="B307" s="276">
        <v>1398</v>
      </c>
      <c r="C307" s="288" t="s">
        <v>805</v>
      </c>
      <c r="D307" s="276" t="s">
        <v>904</v>
      </c>
      <c r="E307" s="240">
        <v>36000</v>
      </c>
      <c r="F307" s="241">
        <f t="shared" si="165"/>
        <v>36000</v>
      </c>
      <c r="G307" s="277" t="s">
        <v>893</v>
      </c>
      <c r="H307" s="276">
        <v>36000</v>
      </c>
      <c r="I307" s="276">
        <v>519</v>
      </c>
      <c r="J307" s="277">
        <v>344</v>
      </c>
      <c r="K307" s="242">
        <f t="shared" si="166"/>
        <v>36863</v>
      </c>
      <c r="L307" s="277">
        <v>36000</v>
      </c>
      <c r="M307" s="278">
        <v>2183</v>
      </c>
      <c r="N307" s="279">
        <v>1455</v>
      </c>
      <c r="O307" s="242">
        <f t="shared" si="167"/>
        <v>39638</v>
      </c>
      <c r="P307" s="242">
        <f t="shared" si="168"/>
        <v>0</v>
      </c>
      <c r="Q307" s="277"/>
      <c r="R307" s="277"/>
      <c r="S307" s="245">
        <f t="shared" si="169"/>
        <v>0</v>
      </c>
      <c r="T307" s="277"/>
      <c r="U307" s="277">
        <f t="shared" si="170"/>
        <v>1800</v>
      </c>
      <c r="V307" s="277">
        <v>200</v>
      </c>
      <c r="W307" s="277"/>
    </row>
    <row r="308" spans="1:24" s="289" customFormat="1" ht="24.95" customHeight="1">
      <c r="A308" s="276">
        <v>287</v>
      </c>
      <c r="B308" s="276">
        <v>1404</v>
      </c>
      <c r="C308" s="288" t="s">
        <v>1118</v>
      </c>
      <c r="D308" s="276" t="s">
        <v>904</v>
      </c>
      <c r="E308" s="240">
        <v>30000</v>
      </c>
      <c r="F308" s="241">
        <f t="shared" si="165"/>
        <v>30000</v>
      </c>
      <c r="G308" s="277" t="s">
        <v>893</v>
      </c>
      <c r="H308" s="276">
        <v>30000</v>
      </c>
      <c r="I308" s="276">
        <v>432</v>
      </c>
      <c r="J308" s="277">
        <v>288</v>
      </c>
      <c r="K308" s="242">
        <f t="shared" si="166"/>
        <v>30720</v>
      </c>
      <c r="L308" s="277">
        <v>30000</v>
      </c>
      <c r="M308" s="278">
        <v>1836</v>
      </c>
      <c r="N308" s="279">
        <v>1224</v>
      </c>
      <c r="O308" s="242">
        <f t="shared" si="167"/>
        <v>33060</v>
      </c>
      <c r="P308" s="242">
        <f t="shared" si="168"/>
        <v>0</v>
      </c>
      <c r="Q308" s="277"/>
      <c r="R308" s="277"/>
      <c r="S308" s="245">
        <f t="shared" si="169"/>
        <v>0</v>
      </c>
      <c r="T308" s="277"/>
      <c r="U308" s="277">
        <f t="shared" si="170"/>
        <v>1500</v>
      </c>
      <c r="V308" s="277">
        <v>160</v>
      </c>
      <c r="W308" s="277"/>
    </row>
    <row r="309" spans="1:24" s="289" customFormat="1" ht="24.95" customHeight="1">
      <c r="A309" s="276">
        <v>288</v>
      </c>
      <c r="B309" s="276">
        <v>1408</v>
      </c>
      <c r="C309" s="288" t="s">
        <v>1120</v>
      </c>
      <c r="D309" s="276" t="s">
        <v>904</v>
      </c>
      <c r="E309" s="240">
        <v>35000</v>
      </c>
      <c r="F309" s="241">
        <f t="shared" si="165"/>
        <v>35000</v>
      </c>
      <c r="G309" s="277" t="s">
        <v>893</v>
      </c>
      <c r="H309" s="276">
        <v>35000</v>
      </c>
      <c r="I309" s="276">
        <v>342</v>
      </c>
      <c r="J309" s="277">
        <v>228</v>
      </c>
      <c r="K309" s="242">
        <f t="shared" si="166"/>
        <v>35570</v>
      </c>
      <c r="L309" s="277">
        <v>35000</v>
      </c>
      <c r="M309" s="278">
        <v>2202</v>
      </c>
      <c r="N309" s="279">
        <v>1468</v>
      </c>
      <c r="O309" s="242">
        <f t="shared" si="167"/>
        <v>38670</v>
      </c>
      <c r="P309" s="242">
        <f t="shared" si="168"/>
        <v>0</v>
      </c>
      <c r="Q309" s="277"/>
      <c r="R309" s="277"/>
      <c r="S309" s="245">
        <f t="shared" si="169"/>
        <v>0</v>
      </c>
      <c r="T309" s="277"/>
      <c r="U309" s="277">
        <f t="shared" si="170"/>
        <v>1750</v>
      </c>
      <c r="V309" s="277">
        <v>190</v>
      </c>
      <c r="W309" s="277"/>
    </row>
    <row r="310" spans="1:24" s="246" customFormat="1" ht="24.95" customHeight="1">
      <c r="A310" s="238">
        <v>289</v>
      </c>
      <c r="B310" s="238">
        <v>1409</v>
      </c>
      <c r="C310" s="239" t="s">
        <v>1121</v>
      </c>
      <c r="D310" s="238" t="s">
        <v>904</v>
      </c>
      <c r="E310" s="240">
        <v>30000</v>
      </c>
      <c r="F310" s="241">
        <f t="shared" si="165"/>
        <v>30000</v>
      </c>
      <c r="G310" s="244" t="s">
        <v>893</v>
      </c>
      <c r="H310" s="238">
        <v>30000</v>
      </c>
      <c r="I310" s="238">
        <f>M310</f>
        <v>2142</v>
      </c>
      <c r="J310" s="238">
        <f>N310</f>
        <v>1428</v>
      </c>
      <c r="K310" s="242">
        <f t="shared" si="166"/>
        <v>33570</v>
      </c>
      <c r="L310" s="244">
        <v>30000</v>
      </c>
      <c r="M310" s="243">
        <v>2142</v>
      </c>
      <c r="N310" s="271">
        <v>1428</v>
      </c>
      <c r="O310" s="242">
        <f t="shared" si="167"/>
        <v>33570</v>
      </c>
      <c r="P310" s="242">
        <f t="shared" si="168"/>
        <v>0</v>
      </c>
      <c r="Q310" s="244"/>
      <c r="R310" s="244"/>
      <c r="S310" s="245">
        <f t="shared" si="169"/>
        <v>0</v>
      </c>
      <c r="T310" s="244"/>
      <c r="U310" s="244">
        <f t="shared" si="170"/>
        <v>1500</v>
      </c>
      <c r="V310" s="244">
        <v>100</v>
      </c>
      <c r="W310" s="244"/>
    </row>
    <row r="311" spans="1:24" s="254" customFormat="1" ht="24.95" customHeight="1">
      <c r="A311" s="253"/>
      <c r="B311" s="253"/>
      <c r="C311" s="248" t="s">
        <v>1290</v>
      </c>
      <c r="D311" s="253"/>
      <c r="E311" s="249">
        <f t="shared" ref="E311:W311" si="171">SUM(E296:E310)</f>
        <v>499000</v>
      </c>
      <c r="F311" s="249">
        <f t="shared" si="171"/>
        <v>499000</v>
      </c>
      <c r="G311" s="250">
        <f t="shared" si="171"/>
        <v>0</v>
      </c>
      <c r="H311" s="250">
        <f t="shared" si="171"/>
        <v>499000</v>
      </c>
      <c r="I311" s="250">
        <f t="shared" si="171"/>
        <v>19327</v>
      </c>
      <c r="J311" s="250">
        <f t="shared" si="171"/>
        <v>12993</v>
      </c>
      <c r="K311" s="250">
        <f t="shared" si="171"/>
        <v>531320</v>
      </c>
      <c r="L311" s="250">
        <f t="shared" si="171"/>
        <v>492750</v>
      </c>
      <c r="M311" s="250">
        <f t="shared" si="171"/>
        <v>29341</v>
      </c>
      <c r="N311" s="250">
        <f t="shared" si="171"/>
        <v>19555</v>
      </c>
      <c r="O311" s="250">
        <f t="shared" si="171"/>
        <v>541646</v>
      </c>
      <c r="P311" s="250">
        <f t="shared" si="171"/>
        <v>6250</v>
      </c>
      <c r="Q311" s="250">
        <f t="shared" si="171"/>
        <v>0</v>
      </c>
      <c r="R311" s="250">
        <f t="shared" si="171"/>
        <v>0</v>
      </c>
      <c r="S311" s="250">
        <f t="shared" si="171"/>
        <v>6250</v>
      </c>
      <c r="T311" s="250">
        <f t="shared" si="171"/>
        <v>0</v>
      </c>
      <c r="U311" s="250">
        <f t="shared" si="171"/>
        <v>24950</v>
      </c>
      <c r="V311" s="250">
        <f t="shared" si="171"/>
        <v>2530</v>
      </c>
      <c r="W311" s="250">
        <f t="shared" si="171"/>
        <v>0</v>
      </c>
    </row>
    <row r="312" spans="1:24" s="246" customFormat="1" ht="24.95" customHeight="1">
      <c r="A312" s="238">
        <v>290</v>
      </c>
      <c r="B312" s="238">
        <v>1435</v>
      </c>
      <c r="C312" s="239" t="s">
        <v>793</v>
      </c>
      <c r="D312" s="238" t="s">
        <v>1158</v>
      </c>
      <c r="E312" s="240">
        <v>35000</v>
      </c>
      <c r="F312" s="241">
        <f>SUM(E312:E312)</f>
        <v>35000</v>
      </c>
      <c r="G312" s="244" t="s">
        <v>1160</v>
      </c>
      <c r="H312" s="238">
        <v>35000</v>
      </c>
      <c r="I312" s="238">
        <f t="shared" ref="I312:J314" si="172">M312</f>
        <v>2173</v>
      </c>
      <c r="J312" s="244">
        <f t="shared" si="172"/>
        <v>1449</v>
      </c>
      <c r="K312" s="242">
        <f>H312+I312+J312</f>
        <v>38622</v>
      </c>
      <c r="L312" s="244">
        <v>35000</v>
      </c>
      <c r="M312" s="271">
        <v>2173</v>
      </c>
      <c r="N312" s="271">
        <v>1449</v>
      </c>
      <c r="O312" s="242">
        <f>L312+M312+N312</f>
        <v>38622</v>
      </c>
      <c r="P312" s="242">
        <f>H312-L312</f>
        <v>0</v>
      </c>
      <c r="Q312" s="244"/>
      <c r="R312" s="244"/>
      <c r="S312" s="245">
        <f>P312+Q312+R312</f>
        <v>0</v>
      </c>
      <c r="T312" s="244"/>
      <c r="U312" s="259">
        <f>F312/100*5</f>
        <v>1750</v>
      </c>
      <c r="V312" s="244">
        <v>230</v>
      </c>
      <c r="W312" s="244"/>
      <c r="X312" s="290"/>
    </row>
    <row r="313" spans="1:24" s="246" customFormat="1" ht="24.95" customHeight="1">
      <c r="A313" s="238">
        <v>291</v>
      </c>
      <c r="B313" s="238">
        <v>1436</v>
      </c>
      <c r="C313" s="239" t="s">
        <v>1144</v>
      </c>
      <c r="D313" s="238" t="s">
        <v>1158</v>
      </c>
      <c r="E313" s="240">
        <v>35000</v>
      </c>
      <c r="F313" s="241">
        <f>SUM(E313:E313)</f>
        <v>35000</v>
      </c>
      <c r="G313" s="244" t="s">
        <v>1160</v>
      </c>
      <c r="H313" s="238">
        <v>35000</v>
      </c>
      <c r="I313" s="238">
        <f t="shared" si="172"/>
        <v>2143</v>
      </c>
      <c r="J313" s="244">
        <f t="shared" si="172"/>
        <v>1429</v>
      </c>
      <c r="K313" s="242">
        <f>H313+I313+J313</f>
        <v>38572</v>
      </c>
      <c r="L313" s="244">
        <v>35000</v>
      </c>
      <c r="M313" s="271">
        <v>2143</v>
      </c>
      <c r="N313" s="271">
        <v>1429</v>
      </c>
      <c r="O313" s="242">
        <f>L313+M313+N313</f>
        <v>38572</v>
      </c>
      <c r="P313" s="242">
        <f>H313-L313</f>
        <v>0</v>
      </c>
      <c r="Q313" s="244"/>
      <c r="R313" s="244"/>
      <c r="S313" s="245">
        <f>P313+Q313+R313</f>
        <v>0</v>
      </c>
      <c r="T313" s="244"/>
      <c r="U313" s="259">
        <f>F313/100*5</f>
        <v>1750</v>
      </c>
      <c r="V313" s="244">
        <v>160</v>
      </c>
      <c r="W313" s="244"/>
      <c r="X313" s="290"/>
    </row>
    <row r="314" spans="1:24" s="246" customFormat="1" ht="24.95" customHeight="1">
      <c r="A314" s="238">
        <v>292</v>
      </c>
      <c r="B314" s="238">
        <v>1479</v>
      </c>
      <c r="C314" s="239" t="s">
        <v>1072</v>
      </c>
      <c r="D314" s="238" t="s">
        <v>1311</v>
      </c>
      <c r="E314" s="240">
        <v>40000</v>
      </c>
      <c r="F314" s="241">
        <f>SUM(E314:E314)</f>
        <v>40000</v>
      </c>
      <c r="G314" s="244" t="s">
        <v>1374</v>
      </c>
      <c r="H314" s="238">
        <v>40000</v>
      </c>
      <c r="I314" s="238">
        <f t="shared" si="172"/>
        <v>2466</v>
      </c>
      <c r="J314" s="244">
        <f t="shared" si="172"/>
        <v>1644</v>
      </c>
      <c r="K314" s="242">
        <f>H314+I314+J314</f>
        <v>44110</v>
      </c>
      <c r="L314" s="244">
        <v>40000</v>
      </c>
      <c r="M314" s="271">
        <v>2466</v>
      </c>
      <c r="N314" s="271">
        <v>1644</v>
      </c>
      <c r="O314" s="242">
        <f>L314+M314+N314</f>
        <v>44110</v>
      </c>
      <c r="P314" s="242">
        <f>H314-L314</f>
        <v>0</v>
      </c>
      <c r="Q314" s="244"/>
      <c r="R314" s="244"/>
      <c r="S314" s="245">
        <f>P314+Q314+R314</f>
        <v>0</v>
      </c>
      <c r="T314" s="244"/>
      <c r="U314" s="259">
        <f>F314/100*5</f>
        <v>2000</v>
      </c>
      <c r="V314" s="244">
        <v>400</v>
      </c>
      <c r="W314" s="244"/>
      <c r="X314" s="290"/>
    </row>
    <row r="315" spans="1:24" s="251" customFormat="1" ht="24.95" customHeight="1">
      <c r="A315" s="247"/>
      <c r="B315" s="247"/>
      <c r="C315" s="248" t="s">
        <v>1312</v>
      </c>
      <c r="D315" s="247"/>
      <c r="E315" s="249">
        <f t="shared" ref="E315:W315" si="173">SUM(E312:E314)</f>
        <v>110000</v>
      </c>
      <c r="F315" s="249">
        <f t="shared" si="173"/>
        <v>110000</v>
      </c>
      <c r="G315" s="250">
        <f t="shared" si="173"/>
        <v>0</v>
      </c>
      <c r="H315" s="250">
        <f t="shared" si="173"/>
        <v>110000</v>
      </c>
      <c r="I315" s="250">
        <f t="shared" si="173"/>
        <v>6782</v>
      </c>
      <c r="J315" s="250">
        <f t="shared" si="173"/>
        <v>4522</v>
      </c>
      <c r="K315" s="250">
        <f t="shared" si="173"/>
        <v>121304</v>
      </c>
      <c r="L315" s="250">
        <f t="shared" si="173"/>
        <v>110000</v>
      </c>
      <c r="M315" s="250">
        <f t="shared" si="173"/>
        <v>6782</v>
      </c>
      <c r="N315" s="250">
        <f t="shared" si="173"/>
        <v>4522</v>
      </c>
      <c r="O315" s="250">
        <f t="shared" si="173"/>
        <v>121304</v>
      </c>
      <c r="P315" s="250">
        <f t="shared" si="173"/>
        <v>0</v>
      </c>
      <c r="Q315" s="250">
        <f t="shared" si="173"/>
        <v>0</v>
      </c>
      <c r="R315" s="250">
        <f t="shared" si="173"/>
        <v>0</v>
      </c>
      <c r="S315" s="250">
        <f t="shared" si="173"/>
        <v>0</v>
      </c>
      <c r="T315" s="250">
        <f t="shared" si="173"/>
        <v>0</v>
      </c>
      <c r="U315" s="250">
        <f t="shared" si="173"/>
        <v>5500</v>
      </c>
      <c r="V315" s="250">
        <f t="shared" si="173"/>
        <v>790</v>
      </c>
      <c r="W315" s="250">
        <f t="shared" si="173"/>
        <v>0</v>
      </c>
      <c r="X315" s="291"/>
    </row>
    <row r="316" spans="1:24" s="246" customFormat="1" ht="24.95" customHeight="1">
      <c r="A316" s="238">
        <v>293</v>
      </c>
      <c r="B316" s="238">
        <v>1497</v>
      </c>
      <c r="C316" s="239" t="s">
        <v>1094</v>
      </c>
      <c r="D316" s="252">
        <v>42015</v>
      </c>
      <c r="E316" s="240">
        <v>40000</v>
      </c>
      <c r="F316" s="241">
        <f>SUM(E316:E316)</f>
        <v>40000</v>
      </c>
      <c r="G316" s="244" t="s">
        <v>1378</v>
      </c>
      <c r="H316" s="238">
        <v>40000</v>
      </c>
      <c r="I316" s="238">
        <f>M316</f>
        <v>2496</v>
      </c>
      <c r="J316" s="238">
        <f>N316</f>
        <v>1664</v>
      </c>
      <c r="K316" s="242">
        <f>H316+I316+J316</f>
        <v>44160</v>
      </c>
      <c r="L316" s="244">
        <v>40000</v>
      </c>
      <c r="M316" s="271">
        <v>2496</v>
      </c>
      <c r="N316" s="271">
        <v>1664</v>
      </c>
      <c r="O316" s="242">
        <f>L316+M316+N316</f>
        <v>44160</v>
      </c>
      <c r="P316" s="242">
        <f>H316-L316</f>
        <v>0</v>
      </c>
      <c r="Q316" s="244"/>
      <c r="R316" s="244"/>
      <c r="S316" s="245">
        <f>P316+Q316+R316</f>
        <v>0</v>
      </c>
      <c r="T316" s="244"/>
      <c r="U316" s="244">
        <f>F316/100*5</f>
        <v>2000</v>
      </c>
      <c r="V316" s="244">
        <v>220</v>
      </c>
      <c r="W316" s="244"/>
      <c r="X316" s="290"/>
    </row>
    <row r="317" spans="1:24" s="251" customFormat="1" ht="24.95" customHeight="1">
      <c r="A317" s="247"/>
      <c r="B317" s="247"/>
      <c r="C317" s="248" t="s">
        <v>1345</v>
      </c>
      <c r="D317" s="292"/>
      <c r="E317" s="240">
        <f t="shared" ref="E317:W317" si="174">SUM(E316:E316)</f>
        <v>40000</v>
      </c>
      <c r="F317" s="240">
        <f t="shared" si="174"/>
        <v>40000</v>
      </c>
      <c r="G317" s="293">
        <f t="shared" si="174"/>
        <v>0</v>
      </c>
      <c r="H317" s="293">
        <f t="shared" si="174"/>
        <v>40000</v>
      </c>
      <c r="I317" s="293">
        <f t="shared" si="174"/>
        <v>2496</v>
      </c>
      <c r="J317" s="293">
        <f t="shared" si="174"/>
        <v>1664</v>
      </c>
      <c r="K317" s="293">
        <f t="shared" si="174"/>
        <v>44160</v>
      </c>
      <c r="L317" s="293">
        <f t="shared" si="174"/>
        <v>40000</v>
      </c>
      <c r="M317" s="293">
        <f t="shared" si="174"/>
        <v>2496</v>
      </c>
      <c r="N317" s="293">
        <f t="shared" si="174"/>
        <v>1664</v>
      </c>
      <c r="O317" s="293">
        <f t="shared" si="174"/>
        <v>44160</v>
      </c>
      <c r="P317" s="293">
        <f t="shared" si="174"/>
        <v>0</v>
      </c>
      <c r="Q317" s="293">
        <f t="shared" si="174"/>
        <v>0</v>
      </c>
      <c r="R317" s="293">
        <f t="shared" si="174"/>
        <v>0</v>
      </c>
      <c r="S317" s="293">
        <f t="shared" si="174"/>
        <v>0</v>
      </c>
      <c r="T317" s="293">
        <f t="shared" si="174"/>
        <v>0</v>
      </c>
      <c r="U317" s="293">
        <f t="shared" si="174"/>
        <v>2000</v>
      </c>
      <c r="V317" s="293">
        <f t="shared" si="174"/>
        <v>220</v>
      </c>
      <c r="W317" s="293">
        <f t="shared" si="174"/>
        <v>0</v>
      </c>
      <c r="X317" s="291"/>
    </row>
    <row r="318" spans="1:24" s="246" customFormat="1" ht="24.95" customHeight="1">
      <c r="A318" s="238">
        <v>294</v>
      </c>
      <c r="B318" s="238">
        <v>1547</v>
      </c>
      <c r="C318" s="239" t="s">
        <v>1084</v>
      </c>
      <c r="D318" s="252" t="s">
        <v>1358</v>
      </c>
      <c r="E318" s="240">
        <v>36000</v>
      </c>
      <c r="F318" s="241">
        <f t="shared" ref="F318:F332" si="175">SUM(E318:E318)</f>
        <v>36000</v>
      </c>
      <c r="G318" s="244" t="s">
        <v>1382</v>
      </c>
      <c r="H318" s="238">
        <f>F318</f>
        <v>36000</v>
      </c>
      <c r="I318" s="238">
        <f t="shared" ref="I318:I332" si="176">M318</f>
        <v>2172</v>
      </c>
      <c r="J318" s="238">
        <f t="shared" ref="J318:J332" si="177">N318</f>
        <v>1448</v>
      </c>
      <c r="K318" s="242">
        <f t="shared" ref="K318:K332" si="178">H318+I318+J318</f>
        <v>39620</v>
      </c>
      <c r="L318" s="244">
        <v>36000</v>
      </c>
      <c r="M318" s="271">
        <v>2172</v>
      </c>
      <c r="N318" s="271">
        <v>1448</v>
      </c>
      <c r="O318" s="242">
        <f t="shared" ref="O318:O332" si="179">L318+M318+N318</f>
        <v>39620</v>
      </c>
      <c r="P318" s="242">
        <f t="shared" ref="P318:P332" si="180">H318-L318</f>
        <v>0</v>
      </c>
      <c r="Q318" s="244"/>
      <c r="R318" s="244"/>
      <c r="S318" s="245">
        <f t="shared" ref="S318:S332" si="181">P318+Q318+R318</f>
        <v>0</v>
      </c>
      <c r="T318" s="244"/>
      <c r="U318" s="244">
        <f t="shared" ref="U318:U332" si="182">F318/100*5</f>
        <v>1800</v>
      </c>
      <c r="V318" s="244">
        <v>760</v>
      </c>
      <c r="W318" s="244"/>
      <c r="X318" s="290"/>
    </row>
    <row r="319" spans="1:24" s="246" customFormat="1" ht="24.95" customHeight="1">
      <c r="A319" s="238">
        <v>295</v>
      </c>
      <c r="B319" s="238">
        <v>1548</v>
      </c>
      <c r="C319" s="239" t="s">
        <v>1360</v>
      </c>
      <c r="D319" s="252" t="s">
        <v>1358</v>
      </c>
      <c r="E319" s="240">
        <v>36000</v>
      </c>
      <c r="F319" s="241">
        <f t="shared" si="175"/>
        <v>36000</v>
      </c>
      <c r="G319" s="244" t="s">
        <v>1382</v>
      </c>
      <c r="H319" s="238">
        <f t="shared" ref="H319:H326" si="183">F319</f>
        <v>36000</v>
      </c>
      <c r="I319" s="238">
        <f t="shared" si="176"/>
        <v>2166</v>
      </c>
      <c r="J319" s="238">
        <f t="shared" si="177"/>
        <v>1444</v>
      </c>
      <c r="K319" s="242">
        <f t="shared" si="178"/>
        <v>39610</v>
      </c>
      <c r="L319" s="244">
        <v>36000</v>
      </c>
      <c r="M319" s="271">
        <v>2166</v>
      </c>
      <c r="N319" s="271">
        <v>1444</v>
      </c>
      <c r="O319" s="242">
        <f t="shared" si="179"/>
        <v>39610</v>
      </c>
      <c r="P319" s="242">
        <f t="shared" si="180"/>
        <v>0</v>
      </c>
      <c r="Q319" s="244"/>
      <c r="R319" s="244"/>
      <c r="S319" s="245">
        <f t="shared" si="181"/>
        <v>0</v>
      </c>
      <c r="T319" s="244"/>
      <c r="U319" s="244">
        <f t="shared" si="182"/>
        <v>1800</v>
      </c>
      <c r="V319" s="244">
        <v>1200</v>
      </c>
      <c r="W319" s="244"/>
      <c r="X319" s="290"/>
    </row>
    <row r="320" spans="1:24" s="246" customFormat="1" ht="24.95" customHeight="1">
      <c r="A320" s="238">
        <v>296</v>
      </c>
      <c r="B320" s="238">
        <v>1549</v>
      </c>
      <c r="C320" s="239" t="s">
        <v>1361</v>
      </c>
      <c r="D320" s="252" t="s">
        <v>1358</v>
      </c>
      <c r="E320" s="240">
        <v>40000</v>
      </c>
      <c r="F320" s="241">
        <f t="shared" si="175"/>
        <v>40000</v>
      </c>
      <c r="G320" s="244" t="s">
        <v>1382</v>
      </c>
      <c r="H320" s="238">
        <f t="shared" si="183"/>
        <v>40000</v>
      </c>
      <c r="I320" s="238">
        <f t="shared" si="176"/>
        <v>2400</v>
      </c>
      <c r="J320" s="238">
        <f t="shared" si="177"/>
        <v>1600</v>
      </c>
      <c r="K320" s="242">
        <f t="shared" si="178"/>
        <v>44000</v>
      </c>
      <c r="L320" s="244">
        <v>40000</v>
      </c>
      <c r="M320" s="271">
        <v>2400</v>
      </c>
      <c r="N320" s="271">
        <v>1600</v>
      </c>
      <c r="O320" s="242">
        <f t="shared" si="179"/>
        <v>44000</v>
      </c>
      <c r="P320" s="242">
        <f t="shared" si="180"/>
        <v>0</v>
      </c>
      <c r="Q320" s="244"/>
      <c r="R320" s="244"/>
      <c r="S320" s="245">
        <f t="shared" si="181"/>
        <v>0</v>
      </c>
      <c r="T320" s="244"/>
      <c r="U320" s="244">
        <f t="shared" si="182"/>
        <v>2000</v>
      </c>
      <c r="V320" s="244">
        <v>460</v>
      </c>
      <c r="W320" s="244"/>
      <c r="X320" s="290"/>
    </row>
    <row r="321" spans="1:25" s="246" customFormat="1" ht="24.95" customHeight="1">
      <c r="A321" s="238">
        <v>297</v>
      </c>
      <c r="B321" s="238">
        <v>1551</v>
      </c>
      <c r="C321" s="239" t="s">
        <v>1363</v>
      </c>
      <c r="D321" s="252" t="s">
        <v>1358</v>
      </c>
      <c r="E321" s="240">
        <v>36000</v>
      </c>
      <c r="F321" s="241">
        <f t="shared" si="175"/>
        <v>36000</v>
      </c>
      <c r="G321" s="244" t="s">
        <v>1382</v>
      </c>
      <c r="H321" s="238">
        <f t="shared" si="183"/>
        <v>36000</v>
      </c>
      <c r="I321" s="238">
        <f t="shared" si="176"/>
        <v>2190</v>
      </c>
      <c r="J321" s="238">
        <f t="shared" si="177"/>
        <v>1460</v>
      </c>
      <c r="K321" s="242">
        <f t="shared" si="178"/>
        <v>39650</v>
      </c>
      <c r="L321" s="244">
        <v>36000</v>
      </c>
      <c r="M321" s="271">
        <v>2190</v>
      </c>
      <c r="N321" s="271">
        <v>1460</v>
      </c>
      <c r="O321" s="242">
        <f t="shared" si="179"/>
        <v>39650</v>
      </c>
      <c r="P321" s="242">
        <f t="shared" si="180"/>
        <v>0</v>
      </c>
      <c r="Q321" s="244"/>
      <c r="R321" s="244"/>
      <c r="S321" s="245">
        <f t="shared" si="181"/>
        <v>0</v>
      </c>
      <c r="T321" s="244"/>
      <c r="U321" s="244">
        <f t="shared" si="182"/>
        <v>1800</v>
      </c>
      <c r="V321" s="244">
        <v>1250</v>
      </c>
      <c r="W321" s="244"/>
      <c r="X321" s="290"/>
    </row>
    <row r="322" spans="1:25" s="246" customFormat="1" ht="24.95" customHeight="1">
      <c r="A322" s="238">
        <v>298</v>
      </c>
      <c r="B322" s="238">
        <v>1552</v>
      </c>
      <c r="C322" s="239" t="s">
        <v>1364</v>
      </c>
      <c r="D322" s="252" t="s">
        <v>1358</v>
      </c>
      <c r="E322" s="240">
        <v>36000</v>
      </c>
      <c r="F322" s="241">
        <f t="shared" si="175"/>
        <v>36000</v>
      </c>
      <c r="G322" s="244" t="s">
        <v>1382</v>
      </c>
      <c r="H322" s="238">
        <f t="shared" si="183"/>
        <v>36000</v>
      </c>
      <c r="I322" s="238">
        <f t="shared" si="176"/>
        <v>2190</v>
      </c>
      <c r="J322" s="238">
        <f t="shared" si="177"/>
        <v>1460</v>
      </c>
      <c r="K322" s="242">
        <f t="shared" si="178"/>
        <v>39650</v>
      </c>
      <c r="L322" s="244">
        <v>36000</v>
      </c>
      <c r="M322" s="271">
        <v>2190</v>
      </c>
      <c r="N322" s="271">
        <v>1460</v>
      </c>
      <c r="O322" s="242">
        <f t="shared" si="179"/>
        <v>39650</v>
      </c>
      <c r="P322" s="242">
        <f t="shared" si="180"/>
        <v>0</v>
      </c>
      <c r="Q322" s="244"/>
      <c r="R322" s="244"/>
      <c r="S322" s="245">
        <f t="shared" si="181"/>
        <v>0</v>
      </c>
      <c r="T322" s="244"/>
      <c r="U322" s="244">
        <f t="shared" si="182"/>
        <v>1800</v>
      </c>
      <c r="V322" s="244">
        <v>1200</v>
      </c>
      <c r="W322" s="244"/>
      <c r="X322" s="290"/>
    </row>
    <row r="323" spans="1:25" s="361" customFormat="1" ht="24.95" customHeight="1">
      <c r="A323" s="353">
        <v>299</v>
      </c>
      <c r="B323" s="353">
        <v>1556</v>
      </c>
      <c r="C323" s="354" t="s">
        <v>1367</v>
      </c>
      <c r="D323" s="363" t="s">
        <v>1358</v>
      </c>
      <c r="E323" s="355">
        <v>36000</v>
      </c>
      <c r="F323" s="356">
        <f t="shared" si="175"/>
        <v>36000</v>
      </c>
      <c r="G323" s="357" t="s">
        <v>1382</v>
      </c>
      <c r="H323" s="353">
        <f t="shared" si="183"/>
        <v>36000</v>
      </c>
      <c r="I323" s="353">
        <f t="shared" si="176"/>
        <v>2172</v>
      </c>
      <c r="J323" s="353">
        <f t="shared" si="177"/>
        <v>1448</v>
      </c>
      <c r="K323" s="353">
        <f t="shared" si="178"/>
        <v>39620</v>
      </c>
      <c r="L323" s="357">
        <v>36000</v>
      </c>
      <c r="M323" s="359">
        <v>2172</v>
      </c>
      <c r="N323" s="359">
        <v>1448</v>
      </c>
      <c r="O323" s="353">
        <f t="shared" si="179"/>
        <v>39620</v>
      </c>
      <c r="P323" s="353">
        <f t="shared" si="180"/>
        <v>0</v>
      </c>
      <c r="Q323" s="357"/>
      <c r="R323" s="357"/>
      <c r="S323" s="357">
        <f t="shared" si="181"/>
        <v>0</v>
      </c>
      <c r="T323" s="357"/>
      <c r="U323" s="357">
        <f t="shared" si="182"/>
        <v>1800</v>
      </c>
      <c r="V323" s="357">
        <v>270</v>
      </c>
      <c r="W323" s="357"/>
      <c r="X323" s="364"/>
    </row>
    <row r="324" spans="1:25" s="246" customFormat="1" ht="24.95" customHeight="1">
      <c r="A324" s="238">
        <v>300</v>
      </c>
      <c r="B324" s="238">
        <v>1557</v>
      </c>
      <c r="C324" s="239" t="s">
        <v>1368</v>
      </c>
      <c r="D324" s="252" t="s">
        <v>1358</v>
      </c>
      <c r="E324" s="240">
        <v>36000</v>
      </c>
      <c r="F324" s="241">
        <f t="shared" si="175"/>
        <v>36000</v>
      </c>
      <c r="G324" s="244" t="s">
        <v>1382</v>
      </c>
      <c r="H324" s="238">
        <f t="shared" si="183"/>
        <v>36000</v>
      </c>
      <c r="I324" s="238">
        <f t="shared" si="176"/>
        <v>2166</v>
      </c>
      <c r="J324" s="238">
        <f t="shared" si="177"/>
        <v>1444</v>
      </c>
      <c r="K324" s="242">
        <f t="shared" si="178"/>
        <v>39610</v>
      </c>
      <c r="L324" s="244">
        <v>36000</v>
      </c>
      <c r="M324" s="271">
        <v>2166</v>
      </c>
      <c r="N324" s="271">
        <v>1444</v>
      </c>
      <c r="O324" s="242">
        <f t="shared" si="179"/>
        <v>39610</v>
      </c>
      <c r="P324" s="242">
        <f t="shared" si="180"/>
        <v>0</v>
      </c>
      <c r="Q324" s="244"/>
      <c r="R324" s="244"/>
      <c r="S324" s="245">
        <f t="shared" si="181"/>
        <v>0</v>
      </c>
      <c r="T324" s="244"/>
      <c r="U324" s="244">
        <f t="shared" si="182"/>
        <v>1800</v>
      </c>
      <c r="V324" s="244">
        <v>440</v>
      </c>
      <c r="W324" s="244"/>
      <c r="X324" s="290"/>
    </row>
    <row r="325" spans="1:25" s="246" customFormat="1" ht="24.95" customHeight="1">
      <c r="A325" s="238">
        <v>301</v>
      </c>
      <c r="B325" s="238">
        <v>1558</v>
      </c>
      <c r="C325" s="239" t="s">
        <v>1111</v>
      </c>
      <c r="D325" s="252" t="s">
        <v>1358</v>
      </c>
      <c r="E325" s="240">
        <v>36000</v>
      </c>
      <c r="F325" s="241">
        <f t="shared" si="175"/>
        <v>36000</v>
      </c>
      <c r="G325" s="244" t="s">
        <v>1382</v>
      </c>
      <c r="H325" s="238">
        <f t="shared" si="183"/>
        <v>36000</v>
      </c>
      <c r="I325" s="238">
        <f t="shared" si="176"/>
        <v>2400</v>
      </c>
      <c r="J325" s="238">
        <f t="shared" si="177"/>
        <v>1600</v>
      </c>
      <c r="K325" s="242">
        <f t="shared" si="178"/>
        <v>40000</v>
      </c>
      <c r="L325" s="244">
        <v>36000</v>
      </c>
      <c r="M325" s="271">
        <v>2400</v>
      </c>
      <c r="N325" s="271">
        <v>1600</v>
      </c>
      <c r="O325" s="242">
        <f t="shared" si="179"/>
        <v>40000</v>
      </c>
      <c r="P325" s="242">
        <f t="shared" si="180"/>
        <v>0</v>
      </c>
      <c r="Q325" s="244"/>
      <c r="R325" s="244"/>
      <c r="S325" s="245">
        <f t="shared" si="181"/>
        <v>0</v>
      </c>
      <c r="T325" s="244"/>
      <c r="U325" s="244">
        <f t="shared" si="182"/>
        <v>1800</v>
      </c>
      <c r="V325" s="244">
        <v>310</v>
      </c>
      <c r="W325" s="244"/>
      <c r="X325" s="290"/>
    </row>
    <row r="326" spans="1:25" s="264" customFormat="1" ht="24.95" customHeight="1">
      <c r="A326" s="255">
        <v>302</v>
      </c>
      <c r="B326" s="255">
        <v>1560</v>
      </c>
      <c r="C326" s="256" t="s">
        <v>1369</v>
      </c>
      <c r="D326" s="268" t="s">
        <v>1358</v>
      </c>
      <c r="E326" s="257">
        <v>40000</v>
      </c>
      <c r="F326" s="258">
        <f t="shared" si="175"/>
        <v>40000</v>
      </c>
      <c r="G326" s="259" t="s">
        <v>1382</v>
      </c>
      <c r="H326" s="255">
        <f t="shared" si="183"/>
        <v>40000</v>
      </c>
      <c r="I326" s="255">
        <f t="shared" si="176"/>
        <v>1548</v>
      </c>
      <c r="J326" s="255">
        <f t="shared" si="177"/>
        <v>1032</v>
      </c>
      <c r="K326" s="260">
        <f t="shared" si="178"/>
        <v>42580</v>
      </c>
      <c r="L326" s="259">
        <v>16600</v>
      </c>
      <c r="M326" s="273">
        <v>1548</v>
      </c>
      <c r="N326" s="273">
        <v>1032</v>
      </c>
      <c r="O326" s="260">
        <f t="shared" si="179"/>
        <v>19180</v>
      </c>
      <c r="P326" s="262">
        <f t="shared" si="180"/>
        <v>23400</v>
      </c>
      <c r="Q326" s="259"/>
      <c r="R326" s="259"/>
      <c r="S326" s="263">
        <f t="shared" si="181"/>
        <v>23400</v>
      </c>
      <c r="T326" s="259"/>
      <c r="U326" s="259">
        <f t="shared" si="182"/>
        <v>2000</v>
      </c>
      <c r="V326" s="259">
        <v>120</v>
      </c>
      <c r="W326" s="259"/>
      <c r="X326" s="294"/>
    </row>
    <row r="327" spans="1:25" s="246" customFormat="1" ht="24.95" customHeight="1">
      <c r="A327" s="238">
        <v>303</v>
      </c>
      <c r="B327" s="238">
        <v>1561</v>
      </c>
      <c r="C327" s="239" t="s">
        <v>1363</v>
      </c>
      <c r="D327" s="252" t="s">
        <v>1358</v>
      </c>
      <c r="E327" s="240">
        <v>40000</v>
      </c>
      <c r="F327" s="241">
        <f t="shared" si="175"/>
        <v>40000</v>
      </c>
      <c r="G327" s="244" t="s">
        <v>1382</v>
      </c>
      <c r="H327" s="238">
        <v>40000</v>
      </c>
      <c r="I327" s="238">
        <f t="shared" si="176"/>
        <v>2454</v>
      </c>
      <c r="J327" s="238">
        <f t="shared" si="177"/>
        <v>1636</v>
      </c>
      <c r="K327" s="242">
        <f t="shared" si="178"/>
        <v>44090</v>
      </c>
      <c r="L327" s="244">
        <v>40000</v>
      </c>
      <c r="M327" s="271">
        <v>2454</v>
      </c>
      <c r="N327" s="271">
        <v>1636</v>
      </c>
      <c r="O327" s="242">
        <f t="shared" si="179"/>
        <v>44090</v>
      </c>
      <c r="P327" s="242">
        <f t="shared" si="180"/>
        <v>0</v>
      </c>
      <c r="Q327" s="244"/>
      <c r="R327" s="244"/>
      <c r="S327" s="245">
        <f t="shared" si="181"/>
        <v>0</v>
      </c>
      <c r="T327" s="244"/>
      <c r="U327" s="244">
        <f t="shared" si="182"/>
        <v>2000</v>
      </c>
      <c r="V327" s="244">
        <v>460</v>
      </c>
      <c r="W327" s="244"/>
      <c r="X327" s="290"/>
    </row>
    <row r="328" spans="1:25" s="246" customFormat="1" ht="24.95" customHeight="1">
      <c r="A328" s="238">
        <v>304</v>
      </c>
      <c r="B328" s="238">
        <v>1567</v>
      </c>
      <c r="C328" s="239" t="s">
        <v>1390</v>
      </c>
      <c r="D328" s="295" t="s">
        <v>1387</v>
      </c>
      <c r="E328" s="240">
        <v>36000</v>
      </c>
      <c r="F328" s="241">
        <f t="shared" si="175"/>
        <v>36000</v>
      </c>
      <c r="G328" s="244" t="s">
        <v>1667</v>
      </c>
      <c r="H328" s="238">
        <v>36000</v>
      </c>
      <c r="I328" s="238">
        <f t="shared" si="176"/>
        <v>2136</v>
      </c>
      <c r="J328" s="238">
        <f t="shared" si="177"/>
        <v>1440</v>
      </c>
      <c r="K328" s="242">
        <f t="shared" si="178"/>
        <v>39576</v>
      </c>
      <c r="L328" s="244">
        <v>36000</v>
      </c>
      <c r="M328" s="271">
        <v>2136</v>
      </c>
      <c r="N328" s="271">
        <v>1440</v>
      </c>
      <c r="O328" s="242">
        <f t="shared" si="179"/>
        <v>39576</v>
      </c>
      <c r="P328" s="242">
        <f t="shared" si="180"/>
        <v>0</v>
      </c>
      <c r="Q328" s="244"/>
      <c r="R328" s="244"/>
      <c r="S328" s="245">
        <f t="shared" si="181"/>
        <v>0</v>
      </c>
      <c r="T328" s="244"/>
      <c r="U328" s="244">
        <f t="shared" si="182"/>
        <v>1800</v>
      </c>
      <c r="V328" s="244">
        <v>1000</v>
      </c>
      <c r="W328" s="244"/>
      <c r="X328" s="290"/>
    </row>
    <row r="329" spans="1:25" s="371" customFormat="1" ht="24.95" customHeight="1">
      <c r="A329" s="352">
        <v>305</v>
      </c>
      <c r="B329" s="352">
        <v>1577</v>
      </c>
      <c r="C329" s="365" t="s">
        <v>1146</v>
      </c>
      <c r="D329" s="366" t="s">
        <v>1397</v>
      </c>
      <c r="E329" s="367">
        <v>40000</v>
      </c>
      <c r="F329" s="368">
        <f t="shared" si="175"/>
        <v>40000</v>
      </c>
      <c r="G329" s="365" t="s">
        <v>1669</v>
      </c>
      <c r="H329" s="352">
        <v>40000</v>
      </c>
      <c r="I329" s="352">
        <f t="shared" si="176"/>
        <v>2400</v>
      </c>
      <c r="J329" s="352">
        <f t="shared" si="177"/>
        <v>1600</v>
      </c>
      <c r="K329" s="352">
        <f t="shared" si="178"/>
        <v>44000</v>
      </c>
      <c r="L329" s="360">
        <v>40000</v>
      </c>
      <c r="M329" s="369">
        <v>2400</v>
      </c>
      <c r="N329" s="369">
        <v>1600</v>
      </c>
      <c r="O329" s="352">
        <f t="shared" si="179"/>
        <v>44000</v>
      </c>
      <c r="P329" s="352">
        <f t="shared" si="180"/>
        <v>0</v>
      </c>
      <c r="Q329" s="360"/>
      <c r="R329" s="360"/>
      <c r="S329" s="360">
        <f t="shared" si="181"/>
        <v>0</v>
      </c>
      <c r="T329" s="360"/>
      <c r="U329" s="360">
        <f t="shared" si="182"/>
        <v>2000</v>
      </c>
      <c r="V329" s="360">
        <v>460</v>
      </c>
      <c r="W329" s="360"/>
      <c r="X329" s="370">
        <v>24</v>
      </c>
      <c r="Y329" s="371">
        <v>1660</v>
      </c>
    </row>
    <row r="330" spans="1:25" s="371" customFormat="1" ht="24.95" customHeight="1">
      <c r="A330" s="352">
        <v>306</v>
      </c>
      <c r="B330" s="352">
        <v>1581</v>
      </c>
      <c r="C330" s="365" t="s">
        <v>627</v>
      </c>
      <c r="D330" s="366" t="s">
        <v>1397</v>
      </c>
      <c r="E330" s="367">
        <v>40000</v>
      </c>
      <c r="F330" s="368">
        <f t="shared" si="175"/>
        <v>40000</v>
      </c>
      <c r="G330" s="365" t="s">
        <v>1670</v>
      </c>
      <c r="H330" s="352">
        <v>40000</v>
      </c>
      <c r="I330" s="352">
        <f t="shared" si="176"/>
        <v>2430</v>
      </c>
      <c r="J330" s="352">
        <f t="shared" si="177"/>
        <v>1620</v>
      </c>
      <c r="K330" s="352">
        <f t="shared" si="178"/>
        <v>44050</v>
      </c>
      <c r="L330" s="360">
        <v>40000</v>
      </c>
      <c r="M330" s="369">
        <v>2430</v>
      </c>
      <c r="N330" s="369">
        <v>1620</v>
      </c>
      <c r="O330" s="352">
        <f t="shared" si="179"/>
        <v>44050</v>
      </c>
      <c r="P330" s="352">
        <f t="shared" si="180"/>
        <v>0</v>
      </c>
      <c r="Q330" s="360"/>
      <c r="R330" s="360"/>
      <c r="S330" s="360">
        <f t="shared" si="181"/>
        <v>0</v>
      </c>
      <c r="T330" s="360"/>
      <c r="U330" s="360">
        <f t="shared" si="182"/>
        <v>2000</v>
      </c>
      <c r="V330" s="360">
        <v>450</v>
      </c>
      <c r="W330" s="360"/>
      <c r="X330" s="370">
        <v>24</v>
      </c>
      <c r="Y330" s="371">
        <v>1660</v>
      </c>
    </row>
    <row r="331" spans="1:25" s="371" customFormat="1" ht="24.95" customHeight="1">
      <c r="A331" s="352">
        <v>307</v>
      </c>
      <c r="B331" s="352">
        <v>1588</v>
      </c>
      <c r="C331" s="365" t="s">
        <v>1404</v>
      </c>
      <c r="D331" s="366" t="s">
        <v>1397</v>
      </c>
      <c r="E331" s="367">
        <v>40000</v>
      </c>
      <c r="F331" s="368">
        <f t="shared" si="175"/>
        <v>40000</v>
      </c>
      <c r="G331" s="365" t="s">
        <v>1671</v>
      </c>
      <c r="H331" s="352">
        <v>40000</v>
      </c>
      <c r="I331" s="352">
        <f t="shared" si="176"/>
        <v>2412</v>
      </c>
      <c r="J331" s="352">
        <f t="shared" si="177"/>
        <v>1608</v>
      </c>
      <c r="K331" s="352">
        <f>H331+I331+J331</f>
        <v>44020</v>
      </c>
      <c r="L331" s="360">
        <v>40000</v>
      </c>
      <c r="M331" s="369">
        <v>2412</v>
      </c>
      <c r="N331" s="369">
        <v>1608</v>
      </c>
      <c r="O331" s="352">
        <f t="shared" si="179"/>
        <v>44020</v>
      </c>
      <c r="P331" s="352">
        <f t="shared" si="180"/>
        <v>0</v>
      </c>
      <c r="Q331" s="360"/>
      <c r="R331" s="360"/>
      <c r="S331" s="360">
        <f t="shared" si="181"/>
        <v>0</v>
      </c>
      <c r="T331" s="360"/>
      <c r="U331" s="360">
        <f t="shared" si="182"/>
        <v>2000</v>
      </c>
      <c r="V331" s="360">
        <v>1000</v>
      </c>
      <c r="W331" s="360"/>
      <c r="X331" s="370">
        <v>24</v>
      </c>
      <c r="Y331" s="371">
        <v>1670</v>
      </c>
    </row>
    <row r="332" spans="1:25" s="371" customFormat="1" ht="24.95" customHeight="1">
      <c r="A332" s="352">
        <v>308</v>
      </c>
      <c r="B332" s="352">
        <v>1590</v>
      </c>
      <c r="C332" s="365" t="s">
        <v>1406</v>
      </c>
      <c r="D332" s="366" t="s">
        <v>1397</v>
      </c>
      <c r="E332" s="367">
        <v>40000</v>
      </c>
      <c r="F332" s="368">
        <f t="shared" si="175"/>
        <v>40000</v>
      </c>
      <c r="G332" s="372">
        <v>43075</v>
      </c>
      <c r="H332" s="352">
        <v>40000</v>
      </c>
      <c r="I332" s="352">
        <f t="shared" si="176"/>
        <v>2430</v>
      </c>
      <c r="J332" s="352">
        <f t="shared" si="177"/>
        <v>1620</v>
      </c>
      <c r="K332" s="352">
        <f t="shared" si="178"/>
        <v>44050</v>
      </c>
      <c r="L332" s="360">
        <v>40000</v>
      </c>
      <c r="M332" s="369">
        <v>2430</v>
      </c>
      <c r="N332" s="369">
        <v>1620</v>
      </c>
      <c r="O332" s="352">
        <f t="shared" si="179"/>
        <v>44050</v>
      </c>
      <c r="P332" s="352">
        <f t="shared" si="180"/>
        <v>0</v>
      </c>
      <c r="Q332" s="360"/>
      <c r="R332" s="360"/>
      <c r="S332" s="360">
        <f t="shared" si="181"/>
        <v>0</v>
      </c>
      <c r="T332" s="360"/>
      <c r="U332" s="360">
        <f t="shared" si="182"/>
        <v>2000</v>
      </c>
      <c r="V332" s="360">
        <v>460</v>
      </c>
      <c r="W332" s="360"/>
      <c r="X332" s="370">
        <v>24</v>
      </c>
      <c r="Y332" s="371">
        <v>1660</v>
      </c>
    </row>
    <row r="333" spans="1:25" s="251" customFormat="1" ht="24.95" customHeight="1">
      <c r="A333" s="247"/>
      <c r="B333" s="247"/>
      <c r="C333" s="297" t="s">
        <v>1425</v>
      </c>
      <c r="D333" s="298"/>
      <c r="E333" s="240">
        <f t="shared" ref="E333:W333" si="184">SUM(E318:E332)</f>
        <v>568000</v>
      </c>
      <c r="F333" s="240">
        <f t="shared" si="184"/>
        <v>568000</v>
      </c>
      <c r="G333" s="293">
        <f t="shared" si="184"/>
        <v>43075</v>
      </c>
      <c r="H333" s="293">
        <f t="shared" si="184"/>
        <v>568000</v>
      </c>
      <c r="I333" s="293">
        <f t="shared" si="184"/>
        <v>33666</v>
      </c>
      <c r="J333" s="293">
        <f t="shared" si="184"/>
        <v>22460</v>
      </c>
      <c r="K333" s="293">
        <f t="shared" si="184"/>
        <v>624126</v>
      </c>
      <c r="L333" s="293">
        <f t="shared" si="184"/>
        <v>544600</v>
      </c>
      <c r="M333" s="293">
        <f t="shared" si="184"/>
        <v>33666</v>
      </c>
      <c r="N333" s="293">
        <f t="shared" si="184"/>
        <v>22460</v>
      </c>
      <c r="O333" s="293">
        <f t="shared" si="184"/>
        <v>600726</v>
      </c>
      <c r="P333" s="293">
        <f t="shared" si="184"/>
        <v>23400</v>
      </c>
      <c r="Q333" s="293">
        <f t="shared" si="184"/>
        <v>0</v>
      </c>
      <c r="R333" s="293">
        <f t="shared" si="184"/>
        <v>0</v>
      </c>
      <c r="S333" s="293">
        <f t="shared" si="184"/>
        <v>23400</v>
      </c>
      <c r="T333" s="293">
        <f t="shared" si="184"/>
        <v>0</v>
      </c>
      <c r="U333" s="293">
        <f t="shared" si="184"/>
        <v>28400</v>
      </c>
      <c r="V333" s="293">
        <f t="shared" si="184"/>
        <v>9840</v>
      </c>
      <c r="W333" s="293">
        <f t="shared" si="184"/>
        <v>0</v>
      </c>
      <c r="X333" s="291"/>
    </row>
    <row r="334" spans="1:25" s="246" customFormat="1" ht="24.95" customHeight="1">
      <c r="A334" s="238">
        <v>309</v>
      </c>
      <c r="B334" s="238">
        <v>1615</v>
      </c>
      <c r="C334" s="239" t="s">
        <v>1302</v>
      </c>
      <c r="D334" s="295" t="s">
        <v>1626</v>
      </c>
      <c r="E334" s="240">
        <v>40000</v>
      </c>
      <c r="F334" s="241">
        <f>SUM(E334:E334)</f>
        <v>40000</v>
      </c>
      <c r="G334" s="239" t="s">
        <v>1679</v>
      </c>
      <c r="H334" s="238">
        <f>Y334*X334</f>
        <v>31920</v>
      </c>
      <c r="I334" s="238">
        <f t="shared" ref="I334:J338" si="185">M334</f>
        <v>2196</v>
      </c>
      <c r="J334" s="238">
        <f t="shared" si="185"/>
        <v>1464</v>
      </c>
      <c r="K334" s="242">
        <f>H334+I334+J334</f>
        <v>35580</v>
      </c>
      <c r="L334" s="244">
        <v>31920</v>
      </c>
      <c r="M334" s="271">
        <v>2196</v>
      </c>
      <c r="N334" s="271">
        <v>1464</v>
      </c>
      <c r="O334" s="242">
        <f>L334+M334+N334</f>
        <v>35580</v>
      </c>
      <c r="P334" s="242">
        <f>H334-L334</f>
        <v>0</v>
      </c>
      <c r="Q334" s="244"/>
      <c r="R334" s="244"/>
      <c r="S334" s="245">
        <f>P334+Q334+R334</f>
        <v>0</v>
      </c>
      <c r="T334" s="244"/>
      <c r="U334" s="244">
        <f>F334/100*5</f>
        <v>2000</v>
      </c>
      <c r="V334" s="244">
        <v>160</v>
      </c>
      <c r="W334" s="244"/>
      <c r="X334" s="290">
        <v>19</v>
      </c>
      <c r="Y334" s="246">
        <v>1680</v>
      </c>
    </row>
    <row r="335" spans="1:25" s="246" customFormat="1" ht="24.95" customHeight="1">
      <c r="A335" s="238">
        <v>310</v>
      </c>
      <c r="B335" s="238">
        <v>1616</v>
      </c>
      <c r="C335" s="239" t="s">
        <v>1063</v>
      </c>
      <c r="D335" s="295" t="s">
        <v>1626</v>
      </c>
      <c r="E335" s="240">
        <v>40000</v>
      </c>
      <c r="F335" s="241">
        <f>SUM(E335:E335)</f>
        <v>40000</v>
      </c>
      <c r="G335" s="239" t="s">
        <v>1679</v>
      </c>
      <c r="H335" s="238">
        <f>Y335*X335</f>
        <v>31920</v>
      </c>
      <c r="I335" s="238">
        <f t="shared" si="185"/>
        <v>2178</v>
      </c>
      <c r="J335" s="238">
        <f t="shared" si="185"/>
        <v>1452</v>
      </c>
      <c r="K335" s="242">
        <f>H335+I335+J335</f>
        <v>35550</v>
      </c>
      <c r="L335" s="244">
        <v>31920</v>
      </c>
      <c r="M335" s="271">
        <v>2178</v>
      </c>
      <c r="N335" s="271">
        <v>1452</v>
      </c>
      <c r="O335" s="242">
        <f>L335+M335+N335</f>
        <v>35550</v>
      </c>
      <c r="P335" s="242">
        <f>H335-L335</f>
        <v>0</v>
      </c>
      <c r="Q335" s="244"/>
      <c r="R335" s="244"/>
      <c r="S335" s="245">
        <f>P335+Q335+R335</f>
        <v>0</v>
      </c>
      <c r="T335" s="244"/>
      <c r="U335" s="244">
        <f>F335/100*5</f>
        <v>2000</v>
      </c>
      <c r="V335" s="244">
        <v>130</v>
      </c>
      <c r="W335" s="244"/>
      <c r="X335" s="290">
        <v>19</v>
      </c>
      <c r="Y335" s="246">
        <v>1680</v>
      </c>
    </row>
    <row r="336" spans="1:25" s="246" customFormat="1" ht="24.95" customHeight="1">
      <c r="A336" s="238">
        <v>311</v>
      </c>
      <c r="B336" s="238">
        <v>1619</v>
      </c>
      <c r="C336" s="239" t="s">
        <v>719</v>
      </c>
      <c r="D336" s="295" t="s">
        <v>1626</v>
      </c>
      <c r="E336" s="240">
        <v>40000</v>
      </c>
      <c r="F336" s="241">
        <f>SUM(E336:E336)</f>
        <v>40000</v>
      </c>
      <c r="G336" s="239" t="s">
        <v>1680</v>
      </c>
      <c r="H336" s="238">
        <f>Y336*X336</f>
        <v>31540</v>
      </c>
      <c r="I336" s="238">
        <f t="shared" si="185"/>
        <v>2118</v>
      </c>
      <c r="J336" s="238">
        <f t="shared" si="185"/>
        <v>1412</v>
      </c>
      <c r="K336" s="242">
        <f>H336+I336+J336</f>
        <v>35070</v>
      </c>
      <c r="L336" s="244">
        <v>31540</v>
      </c>
      <c r="M336" s="271">
        <v>2118</v>
      </c>
      <c r="N336" s="271">
        <v>1412</v>
      </c>
      <c r="O336" s="242">
        <f>L336+M336+N336</f>
        <v>35070</v>
      </c>
      <c r="P336" s="242">
        <f>H336-L336</f>
        <v>0</v>
      </c>
      <c r="Q336" s="244"/>
      <c r="R336" s="244"/>
      <c r="S336" s="245">
        <f>P336+Q336+R336</f>
        <v>0</v>
      </c>
      <c r="T336" s="244"/>
      <c r="U336" s="244">
        <f>F336/100*5</f>
        <v>2000</v>
      </c>
      <c r="V336" s="244">
        <v>380</v>
      </c>
      <c r="W336" s="244"/>
      <c r="X336" s="290">
        <v>19</v>
      </c>
      <c r="Y336" s="246">
        <v>1660</v>
      </c>
    </row>
    <row r="337" spans="1:26" s="246" customFormat="1" ht="24.95" customHeight="1">
      <c r="A337" s="238">
        <v>312</v>
      </c>
      <c r="B337" s="238">
        <v>1626</v>
      </c>
      <c r="C337" s="239" t="s">
        <v>1635</v>
      </c>
      <c r="D337" s="295" t="s">
        <v>1626</v>
      </c>
      <c r="E337" s="240">
        <v>40000</v>
      </c>
      <c r="F337" s="241">
        <f>SUM(E337:E337)</f>
        <v>40000</v>
      </c>
      <c r="G337" s="296">
        <v>42867</v>
      </c>
      <c r="H337" s="238">
        <f>Y337*X337</f>
        <v>31540</v>
      </c>
      <c r="I337" s="238">
        <f t="shared" si="185"/>
        <v>2256</v>
      </c>
      <c r="J337" s="238">
        <f t="shared" si="185"/>
        <v>1504</v>
      </c>
      <c r="K337" s="242">
        <f>H337+I337+J337</f>
        <v>35300</v>
      </c>
      <c r="L337" s="244">
        <v>31540</v>
      </c>
      <c r="M337" s="271">
        <v>2256</v>
      </c>
      <c r="N337" s="271">
        <v>1504</v>
      </c>
      <c r="O337" s="242">
        <f>L337+M337+N337</f>
        <v>35300</v>
      </c>
      <c r="P337" s="242">
        <f>H337-L337</f>
        <v>0</v>
      </c>
      <c r="Q337" s="244"/>
      <c r="R337" s="244"/>
      <c r="S337" s="245">
        <f>P337+Q337+R337</f>
        <v>0</v>
      </c>
      <c r="T337" s="244"/>
      <c r="U337" s="244">
        <f>F337/100*5</f>
        <v>2000</v>
      </c>
      <c r="V337" s="244">
        <v>360</v>
      </c>
      <c r="W337" s="244"/>
      <c r="X337" s="290">
        <v>19</v>
      </c>
      <c r="Y337" s="246">
        <v>1660</v>
      </c>
    </row>
    <row r="338" spans="1:26" s="246" customFormat="1" ht="24.95" customHeight="1">
      <c r="A338" s="238">
        <v>313</v>
      </c>
      <c r="B338" s="238">
        <v>1659</v>
      </c>
      <c r="C338" s="239" t="s">
        <v>1315</v>
      </c>
      <c r="D338" s="295" t="s">
        <v>1628</v>
      </c>
      <c r="E338" s="240">
        <v>50000</v>
      </c>
      <c r="F338" s="241">
        <f>SUM(E338:E338)</f>
        <v>50000</v>
      </c>
      <c r="G338" s="239" t="s">
        <v>1685</v>
      </c>
      <c r="H338" s="238">
        <f>Y338*X338</f>
        <v>27040</v>
      </c>
      <c r="I338" s="238">
        <f t="shared" si="185"/>
        <v>2130</v>
      </c>
      <c r="J338" s="238">
        <f t="shared" si="185"/>
        <v>1420</v>
      </c>
      <c r="K338" s="242">
        <f>H338+I338+J338</f>
        <v>30590</v>
      </c>
      <c r="L338" s="244">
        <v>27040</v>
      </c>
      <c r="M338" s="271">
        <v>2130</v>
      </c>
      <c r="N338" s="271">
        <v>1420</v>
      </c>
      <c r="O338" s="242">
        <f>L338+M338+N338</f>
        <v>30590</v>
      </c>
      <c r="P338" s="242">
        <f>H338-L338</f>
        <v>0</v>
      </c>
      <c r="Q338" s="244"/>
      <c r="R338" s="244"/>
      <c r="S338" s="245">
        <f>P338+Q338+R338</f>
        <v>0</v>
      </c>
      <c r="T338" s="244"/>
      <c r="U338" s="244">
        <f>F338/100*5</f>
        <v>2500</v>
      </c>
      <c r="V338" s="244">
        <v>130</v>
      </c>
      <c r="W338" s="244"/>
      <c r="X338" s="290">
        <v>13</v>
      </c>
      <c r="Y338" s="246">
        <v>2080</v>
      </c>
    </row>
    <row r="339" spans="1:26" s="254" customFormat="1" ht="24.95" customHeight="1">
      <c r="A339" s="253"/>
      <c r="B339" s="253"/>
      <c r="C339" s="248" t="s">
        <v>1426</v>
      </c>
      <c r="D339" s="253"/>
      <c r="E339" s="249">
        <f>SUM(E334:E338)</f>
        <v>210000</v>
      </c>
      <c r="F339" s="249">
        <f>SUM(F334:F338)</f>
        <v>210000</v>
      </c>
      <c r="G339" s="250"/>
      <c r="H339" s="250">
        <f t="shared" ref="H339:W339" si="186">SUM(H334:H338)</f>
        <v>153960</v>
      </c>
      <c r="I339" s="250">
        <f t="shared" si="186"/>
        <v>10878</v>
      </c>
      <c r="J339" s="250">
        <f t="shared" si="186"/>
        <v>7252</v>
      </c>
      <c r="K339" s="250">
        <f t="shared" si="186"/>
        <v>172090</v>
      </c>
      <c r="L339" s="250">
        <f t="shared" si="186"/>
        <v>153960</v>
      </c>
      <c r="M339" s="250">
        <f t="shared" si="186"/>
        <v>10878</v>
      </c>
      <c r="N339" s="250">
        <f t="shared" si="186"/>
        <v>7252</v>
      </c>
      <c r="O339" s="250">
        <f t="shared" si="186"/>
        <v>172090</v>
      </c>
      <c r="P339" s="250">
        <f t="shared" si="186"/>
        <v>0</v>
      </c>
      <c r="Q339" s="250">
        <f t="shared" si="186"/>
        <v>0</v>
      </c>
      <c r="R339" s="250">
        <f t="shared" si="186"/>
        <v>0</v>
      </c>
      <c r="S339" s="250">
        <f t="shared" si="186"/>
        <v>0</v>
      </c>
      <c r="T339" s="250">
        <f t="shared" si="186"/>
        <v>0</v>
      </c>
      <c r="U339" s="250">
        <f t="shared" si="186"/>
        <v>10500</v>
      </c>
      <c r="V339" s="250">
        <f t="shared" si="186"/>
        <v>1160</v>
      </c>
      <c r="W339" s="250">
        <f t="shared" si="186"/>
        <v>0</v>
      </c>
      <c r="X339" s="299"/>
    </row>
    <row r="340" spans="1:26" s="289" customFormat="1" ht="24.95" customHeight="1">
      <c r="A340" s="276">
        <v>314</v>
      </c>
      <c r="B340" s="276">
        <v>1693</v>
      </c>
      <c r="C340" s="288" t="s">
        <v>1777</v>
      </c>
      <c r="D340" s="300">
        <v>43111</v>
      </c>
      <c r="E340" s="240">
        <v>50000</v>
      </c>
      <c r="F340" s="240">
        <f>E340</f>
        <v>50000</v>
      </c>
      <c r="G340" s="240" t="s">
        <v>1762</v>
      </c>
      <c r="H340" s="240">
        <f>X340*Y340</f>
        <v>14560</v>
      </c>
      <c r="I340" s="240">
        <f>M340</f>
        <v>1476</v>
      </c>
      <c r="J340" s="240">
        <f>N340</f>
        <v>984</v>
      </c>
      <c r="K340" s="301">
        <f>H340+I340+J340</f>
        <v>17020</v>
      </c>
      <c r="L340" s="240">
        <v>14560</v>
      </c>
      <c r="M340" s="240">
        <v>1476</v>
      </c>
      <c r="N340" s="240">
        <v>984</v>
      </c>
      <c r="O340" s="301">
        <f>L340+M340+N340</f>
        <v>17020</v>
      </c>
      <c r="P340" s="301">
        <f>H340-L340</f>
        <v>0</v>
      </c>
      <c r="Q340" s="240"/>
      <c r="R340" s="240"/>
      <c r="S340" s="301">
        <f>P340+Q340+R340</f>
        <v>0</v>
      </c>
      <c r="T340" s="240"/>
      <c r="U340" s="240">
        <f>F340/100*5</f>
        <v>2500</v>
      </c>
      <c r="V340" s="240">
        <v>70</v>
      </c>
      <c r="W340" s="240"/>
      <c r="X340" s="246">
        <v>7</v>
      </c>
      <c r="Y340" s="246">
        <v>2080</v>
      </c>
      <c r="Z340" s="246"/>
    </row>
    <row r="341" spans="1:26" s="289" customFormat="1" ht="24.95" customHeight="1">
      <c r="A341" s="276">
        <v>315</v>
      </c>
      <c r="B341" s="276">
        <v>1723</v>
      </c>
      <c r="C341" s="288" t="s">
        <v>1819</v>
      </c>
      <c r="D341" s="300">
        <v>43528</v>
      </c>
      <c r="E341" s="240">
        <v>50000</v>
      </c>
      <c r="F341" s="240">
        <f t="shared" ref="F341:F345" si="187">E341</f>
        <v>50000</v>
      </c>
      <c r="G341" s="240" t="s">
        <v>1836</v>
      </c>
      <c r="H341" s="240">
        <f t="shared" ref="H341:H345" si="188">X341*Y341</f>
        <v>4160</v>
      </c>
      <c r="I341" s="240">
        <f t="shared" ref="I341:I345" si="189">M341</f>
        <v>480</v>
      </c>
      <c r="J341" s="240">
        <f t="shared" ref="J341:J345" si="190">N341</f>
        <v>320</v>
      </c>
      <c r="K341" s="301">
        <f t="shared" ref="K341:K345" si="191">H341+I341+J341</f>
        <v>4960</v>
      </c>
      <c r="L341" s="240">
        <v>4160</v>
      </c>
      <c r="M341" s="240">
        <v>480</v>
      </c>
      <c r="N341" s="240">
        <v>320</v>
      </c>
      <c r="O341" s="301">
        <f t="shared" ref="O341:O345" si="192">L341+M341+N341</f>
        <v>4960</v>
      </c>
      <c r="P341" s="301">
        <f t="shared" ref="P341:P345" si="193">H341-L341</f>
        <v>0</v>
      </c>
      <c r="Q341" s="240"/>
      <c r="R341" s="240"/>
      <c r="S341" s="301">
        <f t="shared" ref="S341:S345" si="194">P341+Q341+R341</f>
        <v>0</v>
      </c>
      <c r="T341" s="240"/>
      <c r="U341" s="240">
        <f t="shared" ref="U341:U345" si="195">F341/100*5</f>
        <v>2500</v>
      </c>
      <c r="V341" s="240">
        <v>20</v>
      </c>
      <c r="W341" s="240"/>
      <c r="X341" s="246">
        <v>2</v>
      </c>
      <c r="Y341" s="246">
        <v>2080</v>
      </c>
      <c r="Z341" s="246"/>
    </row>
    <row r="342" spans="1:26" s="289" customFormat="1" ht="24.95" customHeight="1">
      <c r="A342" s="276">
        <v>316</v>
      </c>
      <c r="B342" s="276">
        <v>1725</v>
      </c>
      <c r="C342" s="288" t="s">
        <v>1300</v>
      </c>
      <c r="D342" s="300">
        <v>43528</v>
      </c>
      <c r="E342" s="240">
        <v>50000</v>
      </c>
      <c r="F342" s="240">
        <f t="shared" si="187"/>
        <v>50000</v>
      </c>
      <c r="G342" s="240" t="s">
        <v>1836</v>
      </c>
      <c r="H342" s="240">
        <f>X342*Y342</f>
        <v>4160</v>
      </c>
      <c r="I342" s="240">
        <f t="shared" si="189"/>
        <v>420</v>
      </c>
      <c r="J342" s="240">
        <f t="shared" si="190"/>
        <v>280</v>
      </c>
      <c r="K342" s="301">
        <f t="shared" si="191"/>
        <v>4860</v>
      </c>
      <c r="L342" s="240">
        <v>4160</v>
      </c>
      <c r="M342" s="240">
        <v>420</v>
      </c>
      <c r="N342" s="240">
        <v>280</v>
      </c>
      <c r="O342" s="301">
        <f t="shared" si="192"/>
        <v>4860</v>
      </c>
      <c r="P342" s="301">
        <f t="shared" si="193"/>
        <v>0</v>
      </c>
      <c r="Q342" s="240"/>
      <c r="R342" s="240"/>
      <c r="S342" s="301">
        <f t="shared" si="194"/>
        <v>0</v>
      </c>
      <c r="T342" s="240"/>
      <c r="U342" s="240">
        <f t="shared" si="195"/>
        <v>2500</v>
      </c>
      <c r="V342" s="240">
        <v>20</v>
      </c>
      <c r="W342" s="240"/>
      <c r="X342" s="246">
        <v>2</v>
      </c>
      <c r="Y342" s="246">
        <v>2080</v>
      </c>
      <c r="Z342" s="246"/>
    </row>
    <row r="343" spans="1:26" s="289" customFormat="1" ht="24.95" customHeight="1">
      <c r="A343" s="276">
        <v>317</v>
      </c>
      <c r="B343" s="276">
        <v>1729</v>
      </c>
      <c r="C343" s="288" t="s">
        <v>1820</v>
      </c>
      <c r="D343" s="300">
        <v>43528</v>
      </c>
      <c r="E343" s="240">
        <v>50000</v>
      </c>
      <c r="F343" s="240">
        <f t="shared" si="187"/>
        <v>50000</v>
      </c>
      <c r="G343" s="240" t="s">
        <v>1836</v>
      </c>
      <c r="H343" s="240">
        <f t="shared" si="188"/>
        <v>4160</v>
      </c>
      <c r="I343" s="240">
        <f t="shared" si="189"/>
        <v>462</v>
      </c>
      <c r="J343" s="240">
        <f t="shared" si="190"/>
        <v>308</v>
      </c>
      <c r="K343" s="301">
        <f t="shared" si="191"/>
        <v>4930</v>
      </c>
      <c r="L343" s="240">
        <v>4160</v>
      </c>
      <c r="M343" s="240">
        <v>462</v>
      </c>
      <c r="N343" s="240">
        <v>308</v>
      </c>
      <c r="O343" s="301">
        <f t="shared" si="192"/>
        <v>4930</v>
      </c>
      <c r="P343" s="301">
        <f t="shared" si="193"/>
        <v>0</v>
      </c>
      <c r="Q343" s="240"/>
      <c r="R343" s="240"/>
      <c r="S343" s="301">
        <f t="shared" si="194"/>
        <v>0</v>
      </c>
      <c r="T343" s="240"/>
      <c r="U343" s="240">
        <f t="shared" si="195"/>
        <v>2500</v>
      </c>
      <c r="V343" s="240">
        <v>70</v>
      </c>
      <c r="W343" s="240"/>
      <c r="X343" s="246">
        <v>2</v>
      </c>
      <c r="Y343" s="246">
        <v>2080</v>
      </c>
      <c r="Z343" s="246"/>
    </row>
    <row r="344" spans="1:26" s="289" customFormat="1" ht="24.95" customHeight="1">
      <c r="A344" s="276">
        <v>318</v>
      </c>
      <c r="B344" s="276">
        <v>1733</v>
      </c>
      <c r="C344" s="288" t="s">
        <v>1821</v>
      </c>
      <c r="D344" s="300">
        <v>43528</v>
      </c>
      <c r="E344" s="240">
        <v>50000</v>
      </c>
      <c r="F344" s="240">
        <f t="shared" si="187"/>
        <v>50000</v>
      </c>
      <c r="G344" s="240" t="s">
        <v>1836</v>
      </c>
      <c r="H344" s="240">
        <f t="shared" si="188"/>
        <v>4160</v>
      </c>
      <c r="I344" s="240">
        <f t="shared" si="189"/>
        <v>408</v>
      </c>
      <c r="J344" s="240">
        <f t="shared" si="190"/>
        <v>272</v>
      </c>
      <c r="K344" s="301">
        <f t="shared" si="191"/>
        <v>4840</v>
      </c>
      <c r="L344" s="240">
        <v>4160</v>
      </c>
      <c r="M344" s="240">
        <v>408</v>
      </c>
      <c r="N344" s="240">
        <v>272</v>
      </c>
      <c r="O344" s="301">
        <f t="shared" si="192"/>
        <v>4840</v>
      </c>
      <c r="P344" s="301">
        <f t="shared" si="193"/>
        <v>0</v>
      </c>
      <c r="Q344" s="240"/>
      <c r="R344" s="240"/>
      <c r="S344" s="301">
        <f t="shared" si="194"/>
        <v>0</v>
      </c>
      <c r="T344" s="240"/>
      <c r="U344" s="240">
        <f t="shared" si="195"/>
        <v>2500</v>
      </c>
      <c r="V344" s="240">
        <v>40</v>
      </c>
      <c r="W344" s="240"/>
      <c r="X344" s="246">
        <v>2</v>
      </c>
      <c r="Y344" s="246">
        <v>2080</v>
      </c>
      <c r="Z344" s="246"/>
    </row>
    <row r="345" spans="1:26" s="289" customFormat="1" ht="24.95" customHeight="1">
      <c r="A345" s="276">
        <v>319</v>
      </c>
      <c r="B345" s="276">
        <v>1746</v>
      </c>
      <c r="C345" s="288" t="s">
        <v>753</v>
      </c>
      <c r="D345" s="276" t="s">
        <v>1810</v>
      </c>
      <c r="E345" s="240">
        <v>50000</v>
      </c>
      <c r="F345" s="240">
        <f t="shared" si="187"/>
        <v>50000</v>
      </c>
      <c r="G345" s="240" t="s">
        <v>1837</v>
      </c>
      <c r="H345" s="240">
        <f t="shared" si="188"/>
        <v>2080</v>
      </c>
      <c r="I345" s="240">
        <f t="shared" si="189"/>
        <v>210</v>
      </c>
      <c r="J345" s="240">
        <f t="shared" si="190"/>
        <v>140</v>
      </c>
      <c r="K345" s="301">
        <f t="shared" si="191"/>
        <v>2430</v>
      </c>
      <c r="L345" s="240">
        <v>2080</v>
      </c>
      <c r="M345" s="240">
        <v>210</v>
      </c>
      <c r="N345" s="240">
        <v>140</v>
      </c>
      <c r="O345" s="301">
        <f t="shared" si="192"/>
        <v>2430</v>
      </c>
      <c r="P345" s="301">
        <f t="shared" si="193"/>
        <v>0</v>
      </c>
      <c r="Q345" s="240"/>
      <c r="R345" s="240"/>
      <c r="S345" s="301">
        <f t="shared" si="194"/>
        <v>0</v>
      </c>
      <c r="T345" s="240"/>
      <c r="U345" s="240">
        <f t="shared" si="195"/>
        <v>2500</v>
      </c>
      <c r="V345" s="240">
        <v>20</v>
      </c>
      <c r="W345" s="240"/>
      <c r="X345" s="246">
        <v>1</v>
      </c>
      <c r="Y345" s="246">
        <v>2080</v>
      </c>
      <c r="Z345" s="246"/>
    </row>
    <row r="346" spans="1:26" s="289" customFormat="1" ht="24.95" customHeight="1">
      <c r="A346" s="247"/>
      <c r="B346" s="247"/>
      <c r="C346" s="297" t="s">
        <v>1748</v>
      </c>
      <c r="D346" s="247"/>
      <c r="E346" s="240">
        <f t="shared" ref="E346:W346" si="196">SUM(E340:E345)</f>
        <v>300000</v>
      </c>
      <c r="F346" s="240">
        <f t="shared" si="196"/>
        <v>300000</v>
      </c>
      <c r="G346" s="293">
        <f t="shared" si="196"/>
        <v>0</v>
      </c>
      <c r="H346" s="293">
        <f t="shared" si="196"/>
        <v>33280</v>
      </c>
      <c r="I346" s="293">
        <f t="shared" si="196"/>
        <v>3456</v>
      </c>
      <c r="J346" s="293">
        <f t="shared" si="196"/>
        <v>2304</v>
      </c>
      <c r="K346" s="293">
        <f t="shared" si="196"/>
        <v>39040</v>
      </c>
      <c r="L346" s="293">
        <f t="shared" si="196"/>
        <v>33280</v>
      </c>
      <c r="M346" s="293">
        <f t="shared" si="196"/>
        <v>3456</v>
      </c>
      <c r="N346" s="293">
        <f t="shared" si="196"/>
        <v>2304</v>
      </c>
      <c r="O346" s="293">
        <f t="shared" si="196"/>
        <v>39040</v>
      </c>
      <c r="P346" s="293">
        <f t="shared" si="196"/>
        <v>0</v>
      </c>
      <c r="Q346" s="293">
        <f t="shared" si="196"/>
        <v>0</v>
      </c>
      <c r="R346" s="293">
        <f t="shared" si="196"/>
        <v>0</v>
      </c>
      <c r="S346" s="293">
        <f t="shared" si="196"/>
        <v>0</v>
      </c>
      <c r="T346" s="293">
        <f t="shared" si="196"/>
        <v>0</v>
      </c>
      <c r="U346" s="293">
        <f t="shared" si="196"/>
        <v>15000</v>
      </c>
      <c r="V346" s="293">
        <f t="shared" si="196"/>
        <v>240</v>
      </c>
      <c r="W346" s="293">
        <f t="shared" si="196"/>
        <v>0</v>
      </c>
      <c r="X346" s="246"/>
      <c r="Y346" s="246"/>
      <c r="Z346" s="246"/>
    </row>
    <row r="347" spans="1:26" s="246" customFormat="1" ht="24.95" customHeight="1">
      <c r="A347" s="247"/>
      <c r="B347" s="302"/>
      <c r="C347" s="297" t="s">
        <v>817</v>
      </c>
      <c r="D347" s="247"/>
      <c r="E347" s="249">
        <f t="shared" ref="E347:W347" si="197">E7+E42+E45+E70+E95+E133+E146+E157+E189+E203+E222+E231+E241+E272+E287+E295+E311+E315+E317+E333+E339+E346</f>
        <v>5904000</v>
      </c>
      <c r="F347" s="249">
        <f t="shared" si="197"/>
        <v>5904000</v>
      </c>
      <c r="G347" s="250">
        <f t="shared" si="197"/>
        <v>5005136</v>
      </c>
      <c r="H347" s="250">
        <f t="shared" si="197"/>
        <v>5581240</v>
      </c>
      <c r="I347" s="250">
        <f t="shared" si="197"/>
        <v>586376</v>
      </c>
      <c r="J347" s="250">
        <f t="shared" si="197"/>
        <v>182113</v>
      </c>
      <c r="K347" s="250">
        <f t="shared" si="197"/>
        <v>6349729</v>
      </c>
      <c r="L347" s="250">
        <f t="shared" si="197"/>
        <v>5443021</v>
      </c>
      <c r="M347" s="250">
        <f t="shared" si="197"/>
        <v>601795</v>
      </c>
      <c r="N347" s="250">
        <f t="shared" si="197"/>
        <v>186828</v>
      </c>
      <c r="O347" s="250">
        <f t="shared" si="197"/>
        <v>6231644</v>
      </c>
      <c r="P347" s="250">
        <f t="shared" si="197"/>
        <v>138219</v>
      </c>
      <c r="Q347" s="250">
        <f t="shared" si="197"/>
        <v>8692</v>
      </c>
      <c r="R347" s="250">
        <f t="shared" si="197"/>
        <v>3250</v>
      </c>
      <c r="S347" s="250">
        <f t="shared" si="197"/>
        <v>150161</v>
      </c>
      <c r="T347" s="250">
        <f t="shared" si="197"/>
        <v>0</v>
      </c>
      <c r="U347" s="250">
        <f t="shared" si="197"/>
        <v>225850</v>
      </c>
      <c r="V347" s="250">
        <f t="shared" si="197"/>
        <v>43155</v>
      </c>
      <c r="W347" s="250">
        <f t="shared" si="197"/>
        <v>0</v>
      </c>
    </row>
    <row r="348" spans="1:26" s="246" customFormat="1" ht="24.95" customHeight="1">
      <c r="A348" s="303"/>
      <c r="C348" s="238" t="s">
        <v>1691</v>
      </c>
      <c r="D348" s="238" t="s">
        <v>1686</v>
      </c>
      <c r="E348" s="274" t="s">
        <v>1687</v>
      </c>
      <c r="F348" s="276" t="s">
        <v>9</v>
      </c>
      <c r="G348" s="304"/>
      <c r="H348" s="304"/>
      <c r="K348" s="305"/>
      <c r="M348" s="306"/>
      <c r="N348" s="307"/>
      <c r="O348" s="305"/>
      <c r="S348" s="305"/>
    </row>
    <row r="349" spans="1:26" s="246" customFormat="1" ht="24.95" customHeight="1">
      <c r="A349" s="303"/>
      <c r="C349" s="308"/>
      <c r="D349" s="238"/>
      <c r="E349" s="274"/>
      <c r="F349" s="276">
        <f>D349+E349</f>
        <v>0</v>
      </c>
      <c r="G349" s="309"/>
      <c r="H349" s="310"/>
      <c r="K349" s="305"/>
      <c r="M349" s="306"/>
      <c r="N349" s="307"/>
      <c r="O349" s="305"/>
      <c r="P349" s="246" t="e">
        <f>#REF!+#REF!+#REF!+#REF!+#REF!+#REF!+#REF!+#REF!+#REF!+#REF!+#REF!+#REF!+#REF!+#REF!+#REF!+#REF!+#REF!</f>
        <v>#REF!</v>
      </c>
      <c r="S349" s="305"/>
    </row>
    <row r="350" spans="1:26" s="246" customFormat="1" ht="24.95" customHeight="1">
      <c r="A350" s="303"/>
      <c r="C350" s="416"/>
      <c r="D350" s="311" t="s">
        <v>540</v>
      </c>
      <c r="E350" s="312"/>
      <c r="F350" s="313"/>
      <c r="G350" s="314"/>
      <c r="H350" s="315"/>
      <c r="K350" s="305"/>
      <c r="M350" s="306"/>
      <c r="N350" s="307"/>
      <c r="O350" s="305"/>
      <c r="S350" s="305"/>
    </row>
    <row r="351" spans="1:26" s="246" customFormat="1" ht="24.95" customHeight="1">
      <c r="A351" s="303"/>
      <c r="C351" s="417"/>
      <c r="D351" s="238"/>
      <c r="E351" s="274"/>
      <c r="F351" s="276"/>
      <c r="G351" s="316"/>
      <c r="H351" s="317"/>
      <c r="K351" s="305"/>
      <c r="M351" s="306"/>
      <c r="N351" s="307"/>
      <c r="O351" s="305"/>
      <c r="S351" s="305"/>
    </row>
    <row r="352" spans="1:26" s="246" customFormat="1" ht="24.95" customHeight="1">
      <c r="A352" s="303"/>
      <c r="C352" s="243" t="s">
        <v>2</v>
      </c>
      <c r="D352" s="311">
        <f>F347</f>
        <v>5904000</v>
      </c>
      <c r="E352" s="274" t="s">
        <v>1689</v>
      </c>
      <c r="F352" s="276" t="s">
        <v>1688</v>
      </c>
      <c r="G352" s="271" t="s">
        <v>1690</v>
      </c>
      <c r="H352" s="271" t="s">
        <v>1692</v>
      </c>
      <c r="I352" s="244" t="s">
        <v>13</v>
      </c>
      <c r="K352" s="305"/>
      <c r="M352" s="306"/>
      <c r="N352" s="307"/>
      <c r="O352" s="305"/>
      <c r="S352" s="305"/>
    </row>
    <row r="353" spans="1:19" s="246" customFormat="1" ht="24.95" customHeight="1">
      <c r="A353" s="303"/>
      <c r="C353" s="243" t="s">
        <v>1228</v>
      </c>
      <c r="D353" s="238">
        <f>H347</f>
        <v>5581240</v>
      </c>
      <c r="E353" s="276">
        <f>I347</f>
        <v>586376</v>
      </c>
      <c r="F353" s="276">
        <f>J347</f>
        <v>182113</v>
      </c>
      <c r="G353" s="271">
        <f>E353+F353</f>
        <v>768489</v>
      </c>
      <c r="H353" s="271">
        <f>U347</f>
        <v>225850</v>
      </c>
      <c r="I353" s="271">
        <f>V347</f>
        <v>43155</v>
      </c>
      <c r="K353" s="305"/>
      <c r="M353" s="306"/>
      <c r="N353" s="307"/>
      <c r="O353" s="305"/>
      <c r="S353" s="305"/>
    </row>
    <row r="354" spans="1:19" s="246" customFormat="1" ht="24.95" customHeight="1">
      <c r="A354" s="303"/>
      <c r="C354" s="243" t="s">
        <v>1225</v>
      </c>
      <c r="D354" s="238">
        <f>L347</f>
        <v>5443021</v>
      </c>
      <c r="E354" s="240">
        <f>M347</f>
        <v>601795</v>
      </c>
      <c r="F354" s="276">
        <f>N347</f>
        <v>186828</v>
      </c>
      <c r="G354" s="271">
        <f>E354+F354</f>
        <v>788623</v>
      </c>
      <c r="H354" s="317"/>
      <c r="K354" s="305"/>
      <c r="M354" s="306"/>
      <c r="N354" s="307"/>
      <c r="O354" s="305"/>
      <c r="S354" s="305"/>
    </row>
    <row r="355" spans="1:19" s="246" customFormat="1" ht="24.95" customHeight="1">
      <c r="A355" s="303"/>
      <c r="C355" s="243" t="s">
        <v>1234</v>
      </c>
      <c r="D355" s="238">
        <f>SUM(P329:P332,P334:P338,P340:P345)</f>
        <v>0</v>
      </c>
      <c r="F355" s="290"/>
      <c r="G355" s="317"/>
      <c r="H355" s="317"/>
      <c r="K355" s="305"/>
      <c r="M355" s="306"/>
      <c r="N355" s="307"/>
      <c r="O355" s="305"/>
      <c r="S355" s="305"/>
    </row>
    <row r="356" spans="1:19" s="246" customFormat="1" ht="24.95" customHeight="1">
      <c r="A356" s="303"/>
      <c r="C356" s="243" t="s">
        <v>1235</v>
      </c>
      <c r="D356" s="238">
        <f>SUM(P45,P70,P95,P133,P189,P203,P222,P231,P241,P272,P287,P311,P323,P326,)</f>
        <v>138219</v>
      </c>
      <c r="F356" s="290"/>
      <c r="G356" s="317"/>
      <c r="H356" s="317"/>
      <c r="K356" s="305"/>
      <c r="M356" s="306"/>
      <c r="N356" s="307"/>
      <c r="O356" s="305"/>
      <c r="S356" s="305"/>
    </row>
    <row r="357" spans="1:19" s="246" customFormat="1" ht="24.95" customHeight="1">
      <c r="A357" s="303"/>
      <c r="C357" s="243" t="s">
        <v>1384</v>
      </c>
      <c r="D357" s="238">
        <f>D352-D353-D358</f>
        <v>322760</v>
      </c>
      <c r="F357" s="290"/>
      <c r="G357" s="317"/>
      <c r="H357" s="317"/>
      <c r="K357" s="305"/>
      <c r="M357" s="306"/>
      <c r="N357" s="307"/>
      <c r="O357" s="305"/>
      <c r="S357" s="305"/>
    </row>
    <row r="358" spans="1:19" s="246" customFormat="1" ht="24.95" customHeight="1">
      <c r="A358" s="303"/>
      <c r="C358" s="243" t="s">
        <v>1385</v>
      </c>
      <c r="D358" s="238"/>
      <c r="F358" s="290"/>
      <c r="G358" s="317"/>
      <c r="H358" s="317"/>
      <c r="K358" s="305"/>
      <c r="M358" s="306"/>
      <c r="N358" s="307"/>
      <c r="O358" s="305"/>
      <c r="S358" s="305"/>
    </row>
    <row r="359" spans="1:19">
      <c r="E359" s="28"/>
      <c r="F359" s="30"/>
    </row>
    <row r="360" spans="1:19">
      <c r="E360" s="28"/>
      <c r="F360" s="30"/>
    </row>
    <row r="361" spans="1:19">
      <c r="E361" s="28"/>
      <c r="F361" s="30"/>
    </row>
    <row r="362" spans="1:19">
      <c r="E362" s="28"/>
      <c r="F362" s="30"/>
    </row>
    <row r="363" spans="1:19">
      <c r="E363" s="28"/>
      <c r="F363" s="30"/>
    </row>
    <row r="364" spans="1:19">
      <c r="E364" s="28"/>
      <c r="F364" s="30"/>
      <c r="G364" s="28"/>
    </row>
    <row r="365" spans="1:19">
      <c r="E365" s="28"/>
      <c r="F365" s="30"/>
      <c r="G365" s="28"/>
    </row>
  </sheetData>
  <mergeCells count="29">
    <mergeCell ref="C350:C351"/>
    <mergeCell ref="B146:D146"/>
    <mergeCell ref="I3:I4"/>
    <mergeCell ref="J3:J4"/>
    <mergeCell ref="K3:K4"/>
    <mergeCell ref="R3:R4"/>
    <mergeCell ref="S3:S4"/>
    <mergeCell ref="L3:L4"/>
    <mergeCell ref="M3:M4"/>
    <mergeCell ref="N3:N4"/>
    <mergeCell ref="O3:O4"/>
    <mergeCell ref="P3:P4"/>
    <mergeCell ref="Q3:Q4"/>
    <mergeCell ref="A2:A4"/>
    <mergeCell ref="B1:W1"/>
    <mergeCell ref="B2:B4"/>
    <mergeCell ref="C2:C4"/>
    <mergeCell ref="D2:E2"/>
    <mergeCell ref="F2:F4"/>
    <mergeCell ref="G2:G4"/>
    <mergeCell ref="H2:K2"/>
    <mergeCell ref="L2:O2"/>
    <mergeCell ref="P2:S2"/>
    <mergeCell ref="T2:T4"/>
    <mergeCell ref="U2:U4"/>
    <mergeCell ref="V2:V4"/>
    <mergeCell ref="W2:W4"/>
    <mergeCell ref="D3:D4"/>
    <mergeCell ref="H3:H4"/>
  </mergeCells>
  <pageMargins left="0.5" right="0.5" top="0.75" bottom="0.75" header="0.3" footer="0.3"/>
  <pageSetup paperSize="5" scale="50" orientation="landscape" verticalDpi="0" r:id="rId1"/>
  <rowBreaks count="6" manualBreakCount="6">
    <brk id="86" max="22" man="1"/>
    <brk id="133" max="22" man="1"/>
    <brk id="189" max="22" man="1"/>
    <brk id="245" max="22" man="1"/>
    <brk id="303" max="22" man="1"/>
    <brk id="358" max="2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Z275"/>
  <sheetViews>
    <sheetView topLeftCell="A181" workbookViewId="0">
      <selection activeCell="I199" sqref="I199"/>
    </sheetView>
  </sheetViews>
  <sheetFormatPr defaultRowHeight="19.5"/>
  <cols>
    <col min="1" max="1" width="9.140625" style="25"/>
    <col min="2" max="2" width="6.7109375" style="18" customWidth="1"/>
    <col min="3" max="3" width="27.28515625" style="31" customWidth="1"/>
    <col min="4" max="4" width="13.5703125" style="30" customWidth="1"/>
    <col min="5" max="5" width="10.7109375" style="179" customWidth="1"/>
    <col min="6" max="6" width="11.85546875" style="180" customWidth="1"/>
    <col min="7" max="7" width="12.85546875" style="34" customWidth="1"/>
    <col min="8" max="8" width="12.42578125" style="30" customWidth="1"/>
    <col min="9" max="9" width="13.85546875" style="28" bestFit="1" customWidth="1"/>
    <col min="10" max="10" width="12.28515625" style="28" bestFit="1" customWidth="1"/>
    <col min="11" max="11" width="12" style="29" customWidth="1"/>
    <col min="12" max="12" width="15.7109375" style="28" bestFit="1" customWidth="1"/>
    <col min="13" max="13" width="13.28515625" style="76" customWidth="1"/>
    <col min="14" max="14" width="12.28515625" style="77" bestFit="1" customWidth="1"/>
    <col min="15" max="15" width="12.28515625" style="29" customWidth="1"/>
    <col min="16" max="16" width="12.85546875" style="28" customWidth="1"/>
    <col min="17" max="18" width="10.7109375" style="28" bestFit="1" customWidth="1"/>
    <col min="19" max="19" width="13.85546875" style="29" bestFit="1" customWidth="1"/>
    <col min="20" max="20" width="9.28515625" style="28" bestFit="1" customWidth="1"/>
    <col min="21" max="21" width="11.85546875" style="28" customWidth="1"/>
    <col min="22" max="22" width="10.42578125" style="28" bestFit="1" customWidth="1"/>
    <col min="23" max="23" width="9.28515625" style="28" bestFit="1" customWidth="1"/>
    <col min="24" max="24" width="7" style="18" customWidth="1"/>
    <col min="25" max="25" width="9.28515625" style="18" bestFit="1" customWidth="1"/>
    <col min="26" max="16384" width="9.140625" style="18"/>
  </cols>
  <sheetData>
    <row r="1" spans="1:23" ht="52.5" customHeight="1">
      <c r="B1" s="380" t="s">
        <v>1791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ht="19.5" customHeight="1">
      <c r="A2" s="413"/>
      <c r="B2" s="385" t="s">
        <v>0</v>
      </c>
      <c r="C2" s="385" t="s">
        <v>1</v>
      </c>
      <c r="D2" s="382" t="s">
        <v>2</v>
      </c>
      <c r="E2" s="384"/>
      <c r="F2" s="391" t="s">
        <v>818</v>
      </c>
      <c r="G2" s="406" t="s">
        <v>5</v>
      </c>
      <c r="H2" s="382" t="s">
        <v>6</v>
      </c>
      <c r="I2" s="383"/>
      <c r="J2" s="383"/>
      <c r="K2" s="384"/>
      <c r="L2" s="382" t="s">
        <v>15</v>
      </c>
      <c r="M2" s="383"/>
      <c r="N2" s="383"/>
      <c r="O2" s="384"/>
      <c r="P2" s="382" t="s">
        <v>10</v>
      </c>
      <c r="Q2" s="383"/>
      <c r="R2" s="383"/>
      <c r="S2" s="384"/>
      <c r="T2" s="396" t="s">
        <v>11</v>
      </c>
      <c r="U2" s="396" t="s">
        <v>12</v>
      </c>
      <c r="V2" s="385" t="s">
        <v>13</v>
      </c>
      <c r="W2" s="385" t="s">
        <v>14</v>
      </c>
    </row>
    <row r="3" spans="1:23" ht="34.5" customHeight="1">
      <c r="A3" s="414"/>
      <c r="B3" s="386"/>
      <c r="C3" s="386"/>
      <c r="D3" s="385" t="s">
        <v>3</v>
      </c>
      <c r="E3" s="192"/>
      <c r="F3" s="392"/>
      <c r="G3" s="407"/>
      <c r="H3" s="385" t="s">
        <v>7</v>
      </c>
      <c r="I3" s="385" t="s">
        <v>8</v>
      </c>
      <c r="J3" s="402">
        <v>0.04</v>
      </c>
      <c r="K3" s="394" t="s">
        <v>9</v>
      </c>
      <c r="L3" s="385" t="s">
        <v>7</v>
      </c>
      <c r="M3" s="388" t="s">
        <v>8</v>
      </c>
      <c r="N3" s="404">
        <v>0.04</v>
      </c>
      <c r="O3" s="394" t="s">
        <v>9</v>
      </c>
      <c r="P3" s="394" t="s">
        <v>7</v>
      </c>
      <c r="Q3" s="385" t="s">
        <v>8</v>
      </c>
      <c r="R3" s="402">
        <v>0.04</v>
      </c>
      <c r="S3" s="394" t="s">
        <v>9</v>
      </c>
      <c r="T3" s="397"/>
      <c r="U3" s="397"/>
      <c r="V3" s="386"/>
      <c r="W3" s="386"/>
    </row>
    <row r="4" spans="1:23" ht="18.75" customHeight="1">
      <c r="A4" s="415"/>
      <c r="B4" s="387"/>
      <c r="C4" s="387"/>
      <c r="D4" s="387"/>
      <c r="E4" s="142" t="s">
        <v>667</v>
      </c>
      <c r="F4" s="393"/>
      <c r="G4" s="408"/>
      <c r="H4" s="387"/>
      <c r="I4" s="387"/>
      <c r="J4" s="403"/>
      <c r="K4" s="395"/>
      <c r="L4" s="387"/>
      <c r="M4" s="390"/>
      <c r="N4" s="405"/>
      <c r="O4" s="395"/>
      <c r="P4" s="395"/>
      <c r="Q4" s="387"/>
      <c r="R4" s="403"/>
      <c r="S4" s="395"/>
      <c r="T4" s="398"/>
      <c r="U4" s="398"/>
      <c r="V4" s="387"/>
      <c r="W4" s="387"/>
    </row>
    <row r="5" spans="1:23">
      <c r="A5" s="10"/>
      <c r="B5" s="14">
        <v>1</v>
      </c>
      <c r="C5" s="114">
        <v>2</v>
      </c>
      <c r="D5" s="114">
        <v>3</v>
      </c>
      <c r="E5" s="97">
        <v>9</v>
      </c>
      <c r="F5" s="164">
        <v>10</v>
      </c>
      <c r="G5" s="114">
        <v>11</v>
      </c>
      <c r="H5" s="114">
        <v>12</v>
      </c>
      <c r="I5" s="14">
        <v>13</v>
      </c>
      <c r="J5" s="114">
        <v>14</v>
      </c>
      <c r="K5" s="114">
        <v>15</v>
      </c>
      <c r="L5" s="14">
        <v>16</v>
      </c>
      <c r="M5" s="72">
        <v>17</v>
      </c>
      <c r="N5" s="72">
        <v>18</v>
      </c>
      <c r="O5" s="14">
        <v>19</v>
      </c>
      <c r="P5" s="114">
        <v>20</v>
      </c>
      <c r="Q5" s="114">
        <v>21</v>
      </c>
      <c r="R5" s="14">
        <v>22</v>
      </c>
      <c r="S5" s="114">
        <v>23</v>
      </c>
      <c r="T5" s="114">
        <v>24</v>
      </c>
      <c r="U5" s="14">
        <v>25</v>
      </c>
      <c r="V5" s="114">
        <v>26</v>
      </c>
      <c r="W5" s="114">
        <v>27</v>
      </c>
    </row>
    <row r="6" spans="1:23">
      <c r="A6" s="10">
        <v>1</v>
      </c>
      <c r="B6" s="10">
        <v>350</v>
      </c>
      <c r="C6" s="11" t="s">
        <v>264</v>
      </c>
      <c r="D6" s="114" t="s">
        <v>135</v>
      </c>
      <c r="E6" s="142">
        <v>9000</v>
      </c>
      <c r="F6" s="143">
        <f t="shared" ref="F6:F19" si="0">SUM(E6:E6)</f>
        <v>9000</v>
      </c>
      <c r="G6" s="22" t="s">
        <v>839</v>
      </c>
      <c r="H6" s="114">
        <f t="shared" ref="H6:H19" si="1">F6</f>
        <v>9000</v>
      </c>
      <c r="I6" s="114">
        <f t="shared" ref="I6:J19" si="2">M6</f>
        <v>1609</v>
      </c>
      <c r="J6" s="114">
        <f t="shared" si="2"/>
        <v>0</v>
      </c>
      <c r="K6" s="15">
        <f t="shared" ref="K6:K19" si="3">H6+I6+J6</f>
        <v>10609</v>
      </c>
      <c r="L6" s="16">
        <v>9000</v>
      </c>
      <c r="M6" s="72">
        <v>1609</v>
      </c>
      <c r="N6" s="72">
        <v>0</v>
      </c>
      <c r="O6" s="15">
        <f t="shared" ref="O6:O19" si="4">L6+M6+N6</f>
        <v>10609</v>
      </c>
      <c r="P6" s="15">
        <f t="shared" ref="P6:P19" si="5">H6-L6</f>
        <v>0</v>
      </c>
      <c r="Q6" s="16">
        <v>0</v>
      </c>
      <c r="R6" s="16">
        <v>0</v>
      </c>
      <c r="S6" s="17">
        <f t="shared" ref="S6:S19" si="6">P6+Q6+R6</f>
        <v>0</v>
      </c>
      <c r="T6" s="16">
        <v>0</v>
      </c>
      <c r="U6" s="16">
        <v>0</v>
      </c>
      <c r="V6" s="16">
        <v>180</v>
      </c>
      <c r="W6" s="16"/>
    </row>
    <row r="7" spans="1:23">
      <c r="A7" s="10">
        <v>2</v>
      </c>
      <c r="B7" s="10">
        <v>351</v>
      </c>
      <c r="C7" s="11" t="s">
        <v>261</v>
      </c>
      <c r="D7" s="114" t="s">
        <v>135</v>
      </c>
      <c r="E7" s="142">
        <v>9000</v>
      </c>
      <c r="F7" s="143">
        <f t="shared" si="0"/>
        <v>9000</v>
      </c>
      <c r="G7" s="22" t="s">
        <v>839</v>
      </c>
      <c r="H7" s="114">
        <f t="shared" si="1"/>
        <v>9000</v>
      </c>
      <c r="I7" s="114">
        <f t="shared" si="2"/>
        <v>2284</v>
      </c>
      <c r="J7" s="114">
        <f t="shared" si="2"/>
        <v>0</v>
      </c>
      <c r="K7" s="15">
        <f t="shared" si="3"/>
        <v>11284</v>
      </c>
      <c r="L7" s="16">
        <v>9000</v>
      </c>
      <c r="M7" s="72">
        <v>2284</v>
      </c>
      <c r="N7" s="72">
        <v>0</v>
      </c>
      <c r="O7" s="15">
        <f t="shared" si="4"/>
        <v>11284</v>
      </c>
      <c r="P7" s="15">
        <f t="shared" si="5"/>
        <v>0</v>
      </c>
      <c r="Q7" s="16">
        <v>0</v>
      </c>
      <c r="R7" s="16">
        <v>0</v>
      </c>
      <c r="S7" s="17">
        <f t="shared" si="6"/>
        <v>0</v>
      </c>
      <c r="T7" s="16">
        <v>0</v>
      </c>
      <c r="U7" s="16">
        <v>0</v>
      </c>
      <c r="V7" s="16">
        <v>100</v>
      </c>
      <c r="W7" s="16"/>
    </row>
    <row r="8" spans="1:23">
      <c r="A8" s="10">
        <v>3</v>
      </c>
      <c r="B8" s="10">
        <v>352</v>
      </c>
      <c r="C8" s="11" t="s">
        <v>433</v>
      </c>
      <c r="D8" s="114" t="s">
        <v>135</v>
      </c>
      <c r="E8" s="142">
        <v>9000</v>
      </c>
      <c r="F8" s="143">
        <f t="shared" si="0"/>
        <v>9000</v>
      </c>
      <c r="G8" s="22" t="s">
        <v>839</v>
      </c>
      <c r="H8" s="114">
        <f t="shared" si="1"/>
        <v>9000</v>
      </c>
      <c r="I8" s="114">
        <f t="shared" si="2"/>
        <v>1557</v>
      </c>
      <c r="J8" s="114">
        <f t="shared" si="2"/>
        <v>0</v>
      </c>
      <c r="K8" s="15">
        <f t="shared" si="3"/>
        <v>10557</v>
      </c>
      <c r="L8" s="16">
        <v>9000</v>
      </c>
      <c r="M8" s="72">
        <v>1557</v>
      </c>
      <c r="N8" s="72">
        <v>0</v>
      </c>
      <c r="O8" s="15">
        <f t="shared" si="4"/>
        <v>10557</v>
      </c>
      <c r="P8" s="15">
        <f t="shared" si="5"/>
        <v>0</v>
      </c>
      <c r="Q8" s="16">
        <v>0</v>
      </c>
      <c r="R8" s="16">
        <v>0</v>
      </c>
      <c r="S8" s="17">
        <f t="shared" si="6"/>
        <v>0</v>
      </c>
      <c r="T8" s="16">
        <v>0</v>
      </c>
      <c r="U8" s="16">
        <v>0</v>
      </c>
      <c r="V8" s="16">
        <v>220</v>
      </c>
      <c r="W8" s="16"/>
    </row>
    <row r="9" spans="1:23">
      <c r="A9" s="10">
        <v>4</v>
      </c>
      <c r="B9" s="10">
        <v>353</v>
      </c>
      <c r="C9" s="11" t="s">
        <v>220</v>
      </c>
      <c r="D9" s="114" t="s">
        <v>135</v>
      </c>
      <c r="E9" s="142">
        <v>9000</v>
      </c>
      <c r="F9" s="143">
        <f t="shared" si="0"/>
        <v>9000</v>
      </c>
      <c r="G9" s="22" t="s">
        <v>839</v>
      </c>
      <c r="H9" s="114">
        <f t="shared" si="1"/>
        <v>9000</v>
      </c>
      <c r="I9" s="114">
        <f t="shared" si="2"/>
        <v>1704</v>
      </c>
      <c r="J9" s="114">
        <f t="shared" si="2"/>
        <v>0</v>
      </c>
      <c r="K9" s="15">
        <f t="shared" si="3"/>
        <v>10704</v>
      </c>
      <c r="L9" s="16">
        <v>9000</v>
      </c>
      <c r="M9" s="72">
        <v>1704</v>
      </c>
      <c r="N9" s="72">
        <v>0</v>
      </c>
      <c r="O9" s="15">
        <f t="shared" si="4"/>
        <v>10704</v>
      </c>
      <c r="P9" s="15">
        <f t="shared" si="5"/>
        <v>0</v>
      </c>
      <c r="Q9" s="16">
        <v>0</v>
      </c>
      <c r="R9" s="16">
        <v>0</v>
      </c>
      <c r="S9" s="17">
        <f t="shared" si="6"/>
        <v>0</v>
      </c>
      <c r="T9" s="16">
        <v>0</v>
      </c>
      <c r="U9" s="16">
        <v>0</v>
      </c>
      <c r="V9" s="16">
        <v>90</v>
      </c>
      <c r="W9" s="16"/>
    </row>
    <row r="10" spans="1:23">
      <c r="A10" s="10">
        <v>5</v>
      </c>
      <c r="B10" s="10">
        <v>354</v>
      </c>
      <c r="C10" s="11" t="s">
        <v>434</v>
      </c>
      <c r="D10" s="114" t="s">
        <v>135</v>
      </c>
      <c r="E10" s="142">
        <v>9000</v>
      </c>
      <c r="F10" s="143">
        <f t="shared" si="0"/>
        <v>9000</v>
      </c>
      <c r="G10" s="22" t="s">
        <v>839</v>
      </c>
      <c r="H10" s="114">
        <f t="shared" si="1"/>
        <v>9000</v>
      </c>
      <c r="I10" s="114">
        <f t="shared" si="2"/>
        <v>1537</v>
      </c>
      <c r="J10" s="114">
        <f t="shared" si="2"/>
        <v>0</v>
      </c>
      <c r="K10" s="15">
        <f t="shared" si="3"/>
        <v>10537</v>
      </c>
      <c r="L10" s="16">
        <v>9000</v>
      </c>
      <c r="M10" s="72">
        <v>1537</v>
      </c>
      <c r="N10" s="72">
        <v>0</v>
      </c>
      <c r="O10" s="15">
        <f t="shared" si="4"/>
        <v>10537</v>
      </c>
      <c r="P10" s="15">
        <f t="shared" si="5"/>
        <v>0</v>
      </c>
      <c r="Q10" s="16">
        <v>0</v>
      </c>
      <c r="R10" s="16">
        <v>0</v>
      </c>
      <c r="S10" s="17">
        <f t="shared" si="6"/>
        <v>0</v>
      </c>
      <c r="T10" s="16">
        <v>0</v>
      </c>
      <c r="U10" s="16">
        <v>0</v>
      </c>
      <c r="V10" s="16">
        <v>200</v>
      </c>
      <c r="W10" s="16"/>
    </row>
    <row r="11" spans="1:23">
      <c r="A11" s="10">
        <v>6</v>
      </c>
      <c r="B11" s="10">
        <v>355</v>
      </c>
      <c r="C11" s="11" t="s">
        <v>435</v>
      </c>
      <c r="D11" s="114" t="s">
        <v>135</v>
      </c>
      <c r="E11" s="142">
        <v>7500</v>
      </c>
      <c r="F11" s="143">
        <f t="shared" si="0"/>
        <v>7500</v>
      </c>
      <c r="G11" s="22" t="s">
        <v>839</v>
      </c>
      <c r="H11" s="114">
        <f t="shared" si="1"/>
        <v>7500</v>
      </c>
      <c r="I11" s="114">
        <f t="shared" si="2"/>
        <v>1428</v>
      </c>
      <c r="J11" s="114">
        <f t="shared" si="2"/>
        <v>0</v>
      </c>
      <c r="K11" s="15">
        <f t="shared" si="3"/>
        <v>8928</v>
      </c>
      <c r="L11" s="16">
        <v>7500</v>
      </c>
      <c r="M11" s="72">
        <v>1428</v>
      </c>
      <c r="N11" s="72">
        <v>0</v>
      </c>
      <c r="O11" s="15">
        <f t="shared" si="4"/>
        <v>8928</v>
      </c>
      <c r="P11" s="15">
        <f t="shared" si="5"/>
        <v>0</v>
      </c>
      <c r="Q11" s="16">
        <v>0</v>
      </c>
      <c r="R11" s="16">
        <v>0</v>
      </c>
      <c r="S11" s="17">
        <f t="shared" si="6"/>
        <v>0</v>
      </c>
      <c r="T11" s="16">
        <v>0</v>
      </c>
      <c r="U11" s="16">
        <v>0</v>
      </c>
      <c r="V11" s="16">
        <v>90</v>
      </c>
      <c r="W11" s="16"/>
    </row>
    <row r="12" spans="1:23">
      <c r="A12" s="10">
        <v>7</v>
      </c>
      <c r="B12" s="10">
        <v>356</v>
      </c>
      <c r="C12" s="11" t="s">
        <v>259</v>
      </c>
      <c r="D12" s="114" t="s">
        <v>135</v>
      </c>
      <c r="E12" s="142">
        <v>7500</v>
      </c>
      <c r="F12" s="143">
        <f t="shared" si="0"/>
        <v>7500</v>
      </c>
      <c r="G12" s="22" t="s">
        <v>839</v>
      </c>
      <c r="H12" s="114">
        <f t="shared" si="1"/>
        <v>7500</v>
      </c>
      <c r="I12" s="114">
        <f t="shared" si="2"/>
        <v>1599</v>
      </c>
      <c r="J12" s="114">
        <f t="shared" si="2"/>
        <v>0</v>
      </c>
      <c r="K12" s="15">
        <f t="shared" si="3"/>
        <v>9099</v>
      </c>
      <c r="L12" s="16">
        <v>7500</v>
      </c>
      <c r="M12" s="72">
        <v>1599</v>
      </c>
      <c r="N12" s="72">
        <v>0</v>
      </c>
      <c r="O12" s="15">
        <f t="shared" si="4"/>
        <v>9099</v>
      </c>
      <c r="P12" s="15">
        <f t="shared" si="5"/>
        <v>0</v>
      </c>
      <c r="Q12" s="16">
        <v>0</v>
      </c>
      <c r="R12" s="16">
        <v>0</v>
      </c>
      <c r="S12" s="17">
        <f t="shared" si="6"/>
        <v>0</v>
      </c>
      <c r="T12" s="16">
        <v>0</v>
      </c>
      <c r="U12" s="16">
        <v>0</v>
      </c>
      <c r="V12" s="16">
        <v>60</v>
      </c>
      <c r="W12" s="16"/>
    </row>
    <row r="13" spans="1:23">
      <c r="A13" s="10">
        <v>8</v>
      </c>
      <c r="B13" s="10">
        <v>357</v>
      </c>
      <c r="C13" s="11" t="s">
        <v>436</v>
      </c>
      <c r="D13" s="114" t="s">
        <v>135</v>
      </c>
      <c r="E13" s="142">
        <v>7500</v>
      </c>
      <c r="F13" s="143">
        <f t="shared" si="0"/>
        <v>7500</v>
      </c>
      <c r="G13" s="22" t="s">
        <v>839</v>
      </c>
      <c r="H13" s="114">
        <f t="shared" si="1"/>
        <v>7500</v>
      </c>
      <c r="I13" s="114">
        <f t="shared" si="2"/>
        <v>1273</v>
      </c>
      <c r="J13" s="114">
        <f t="shared" si="2"/>
        <v>0</v>
      </c>
      <c r="K13" s="15">
        <f t="shared" si="3"/>
        <v>8773</v>
      </c>
      <c r="L13" s="16">
        <v>7500</v>
      </c>
      <c r="M13" s="72">
        <v>1273</v>
      </c>
      <c r="N13" s="72">
        <v>0</v>
      </c>
      <c r="O13" s="15">
        <f t="shared" si="4"/>
        <v>8773</v>
      </c>
      <c r="P13" s="15">
        <f t="shared" si="5"/>
        <v>0</v>
      </c>
      <c r="Q13" s="16">
        <v>0</v>
      </c>
      <c r="R13" s="16">
        <v>0</v>
      </c>
      <c r="S13" s="17">
        <f t="shared" si="6"/>
        <v>0</v>
      </c>
      <c r="T13" s="16">
        <v>0</v>
      </c>
      <c r="U13" s="16">
        <v>0</v>
      </c>
      <c r="V13" s="16">
        <v>160</v>
      </c>
      <c r="W13" s="16"/>
    </row>
    <row r="14" spans="1:23">
      <c r="A14" s="10">
        <v>9</v>
      </c>
      <c r="B14" s="10">
        <v>358</v>
      </c>
      <c r="C14" s="11" t="s">
        <v>437</v>
      </c>
      <c r="D14" s="114" t="s">
        <v>135</v>
      </c>
      <c r="E14" s="142">
        <v>7500</v>
      </c>
      <c r="F14" s="143">
        <f t="shared" si="0"/>
        <v>7500</v>
      </c>
      <c r="G14" s="22" t="s">
        <v>839</v>
      </c>
      <c r="H14" s="114">
        <f t="shared" si="1"/>
        <v>7500</v>
      </c>
      <c r="I14" s="114">
        <f t="shared" si="2"/>
        <v>1654</v>
      </c>
      <c r="J14" s="114">
        <f t="shared" si="2"/>
        <v>0</v>
      </c>
      <c r="K14" s="15">
        <f t="shared" si="3"/>
        <v>9154</v>
      </c>
      <c r="L14" s="16">
        <v>7500</v>
      </c>
      <c r="M14" s="72">
        <v>1654</v>
      </c>
      <c r="N14" s="72">
        <v>0</v>
      </c>
      <c r="O14" s="15">
        <f t="shared" si="4"/>
        <v>9154</v>
      </c>
      <c r="P14" s="15">
        <f t="shared" si="5"/>
        <v>0</v>
      </c>
      <c r="Q14" s="16">
        <v>0</v>
      </c>
      <c r="R14" s="16">
        <v>0</v>
      </c>
      <c r="S14" s="17">
        <f t="shared" si="6"/>
        <v>0</v>
      </c>
      <c r="T14" s="16">
        <v>0</v>
      </c>
      <c r="U14" s="16">
        <v>0</v>
      </c>
      <c r="V14" s="16">
        <v>125</v>
      </c>
      <c r="W14" s="16"/>
    </row>
    <row r="15" spans="1:23">
      <c r="A15" s="10">
        <v>10</v>
      </c>
      <c r="B15" s="10">
        <v>360</v>
      </c>
      <c r="C15" s="11" t="s">
        <v>291</v>
      </c>
      <c r="D15" s="114" t="s">
        <v>135</v>
      </c>
      <c r="E15" s="142">
        <v>7500</v>
      </c>
      <c r="F15" s="143">
        <f t="shared" si="0"/>
        <v>7500</v>
      </c>
      <c r="G15" s="22" t="s">
        <v>839</v>
      </c>
      <c r="H15" s="114">
        <f t="shared" si="1"/>
        <v>7500</v>
      </c>
      <c r="I15" s="114">
        <f t="shared" si="2"/>
        <v>1246</v>
      </c>
      <c r="J15" s="114">
        <f t="shared" si="2"/>
        <v>0</v>
      </c>
      <c r="K15" s="15">
        <f t="shared" si="3"/>
        <v>8746</v>
      </c>
      <c r="L15" s="16">
        <v>7500</v>
      </c>
      <c r="M15" s="72">
        <v>1246</v>
      </c>
      <c r="N15" s="72">
        <v>0</v>
      </c>
      <c r="O15" s="15">
        <f t="shared" si="4"/>
        <v>8746</v>
      </c>
      <c r="P15" s="15">
        <f t="shared" si="5"/>
        <v>0</v>
      </c>
      <c r="Q15" s="16">
        <v>0</v>
      </c>
      <c r="R15" s="16">
        <v>0</v>
      </c>
      <c r="S15" s="17">
        <f t="shared" si="6"/>
        <v>0</v>
      </c>
      <c r="T15" s="16">
        <v>0</v>
      </c>
      <c r="U15" s="16">
        <v>0</v>
      </c>
      <c r="V15" s="16">
        <v>170</v>
      </c>
      <c r="W15" s="16"/>
    </row>
    <row r="16" spans="1:23">
      <c r="A16" s="10">
        <v>11</v>
      </c>
      <c r="B16" s="10">
        <v>361</v>
      </c>
      <c r="C16" s="11" t="s">
        <v>252</v>
      </c>
      <c r="D16" s="114" t="s">
        <v>135</v>
      </c>
      <c r="E16" s="142">
        <v>10000</v>
      </c>
      <c r="F16" s="143">
        <f t="shared" si="0"/>
        <v>10000</v>
      </c>
      <c r="G16" s="22" t="s">
        <v>839</v>
      </c>
      <c r="H16" s="114">
        <f t="shared" si="1"/>
        <v>10000</v>
      </c>
      <c r="I16" s="114">
        <f t="shared" si="2"/>
        <v>1550</v>
      </c>
      <c r="J16" s="114">
        <f t="shared" si="2"/>
        <v>0</v>
      </c>
      <c r="K16" s="15">
        <f t="shared" si="3"/>
        <v>11550</v>
      </c>
      <c r="L16" s="16">
        <v>10000</v>
      </c>
      <c r="M16" s="72">
        <v>1550</v>
      </c>
      <c r="N16" s="72">
        <v>0</v>
      </c>
      <c r="O16" s="15">
        <f t="shared" si="4"/>
        <v>11550</v>
      </c>
      <c r="P16" s="15">
        <f t="shared" si="5"/>
        <v>0</v>
      </c>
      <c r="Q16" s="16">
        <v>0</v>
      </c>
      <c r="R16" s="16">
        <v>0</v>
      </c>
      <c r="S16" s="17">
        <f t="shared" si="6"/>
        <v>0</v>
      </c>
      <c r="T16" s="16">
        <v>0</v>
      </c>
      <c r="U16" s="16">
        <v>0</v>
      </c>
      <c r="V16" s="16">
        <v>170</v>
      </c>
      <c r="W16" s="16"/>
    </row>
    <row r="17" spans="1:23">
      <c r="A17" s="10">
        <v>12</v>
      </c>
      <c r="B17" s="10">
        <v>362</v>
      </c>
      <c r="C17" s="11" t="s">
        <v>385</v>
      </c>
      <c r="D17" s="114" t="s">
        <v>135</v>
      </c>
      <c r="E17" s="142">
        <v>7500</v>
      </c>
      <c r="F17" s="143">
        <f t="shared" si="0"/>
        <v>7500</v>
      </c>
      <c r="G17" s="22" t="s">
        <v>839</v>
      </c>
      <c r="H17" s="114">
        <f t="shared" si="1"/>
        <v>7500</v>
      </c>
      <c r="I17" s="114">
        <f t="shared" si="2"/>
        <v>1643</v>
      </c>
      <c r="J17" s="114">
        <f t="shared" si="2"/>
        <v>0</v>
      </c>
      <c r="K17" s="15">
        <f t="shared" si="3"/>
        <v>9143</v>
      </c>
      <c r="L17" s="16">
        <v>7500</v>
      </c>
      <c r="M17" s="72">
        <v>1643</v>
      </c>
      <c r="N17" s="72">
        <v>0</v>
      </c>
      <c r="O17" s="15">
        <f t="shared" si="4"/>
        <v>9143</v>
      </c>
      <c r="P17" s="15">
        <f t="shared" si="5"/>
        <v>0</v>
      </c>
      <c r="Q17" s="16">
        <v>0</v>
      </c>
      <c r="R17" s="16">
        <v>0</v>
      </c>
      <c r="S17" s="17">
        <f t="shared" si="6"/>
        <v>0</v>
      </c>
      <c r="T17" s="16">
        <v>0</v>
      </c>
      <c r="U17" s="16">
        <v>0</v>
      </c>
      <c r="V17" s="16">
        <v>130</v>
      </c>
      <c r="W17" s="16"/>
    </row>
    <row r="18" spans="1:23">
      <c r="A18" s="10">
        <v>13</v>
      </c>
      <c r="B18" s="10">
        <v>363</v>
      </c>
      <c r="C18" s="11" t="s">
        <v>439</v>
      </c>
      <c r="D18" s="114" t="s">
        <v>135</v>
      </c>
      <c r="E18" s="142">
        <v>10000</v>
      </c>
      <c r="F18" s="143">
        <f t="shared" si="0"/>
        <v>10000</v>
      </c>
      <c r="G18" s="22" t="s">
        <v>839</v>
      </c>
      <c r="H18" s="114">
        <f t="shared" si="1"/>
        <v>10000</v>
      </c>
      <c r="I18" s="114">
        <f t="shared" si="2"/>
        <v>1663</v>
      </c>
      <c r="J18" s="114">
        <f t="shared" si="2"/>
        <v>0</v>
      </c>
      <c r="K18" s="15">
        <f t="shared" si="3"/>
        <v>11663</v>
      </c>
      <c r="L18" s="16">
        <v>10000</v>
      </c>
      <c r="M18" s="72">
        <v>1663</v>
      </c>
      <c r="N18" s="72">
        <v>0</v>
      </c>
      <c r="O18" s="15">
        <f t="shared" si="4"/>
        <v>11663</v>
      </c>
      <c r="P18" s="15">
        <f t="shared" si="5"/>
        <v>0</v>
      </c>
      <c r="Q18" s="16">
        <v>0</v>
      </c>
      <c r="R18" s="16">
        <v>0</v>
      </c>
      <c r="S18" s="17">
        <f t="shared" si="6"/>
        <v>0</v>
      </c>
      <c r="T18" s="16">
        <v>0</v>
      </c>
      <c r="U18" s="16">
        <v>0</v>
      </c>
      <c r="V18" s="16">
        <v>185</v>
      </c>
      <c r="W18" s="16"/>
    </row>
    <row r="19" spans="1:23">
      <c r="A19" s="10">
        <v>14</v>
      </c>
      <c r="B19" s="10">
        <v>364</v>
      </c>
      <c r="C19" s="11" t="s">
        <v>440</v>
      </c>
      <c r="D19" s="114" t="s">
        <v>135</v>
      </c>
      <c r="E19" s="142">
        <v>7500</v>
      </c>
      <c r="F19" s="143">
        <f t="shared" si="0"/>
        <v>7500</v>
      </c>
      <c r="G19" s="22" t="s">
        <v>839</v>
      </c>
      <c r="H19" s="114">
        <f t="shared" si="1"/>
        <v>7500</v>
      </c>
      <c r="I19" s="114">
        <f t="shared" si="2"/>
        <v>1934</v>
      </c>
      <c r="J19" s="114">
        <f t="shared" si="2"/>
        <v>0</v>
      </c>
      <c r="K19" s="15">
        <f t="shared" si="3"/>
        <v>9434</v>
      </c>
      <c r="L19" s="16">
        <v>7500</v>
      </c>
      <c r="M19" s="72">
        <v>1934</v>
      </c>
      <c r="N19" s="72">
        <v>0</v>
      </c>
      <c r="O19" s="15">
        <f t="shared" si="4"/>
        <v>9434</v>
      </c>
      <c r="P19" s="15">
        <f t="shared" si="5"/>
        <v>0</v>
      </c>
      <c r="Q19" s="16">
        <v>0</v>
      </c>
      <c r="R19" s="16">
        <v>0</v>
      </c>
      <c r="S19" s="17">
        <f t="shared" si="6"/>
        <v>0</v>
      </c>
      <c r="T19" s="16">
        <v>0</v>
      </c>
      <c r="U19" s="16">
        <v>0</v>
      </c>
      <c r="V19" s="16">
        <v>60</v>
      </c>
      <c r="W19" s="16"/>
    </row>
    <row r="20" spans="1:23" s="348" customFormat="1">
      <c r="A20" s="323">
        <v>15</v>
      </c>
      <c r="B20" s="338">
        <v>388</v>
      </c>
      <c r="C20" s="339" t="s">
        <v>272</v>
      </c>
      <c r="D20" s="340">
        <v>36537</v>
      </c>
      <c r="E20" s="341">
        <v>9000</v>
      </c>
      <c r="F20" s="342">
        <f t="shared" ref="F20:F26" si="7">SUM(E20:E20)</f>
        <v>9000</v>
      </c>
      <c r="G20" s="343">
        <v>36895</v>
      </c>
      <c r="H20" s="344">
        <f t="shared" ref="H20:H31" si="8">F20</f>
        <v>9000</v>
      </c>
      <c r="I20" s="329">
        <f t="shared" ref="I20:J26" si="9">M20</f>
        <v>1668</v>
      </c>
      <c r="J20" s="329">
        <f t="shared" si="9"/>
        <v>160</v>
      </c>
      <c r="K20" s="344">
        <f t="shared" ref="K20:K31" si="10">H20+I20+J20</f>
        <v>10828</v>
      </c>
      <c r="L20" s="345">
        <v>9000</v>
      </c>
      <c r="M20" s="346">
        <v>1668</v>
      </c>
      <c r="N20" s="346">
        <v>160</v>
      </c>
      <c r="O20" s="344">
        <f t="shared" ref="O20:O31" si="11">L20+M20+N20</f>
        <v>10828</v>
      </c>
      <c r="P20" s="344">
        <f t="shared" ref="P20:P31" si="12">H20-L20</f>
        <v>0</v>
      </c>
      <c r="Q20" s="345">
        <v>0</v>
      </c>
      <c r="R20" s="345">
        <v>0</v>
      </c>
      <c r="S20" s="345">
        <f t="shared" ref="S20:S31" si="13">P20+Q20+R20</f>
        <v>0</v>
      </c>
      <c r="T20" s="345">
        <v>0</v>
      </c>
      <c r="U20" s="345">
        <v>0</v>
      </c>
      <c r="V20" s="345">
        <v>150</v>
      </c>
      <c r="W20" s="345"/>
    </row>
    <row r="21" spans="1:23">
      <c r="A21" s="10">
        <v>16</v>
      </c>
      <c r="B21" s="10">
        <v>389</v>
      </c>
      <c r="C21" s="11" t="s">
        <v>270</v>
      </c>
      <c r="D21" s="21">
        <v>36537</v>
      </c>
      <c r="E21" s="142">
        <v>9000</v>
      </c>
      <c r="F21" s="143">
        <f t="shared" si="7"/>
        <v>9000</v>
      </c>
      <c r="G21" s="23">
        <v>36895</v>
      </c>
      <c r="H21" s="114">
        <f t="shared" si="8"/>
        <v>9000</v>
      </c>
      <c r="I21" s="114">
        <f t="shared" si="9"/>
        <v>1501</v>
      </c>
      <c r="J21" s="114">
        <f t="shared" si="9"/>
        <v>0</v>
      </c>
      <c r="K21" s="15">
        <f t="shared" si="10"/>
        <v>10501</v>
      </c>
      <c r="L21" s="16">
        <v>9000</v>
      </c>
      <c r="M21" s="72">
        <v>1501</v>
      </c>
      <c r="N21" s="72">
        <v>0</v>
      </c>
      <c r="O21" s="15">
        <f t="shared" si="11"/>
        <v>10501</v>
      </c>
      <c r="P21" s="15">
        <f t="shared" si="12"/>
        <v>0</v>
      </c>
      <c r="Q21" s="16">
        <v>0</v>
      </c>
      <c r="R21" s="16">
        <v>0</v>
      </c>
      <c r="S21" s="17">
        <f t="shared" si="13"/>
        <v>0</v>
      </c>
      <c r="T21" s="16">
        <v>0</v>
      </c>
      <c r="U21" s="16">
        <v>0</v>
      </c>
      <c r="V21" s="16">
        <v>200</v>
      </c>
      <c r="W21" s="16"/>
    </row>
    <row r="22" spans="1:23">
      <c r="A22" s="10">
        <v>17</v>
      </c>
      <c r="B22" s="10">
        <v>390</v>
      </c>
      <c r="C22" s="11" t="s">
        <v>416</v>
      </c>
      <c r="D22" s="21">
        <v>36537</v>
      </c>
      <c r="E22" s="142">
        <v>9000</v>
      </c>
      <c r="F22" s="143">
        <f t="shared" si="7"/>
        <v>9000</v>
      </c>
      <c r="G22" s="23">
        <v>36895</v>
      </c>
      <c r="H22" s="114">
        <f t="shared" si="8"/>
        <v>9000</v>
      </c>
      <c r="I22" s="114">
        <f t="shared" si="9"/>
        <v>1875</v>
      </c>
      <c r="J22" s="114">
        <f t="shared" si="9"/>
        <v>0</v>
      </c>
      <c r="K22" s="15">
        <f t="shared" si="10"/>
        <v>10875</v>
      </c>
      <c r="L22" s="16">
        <v>9000</v>
      </c>
      <c r="M22" s="72">
        <v>1875</v>
      </c>
      <c r="N22" s="72">
        <v>0</v>
      </c>
      <c r="O22" s="15">
        <f t="shared" si="11"/>
        <v>10875</v>
      </c>
      <c r="P22" s="15">
        <f t="shared" si="12"/>
        <v>0</v>
      </c>
      <c r="Q22" s="16">
        <v>0</v>
      </c>
      <c r="R22" s="16">
        <v>0</v>
      </c>
      <c r="S22" s="17">
        <f t="shared" si="13"/>
        <v>0</v>
      </c>
      <c r="T22" s="16">
        <v>0</v>
      </c>
      <c r="U22" s="16">
        <v>0</v>
      </c>
      <c r="V22" s="16">
        <v>120</v>
      </c>
      <c r="W22" s="16"/>
    </row>
    <row r="23" spans="1:23">
      <c r="A23" s="10">
        <v>18</v>
      </c>
      <c r="B23" s="10">
        <v>399</v>
      </c>
      <c r="C23" s="11" t="s">
        <v>463</v>
      </c>
      <c r="D23" s="114" t="s">
        <v>140</v>
      </c>
      <c r="E23" s="142">
        <v>7500</v>
      </c>
      <c r="F23" s="143">
        <f t="shared" si="7"/>
        <v>7500</v>
      </c>
      <c r="G23" s="22" t="s">
        <v>841</v>
      </c>
      <c r="H23" s="114">
        <f t="shared" si="8"/>
        <v>7500</v>
      </c>
      <c r="I23" s="114">
        <f t="shared" si="9"/>
        <v>2263</v>
      </c>
      <c r="J23" s="114">
        <f t="shared" si="9"/>
        <v>0</v>
      </c>
      <c r="K23" s="15">
        <f t="shared" si="10"/>
        <v>9763</v>
      </c>
      <c r="L23" s="16">
        <v>7500</v>
      </c>
      <c r="M23" s="72">
        <v>2263</v>
      </c>
      <c r="N23" s="72">
        <v>0</v>
      </c>
      <c r="O23" s="15">
        <f t="shared" si="11"/>
        <v>9763</v>
      </c>
      <c r="P23" s="15">
        <f t="shared" si="12"/>
        <v>0</v>
      </c>
      <c r="Q23" s="16">
        <v>0</v>
      </c>
      <c r="R23" s="16">
        <v>0</v>
      </c>
      <c r="S23" s="17">
        <f t="shared" si="13"/>
        <v>0</v>
      </c>
      <c r="T23" s="16">
        <v>0</v>
      </c>
      <c r="U23" s="16">
        <v>0</v>
      </c>
      <c r="V23" s="16">
        <v>50</v>
      </c>
      <c r="W23" s="16"/>
    </row>
    <row r="24" spans="1:23">
      <c r="A24" s="10">
        <v>19</v>
      </c>
      <c r="B24" s="10">
        <v>402</v>
      </c>
      <c r="C24" s="11" t="s">
        <v>254</v>
      </c>
      <c r="D24" s="114" t="s">
        <v>140</v>
      </c>
      <c r="E24" s="142">
        <v>10000</v>
      </c>
      <c r="F24" s="143">
        <f t="shared" si="7"/>
        <v>10000</v>
      </c>
      <c r="G24" s="22" t="s">
        <v>841</v>
      </c>
      <c r="H24" s="114">
        <f t="shared" si="8"/>
        <v>10000</v>
      </c>
      <c r="I24" s="114">
        <f t="shared" si="9"/>
        <v>1404</v>
      </c>
      <c r="J24" s="114">
        <f t="shared" si="9"/>
        <v>0</v>
      </c>
      <c r="K24" s="15">
        <f t="shared" si="10"/>
        <v>11404</v>
      </c>
      <c r="L24" s="16">
        <v>10000</v>
      </c>
      <c r="M24" s="72">
        <v>1404</v>
      </c>
      <c r="N24" s="72">
        <v>0</v>
      </c>
      <c r="O24" s="15">
        <f t="shared" si="11"/>
        <v>11404</v>
      </c>
      <c r="P24" s="15">
        <f t="shared" si="12"/>
        <v>0</v>
      </c>
      <c r="Q24" s="16">
        <v>0</v>
      </c>
      <c r="R24" s="16">
        <v>0</v>
      </c>
      <c r="S24" s="17">
        <f t="shared" si="13"/>
        <v>0</v>
      </c>
      <c r="T24" s="16">
        <v>0</v>
      </c>
      <c r="U24" s="16">
        <v>0</v>
      </c>
      <c r="V24" s="16">
        <v>100</v>
      </c>
      <c r="W24" s="16"/>
    </row>
    <row r="25" spans="1:23">
      <c r="A25" s="10">
        <v>20</v>
      </c>
      <c r="B25" s="10">
        <v>403</v>
      </c>
      <c r="C25" s="11" t="s">
        <v>265</v>
      </c>
      <c r="D25" s="114" t="s">
        <v>140</v>
      </c>
      <c r="E25" s="142">
        <v>9000</v>
      </c>
      <c r="F25" s="143">
        <f t="shared" si="7"/>
        <v>9000</v>
      </c>
      <c r="G25" s="22" t="s">
        <v>841</v>
      </c>
      <c r="H25" s="114">
        <f t="shared" si="8"/>
        <v>9000</v>
      </c>
      <c r="I25" s="114">
        <f t="shared" si="9"/>
        <v>2329</v>
      </c>
      <c r="J25" s="114">
        <f t="shared" si="9"/>
        <v>0</v>
      </c>
      <c r="K25" s="15">
        <f t="shared" si="10"/>
        <v>11329</v>
      </c>
      <c r="L25" s="16">
        <v>9000</v>
      </c>
      <c r="M25" s="72">
        <v>2329</v>
      </c>
      <c r="N25" s="72">
        <v>0</v>
      </c>
      <c r="O25" s="15">
        <f t="shared" si="11"/>
        <v>11329</v>
      </c>
      <c r="P25" s="15">
        <f t="shared" si="12"/>
        <v>0</v>
      </c>
      <c r="Q25" s="16">
        <v>0</v>
      </c>
      <c r="R25" s="16">
        <v>0</v>
      </c>
      <c r="S25" s="17">
        <f t="shared" si="13"/>
        <v>0</v>
      </c>
      <c r="T25" s="16">
        <v>0</v>
      </c>
      <c r="U25" s="16">
        <v>0</v>
      </c>
      <c r="V25" s="16">
        <v>0</v>
      </c>
      <c r="W25" s="16"/>
    </row>
    <row r="26" spans="1:23">
      <c r="A26" s="10">
        <v>21</v>
      </c>
      <c r="B26" s="10">
        <v>405</v>
      </c>
      <c r="C26" s="11" t="s">
        <v>440</v>
      </c>
      <c r="D26" s="114" t="s">
        <v>140</v>
      </c>
      <c r="E26" s="142">
        <v>9000</v>
      </c>
      <c r="F26" s="143">
        <f t="shared" si="7"/>
        <v>9000</v>
      </c>
      <c r="G26" s="22" t="s">
        <v>841</v>
      </c>
      <c r="H26" s="114">
        <f t="shared" si="8"/>
        <v>9000</v>
      </c>
      <c r="I26" s="114">
        <f t="shared" si="9"/>
        <v>3360</v>
      </c>
      <c r="J26" s="114">
        <f t="shared" si="9"/>
        <v>0</v>
      </c>
      <c r="K26" s="15">
        <f t="shared" si="10"/>
        <v>12360</v>
      </c>
      <c r="L26" s="16">
        <v>9000</v>
      </c>
      <c r="M26" s="72">
        <v>3360</v>
      </c>
      <c r="N26" s="72">
        <v>0</v>
      </c>
      <c r="O26" s="15">
        <f t="shared" si="11"/>
        <v>12360</v>
      </c>
      <c r="P26" s="15">
        <f t="shared" si="12"/>
        <v>0</v>
      </c>
      <c r="Q26" s="16">
        <v>0</v>
      </c>
      <c r="R26" s="16">
        <v>0</v>
      </c>
      <c r="S26" s="17">
        <f t="shared" si="13"/>
        <v>0</v>
      </c>
      <c r="T26" s="16">
        <v>0</v>
      </c>
      <c r="U26" s="16">
        <v>0</v>
      </c>
      <c r="V26" s="16">
        <v>50</v>
      </c>
      <c r="W26" s="16"/>
    </row>
    <row r="27" spans="1:23">
      <c r="A27" s="10">
        <v>22</v>
      </c>
      <c r="B27" s="10">
        <v>414</v>
      </c>
      <c r="C27" s="11" t="s">
        <v>471</v>
      </c>
      <c r="D27" s="114" t="s">
        <v>140</v>
      </c>
      <c r="E27" s="142">
        <v>7500</v>
      </c>
      <c r="F27" s="143">
        <f t="shared" ref="F27:F31" si="14">SUM(E27:E27)</f>
        <v>7500</v>
      </c>
      <c r="G27" s="22" t="s">
        <v>841</v>
      </c>
      <c r="H27" s="114">
        <f t="shared" si="8"/>
        <v>7500</v>
      </c>
      <c r="I27" s="114">
        <f t="shared" ref="I27:J32" si="15">M27</f>
        <v>1312</v>
      </c>
      <c r="J27" s="114">
        <f t="shared" si="15"/>
        <v>0</v>
      </c>
      <c r="K27" s="15">
        <f t="shared" si="10"/>
        <v>8812</v>
      </c>
      <c r="L27" s="16">
        <v>7500</v>
      </c>
      <c r="M27" s="72">
        <v>1312</v>
      </c>
      <c r="N27" s="72">
        <v>0</v>
      </c>
      <c r="O27" s="15">
        <f t="shared" si="11"/>
        <v>8812</v>
      </c>
      <c r="P27" s="15">
        <f t="shared" si="12"/>
        <v>0</v>
      </c>
      <c r="Q27" s="16">
        <v>0</v>
      </c>
      <c r="R27" s="16">
        <v>0</v>
      </c>
      <c r="S27" s="17">
        <f t="shared" si="13"/>
        <v>0</v>
      </c>
      <c r="T27" s="16">
        <v>0</v>
      </c>
      <c r="U27" s="16">
        <v>0</v>
      </c>
      <c r="V27" s="16">
        <v>50</v>
      </c>
      <c r="W27" s="16"/>
    </row>
    <row r="28" spans="1:23">
      <c r="A28" s="10">
        <v>23</v>
      </c>
      <c r="B28" s="10">
        <v>415</v>
      </c>
      <c r="C28" s="11" t="s">
        <v>472</v>
      </c>
      <c r="D28" s="114" t="s">
        <v>140</v>
      </c>
      <c r="E28" s="142">
        <v>7500</v>
      </c>
      <c r="F28" s="143">
        <f t="shared" si="14"/>
        <v>7500</v>
      </c>
      <c r="G28" s="22" t="s">
        <v>841</v>
      </c>
      <c r="H28" s="114">
        <f t="shared" si="8"/>
        <v>7500</v>
      </c>
      <c r="I28" s="114">
        <f t="shared" si="15"/>
        <v>1583</v>
      </c>
      <c r="J28" s="114">
        <f t="shared" si="15"/>
        <v>0</v>
      </c>
      <c r="K28" s="15">
        <f t="shared" si="10"/>
        <v>9083</v>
      </c>
      <c r="L28" s="16">
        <v>7500</v>
      </c>
      <c r="M28" s="72">
        <v>1583</v>
      </c>
      <c r="N28" s="72">
        <v>0</v>
      </c>
      <c r="O28" s="15">
        <f t="shared" si="11"/>
        <v>9083</v>
      </c>
      <c r="P28" s="15">
        <f t="shared" si="12"/>
        <v>0</v>
      </c>
      <c r="Q28" s="16">
        <v>0</v>
      </c>
      <c r="R28" s="16">
        <v>0</v>
      </c>
      <c r="S28" s="17">
        <f t="shared" si="13"/>
        <v>0</v>
      </c>
      <c r="T28" s="16">
        <v>0</v>
      </c>
      <c r="U28" s="16">
        <v>0</v>
      </c>
      <c r="V28" s="16">
        <v>40</v>
      </c>
      <c r="W28" s="16"/>
    </row>
    <row r="29" spans="1:23">
      <c r="A29" s="10">
        <v>24</v>
      </c>
      <c r="B29" s="10">
        <v>419</v>
      </c>
      <c r="C29" s="11" t="s">
        <v>476</v>
      </c>
      <c r="D29" s="114" t="s">
        <v>140</v>
      </c>
      <c r="E29" s="142">
        <v>10000</v>
      </c>
      <c r="F29" s="143">
        <f t="shared" si="14"/>
        <v>10000</v>
      </c>
      <c r="G29" s="22" t="s">
        <v>841</v>
      </c>
      <c r="H29" s="114">
        <f t="shared" si="8"/>
        <v>10000</v>
      </c>
      <c r="I29" s="114">
        <f t="shared" si="15"/>
        <v>1232</v>
      </c>
      <c r="J29" s="114">
        <f t="shared" si="15"/>
        <v>0</v>
      </c>
      <c r="K29" s="15">
        <f t="shared" si="10"/>
        <v>11232</v>
      </c>
      <c r="L29" s="16">
        <v>10000</v>
      </c>
      <c r="M29" s="72">
        <v>1232</v>
      </c>
      <c r="N29" s="72">
        <v>0</v>
      </c>
      <c r="O29" s="15">
        <f t="shared" si="11"/>
        <v>11232</v>
      </c>
      <c r="P29" s="15">
        <f t="shared" si="12"/>
        <v>0</v>
      </c>
      <c r="Q29" s="16">
        <v>0</v>
      </c>
      <c r="R29" s="16">
        <v>0</v>
      </c>
      <c r="S29" s="17">
        <f t="shared" si="13"/>
        <v>0</v>
      </c>
      <c r="T29" s="16">
        <v>0</v>
      </c>
      <c r="U29" s="16">
        <v>0</v>
      </c>
      <c r="V29" s="16">
        <v>210</v>
      </c>
      <c r="W29" s="16"/>
    </row>
    <row r="30" spans="1:23" s="50" customFormat="1">
      <c r="A30" s="10">
        <v>25</v>
      </c>
      <c r="B30" s="42">
        <v>421</v>
      </c>
      <c r="C30" s="53" t="s">
        <v>478</v>
      </c>
      <c r="D30" s="44" t="s">
        <v>140</v>
      </c>
      <c r="E30" s="188">
        <v>10000</v>
      </c>
      <c r="F30" s="189">
        <f t="shared" si="14"/>
        <v>10000</v>
      </c>
      <c r="G30" s="54" t="s">
        <v>841</v>
      </c>
      <c r="H30" s="44">
        <f t="shared" si="8"/>
        <v>10000</v>
      </c>
      <c r="I30" s="114">
        <f t="shared" si="15"/>
        <v>1890</v>
      </c>
      <c r="J30" s="114">
        <f t="shared" si="15"/>
        <v>0</v>
      </c>
      <c r="K30" s="47">
        <f t="shared" si="10"/>
        <v>11890</v>
      </c>
      <c r="L30" s="48">
        <v>6285</v>
      </c>
      <c r="M30" s="73">
        <v>1890</v>
      </c>
      <c r="N30" s="73">
        <v>0</v>
      </c>
      <c r="O30" s="47">
        <f t="shared" si="11"/>
        <v>8175</v>
      </c>
      <c r="P30" s="98">
        <f t="shared" si="12"/>
        <v>3715</v>
      </c>
      <c r="Q30" s="48">
        <v>0</v>
      </c>
      <c r="R30" s="48">
        <v>0</v>
      </c>
      <c r="S30" s="49">
        <f t="shared" si="13"/>
        <v>3715</v>
      </c>
      <c r="T30" s="48">
        <v>0</v>
      </c>
      <c r="U30" s="48">
        <v>0</v>
      </c>
      <c r="V30" s="48">
        <v>50</v>
      </c>
      <c r="W30" s="48"/>
    </row>
    <row r="31" spans="1:23">
      <c r="A31" s="10">
        <v>26</v>
      </c>
      <c r="B31" s="10">
        <v>441</v>
      </c>
      <c r="C31" s="11" t="s">
        <v>183</v>
      </c>
      <c r="D31" s="114" t="s">
        <v>143</v>
      </c>
      <c r="E31" s="142">
        <v>10000</v>
      </c>
      <c r="F31" s="143">
        <f t="shared" si="14"/>
        <v>10000</v>
      </c>
      <c r="G31" s="22" t="s">
        <v>845</v>
      </c>
      <c r="H31" s="114">
        <f t="shared" si="8"/>
        <v>10000</v>
      </c>
      <c r="I31" s="114">
        <f t="shared" si="15"/>
        <v>2018</v>
      </c>
      <c r="J31" s="114">
        <f t="shared" si="15"/>
        <v>0</v>
      </c>
      <c r="K31" s="15">
        <f t="shared" si="10"/>
        <v>12018</v>
      </c>
      <c r="L31" s="16">
        <v>10000</v>
      </c>
      <c r="M31" s="72">
        <v>2018</v>
      </c>
      <c r="N31" s="72">
        <v>0</v>
      </c>
      <c r="O31" s="15">
        <f t="shared" si="11"/>
        <v>12018</v>
      </c>
      <c r="P31" s="15">
        <f t="shared" si="12"/>
        <v>0</v>
      </c>
      <c r="Q31" s="16">
        <v>0</v>
      </c>
      <c r="R31" s="16">
        <v>0</v>
      </c>
      <c r="S31" s="17">
        <f t="shared" si="13"/>
        <v>0</v>
      </c>
      <c r="T31" s="16">
        <v>0</v>
      </c>
      <c r="U31" s="16">
        <v>0</v>
      </c>
      <c r="V31" s="16">
        <v>50</v>
      </c>
      <c r="W31" s="16"/>
    </row>
    <row r="32" spans="1:23">
      <c r="A32" s="10">
        <v>27</v>
      </c>
      <c r="B32" s="10">
        <v>455</v>
      </c>
      <c r="C32" s="11" t="s">
        <v>502</v>
      </c>
      <c r="D32" s="114" t="s">
        <v>144</v>
      </c>
      <c r="E32" s="142">
        <v>9000</v>
      </c>
      <c r="F32" s="143">
        <f t="shared" ref="F32" si="16">SUM(E32:E32)</f>
        <v>9000</v>
      </c>
      <c r="G32" s="22" t="s">
        <v>845</v>
      </c>
      <c r="H32" s="114">
        <f t="shared" ref="H32:H36" si="17">F32</f>
        <v>9000</v>
      </c>
      <c r="I32" s="114">
        <f t="shared" si="15"/>
        <v>2915</v>
      </c>
      <c r="J32" s="114">
        <f t="shared" si="15"/>
        <v>0</v>
      </c>
      <c r="K32" s="15">
        <f t="shared" ref="K32:K36" si="18">H32+I32+J32</f>
        <v>11915</v>
      </c>
      <c r="L32" s="16">
        <v>9000</v>
      </c>
      <c r="M32" s="72">
        <v>2915</v>
      </c>
      <c r="N32" s="72">
        <v>0</v>
      </c>
      <c r="O32" s="15">
        <f t="shared" ref="O32:O36" si="19">L32+M32+N32</f>
        <v>11915</v>
      </c>
      <c r="P32" s="15">
        <f t="shared" ref="P32:P36" si="20">H32-L32</f>
        <v>0</v>
      </c>
      <c r="Q32" s="16">
        <v>0</v>
      </c>
      <c r="R32" s="16">
        <v>0</v>
      </c>
      <c r="S32" s="17">
        <f t="shared" ref="S32:S36" si="21">P32+Q32+R32</f>
        <v>0</v>
      </c>
      <c r="T32" s="16">
        <v>0</v>
      </c>
      <c r="U32" s="16">
        <v>0</v>
      </c>
      <c r="V32" s="16">
        <v>50</v>
      </c>
      <c r="W32" s="16"/>
    </row>
    <row r="33" spans="1:23" s="86" customFormat="1" ht="18.75">
      <c r="A33" s="84"/>
      <c r="B33" s="84"/>
      <c r="C33" s="81" t="s">
        <v>1281</v>
      </c>
      <c r="D33" s="85"/>
      <c r="E33" s="175">
        <f t="shared" ref="E33:W33" si="22">SUM(E6:E32)</f>
        <v>234000</v>
      </c>
      <c r="F33" s="175">
        <f t="shared" si="22"/>
        <v>234000</v>
      </c>
      <c r="G33" s="70">
        <f t="shared" si="22"/>
        <v>110685</v>
      </c>
      <c r="H33" s="70">
        <f t="shared" si="22"/>
        <v>234000</v>
      </c>
      <c r="I33" s="70">
        <f t="shared" si="22"/>
        <v>48031</v>
      </c>
      <c r="J33" s="70">
        <f t="shared" si="22"/>
        <v>160</v>
      </c>
      <c r="K33" s="70">
        <f t="shared" si="22"/>
        <v>282191</v>
      </c>
      <c r="L33" s="70">
        <f t="shared" si="22"/>
        <v>230285</v>
      </c>
      <c r="M33" s="70">
        <f t="shared" si="22"/>
        <v>48031</v>
      </c>
      <c r="N33" s="70">
        <f t="shared" si="22"/>
        <v>160</v>
      </c>
      <c r="O33" s="70">
        <f t="shared" si="22"/>
        <v>278476</v>
      </c>
      <c r="P33" s="70">
        <f t="shared" si="22"/>
        <v>3715</v>
      </c>
      <c r="Q33" s="70">
        <f t="shared" si="22"/>
        <v>0</v>
      </c>
      <c r="R33" s="70">
        <f t="shared" si="22"/>
        <v>0</v>
      </c>
      <c r="S33" s="70">
        <f t="shared" si="22"/>
        <v>3715</v>
      </c>
      <c r="T33" s="70">
        <f t="shared" si="22"/>
        <v>0</v>
      </c>
      <c r="U33" s="70">
        <f t="shared" si="22"/>
        <v>0</v>
      </c>
      <c r="V33" s="70">
        <f t="shared" si="22"/>
        <v>3060</v>
      </c>
      <c r="W33" s="70">
        <f t="shared" si="22"/>
        <v>0</v>
      </c>
    </row>
    <row r="34" spans="1:23">
      <c r="A34" s="10">
        <v>28</v>
      </c>
      <c r="B34" s="10">
        <v>466</v>
      </c>
      <c r="C34" s="11" t="s">
        <v>512</v>
      </c>
      <c r="D34" s="114" t="s">
        <v>146</v>
      </c>
      <c r="E34" s="142">
        <v>10000</v>
      </c>
      <c r="F34" s="143">
        <f t="shared" ref="F34:F36" si="23">SUM(E34:E34)</f>
        <v>10000</v>
      </c>
      <c r="G34" s="22" t="s">
        <v>847</v>
      </c>
      <c r="H34" s="114">
        <f t="shared" si="17"/>
        <v>10000</v>
      </c>
      <c r="I34" s="114">
        <f t="shared" ref="I34:J36" si="24">M34</f>
        <v>1029</v>
      </c>
      <c r="J34" s="114">
        <f t="shared" si="24"/>
        <v>0</v>
      </c>
      <c r="K34" s="15">
        <f t="shared" si="18"/>
        <v>11029</v>
      </c>
      <c r="L34" s="16">
        <v>10000</v>
      </c>
      <c r="M34" s="72">
        <v>1029</v>
      </c>
      <c r="N34" s="72">
        <v>0</v>
      </c>
      <c r="O34" s="15">
        <f t="shared" si="19"/>
        <v>11029</v>
      </c>
      <c r="P34" s="15">
        <f t="shared" si="20"/>
        <v>0</v>
      </c>
      <c r="Q34" s="16">
        <v>0</v>
      </c>
      <c r="R34" s="16">
        <v>0</v>
      </c>
      <c r="S34" s="17">
        <f t="shared" si="21"/>
        <v>0</v>
      </c>
      <c r="T34" s="16">
        <v>0</v>
      </c>
      <c r="U34" s="16">
        <v>0</v>
      </c>
      <c r="V34" s="16">
        <v>10</v>
      </c>
      <c r="W34" s="16"/>
    </row>
    <row r="35" spans="1:23">
      <c r="A35" s="10">
        <v>29</v>
      </c>
      <c r="B35" s="10">
        <v>467</v>
      </c>
      <c r="C35" s="11" t="s">
        <v>307</v>
      </c>
      <c r="D35" s="114" t="s">
        <v>146</v>
      </c>
      <c r="E35" s="142">
        <v>5000</v>
      </c>
      <c r="F35" s="143">
        <f t="shared" si="23"/>
        <v>5000</v>
      </c>
      <c r="G35" s="22" t="s">
        <v>847</v>
      </c>
      <c r="H35" s="114">
        <f t="shared" si="17"/>
        <v>5000</v>
      </c>
      <c r="I35" s="114">
        <f t="shared" si="24"/>
        <v>919</v>
      </c>
      <c r="J35" s="114">
        <f t="shared" si="24"/>
        <v>0</v>
      </c>
      <c r="K35" s="15">
        <f t="shared" si="18"/>
        <v>5919</v>
      </c>
      <c r="L35" s="16">
        <v>5000</v>
      </c>
      <c r="M35" s="72">
        <v>919</v>
      </c>
      <c r="N35" s="72">
        <v>0</v>
      </c>
      <c r="O35" s="15">
        <f t="shared" si="19"/>
        <v>5919</v>
      </c>
      <c r="P35" s="15">
        <f t="shared" si="20"/>
        <v>0</v>
      </c>
      <c r="Q35" s="16">
        <v>0</v>
      </c>
      <c r="R35" s="16">
        <v>0</v>
      </c>
      <c r="S35" s="17">
        <f t="shared" si="21"/>
        <v>0</v>
      </c>
      <c r="T35" s="16">
        <v>0</v>
      </c>
      <c r="U35" s="16">
        <v>0</v>
      </c>
      <c r="V35" s="16">
        <v>0</v>
      </c>
      <c r="W35" s="16"/>
    </row>
    <row r="36" spans="1:23">
      <c r="A36" s="10">
        <v>30</v>
      </c>
      <c r="B36" s="10">
        <v>492</v>
      </c>
      <c r="C36" s="11" t="s">
        <v>246</v>
      </c>
      <c r="D36" s="114" t="s">
        <v>146</v>
      </c>
      <c r="E36" s="142">
        <v>20000</v>
      </c>
      <c r="F36" s="143">
        <f t="shared" si="23"/>
        <v>20000</v>
      </c>
      <c r="G36" s="22" t="s">
        <v>848</v>
      </c>
      <c r="H36" s="114">
        <f t="shared" si="17"/>
        <v>20000</v>
      </c>
      <c r="I36" s="114">
        <f t="shared" si="24"/>
        <v>3336</v>
      </c>
      <c r="J36" s="114">
        <f t="shared" si="24"/>
        <v>0</v>
      </c>
      <c r="K36" s="15">
        <f t="shared" si="18"/>
        <v>23336</v>
      </c>
      <c r="L36" s="16">
        <v>20000</v>
      </c>
      <c r="M36" s="72">
        <v>3336</v>
      </c>
      <c r="N36" s="72">
        <v>0</v>
      </c>
      <c r="O36" s="15">
        <f t="shared" si="19"/>
        <v>23336</v>
      </c>
      <c r="P36" s="15">
        <f t="shared" si="20"/>
        <v>0</v>
      </c>
      <c r="Q36" s="16">
        <v>0</v>
      </c>
      <c r="R36" s="16">
        <v>0</v>
      </c>
      <c r="S36" s="17">
        <f t="shared" si="21"/>
        <v>0</v>
      </c>
      <c r="T36" s="16">
        <v>0</v>
      </c>
      <c r="U36" s="16">
        <v>0</v>
      </c>
      <c r="V36" s="16">
        <v>0</v>
      </c>
      <c r="W36" s="16"/>
    </row>
    <row r="37" spans="1:23" s="86" customFormat="1" ht="18.75">
      <c r="A37" s="84"/>
      <c r="B37" s="84"/>
      <c r="C37" s="81" t="s">
        <v>1282</v>
      </c>
      <c r="D37" s="85"/>
      <c r="E37" s="175">
        <f t="shared" ref="E37:W37" si="25">SUM(E34:E36)</f>
        <v>35000</v>
      </c>
      <c r="F37" s="175">
        <f t="shared" si="25"/>
        <v>35000</v>
      </c>
      <c r="G37" s="70">
        <f t="shared" si="25"/>
        <v>0</v>
      </c>
      <c r="H37" s="70">
        <f t="shared" si="25"/>
        <v>35000</v>
      </c>
      <c r="I37" s="70">
        <f t="shared" si="25"/>
        <v>5284</v>
      </c>
      <c r="J37" s="70">
        <f t="shared" si="25"/>
        <v>0</v>
      </c>
      <c r="K37" s="70">
        <f t="shared" si="25"/>
        <v>40284</v>
      </c>
      <c r="L37" s="70">
        <f t="shared" si="25"/>
        <v>35000</v>
      </c>
      <c r="M37" s="70">
        <f t="shared" si="25"/>
        <v>5284</v>
      </c>
      <c r="N37" s="70">
        <f t="shared" si="25"/>
        <v>0</v>
      </c>
      <c r="O37" s="70">
        <f t="shared" si="25"/>
        <v>40284</v>
      </c>
      <c r="P37" s="70">
        <f t="shared" si="25"/>
        <v>0</v>
      </c>
      <c r="Q37" s="70">
        <f t="shared" si="25"/>
        <v>0</v>
      </c>
      <c r="R37" s="70">
        <f t="shared" si="25"/>
        <v>0</v>
      </c>
      <c r="S37" s="70">
        <f t="shared" si="25"/>
        <v>0</v>
      </c>
      <c r="T37" s="70">
        <f t="shared" si="25"/>
        <v>0</v>
      </c>
      <c r="U37" s="70">
        <f t="shared" si="25"/>
        <v>0</v>
      </c>
      <c r="V37" s="70">
        <f t="shared" si="25"/>
        <v>10</v>
      </c>
      <c r="W37" s="70">
        <f t="shared" si="25"/>
        <v>0</v>
      </c>
    </row>
    <row r="38" spans="1:23">
      <c r="A38" s="10">
        <v>31</v>
      </c>
      <c r="B38" s="10">
        <v>678</v>
      </c>
      <c r="C38" s="11" t="s">
        <v>666</v>
      </c>
      <c r="D38" s="114" t="s">
        <v>665</v>
      </c>
      <c r="E38" s="142">
        <v>10000</v>
      </c>
      <c r="F38" s="143">
        <f t="shared" ref="F38:F39" si="26">SUM(E38:E38)</f>
        <v>10000</v>
      </c>
      <c r="G38" s="22" t="s">
        <v>665</v>
      </c>
      <c r="H38" s="114">
        <f t="shared" ref="H38:H39" si="27">F38</f>
        <v>10000</v>
      </c>
      <c r="I38" s="114">
        <f t="shared" ref="I38:J39" si="28">M38</f>
        <v>1670</v>
      </c>
      <c r="J38" s="114">
        <f t="shared" si="28"/>
        <v>0</v>
      </c>
      <c r="K38" s="15">
        <f t="shared" ref="K38:K39" si="29">H38+I38+J38</f>
        <v>11670</v>
      </c>
      <c r="L38" s="16">
        <v>10000</v>
      </c>
      <c r="M38" s="72">
        <v>1670</v>
      </c>
      <c r="N38" s="72">
        <v>0</v>
      </c>
      <c r="O38" s="15">
        <f t="shared" ref="O38:O39" si="30">L38+M38+N38</f>
        <v>11670</v>
      </c>
      <c r="P38" s="15">
        <f t="shared" ref="P38:P39" si="31">H38-L38</f>
        <v>0</v>
      </c>
      <c r="Q38" s="16">
        <v>0</v>
      </c>
      <c r="R38" s="16">
        <v>0</v>
      </c>
      <c r="S38" s="17">
        <f t="shared" ref="S38:S39" si="32">P38+Q38+R38</f>
        <v>0</v>
      </c>
      <c r="T38" s="16">
        <v>0</v>
      </c>
      <c r="U38" s="16">
        <v>0</v>
      </c>
      <c r="V38" s="16">
        <v>200</v>
      </c>
      <c r="W38" s="16"/>
    </row>
    <row r="39" spans="1:23">
      <c r="A39" s="10">
        <v>32</v>
      </c>
      <c r="B39" s="10">
        <v>692</v>
      </c>
      <c r="C39" s="11" t="s">
        <v>676</v>
      </c>
      <c r="D39" s="114" t="s">
        <v>665</v>
      </c>
      <c r="E39" s="142">
        <v>10000</v>
      </c>
      <c r="F39" s="143">
        <f t="shared" si="26"/>
        <v>10000</v>
      </c>
      <c r="G39" s="22" t="s">
        <v>665</v>
      </c>
      <c r="H39" s="114">
        <f t="shared" si="27"/>
        <v>10000</v>
      </c>
      <c r="I39" s="114">
        <f t="shared" si="28"/>
        <v>4927</v>
      </c>
      <c r="J39" s="114">
        <f t="shared" si="28"/>
        <v>0</v>
      </c>
      <c r="K39" s="15">
        <f t="shared" si="29"/>
        <v>14927</v>
      </c>
      <c r="L39" s="16">
        <v>10000</v>
      </c>
      <c r="M39" s="72">
        <v>4927</v>
      </c>
      <c r="N39" s="72">
        <v>0</v>
      </c>
      <c r="O39" s="15">
        <f t="shared" si="30"/>
        <v>14927</v>
      </c>
      <c r="P39" s="15">
        <f t="shared" si="31"/>
        <v>0</v>
      </c>
      <c r="Q39" s="16">
        <v>0</v>
      </c>
      <c r="R39" s="16">
        <v>0</v>
      </c>
      <c r="S39" s="17">
        <f t="shared" si="32"/>
        <v>0</v>
      </c>
      <c r="T39" s="16">
        <v>0</v>
      </c>
      <c r="U39" s="16">
        <v>0</v>
      </c>
      <c r="V39" s="16">
        <v>60</v>
      </c>
      <c r="W39" s="16"/>
    </row>
    <row r="40" spans="1:23" s="83" customFormat="1">
      <c r="A40" s="80"/>
      <c r="B40" s="409" t="s">
        <v>687</v>
      </c>
      <c r="C40" s="410"/>
      <c r="D40" s="411"/>
      <c r="E40" s="175">
        <f t="shared" ref="E40:W40" si="33">SUM(E38:E39)</f>
        <v>20000</v>
      </c>
      <c r="F40" s="175">
        <f t="shared" si="33"/>
        <v>20000</v>
      </c>
      <c r="G40" s="70">
        <f t="shared" si="33"/>
        <v>0</v>
      </c>
      <c r="H40" s="70">
        <f t="shared" si="33"/>
        <v>20000</v>
      </c>
      <c r="I40" s="70">
        <f t="shared" si="33"/>
        <v>6597</v>
      </c>
      <c r="J40" s="70">
        <f t="shared" si="33"/>
        <v>0</v>
      </c>
      <c r="K40" s="70">
        <f t="shared" si="33"/>
        <v>26597</v>
      </c>
      <c r="L40" s="70">
        <f t="shared" si="33"/>
        <v>20000</v>
      </c>
      <c r="M40" s="70">
        <f t="shared" si="33"/>
        <v>6597</v>
      </c>
      <c r="N40" s="70">
        <f t="shared" si="33"/>
        <v>0</v>
      </c>
      <c r="O40" s="70">
        <f t="shared" si="33"/>
        <v>26597</v>
      </c>
      <c r="P40" s="70">
        <f t="shared" si="33"/>
        <v>0</v>
      </c>
      <c r="Q40" s="70">
        <f t="shared" si="33"/>
        <v>0</v>
      </c>
      <c r="R40" s="70">
        <f t="shared" si="33"/>
        <v>0</v>
      </c>
      <c r="S40" s="70">
        <f t="shared" si="33"/>
        <v>0</v>
      </c>
      <c r="T40" s="70">
        <f t="shared" si="33"/>
        <v>0</v>
      </c>
      <c r="U40" s="70">
        <f t="shared" si="33"/>
        <v>0</v>
      </c>
      <c r="V40" s="70">
        <f t="shared" si="33"/>
        <v>260</v>
      </c>
      <c r="W40" s="70">
        <f t="shared" si="33"/>
        <v>0</v>
      </c>
    </row>
    <row r="41" spans="1:23">
      <c r="A41" s="10">
        <v>33</v>
      </c>
      <c r="B41" s="10">
        <v>710</v>
      </c>
      <c r="C41" s="11" t="s">
        <v>690</v>
      </c>
      <c r="D41" s="21">
        <v>38268</v>
      </c>
      <c r="E41" s="142">
        <v>10000</v>
      </c>
      <c r="F41" s="143">
        <f t="shared" ref="F41:F46" si="34">SUM(E41:E41)</f>
        <v>10000</v>
      </c>
      <c r="G41" s="23">
        <v>38272</v>
      </c>
      <c r="H41" s="13">
        <f t="shared" ref="H41:H51" si="35">F41</f>
        <v>10000</v>
      </c>
      <c r="I41" s="44">
        <f t="shared" ref="I41:J46" si="36">M41</f>
        <v>1800</v>
      </c>
      <c r="J41" s="48">
        <f t="shared" si="36"/>
        <v>0</v>
      </c>
      <c r="K41" s="15">
        <f t="shared" ref="K41:K48" si="37">H41+I41+J41</f>
        <v>11800</v>
      </c>
      <c r="L41" s="16">
        <v>10000</v>
      </c>
      <c r="M41" s="72">
        <v>1800</v>
      </c>
      <c r="N41" s="75">
        <v>0</v>
      </c>
      <c r="O41" s="15">
        <f t="shared" ref="O41:O48" si="38">L41+M41+N41</f>
        <v>11800</v>
      </c>
      <c r="P41" s="15">
        <f t="shared" ref="P41:P48" si="39">H41-L41</f>
        <v>0</v>
      </c>
      <c r="Q41" s="16">
        <v>0</v>
      </c>
      <c r="R41" s="16">
        <v>0</v>
      </c>
      <c r="S41" s="17">
        <f t="shared" ref="S41:S48" si="40">P41+Q41+R41</f>
        <v>0</v>
      </c>
      <c r="T41" s="16">
        <v>0</v>
      </c>
      <c r="U41" s="16">
        <v>0</v>
      </c>
      <c r="V41" s="16">
        <v>180</v>
      </c>
      <c r="W41" s="16"/>
    </row>
    <row r="42" spans="1:23">
      <c r="A42" s="10">
        <v>34</v>
      </c>
      <c r="B42" s="10">
        <v>711</v>
      </c>
      <c r="C42" s="11" t="s">
        <v>691</v>
      </c>
      <c r="D42" s="21">
        <v>38268</v>
      </c>
      <c r="E42" s="142">
        <v>10000</v>
      </c>
      <c r="F42" s="143">
        <f t="shared" si="34"/>
        <v>10000</v>
      </c>
      <c r="G42" s="23">
        <v>38272</v>
      </c>
      <c r="H42" s="13">
        <f t="shared" si="35"/>
        <v>10000</v>
      </c>
      <c r="I42" s="44">
        <f t="shared" si="36"/>
        <v>2201</v>
      </c>
      <c r="J42" s="48">
        <f t="shared" si="36"/>
        <v>0</v>
      </c>
      <c r="K42" s="15">
        <f t="shared" si="37"/>
        <v>12201</v>
      </c>
      <c r="L42" s="16">
        <v>10000</v>
      </c>
      <c r="M42" s="72">
        <v>2201</v>
      </c>
      <c r="N42" s="75">
        <v>0</v>
      </c>
      <c r="O42" s="15">
        <f t="shared" si="38"/>
        <v>12201</v>
      </c>
      <c r="P42" s="15">
        <f t="shared" si="39"/>
        <v>0</v>
      </c>
      <c r="Q42" s="16">
        <v>0</v>
      </c>
      <c r="R42" s="16">
        <v>0</v>
      </c>
      <c r="S42" s="17">
        <f t="shared" si="40"/>
        <v>0</v>
      </c>
      <c r="T42" s="16">
        <v>0</v>
      </c>
      <c r="U42" s="16">
        <v>0</v>
      </c>
      <c r="V42" s="16">
        <v>120</v>
      </c>
      <c r="W42" s="16"/>
    </row>
    <row r="43" spans="1:23">
      <c r="A43" s="10">
        <v>35</v>
      </c>
      <c r="B43" s="10">
        <v>712</v>
      </c>
      <c r="C43" s="11" t="s">
        <v>560</v>
      </c>
      <c r="D43" s="21">
        <v>38268</v>
      </c>
      <c r="E43" s="142">
        <v>10000</v>
      </c>
      <c r="F43" s="143">
        <f t="shared" si="34"/>
        <v>10000</v>
      </c>
      <c r="G43" s="23">
        <v>38272</v>
      </c>
      <c r="H43" s="13">
        <f t="shared" si="35"/>
        <v>10000</v>
      </c>
      <c r="I43" s="44">
        <f t="shared" si="36"/>
        <v>1663</v>
      </c>
      <c r="J43" s="48">
        <f t="shared" si="36"/>
        <v>0</v>
      </c>
      <c r="K43" s="15">
        <f t="shared" si="37"/>
        <v>11663</v>
      </c>
      <c r="L43" s="16">
        <v>10000</v>
      </c>
      <c r="M43" s="72">
        <v>1663</v>
      </c>
      <c r="N43" s="75">
        <v>0</v>
      </c>
      <c r="O43" s="15">
        <f t="shared" si="38"/>
        <v>11663</v>
      </c>
      <c r="P43" s="15">
        <f t="shared" si="39"/>
        <v>0</v>
      </c>
      <c r="Q43" s="16">
        <v>0</v>
      </c>
      <c r="R43" s="16">
        <v>0</v>
      </c>
      <c r="S43" s="17">
        <f t="shared" si="40"/>
        <v>0</v>
      </c>
      <c r="T43" s="16">
        <v>0</v>
      </c>
      <c r="U43" s="16">
        <v>0</v>
      </c>
      <c r="V43" s="16">
        <v>180</v>
      </c>
      <c r="W43" s="16"/>
    </row>
    <row r="44" spans="1:23">
      <c r="A44" s="10">
        <v>36</v>
      </c>
      <c r="B44" s="10">
        <v>717</v>
      </c>
      <c r="C44" s="11" t="s">
        <v>403</v>
      </c>
      <c r="D44" s="21">
        <v>38268</v>
      </c>
      <c r="E44" s="142">
        <v>10000</v>
      </c>
      <c r="F44" s="143">
        <f t="shared" si="34"/>
        <v>10000</v>
      </c>
      <c r="G44" s="23">
        <v>38272</v>
      </c>
      <c r="H44" s="13">
        <f t="shared" si="35"/>
        <v>10000</v>
      </c>
      <c r="I44" s="44">
        <f t="shared" si="36"/>
        <v>1618</v>
      </c>
      <c r="J44" s="48">
        <f t="shared" si="36"/>
        <v>0</v>
      </c>
      <c r="K44" s="15">
        <f t="shared" si="37"/>
        <v>11618</v>
      </c>
      <c r="L44" s="16">
        <v>10000</v>
      </c>
      <c r="M44" s="72">
        <v>1618</v>
      </c>
      <c r="N44" s="75">
        <v>0</v>
      </c>
      <c r="O44" s="15">
        <f t="shared" si="38"/>
        <v>11618</v>
      </c>
      <c r="P44" s="15">
        <f t="shared" si="39"/>
        <v>0</v>
      </c>
      <c r="Q44" s="16">
        <v>0</v>
      </c>
      <c r="R44" s="16">
        <v>0</v>
      </c>
      <c r="S44" s="17">
        <f t="shared" si="40"/>
        <v>0</v>
      </c>
      <c r="T44" s="16">
        <v>0</v>
      </c>
      <c r="U44" s="16">
        <v>0</v>
      </c>
      <c r="V44" s="16">
        <v>200</v>
      </c>
      <c r="W44" s="16"/>
    </row>
    <row r="45" spans="1:23">
      <c r="A45" s="10">
        <v>37</v>
      </c>
      <c r="B45" s="10">
        <v>734</v>
      </c>
      <c r="C45" s="11" t="s">
        <v>699</v>
      </c>
      <c r="D45" s="114" t="s">
        <v>698</v>
      </c>
      <c r="E45" s="142">
        <v>10000</v>
      </c>
      <c r="F45" s="143">
        <f t="shared" si="34"/>
        <v>10000</v>
      </c>
      <c r="G45" s="23">
        <v>38598</v>
      </c>
      <c r="H45" s="13">
        <f t="shared" si="35"/>
        <v>10000</v>
      </c>
      <c r="I45" s="44">
        <f t="shared" si="36"/>
        <v>1899</v>
      </c>
      <c r="J45" s="48">
        <f t="shared" si="36"/>
        <v>0</v>
      </c>
      <c r="K45" s="15">
        <f t="shared" si="37"/>
        <v>11899</v>
      </c>
      <c r="L45" s="16">
        <v>10000</v>
      </c>
      <c r="M45" s="72">
        <v>1899</v>
      </c>
      <c r="N45" s="75">
        <v>0</v>
      </c>
      <c r="O45" s="15">
        <f t="shared" si="38"/>
        <v>11899</v>
      </c>
      <c r="P45" s="15">
        <f t="shared" si="39"/>
        <v>0</v>
      </c>
      <c r="Q45" s="16">
        <v>0</v>
      </c>
      <c r="R45" s="16">
        <v>0</v>
      </c>
      <c r="S45" s="17">
        <f t="shared" si="40"/>
        <v>0</v>
      </c>
      <c r="T45" s="16">
        <v>0</v>
      </c>
      <c r="U45" s="16">
        <v>0</v>
      </c>
      <c r="V45" s="16">
        <v>60</v>
      </c>
      <c r="W45" s="16"/>
    </row>
    <row r="46" spans="1:23">
      <c r="A46" s="10">
        <v>38</v>
      </c>
      <c r="B46" s="10">
        <v>737</v>
      </c>
      <c r="C46" s="11" t="s">
        <v>701</v>
      </c>
      <c r="D46" s="114" t="s">
        <v>698</v>
      </c>
      <c r="E46" s="142">
        <v>10000</v>
      </c>
      <c r="F46" s="143">
        <f t="shared" si="34"/>
        <v>10000</v>
      </c>
      <c r="G46" s="22" t="s">
        <v>857</v>
      </c>
      <c r="H46" s="13">
        <f t="shared" si="35"/>
        <v>10000</v>
      </c>
      <c r="I46" s="44">
        <f t="shared" si="36"/>
        <v>1746</v>
      </c>
      <c r="J46" s="48">
        <f t="shared" si="36"/>
        <v>0</v>
      </c>
      <c r="K46" s="15">
        <f t="shared" si="37"/>
        <v>11746</v>
      </c>
      <c r="L46" s="16">
        <v>10000</v>
      </c>
      <c r="M46" s="72">
        <v>1746</v>
      </c>
      <c r="N46" s="75">
        <v>0</v>
      </c>
      <c r="O46" s="15">
        <f t="shared" si="38"/>
        <v>11746</v>
      </c>
      <c r="P46" s="15">
        <f t="shared" si="39"/>
        <v>0</v>
      </c>
      <c r="Q46" s="16">
        <v>0</v>
      </c>
      <c r="R46" s="16">
        <v>0</v>
      </c>
      <c r="S46" s="17">
        <f t="shared" si="40"/>
        <v>0</v>
      </c>
      <c r="T46" s="16">
        <v>0</v>
      </c>
      <c r="U46" s="16">
        <v>0</v>
      </c>
      <c r="V46" s="16">
        <v>130</v>
      </c>
      <c r="W46" s="16"/>
    </row>
    <row r="47" spans="1:23" s="86" customFormat="1" ht="18.75">
      <c r="A47" s="84"/>
      <c r="B47" s="84"/>
      <c r="C47" s="81" t="s">
        <v>1284</v>
      </c>
      <c r="D47" s="85"/>
      <c r="E47" s="175">
        <f t="shared" ref="E47:W47" si="41">SUM(E41:E46)</f>
        <v>60000</v>
      </c>
      <c r="F47" s="175">
        <f t="shared" si="41"/>
        <v>60000</v>
      </c>
      <c r="G47" s="70">
        <f t="shared" si="41"/>
        <v>191686</v>
      </c>
      <c r="H47" s="70">
        <f t="shared" si="41"/>
        <v>60000</v>
      </c>
      <c r="I47" s="70">
        <f t="shared" si="41"/>
        <v>10927</v>
      </c>
      <c r="J47" s="70">
        <f t="shared" si="41"/>
        <v>0</v>
      </c>
      <c r="K47" s="70">
        <f t="shared" si="41"/>
        <v>70927</v>
      </c>
      <c r="L47" s="70">
        <f t="shared" si="41"/>
        <v>60000</v>
      </c>
      <c r="M47" s="70">
        <f t="shared" si="41"/>
        <v>10927</v>
      </c>
      <c r="N47" s="70">
        <f t="shared" si="41"/>
        <v>0</v>
      </c>
      <c r="O47" s="70">
        <f t="shared" si="41"/>
        <v>70927</v>
      </c>
      <c r="P47" s="70">
        <f t="shared" si="41"/>
        <v>0</v>
      </c>
      <c r="Q47" s="70">
        <f t="shared" si="41"/>
        <v>0</v>
      </c>
      <c r="R47" s="70">
        <f t="shared" si="41"/>
        <v>0</v>
      </c>
      <c r="S47" s="70">
        <f t="shared" si="41"/>
        <v>0</v>
      </c>
      <c r="T47" s="70">
        <f t="shared" si="41"/>
        <v>0</v>
      </c>
      <c r="U47" s="70">
        <f t="shared" si="41"/>
        <v>0</v>
      </c>
      <c r="V47" s="70">
        <f t="shared" si="41"/>
        <v>870</v>
      </c>
      <c r="W47" s="70">
        <f t="shared" si="41"/>
        <v>0</v>
      </c>
    </row>
    <row r="48" spans="1:23">
      <c r="A48" s="10">
        <v>39</v>
      </c>
      <c r="B48" s="10">
        <v>749</v>
      </c>
      <c r="C48" s="11" t="s">
        <v>369</v>
      </c>
      <c r="D48" s="21">
        <v>38420</v>
      </c>
      <c r="E48" s="142">
        <v>20000</v>
      </c>
      <c r="F48" s="143">
        <f t="shared" ref="F48:F51" si="42">SUM(E48:E48)</f>
        <v>20000</v>
      </c>
      <c r="G48" s="23">
        <v>38870</v>
      </c>
      <c r="H48" s="13">
        <f t="shared" si="35"/>
        <v>20000</v>
      </c>
      <c r="I48" s="114">
        <v>1318</v>
      </c>
      <c r="J48" s="16">
        <v>875</v>
      </c>
      <c r="K48" s="15">
        <f t="shared" si="37"/>
        <v>22193</v>
      </c>
      <c r="L48" s="16">
        <v>20000</v>
      </c>
      <c r="M48" s="72">
        <v>1318</v>
      </c>
      <c r="N48" s="75">
        <v>875</v>
      </c>
      <c r="O48" s="15">
        <f t="shared" si="38"/>
        <v>22193</v>
      </c>
      <c r="P48" s="15">
        <f t="shared" si="39"/>
        <v>0</v>
      </c>
      <c r="Q48" s="16">
        <v>0</v>
      </c>
      <c r="R48" s="16">
        <v>0</v>
      </c>
      <c r="S48" s="17">
        <f t="shared" si="40"/>
        <v>0</v>
      </c>
      <c r="T48" s="16">
        <v>0</v>
      </c>
      <c r="U48" s="16">
        <f t="shared" ref="U48:U62" si="43">F48/100*5</f>
        <v>1000</v>
      </c>
      <c r="V48" s="16">
        <v>100</v>
      </c>
      <c r="W48" s="16"/>
    </row>
    <row r="49" spans="1:23">
      <c r="A49" s="10">
        <v>40</v>
      </c>
      <c r="B49" s="10">
        <v>766</v>
      </c>
      <c r="C49" s="11" t="s">
        <v>714</v>
      </c>
      <c r="D49" s="114" t="s">
        <v>713</v>
      </c>
      <c r="E49" s="142">
        <v>18000</v>
      </c>
      <c r="F49" s="143">
        <f t="shared" si="42"/>
        <v>18000</v>
      </c>
      <c r="G49" s="23">
        <v>38994</v>
      </c>
      <c r="H49" s="13">
        <f t="shared" si="35"/>
        <v>18000</v>
      </c>
      <c r="I49" s="114">
        <v>1193</v>
      </c>
      <c r="J49" s="16">
        <v>784</v>
      </c>
      <c r="K49" s="15">
        <f t="shared" ref="K49:K66" si="44">H49+I49+J49</f>
        <v>19977</v>
      </c>
      <c r="L49" s="16">
        <v>18000</v>
      </c>
      <c r="M49" s="72">
        <v>1193</v>
      </c>
      <c r="N49" s="75">
        <v>784</v>
      </c>
      <c r="O49" s="15">
        <f t="shared" ref="O49:O66" si="45">L49+M49+N49</f>
        <v>19977</v>
      </c>
      <c r="P49" s="15">
        <f t="shared" ref="P49:P66" si="46">H49-L49</f>
        <v>0</v>
      </c>
      <c r="Q49" s="16">
        <v>0</v>
      </c>
      <c r="R49" s="16">
        <v>0</v>
      </c>
      <c r="S49" s="17">
        <f t="shared" ref="S49:S66" si="47">P49+Q49+R49</f>
        <v>0</v>
      </c>
      <c r="T49" s="16">
        <v>0</v>
      </c>
      <c r="U49" s="16">
        <f t="shared" si="43"/>
        <v>900</v>
      </c>
      <c r="V49" s="16">
        <v>260</v>
      </c>
      <c r="W49" s="16"/>
    </row>
    <row r="50" spans="1:23">
      <c r="A50" s="10">
        <v>41</v>
      </c>
      <c r="B50" s="10">
        <v>767</v>
      </c>
      <c r="C50" s="11" t="s">
        <v>715</v>
      </c>
      <c r="D50" s="114" t="s">
        <v>713</v>
      </c>
      <c r="E50" s="142">
        <v>18000</v>
      </c>
      <c r="F50" s="143">
        <f t="shared" si="42"/>
        <v>18000</v>
      </c>
      <c r="G50" s="23">
        <v>38994</v>
      </c>
      <c r="H50" s="13">
        <f t="shared" si="35"/>
        <v>18000</v>
      </c>
      <c r="I50" s="114">
        <v>1364</v>
      </c>
      <c r="J50" s="16">
        <v>816</v>
      </c>
      <c r="K50" s="15">
        <f t="shared" si="44"/>
        <v>20180</v>
      </c>
      <c r="L50" s="16">
        <v>18000</v>
      </c>
      <c r="M50" s="72">
        <v>1364</v>
      </c>
      <c r="N50" s="75">
        <v>816</v>
      </c>
      <c r="O50" s="15">
        <f t="shared" si="45"/>
        <v>20180</v>
      </c>
      <c r="P50" s="15">
        <f t="shared" si="46"/>
        <v>0</v>
      </c>
      <c r="Q50" s="16">
        <v>0</v>
      </c>
      <c r="R50" s="16">
        <v>0</v>
      </c>
      <c r="S50" s="17">
        <f t="shared" si="47"/>
        <v>0</v>
      </c>
      <c r="T50" s="16">
        <v>0</v>
      </c>
      <c r="U50" s="16">
        <f t="shared" si="43"/>
        <v>900</v>
      </c>
      <c r="V50" s="16">
        <v>100</v>
      </c>
      <c r="W50" s="16"/>
    </row>
    <row r="51" spans="1:23">
      <c r="A51" s="10">
        <v>42</v>
      </c>
      <c r="B51" s="10">
        <v>769</v>
      </c>
      <c r="C51" s="11" t="s">
        <v>499</v>
      </c>
      <c r="D51" s="114" t="s">
        <v>713</v>
      </c>
      <c r="E51" s="142">
        <v>18000</v>
      </c>
      <c r="F51" s="143">
        <f t="shared" si="42"/>
        <v>18000</v>
      </c>
      <c r="G51" s="23">
        <v>38994</v>
      </c>
      <c r="H51" s="13">
        <f t="shared" si="35"/>
        <v>18000</v>
      </c>
      <c r="I51" s="114">
        <v>1142</v>
      </c>
      <c r="J51" s="16">
        <v>747</v>
      </c>
      <c r="K51" s="15">
        <f t="shared" si="44"/>
        <v>19889</v>
      </c>
      <c r="L51" s="16">
        <v>18000</v>
      </c>
      <c r="M51" s="72">
        <v>1142</v>
      </c>
      <c r="N51" s="75">
        <v>747</v>
      </c>
      <c r="O51" s="15">
        <f t="shared" si="45"/>
        <v>19889</v>
      </c>
      <c r="P51" s="15">
        <f t="shared" si="46"/>
        <v>0</v>
      </c>
      <c r="Q51" s="16">
        <v>0</v>
      </c>
      <c r="R51" s="16">
        <v>0</v>
      </c>
      <c r="S51" s="17">
        <f t="shared" si="47"/>
        <v>0</v>
      </c>
      <c r="T51" s="16">
        <v>0</v>
      </c>
      <c r="U51" s="16">
        <f t="shared" si="43"/>
        <v>900</v>
      </c>
      <c r="V51" s="16">
        <v>210</v>
      </c>
      <c r="W51" s="16"/>
    </row>
    <row r="52" spans="1:23">
      <c r="A52" s="10">
        <v>43</v>
      </c>
      <c r="B52" s="10">
        <v>775</v>
      </c>
      <c r="C52" s="11" t="s">
        <v>255</v>
      </c>
      <c r="D52" s="114" t="s">
        <v>713</v>
      </c>
      <c r="E52" s="142">
        <v>18000</v>
      </c>
      <c r="F52" s="143">
        <f t="shared" ref="F52:F62" si="48">SUM(E52:E52)</f>
        <v>18000</v>
      </c>
      <c r="G52" s="23">
        <v>38994</v>
      </c>
      <c r="H52" s="13">
        <f t="shared" ref="H52:H69" si="49">F52</f>
        <v>18000</v>
      </c>
      <c r="I52" s="114">
        <v>1285</v>
      </c>
      <c r="J52" s="16">
        <v>881</v>
      </c>
      <c r="K52" s="15">
        <f t="shared" si="44"/>
        <v>20166</v>
      </c>
      <c r="L52" s="16">
        <v>18000</v>
      </c>
      <c r="M52" s="72">
        <v>1285</v>
      </c>
      <c r="N52" s="75">
        <v>881</v>
      </c>
      <c r="O52" s="15">
        <f t="shared" si="45"/>
        <v>20166</v>
      </c>
      <c r="P52" s="15">
        <f t="shared" si="46"/>
        <v>0</v>
      </c>
      <c r="Q52" s="16">
        <v>0</v>
      </c>
      <c r="R52" s="16">
        <v>0</v>
      </c>
      <c r="S52" s="17">
        <f t="shared" si="47"/>
        <v>0</v>
      </c>
      <c r="T52" s="16">
        <v>0</v>
      </c>
      <c r="U52" s="16">
        <f t="shared" si="43"/>
        <v>900</v>
      </c>
      <c r="V52" s="16">
        <v>100</v>
      </c>
      <c r="W52" s="16"/>
    </row>
    <row r="53" spans="1:23">
      <c r="A53" s="10">
        <v>44</v>
      </c>
      <c r="B53" s="10">
        <v>777</v>
      </c>
      <c r="C53" s="11" t="s">
        <v>243</v>
      </c>
      <c r="D53" s="114" t="s">
        <v>713</v>
      </c>
      <c r="E53" s="142">
        <v>18000</v>
      </c>
      <c r="F53" s="143">
        <f t="shared" si="48"/>
        <v>18000</v>
      </c>
      <c r="G53" s="23">
        <v>38994</v>
      </c>
      <c r="H53" s="13">
        <f t="shared" si="49"/>
        <v>18000</v>
      </c>
      <c r="I53" s="114">
        <v>1173</v>
      </c>
      <c r="J53" s="16">
        <v>780</v>
      </c>
      <c r="K53" s="15">
        <f t="shared" si="44"/>
        <v>19953</v>
      </c>
      <c r="L53" s="16">
        <v>18000</v>
      </c>
      <c r="M53" s="72">
        <v>1173</v>
      </c>
      <c r="N53" s="75">
        <v>780</v>
      </c>
      <c r="O53" s="15">
        <f t="shared" si="45"/>
        <v>19953</v>
      </c>
      <c r="P53" s="15">
        <f t="shared" si="46"/>
        <v>0</v>
      </c>
      <c r="Q53" s="16">
        <v>0</v>
      </c>
      <c r="R53" s="16">
        <v>0</v>
      </c>
      <c r="S53" s="17">
        <f t="shared" si="47"/>
        <v>0</v>
      </c>
      <c r="T53" s="16">
        <v>0</v>
      </c>
      <c r="U53" s="16">
        <f t="shared" si="43"/>
        <v>900</v>
      </c>
      <c r="V53" s="16">
        <v>240</v>
      </c>
      <c r="W53" s="16"/>
    </row>
    <row r="54" spans="1:23">
      <c r="A54" s="10">
        <v>45</v>
      </c>
      <c r="B54" s="10">
        <v>781</v>
      </c>
      <c r="C54" s="11" t="s">
        <v>317</v>
      </c>
      <c r="D54" s="114" t="s">
        <v>720</v>
      </c>
      <c r="E54" s="142">
        <v>18000</v>
      </c>
      <c r="F54" s="143">
        <f t="shared" si="48"/>
        <v>18000</v>
      </c>
      <c r="G54" s="23">
        <v>38994</v>
      </c>
      <c r="H54" s="13">
        <f t="shared" si="49"/>
        <v>18000</v>
      </c>
      <c r="I54" s="114">
        <v>1107</v>
      </c>
      <c r="J54" s="16">
        <v>742</v>
      </c>
      <c r="K54" s="15">
        <f t="shared" si="44"/>
        <v>19849</v>
      </c>
      <c r="L54" s="16">
        <v>18000</v>
      </c>
      <c r="M54" s="72">
        <v>1107</v>
      </c>
      <c r="N54" s="75">
        <v>742</v>
      </c>
      <c r="O54" s="15">
        <f t="shared" si="45"/>
        <v>19849</v>
      </c>
      <c r="P54" s="15">
        <f t="shared" si="46"/>
        <v>0</v>
      </c>
      <c r="Q54" s="16">
        <v>0</v>
      </c>
      <c r="R54" s="16">
        <v>0</v>
      </c>
      <c r="S54" s="17">
        <f t="shared" si="47"/>
        <v>0</v>
      </c>
      <c r="T54" s="16">
        <v>0</v>
      </c>
      <c r="U54" s="16">
        <f t="shared" si="43"/>
        <v>900</v>
      </c>
      <c r="V54" s="16">
        <v>200</v>
      </c>
      <c r="W54" s="16"/>
    </row>
    <row r="55" spans="1:23">
      <c r="A55" s="10">
        <v>46</v>
      </c>
      <c r="B55" s="10">
        <v>784</v>
      </c>
      <c r="C55" s="11" t="s">
        <v>683</v>
      </c>
      <c r="D55" s="114" t="s">
        <v>720</v>
      </c>
      <c r="E55" s="142">
        <v>18000</v>
      </c>
      <c r="F55" s="143">
        <f t="shared" si="48"/>
        <v>18000</v>
      </c>
      <c r="G55" s="23">
        <v>38994</v>
      </c>
      <c r="H55" s="13">
        <f t="shared" si="49"/>
        <v>18000</v>
      </c>
      <c r="I55" s="114">
        <v>1254</v>
      </c>
      <c r="J55" s="16">
        <v>832</v>
      </c>
      <c r="K55" s="15">
        <f t="shared" si="44"/>
        <v>20086</v>
      </c>
      <c r="L55" s="16">
        <v>18000</v>
      </c>
      <c r="M55" s="72">
        <v>1254</v>
      </c>
      <c r="N55" s="75">
        <v>832</v>
      </c>
      <c r="O55" s="15">
        <f t="shared" si="45"/>
        <v>20086</v>
      </c>
      <c r="P55" s="15">
        <f t="shared" si="46"/>
        <v>0</v>
      </c>
      <c r="Q55" s="16">
        <v>0</v>
      </c>
      <c r="R55" s="16">
        <v>0</v>
      </c>
      <c r="S55" s="17">
        <f t="shared" si="47"/>
        <v>0</v>
      </c>
      <c r="T55" s="16">
        <v>0</v>
      </c>
      <c r="U55" s="16">
        <f t="shared" si="43"/>
        <v>900</v>
      </c>
      <c r="V55" s="16">
        <v>110</v>
      </c>
      <c r="W55" s="16"/>
    </row>
    <row r="56" spans="1:23">
      <c r="A56" s="10">
        <v>47</v>
      </c>
      <c r="B56" s="10">
        <v>786</v>
      </c>
      <c r="C56" s="11" t="s">
        <v>445</v>
      </c>
      <c r="D56" s="114" t="s">
        <v>720</v>
      </c>
      <c r="E56" s="142">
        <v>12000</v>
      </c>
      <c r="F56" s="143">
        <f t="shared" si="48"/>
        <v>12000</v>
      </c>
      <c r="G56" s="23">
        <v>38994</v>
      </c>
      <c r="H56" s="13">
        <f t="shared" si="49"/>
        <v>12000</v>
      </c>
      <c r="I56" s="114">
        <v>1116</v>
      </c>
      <c r="J56" s="16">
        <v>744</v>
      </c>
      <c r="K56" s="15">
        <f t="shared" si="44"/>
        <v>13860</v>
      </c>
      <c r="L56" s="16">
        <v>12000</v>
      </c>
      <c r="M56" s="72">
        <v>1116</v>
      </c>
      <c r="N56" s="75">
        <v>744</v>
      </c>
      <c r="O56" s="15">
        <f t="shared" si="45"/>
        <v>13860</v>
      </c>
      <c r="P56" s="15">
        <f t="shared" si="46"/>
        <v>0</v>
      </c>
      <c r="Q56" s="16">
        <v>0</v>
      </c>
      <c r="R56" s="16">
        <v>0</v>
      </c>
      <c r="S56" s="17">
        <f t="shared" si="47"/>
        <v>0</v>
      </c>
      <c r="T56" s="16">
        <v>0</v>
      </c>
      <c r="U56" s="16">
        <f t="shared" si="43"/>
        <v>600</v>
      </c>
      <c r="V56" s="16">
        <v>120</v>
      </c>
      <c r="W56" s="16"/>
    </row>
    <row r="57" spans="1:23">
      <c r="A57" s="10">
        <v>48</v>
      </c>
      <c r="B57" s="10">
        <v>787</v>
      </c>
      <c r="C57" s="11" t="s">
        <v>466</v>
      </c>
      <c r="D57" s="114" t="s">
        <v>720</v>
      </c>
      <c r="E57" s="142">
        <v>18000</v>
      </c>
      <c r="F57" s="143">
        <f t="shared" si="48"/>
        <v>18000</v>
      </c>
      <c r="G57" s="23">
        <v>38994</v>
      </c>
      <c r="H57" s="13">
        <f t="shared" si="49"/>
        <v>18000</v>
      </c>
      <c r="I57" s="114">
        <v>1489</v>
      </c>
      <c r="J57" s="16">
        <v>996</v>
      </c>
      <c r="K57" s="15">
        <f t="shared" si="44"/>
        <v>20485</v>
      </c>
      <c r="L57" s="16">
        <v>18000</v>
      </c>
      <c r="M57" s="72">
        <v>1489</v>
      </c>
      <c r="N57" s="75">
        <v>996</v>
      </c>
      <c r="O57" s="15">
        <f t="shared" si="45"/>
        <v>20485</v>
      </c>
      <c r="P57" s="15">
        <f t="shared" si="46"/>
        <v>0</v>
      </c>
      <c r="Q57" s="16">
        <v>0</v>
      </c>
      <c r="R57" s="16">
        <v>0</v>
      </c>
      <c r="S57" s="17">
        <f t="shared" si="47"/>
        <v>0</v>
      </c>
      <c r="T57" s="16">
        <v>0</v>
      </c>
      <c r="U57" s="16">
        <f t="shared" si="43"/>
        <v>900</v>
      </c>
      <c r="V57" s="16">
        <v>110</v>
      </c>
      <c r="W57" s="16"/>
    </row>
    <row r="58" spans="1:23">
      <c r="A58" s="10">
        <v>49</v>
      </c>
      <c r="B58" s="10">
        <v>793</v>
      </c>
      <c r="C58" s="11" t="s">
        <v>233</v>
      </c>
      <c r="D58" s="114" t="s">
        <v>720</v>
      </c>
      <c r="E58" s="142">
        <v>15000</v>
      </c>
      <c r="F58" s="143">
        <f t="shared" si="48"/>
        <v>15000</v>
      </c>
      <c r="G58" s="22" t="s">
        <v>859</v>
      </c>
      <c r="H58" s="13">
        <f t="shared" si="49"/>
        <v>15000</v>
      </c>
      <c r="I58" s="114">
        <v>1135</v>
      </c>
      <c r="J58" s="16">
        <v>758</v>
      </c>
      <c r="K58" s="15">
        <f t="shared" si="44"/>
        <v>16893</v>
      </c>
      <c r="L58" s="16">
        <v>15000</v>
      </c>
      <c r="M58" s="72">
        <v>1135</v>
      </c>
      <c r="N58" s="75">
        <v>758</v>
      </c>
      <c r="O58" s="15">
        <f t="shared" si="45"/>
        <v>16893</v>
      </c>
      <c r="P58" s="15">
        <f t="shared" si="46"/>
        <v>0</v>
      </c>
      <c r="Q58" s="16">
        <v>0</v>
      </c>
      <c r="R58" s="16">
        <v>0</v>
      </c>
      <c r="S58" s="17">
        <f t="shared" si="47"/>
        <v>0</v>
      </c>
      <c r="T58" s="16">
        <v>0</v>
      </c>
      <c r="U58" s="16">
        <f t="shared" si="43"/>
        <v>750</v>
      </c>
      <c r="V58" s="16">
        <v>200</v>
      </c>
      <c r="W58" s="16"/>
    </row>
    <row r="59" spans="1:23">
      <c r="A59" s="10">
        <v>50</v>
      </c>
      <c r="B59" s="10">
        <v>798</v>
      </c>
      <c r="C59" s="11" t="s">
        <v>487</v>
      </c>
      <c r="D59" s="114" t="s">
        <v>720</v>
      </c>
      <c r="E59" s="142">
        <v>18000</v>
      </c>
      <c r="F59" s="143">
        <f t="shared" si="48"/>
        <v>18000</v>
      </c>
      <c r="G59" s="22" t="s">
        <v>859</v>
      </c>
      <c r="H59" s="13">
        <f t="shared" si="49"/>
        <v>18000</v>
      </c>
      <c r="I59" s="114">
        <v>1103</v>
      </c>
      <c r="J59" s="16">
        <v>837</v>
      </c>
      <c r="K59" s="15">
        <f t="shared" si="44"/>
        <v>19940</v>
      </c>
      <c r="L59" s="16">
        <v>18000</v>
      </c>
      <c r="M59" s="72">
        <v>1103</v>
      </c>
      <c r="N59" s="75">
        <v>837</v>
      </c>
      <c r="O59" s="15">
        <f t="shared" si="45"/>
        <v>19940</v>
      </c>
      <c r="P59" s="15">
        <f t="shared" si="46"/>
        <v>0</v>
      </c>
      <c r="Q59" s="16">
        <v>0</v>
      </c>
      <c r="R59" s="16">
        <v>0</v>
      </c>
      <c r="S59" s="17">
        <f t="shared" si="47"/>
        <v>0</v>
      </c>
      <c r="T59" s="16">
        <v>0</v>
      </c>
      <c r="U59" s="16">
        <f t="shared" si="43"/>
        <v>900</v>
      </c>
      <c r="V59" s="16">
        <v>100</v>
      </c>
      <c r="W59" s="16"/>
    </row>
    <row r="60" spans="1:23">
      <c r="A60" s="10">
        <v>51</v>
      </c>
      <c r="B60" s="10">
        <v>799</v>
      </c>
      <c r="C60" s="11" t="s">
        <v>732</v>
      </c>
      <c r="D60" s="114" t="s">
        <v>720</v>
      </c>
      <c r="E60" s="142">
        <v>25000</v>
      </c>
      <c r="F60" s="143">
        <f t="shared" si="48"/>
        <v>25000</v>
      </c>
      <c r="G60" s="22" t="s">
        <v>859</v>
      </c>
      <c r="H60" s="13">
        <f t="shared" si="49"/>
        <v>25000</v>
      </c>
      <c r="I60" s="114">
        <v>1709</v>
      </c>
      <c r="J60" s="16">
        <v>1141</v>
      </c>
      <c r="K60" s="15">
        <f t="shared" si="44"/>
        <v>27850</v>
      </c>
      <c r="L60" s="16">
        <v>25000</v>
      </c>
      <c r="M60" s="72">
        <v>1709</v>
      </c>
      <c r="N60" s="75">
        <v>1141</v>
      </c>
      <c r="O60" s="15">
        <f t="shared" si="45"/>
        <v>27850</v>
      </c>
      <c r="P60" s="15">
        <f t="shared" si="46"/>
        <v>0</v>
      </c>
      <c r="Q60" s="16">
        <v>0</v>
      </c>
      <c r="R60" s="16">
        <v>0</v>
      </c>
      <c r="S60" s="17">
        <f t="shared" si="47"/>
        <v>0</v>
      </c>
      <c r="T60" s="16">
        <v>0</v>
      </c>
      <c r="U60" s="16">
        <f t="shared" si="43"/>
        <v>1250</v>
      </c>
      <c r="V60" s="16">
        <v>250</v>
      </c>
      <c r="W60" s="16"/>
    </row>
    <row r="61" spans="1:23">
      <c r="A61" s="10">
        <v>52</v>
      </c>
      <c r="B61" s="10">
        <v>800</v>
      </c>
      <c r="C61" s="11" t="s">
        <v>379</v>
      </c>
      <c r="D61" s="114" t="s">
        <v>720</v>
      </c>
      <c r="E61" s="142">
        <v>18000</v>
      </c>
      <c r="F61" s="143">
        <f t="shared" si="48"/>
        <v>18000</v>
      </c>
      <c r="G61" s="22" t="s">
        <v>859</v>
      </c>
      <c r="H61" s="13">
        <f t="shared" si="49"/>
        <v>18000</v>
      </c>
      <c r="I61" s="114">
        <v>1291</v>
      </c>
      <c r="J61" s="16">
        <v>861</v>
      </c>
      <c r="K61" s="15">
        <f t="shared" si="44"/>
        <v>20152</v>
      </c>
      <c r="L61" s="16">
        <v>18000</v>
      </c>
      <c r="M61" s="72">
        <v>1291</v>
      </c>
      <c r="N61" s="75">
        <v>861</v>
      </c>
      <c r="O61" s="15">
        <f t="shared" si="45"/>
        <v>20152</v>
      </c>
      <c r="P61" s="15">
        <f t="shared" si="46"/>
        <v>0</v>
      </c>
      <c r="Q61" s="16">
        <v>0</v>
      </c>
      <c r="R61" s="16">
        <v>0</v>
      </c>
      <c r="S61" s="17">
        <f t="shared" si="47"/>
        <v>0</v>
      </c>
      <c r="T61" s="16">
        <v>0</v>
      </c>
      <c r="U61" s="16">
        <f t="shared" si="43"/>
        <v>900</v>
      </c>
      <c r="V61" s="16">
        <v>210</v>
      </c>
      <c r="W61" s="16"/>
    </row>
    <row r="62" spans="1:23">
      <c r="A62" s="10">
        <v>53</v>
      </c>
      <c r="B62" s="10">
        <v>802</v>
      </c>
      <c r="C62" s="11" t="s">
        <v>733</v>
      </c>
      <c r="D62" s="114" t="s">
        <v>720</v>
      </c>
      <c r="E62" s="142">
        <v>24000</v>
      </c>
      <c r="F62" s="143">
        <f t="shared" si="48"/>
        <v>24000</v>
      </c>
      <c r="G62" s="22" t="s">
        <v>859</v>
      </c>
      <c r="H62" s="13">
        <f t="shared" si="49"/>
        <v>24000</v>
      </c>
      <c r="I62" s="114">
        <v>1568</v>
      </c>
      <c r="J62" s="16">
        <v>1051</v>
      </c>
      <c r="K62" s="15">
        <f t="shared" si="44"/>
        <v>26619</v>
      </c>
      <c r="L62" s="16">
        <v>24000</v>
      </c>
      <c r="M62" s="72">
        <v>1568</v>
      </c>
      <c r="N62" s="75">
        <v>1051</v>
      </c>
      <c r="O62" s="15">
        <f t="shared" si="45"/>
        <v>26619</v>
      </c>
      <c r="P62" s="15">
        <f t="shared" si="46"/>
        <v>0</v>
      </c>
      <c r="Q62" s="16">
        <v>0</v>
      </c>
      <c r="R62" s="16">
        <v>0</v>
      </c>
      <c r="S62" s="17">
        <f t="shared" si="47"/>
        <v>0</v>
      </c>
      <c r="T62" s="16">
        <v>0</v>
      </c>
      <c r="U62" s="16">
        <f t="shared" si="43"/>
        <v>1200</v>
      </c>
      <c r="V62" s="16">
        <v>200</v>
      </c>
      <c r="W62" s="16"/>
    </row>
    <row r="63" spans="1:23">
      <c r="A63" s="10">
        <v>54</v>
      </c>
      <c r="B63" s="10">
        <v>815</v>
      </c>
      <c r="C63" s="11" t="s">
        <v>448</v>
      </c>
      <c r="D63" s="114" t="s">
        <v>738</v>
      </c>
      <c r="E63" s="142">
        <v>15000</v>
      </c>
      <c r="F63" s="143">
        <f t="shared" ref="F63:F69" si="50">SUM(E63:E63)</f>
        <v>15000</v>
      </c>
      <c r="G63" s="23">
        <v>38757</v>
      </c>
      <c r="H63" s="13">
        <f t="shared" si="49"/>
        <v>15000</v>
      </c>
      <c r="I63" s="114">
        <v>1007</v>
      </c>
      <c r="J63" s="16">
        <v>672</v>
      </c>
      <c r="K63" s="15">
        <f t="shared" si="44"/>
        <v>16679</v>
      </c>
      <c r="L63" s="16">
        <v>15000</v>
      </c>
      <c r="M63" s="72">
        <v>1007</v>
      </c>
      <c r="N63" s="75">
        <v>672</v>
      </c>
      <c r="O63" s="15">
        <f t="shared" si="45"/>
        <v>16679</v>
      </c>
      <c r="P63" s="15">
        <f t="shared" si="46"/>
        <v>0</v>
      </c>
      <c r="Q63" s="16">
        <v>0</v>
      </c>
      <c r="R63" s="16">
        <v>0</v>
      </c>
      <c r="S63" s="17">
        <f t="shared" si="47"/>
        <v>0</v>
      </c>
      <c r="T63" s="16">
        <v>0</v>
      </c>
      <c r="U63" s="16">
        <f t="shared" ref="U63:U69" si="51">F63/100*5</f>
        <v>750</v>
      </c>
      <c r="V63" s="16">
        <v>150</v>
      </c>
      <c r="W63" s="16"/>
    </row>
    <row r="64" spans="1:23">
      <c r="A64" s="10">
        <v>55</v>
      </c>
      <c r="B64" s="10">
        <v>816</v>
      </c>
      <c r="C64" s="11" t="s">
        <v>629</v>
      </c>
      <c r="D64" s="114" t="s">
        <v>738</v>
      </c>
      <c r="E64" s="142">
        <v>20000</v>
      </c>
      <c r="F64" s="143">
        <f t="shared" si="50"/>
        <v>20000</v>
      </c>
      <c r="G64" s="22" t="s">
        <v>860</v>
      </c>
      <c r="H64" s="13">
        <f t="shared" si="49"/>
        <v>20000</v>
      </c>
      <c r="I64" s="114">
        <v>1531</v>
      </c>
      <c r="J64" s="16">
        <v>1021</v>
      </c>
      <c r="K64" s="15">
        <f t="shared" si="44"/>
        <v>22552</v>
      </c>
      <c r="L64" s="16">
        <v>20000</v>
      </c>
      <c r="M64" s="72">
        <v>1531</v>
      </c>
      <c r="N64" s="75">
        <v>1021</v>
      </c>
      <c r="O64" s="15">
        <f t="shared" si="45"/>
        <v>22552</v>
      </c>
      <c r="P64" s="15">
        <f t="shared" si="46"/>
        <v>0</v>
      </c>
      <c r="Q64" s="16">
        <v>0</v>
      </c>
      <c r="R64" s="16">
        <v>0</v>
      </c>
      <c r="S64" s="17">
        <f t="shared" si="47"/>
        <v>0</v>
      </c>
      <c r="T64" s="16">
        <v>0</v>
      </c>
      <c r="U64" s="16">
        <f t="shared" si="51"/>
        <v>1000</v>
      </c>
      <c r="V64" s="16">
        <v>200</v>
      </c>
      <c r="W64" s="16"/>
    </row>
    <row r="65" spans="1:23">
      <c r="A65" s="10">
        <v>56</v>
      </c>
      <c r="B65" s="10">
        <v>822</v>
      </c>
      <c r="C65" s="11" t="s">
        <v>520</v>
      </c>
      <c r="D65" s="21">
        <v>38903</v>
      </c>
      <c r="E65" s="142">
        <v>12000</v>
      </c>
      <c r="F65" s="143">
        <f t="shared" si="50"/>
        <v>12000</v>
      </c>
      <c r="G65" s="23">
        <v>38757</v>
      </c>
      <c r="H65" s="13">
        <f t="shared" si="49"/>
        <v>12000</v>
      </c>
      <c r="I65" s="114">
        <v>948</v>
      </c>
      <c r="J65" s="16">
        <v>670</v>
      </c>
      <c r="K65" s="15">
        <f t="shared" si="44"/>
        <v>13618</v>
      </c>
      <c r="L65" s="16">
        <v>12000</v>
      </c>
      <c r="M65" s="72">
        <v>948</v>
      </c>
      <c r="N65" s="75">
        <v>670</v>
      </c>
      <c r="O65" s="15">
        <f t="shared" si="45"/>
        <v>13618</v>
      </c>
      <c r="P65" s="15">
        <f t="shared" si="46"/>
        <v>0</v>
      </c>
      <c r="Q65" s="16">
        <v>0</v>
      </c>
      <c r="R65" s="16">
        <v>0</v>
      </c>
      <c r="S65" s="17">
        <f t="shared" si="47"/>
        <v>0</v>
      </c>
      <c r="T65" s="16">
        <v>0</v>
      </c>
      <c r="U65" s="16">
        <f t="shared" si="51"/>
        <v>600</v>
      </c>
      <c r="V65" s="16">
        <v>150</v>
      </c>
      <c r="W65" s="16"/>
    </row>
    <row r="66" spans="1:23">
      <c r="A66" s="10">
        <v>57</v>
      </c>
      <c r="B66" s="10">
        <v>823</v>
      </c>
      <c r="C66" s="11" t="s">
        <v>741</v>
      </c>
      <c r="D66" s="21">
        <v>38903</v>
      </c>
      <c r="E66" s="142">
        <v>20000</v>
      </c>
      <c r="F66" s="143">
        <f t="shared" si="50"/>
        <v>20000</v>
      </c>
      <c r="G66" s="23">
        <v>38907</v>
      </c>
      <c r="H66" s="13">
        <f t="shared" si="49"/>
        <v>20000</v>
      </c>
      <c r="I66" s="114">
        <v>1321</v>
      </c>
      <c r="J66" s="16">
        <v>880</v>
      </c>
      <c r="K66" s="15">
        <f t="shared" si="44"/>
        <v>22201</v>
      </c>
      <c r="L66" s="16">
        <v>20000</v>
      </c>
      <c r="M66" s="72">
        <v>1321</v>
      </c>
      <c r="N66" s="75">
        <v>880</v>
      </c>
      <c r="O66" s="15">
        <f t="shared" si="45"/>
        <v>22201</v>
      </c>
      <c r="P66" s="15">
        <f t="shared" si="46"/>
        <v>0</v>
      </c>
      <c r="Q66" s="16">
        <v>0</v>
      </c>
      <c r="R66" s="16">
        <v>0</v>
      </c>
      <c r="S66" s="17">
        <f t="shared" si="47"/>
        <v>0</v>
      </c>
      <c r="T66" s="16">
        <v>0</v>
      </c>
      <c r="U66" s="16">
        <f t="shared" si="51"/>
        <v>1000</v>
      </c>
      <c r="V66" s="16">
        <v>200</v>
      </c>
      <c r="W66" s="16"/>
    </row>
    <row r="67" spans="1:23">
      <c r="A67" s="10">
        <v>58</v>
      </c>
      <c r="B67" s="10">
        <v>826</v>
      </c>
      <c r="C67" s="11" t="s">
        <v>635</v>
      </c>
      <c r="D67" s="21">
        <v>38753</v>
      </c>
      <c r="E67" s="142">
        <v>15000</v>
      </c>
      <c r="F67" s="143">
        <f t="shared" si="50"/>
        <v>15000</v>
      </c>
      <c r="G67" s="22" t="s">
        <v>863</v>
      </c>
      <c r="H67" s="13">
        <f t="shared" si="49"/>
        <v>15000</v>
      </c>
      <c r="I67" s="114">
        <v>1300</v>
      </c>
      <c r="J67" s="16">
        <v>800</v>
      </c>
      <c r="K67" s="15">
        <f t="shared" ref="K67:K73" si="52">H67+I67+J67</f>
        <v>17100</v>
      </c>
      <c r="L67" s="16">
        <v>15000</v>
      </c>
      <c r="M67" s="72">
        <v>1300</v>
      </c>
      <c r="N67" s="75">
        <v>800</v>
      </c>
      <c r="O67" s="15">
        <f t="shared" ref="O67:O73" si="53">L67+M67+N67</f>
        <v>17100</v>
      </c>
      <c r="P67" s="15">
        <f t="shared" ref="P67:P73" si="54">H67-L67</f>
        <v>0</v>
      </c>
      <c r="Q67" s="16">
        <v>0</v>
      </c>
      <c r="R67" s="16">
        <v>0</v>
      </c>
      <c r="S67" s="17">
        <f t="shared" ref="S67:S73" si="55">P67+Q67+R67</f>
        <v>0</v>
      </c>
      <c r="T67" s="16">
        <v>0</v>
      </c>
      <c r="U67" s="16">
        <f t="shared" si="51"/>
        <v>750</v>
      </c>
      <c r="V67" s="16">
        <v>100</v>
      </c>
      <c r="W67" s="16"/>
    </row>
    <row r="68" spans="1:23">
      <c r="A68" s="10">
        <v>59</v>
      </c>
      <c r="B68" s="10">
        <v>831</v>
      </c>
      <c r="C68" s="11" t="s">
        <v>414</v>
      </c>
      <c r="D68" s="114" t="s">
        <v>738</v>
      </c>
      <c r="E68" s="142">
        <v>10000</v>
      </c>
      <c r="F68" s="143">
        <f t="shared" si="50"/>
        <v>10000</v>
      </c>
      <c r="G68" s="23">
        <v>38846</v>
      </c>
      <c r="H68" s="13">
        <f t="shared" si="49"/>
        <v>10000</v>
      </c>
      <c r="I68" s="114">
        <v>1100</v>
      </c>
      <c r="J68" s="16">
        <v>736</v>
      </c>
      <c r="K68" s="15">
        <f t="shared" si="52"/>
        <v>11836</v>
      </c>
      <c r="L68" s="16">
        <v>10000</v>
      </c>
      <c r="M68" s="72">
        <v>1100</v>
      </c>
      <c r="N68" s="75">
        <v>736</v>
      </c>
      <c r="O68" s="15">
        <f t="shared" si="53"/>
        <v>11836</v>
      </c>
      <c r="P68" s="15">
        <f t="shared" si="54"/>
        <v>0</v>
      </c>
      <c r="Q68" s="16">
        <v>0</v>
      </c>
      <c r="R68" s="16">
        <v>0</v>
      </c>
      <c r="S68" s="17">
        <f t="shared" si="55"/>
        <v>0</v>
      </c>
      <c r="T68" s="16">
        <v>0</v>
      </c>
      <c r="U68" s="16">
        <f t="shared" si="51"/>
        <v>500</v>
      </c>
      <c r="V68" s="16">
        <v>40</v>
      </c>
      <c r="W68" s="16"/>
    </row>
    <row r="69" spans="1:23">
      <c r="A69" s="10">
        <v>60</v>
      </c>
      <c r="B69" s="10">
        <v>834</v>
      </c>
      <c r="C69" s="11" t="s">
        <v>749</v>
      </c>
      <c r="D69" s="21">
        <v>38753</v>
      </c>
      <c r="E69" s="142">
        <v>18000</v>
      </c>
      <c r="F69" s="143">
        <f t="shared" si="50"/>
        <v>18000</v>
      </c>
      <c r="G69" s="22" t="s">
        <v>865</v>
      </c>
      <c r="H69" s="13">
        <f t="shared" si="49"/>
        <v>18000</v>
      </c>
      <c r="I69" s="114">
        <v>1499</v>
      </c>
      <c r="J69" s="16">
        <v>999</v>
      </c>
      <c r="K69" s="15">
        <f t="shared" si="52"/>
        <v>20498</v>
      </c>
      <c r="L69" s="16">
        <v>18000</v>
      </c>
      <c r="M69" s="72">
        <v>1499</v>
      </c>
      <c r="N69" s="75">
        <v>999</v>
      </c>
      <c r="O69" s="15">
        <f t="shared" si="53"/>
        <v>20498</v>
      </c>
      <c r="P69" s="15">
        <f t="shared" si="54"/>
        <v>0</v>
      </c>
      <c r="Q69" s="16">
        <v>0</v>
      </c>
      <c r="R69" s="16">
        <v>0</v>
      </c>
      <c r="S69" s="17">
        <f t="shared" si="55"/>
        <v>0</v>
      </c>
      <c r="T69" s="16">
        <v>0</v>
      </c>
      <c r="U69" s="16">
        <f t="shared" si="51"/>
        <v>900</v>
      </c>
      <c r="V69" s="16">
        <v>100</v>
      </c>
      <c r="W69" s="16"/>
    </row>
    <row r="70" spans="1:23" s="83" customFormat="1">
      <c r="A70" s="80"/>
      <c r="B70" s="84"/>
      <c r="C70" s="81" t="s">
        <v>1285</v>
      </c>
      <c r="D70" s="85"/>
      <c r="E70" s="175">
        <f t="shared" ref="E70:W70" si="56">SUM(E48:E69)</f>
        <v>386000</v>
      </c>
      <c r="F70" s="175">
        <f t="shared" si="56"/>
        <v>386000</v>
      </c>
      <c r="G70" s="70">
        <f t="shared" si="56"/>
        <v>545083</v>
      </c>
      <c r="H70" s="70">
        <f t="shared" si="56"/>
        <v>386000</v>
      </c>
      <c r="I70" s="70">
        <f t="shared" si="56"/>
        <v>27953</v>
      </c>
      <c r="J70" s="70">
        <f t="shared" si="56"/>
        <v>18623</v>
      </c>
      <c r="K70" s="70">
        <f t="shared" si="56"/>
        <v>432576</v>
      </c>
      <c r="L70" s="70">
        <f t="shared" si="56"/>
        <v>386000</v>
      </c>
      <c r="M70" s="70">
        <f t="shared" si="56"/>
        <v>27953</v>
      </c>
      <c r="N70" s="70">
        <f t="shared" si="56"/>
        <v>18623</v>
      </c>
      <c r="O70" s="70">
        <f t="shared" si="56"/>
        <v>432576</v>
      </c>
      <c r="P70" s="70">
        <f t="shared" si="56"/>
        <v>0</v>
      </c>
      <c r="Q70" s="70">
        <f t="shared" si="56"/>
        <v>0</v>
      </c>
      <c r="R70" s="70">
        <f t="shared" si="56"/>
        <v>0</v>
      </c>
      <c r="S70" s="70">
        <f t="shared" si="56"/>
        <v>0</v>
      </c>
      <c r="T70" s="70">
        <f t="shared" si="56"/>
        <v>0</v>
      </c>
      <c r="U70" s="70">
        <f t="shared" si="56"/>
        <v>19300</v>
      </c>
      <c r="V70" s="70">
        <f t="shared" si="56"/>
        <v>3450</v>
      </c>
      <c r="W70" s="70">
        <f t="shared" si="56"/>
        <v>0</v>
      </c>
    </row>
    <row r="71" spans="1:23">
      <c r="A71" s="10">
        <v>61</v>
      </c>
      <c r="B71" s="10">
        <v>855</v>
      </c>
      <c r="C71" s="11" t="s">
        <v>387</v>
      </c>
      <c r="D71" s="21">
        <v>38727</v>
      </c>
      <c r="E71" s="142">
        <v>24000</v>
      </c>
      <c r="F71" s="143">
        <f t="shared" ref="F71:F73" si="57">SUM(E71:E71)</f>
        <v>24000</v>
      </c>
      <c r="G71" s="23">
        <v>39084</v>
      </c>
      <c r="H71" s="13">
        <f t="shared" ref="H71:H79" si="58">F71</f>
        <v>24000</v>
      </c>
      <c r="I71" s="114">
        <v>2021</v>
      </c>
      <c r="J71" s="16">
        <v>1348</v>
      </c>
      <c r="K71" s="15">
        <f t="shared" si="52"/>
        <v>27369</v>
      </c>
      <c r="L71" s="16">
        <v>24000</v>
      </c>
      <c r="M71" s="72">
        <v>2021</v>
      </c>
      <c r="N71" s="75">
        <v>1348</v>
      </c>
      <c r="O71" s="15">
        <f t="shared" si="53"/>
        <v>27369</v>
      </c>
      <c r="P71" s="15">
        <f t="shared" si="54"/>
        <v>0</v>
      </c>
      <c r="Q71" s="16"/>
      <c r="R71" s="16"/>
      <c r="S71" s="17">
        <f t="shared" si="55"/>
        <v>0</v>
      </c>
      <c r="T71" s="16"/>
      <c r="U71" s="48">
        <f t="shared" ref="U71:U79" si="59">F71/100*5</f>
        <v>1200</v>
      </c>
      <c r="V71" s="16">
        <v>100</v>
      </c>
      <c r="W71" s="16"/>
    </row>
    <row r="72" spans="1:23">
      <c r="A72" s="10">
        <v>62</v>
      </c>
      <c r="B72" s="10">
        <v>865</v>
      </c>
      <c r="C72" s="11" t="s">
        <v>314</v>
      </c>
      <c r="D72" s="114" t="s">
        <v>769</v>
      </c>
      <c r="E72" s="142">
        <v>10000</v>
      </c>
      <c r="F72" s="143">
        <f t="shared" si="57"/>
        <v>10000</v>
      </c>
      <c r="G72" s="22" t="s">
        <v>868</v>
      </c>
      <c r="H72" s="13">
        <f t="shared" si="58"/>
        <v>10000</v>
      </c>
      <c r="I72" s="114">
        <v>808</v>
      </c>
      <c r="J72" s="16">
        <v>534</v>
      </c>
      <c r="K72" s="15">
        <f t="shared" si="52"/>
        <v>11342</v>
      </c>
      <c r="L72" s="16">
        <v>10000</v>
      </c>
      <c r="M72" s="72">
        <v>808</v>
      </c>
      <c r="N72" s="75">
        <v>534</v>
      </c>
      <c r="O72" s="15">
        <f t="shared" si="53"/>
        <v>11342</v>
      </c>
      <c r="P72" s="15">
        <f t="shared" si="54"/>
        <v>0</v>
      </c>
      <c r="Q72" s="16"/>
      <c r="R72" s="16"/>
      <c r="S72" s="17">
        <f t="shared" si="55"/>
        <v>0</v>
      </c>
      <c r="T72" s="16"/>
      <c r="U72" s="48">
        <f t="shared" si="59"/>
        <v>500</v>
      </c>
      <c r="V72" s="16">
        <v>120</v>
      </c>
      <c r="W72" s="16"/>
    </row>
    <row r="73" spans="1:23" s="50" customFormat="1">
      <c r="A73" s="42">
        <v>63</v>
      </c>
      <c r="B73" s="42">
        <v>873</v>
      </c>
      <c r="C73" s="53" t="s">
        <v>669</v>
      </c>
      <c r="D73" s="51">
        <v>38786</v>
      </c>
      <c r="E73" s="188">
        <v>24000</v>
      </c>
      <c r="F73" s="189">
        <f t="shared" si="57"/>
        <v>24000</v>
      </c>
      <c r="G73" s="55">
        <v>39115</v>
      </c>
      <c r="H73" s="45">
        <f t="shared" si="58"/>
        <v>24000</v>
      </c>
      <c r="I73" s="44">
        <v>1490</v>
      </c>
      <c r="J73" s="48">
        <v>990</v>
      </c>
      <c r="K73" s="47">
        <f t="shared" si="52"/>
        <v>26480</v>
      </c>
      <c r="L73" s="48">
        <v>17000</v>
      </c>
      <c r="M73" s="73">
        <v>1548</v>
      </c>
      <c r="N73" s="74">
        <v>1032</v>
      </c>
      <c r="O73" s="47">
        <f t="shared" si="53"/>
        <v>19580</v>
      </c>
      <c r="P73" s="98">
        <f t="shared" si="54"/>
        <v>7000</v>
      </c>
      <c r="Q73" s="48">
        <v>180</v>
      </c>
      <c r="R73" s="48">
        <v>120</v>
      </c>
      <c r="S73" s="49">
        <f t="shared" si="55"/>
        <v>7300</v>
      </c>
      <c r="T73" s="48"/>
      <c r="U73" s="48">
        <f t="shared" si="59"/>
        <v>1200</v>
      </c>
      <c r="V73" s="48">
        <v>130</v>
      </c>
      <c r="W73" s="48"/>
    </row>
    <row r="74" spans="1:23">
      <c r="A74" s="10">
        <v>64</v>
      </c>
      <c r="B74" s="10">
        <v>892</v>
      </c>
      <c r="C74" s="11" t="s">
        <v>782</v>
      </c>
      <c r="D74" s="114" t="s">
        <v>783</v>
      </c>
      <c r="E74" s="142">
        <v>24000</v>
      </c>
      <c r="F74" s="143">
        <f t="shared" ref="F74:F79" si="60">SUM(E74:E74)</f>
        <v>24000</v>
      </c>
      <c r="G74" s="23">
        <v>39388</v>
      </c>
      <c r="H74" s="13">
        <f t="shared" si="58"/>
        <v>24000</v>
      </c>
      <c r="I74" s="114">
        <v>1800</v>
      </c>
      <c r="J74" s="16">
        <v>1200</v>
      </c>
      <c r="K74" s="15">
        <f t="shared" ref="K74:K90" si="61">H74+I74+J74</f>
        <v>27000</v>
      </c>
      <c r="L74" s="16">
        <v>24000</v>
      </c>
      <c r="M74" s="72">
        <v>1800</v>
      </c>
      <c r="N74" s="75">
        <v>600</v>
      </c>
      <c r="O74" s="15">
        <f t="shared" ref="O74:O90" si="62">L74+M74+N74</f>
        <v>26400</v>
      </c>
      <c r="P74" s="15">
        <f t="shared" ref="P74:P90" si="63">H74-L74</f>
        <v>0</v>
      </c>
      <c r="Q74" s="16"/>
      <c r="R74" s="16"/>
      <c r="S74" s="17">
        <f t="shared" ref="S74:S90" si="64">P74+Q74+R74</f>
        <v>0</v>
      </c>
      <c r="T74" s="16"/>
      <c r="U74" s="48">
        <f t="shared" si="59"/>
        <v>1200</v>
      </c>
      <c r="V74" s="16">
        <v>100</v>
      </c>
      <c r="W74" s="16"/>
    </row>
    <row r="75" spans="1:23">
      <c r="A75" s="10">
        <v>65</v>
      </c>
      <c r="B75" s="10">
        <v>897</v>
      </c>
      <c r="C75" s="11" t="s">
        <v>545</v>
      </c>
      <c r="D75" s="114" t="s">
        <v>787</v>
      </c>
      <c r="E75" s="142">
        <v>24000</v>
      </c>
      <c r="F75" s="143">
        <f t="shared" si="60"/>
        <v>24000</v>
      </c>
      <c r="G75" s="23">
        <v>39388</v>
      </c>
      <c r="H75" s="13">
        <f t="shared" si="58"/>
        <v>24000</v>
      </c>
      <c r="I75" s="114">
        <v>1929</v>
      </c>
      <c r="J75" s="16">
        <v>1284</v>
      </c>
      <c r="K75" s="15">
        <f t="shared" si="61"/>
        <v>27213</v>
      </c>
      <c r="L75" s="16">
        <v>24000</v>
      </c>
      <c r="M75" s="72">
        <v>1929</v>
      </c>
      <c r="N75" s="75">
        <v>1284</v>
      </c>
      <c r="O75" s="15">
        <f t="shared" si="62"/>
        <v>27213</v>
      </c>
      <c r="P75" s="15">
        <f t="shared" si="63"/>
        <v>0</v>
      </c>
      <c r="Q75" s="16"/>
      <c r="R75" s="16"/>
      <c r="S75" s="17">
        <f t="shared" si="64"/>
        <v>0</v>
      </c>
      <c r="T75" s="16"/>
      <c r="U75" s="48">
        <f t="shared" si="59"/>
        <v>1200</v>
      </c>
      <c r="V75" s="16">
        <v>120</v>
      </c>
      <c r="W75" s="16"/>
    </row>
    <row r="76" spans="1:23" s="50" customFormat="1">
      <c r="A76" s="42">
        <v>66</v>
      </c>
      <c r="B76" s="42">
        <v>899</v>
      </c>
      <c r="C76" s="53" t="s">
        <v>372</v>
      </c>
      <c r="D76" s="44" t="s">
        <v>787</v>
      </c>
      <c r="E76" s="188">
        <v>20000</v>
      </c>
      <c r="F76" s="189">
        <f t="shared" si="60"/>
        <v>20000</v>
      </c>
      <c r="G76" s="55">
        <v>39388</v>
      </c>
      <c r="H76" s="45">
        <f t="shared" si="58"/>
        <v>20000</v>
      </c>
      <c r="I76" s="44">
        <v>1612</v>
      </c>
      <c r="J76" s="48">
        <v>1076</v>
      </c>
      <c r="K76" s="47">
        <f t="shared" si="61"/>
        <v>22688</v>
      </c>
      <c r="L76" s="48">
        <v>12500</v>
      </c>
      <c r="M76" s="73">
        <v>2688</v>
      </c>
      <c r="N76" s="74">
        <v>1076</v>
      </c>
      <c r="O76" s="47">
        <f t="shared" si="62"/>
        <v>16264</v>
      </c>
      <c r="P76" s="98">
        <f t="shared" si="63"/>
        <v>7500</v>
      </c>
      <c r="Q76" s="48"/>
      <c r="R76" s="48"/>
      <c r="S76" s="49">
        <f t="shared" si="64"/>
        <v>7500</v>
      </c>
      <c r="T76" s="48"/>
      <c r="U76" s="48">
        <f t="shared" si="59"/>
        <v>1000</v>
      </c>
      <c r="V76" s="48">
        <v>70</v>
      </c>
      <c r="W76" s="48"/>
    </row>
    <row r="77" spans="1:23">
      <c r="A77" s="10">
        <v>67</v>
      </c>
      <c r="B77" s="10">
        <v>902</v>
      </c>
      <c r="C77" s="11" t="s">
        <v>637</v>
      </c>
      <c r="D77" s="114" t="s">
        <v>787</v>
      </c>
      <c r="E77" s="142">
        <v>24000</v>
      </c>
      <c r="F77" s="143">
        <f t="shared" si="60"/>
        <v>24000</v>
      </c>
      <c r="G77" s="23">
        <v>39388</v>
      </c>
      <c r="H77" s="13">
        <f t="shared" si="58"/>
        <v>24000</v>
      </c>
      <c r="I77" s="114">
        <v>2440</v>
      </c>
      <c r="J77" s="16">
        <v>1624</v>
      </c>
      <c r="K77" s="15">
        <f t="shared" si="61"/>
        <v>28064</v>
      </c>
      <c r="L77" s="16">
        <v>24000</v>
      </c>
      <c r="M77" s="72">
        <v>2440</v>
      </c>
      <c r="N77" s="75">
        <v>1624</v>
      </c>
      <c r="O77" s="15">
        <f t="shared" si="62"/>
        <v>28064</v>
      </c>
      <c r="P77" s="15">
        <f t="shared" si="63"/>
        <v>0</v>
      </c>
      <c r="Q77" s="16"/>
      <c r="R77" s="16"/>
      <c r="S77" s="17">
        <f t="shared" si="64"/>
        <v>0</v>
      </c>
      <c r="T77" s="16"/>
      <c r="U77" s="48">
        <f t="shared" si="59"/>
        <v>1200</v>
      </c>
      <c r="V77" s="16">
        <v>70</v>
      </c>
      <c r="W77" s="16"/>
    </row>
    <row r="78" spans="1:23">
      <c r="A78" s="10">
        <v>68</v>
      </c>
      <c r="B78" s="10">
        <v>905</v>
      </c>
      <c r="C78" s="11" t="s">
        <v>552</v>
      </c>
      <c r="D78" s="114" t="s">
        <v>787</v>
      </c>
      <c r="E78" s="142">
        <v>20000</v>
      </c>
      <c r="F78" s="143">
        <f t="shared" si="60"/>
        <v>20000</v>
      </c>
      <c r="G78" s="22" t="s">
        <v>869</v>
      </c>
      <c r="H78" s="13">
        <f t="shared" si="58"/>
        <v>20000</v>
      </c>
      <c r="I78" s="114">
        <v>1532</v>
      </c>
      <c r="J78" s="16">
        <v>1022</v>
      </c>
      <c r="K78" s="15">
        <f t="shared" si="61"/>
        <v>22554</v>
      </c>
      <c r="L78" s="16">
        <v>20000</v>
      </c>
      <c r="M78" s="72">
        <v>1532</v>
      </c>
      <c r="N78" s="75">
        <v>1022</v>
      </c>
      <c r="O78" s="15">
        <f t="shared" si="62"/>
        <v>22554</v>
      </c>
      <c r="P78" s="15">
        <f t="shared" si="63"/>
        <v>0</v>
      </c>
      <c r="Q78" s="16"/>
      <c r="R78" s="16"/>
      <c r="S78" s="17">
        <f t="shared" si="64"/>
        <v>0</v>
      </c>
      <c r="T78" s="16"/>
      <c r="U78" s="16">
        <f t="shared" si="59"/>
        <v>1000</v>
      </c>
      <c r="V78" s="16">
        <v>0</v>
      </c>
      <c r="W78" s="16"/>
    </row>
    <row r="79" spans="1:23">
      <c r="A79" s="42">
        <v>69</v>
      </c>
      <c r="B79" s="10">
        <v>906</v>
      </c>
      <c r="C79" s="11" t="s">
        <v>793</v>
      </c>
      <c r="D79" s="114" t="s">
        <v>787</v>
      </c>
      <c r="E79" s="142">
        <v>18000</v>
      </c>
      <c r="F79" s="143">
        <f t="shared" si="60"/>
        <v>18000</v>
      </c>
      <c r="G79" s="22" t="s">
        <v>869</v>
      </c>
      <c r="H79" s="13">
        <f t="shared" si="58"/>
        <v>18000</v>
      </c>
      <c r="I79" s="114">
        <v>1938</v>
      </c>
      <c r="J79" s="16">
        <v>1284</v>
      </c>
      <c r="K79" s="15">
        <f t="shared" si="61"/>
        <v>21222</v>
      </c>
      <c r="L79" s="16">
        <v>18000</v>
      </c>
      <c r="M79" s="72">
        <v>1938</v>
      </c>
      <c r="N79" s="75">
        <v>1284</v>
      </c>
      <c r="O79" s="15">
        <f t="shared" si="62"/>
        <v>21222</v>
      </c>
      <c r="P79" s="15">
        <f t="shared" si="63"/>
        <v>0</v>
      </c>
      <c r="Q79" s="16"/>
      <c r="R79" s="16"/>
      <c r="S79" s="17">
        <f t="shared" si="64"/>
        <v>0</v>
      </c>
      <c r="T79" s="16"/>
      <c r="U79" s="48">
        <f t="shared" si="59"/>
        <v>900</v>
      </c>
      <c r="V79" s="16">
        <v>130</v>
      </c>
      <c r="W79" s="16"/>
    </row>
    <row r="80" spans="1:23">
      <c r="A80" s="10">
        <v>70</v>
      </c>
      <c r="B80" s="10">
        <v>908</v>
      </c>
      <c r="C80" s="11" t="s">
        <v>690</v>
      </c>
      <c r="D80" s="114" t="s">
        <v>787</v>
      </c>
      <c r="E80" s="142">
        <v>20000</v>
      </c>
      <c r="F80" s="143">
        <f t="shared" ref="F80:F86" si="65">SUM(E80:E80)</f>
        <v>20000</v>
      </c>
      <c r="G80" s="22" t="s">
        <v>869</v>
      </c>
      <c r="H80" s="13">
        <f t="shared" ref="H80:H86" si="66">F80</f>
        <v>20000</v>
      </c>
      <c r="I80" s="114">
        <v>1585</v>
      </c>
      <c r="J80" s="16">
        <v>1064</v>
      </c>
      <c r="K80" s="15">
        <f t="shared" si="61"/>
        <v>22649</v>
      </c>
      <c r="L80" s="16">
        <v>20000</v>
      </c>
      <c r="M80" s="72">
        <v>1585</v>
      </c>
      <c r="N80" s="75">
        <v>1064</v>
      </c>
      <c r="O80" s="15">
        <f t="shared" si="62"/>
        <v>22649</v>
      </c>
      <c r="P80" s="15">
        <f t="shared" si="63"/>
        <v>0</v>
      </c>
      <c r="Q80" s="16"/>
      <c r="R80" s="16"/>
      <c r="S80" s="17">
        <f t="shared" si="64"/>
        <v>0</v>
      </c>
      <c r="T80" s="16"/>
      <c r="U80" s="48">
        <f t="shared" ref="U80:U86" si="67">F80/100*5</f>
        <v>1000</v>
      </c>
      <c r="V80" s="16">
        <v>200</v>
      </c>
      <c r="W80" s="16"/>
    </row>
    <row r="81" spans="1:23">
      <c r="A81" s="10">
        <v>71</v>
      </c>
      <c r="B81" s="10">
        <v>920</v>
      </c>
      <c r="C81" s="11" t="s">
        <v>377</v>
      </c>
      <c r="D81" s="21">
        <v>39175</v>
      </c>
      <c r="E81" s="142">
        <v>24000</v>
      </c>
      <c r="F81" s="143">
        <f t="shared" si="65"/>
        <v>24000</v>
      </c>
      <c r="G81" s="23">
        <v>39089</v>
      </c>
      <c r="H81" s="13">
        <f t="shared" si="66"/>
        <v>24000</v>
      </c>
      <c r="I81" s="114">
        <v>1485</v>
      </c>
      <c r="J81" s="16">
        <v>990</v>
      </c>
      <c r="K81" s="15">
        <f t="shared" si="61"/>
        <v>26475</v>
      </c>
      <c r="L81" s="16">
        <v>24000</v>
      </c>
      <c r="M81" s="72">
        <v>1485</v>
      </c>
      <c r="N81" s="75">
        <v>990</v>
      </c>
      <c r="O81" s="15">
        <f t="shared" si="62"/>
        <v>26475</v>
      </c>
      <c r="P81" s="15">
        <f t="shared" si="63"/>
        <v>0</v>
      </c>
      <c r="Q81" s="16"/>
      <c r="R81" s="16"/>
      <c r="S81" s="17">
        <f t="shared" si="64"/>
        <v>0</v>
      </c>
      <c r="T81" s="16"/>
      <c r="U81" s="48">
        <f t="shared" si="67"/>
        <v>1200</v>
      </c>
      <c r="V81" s="16">
        <v>130</v>
      </c>
      <c r="W81" s="16"/>
    </row>
    <row r="82" spans="1:23">
      <c r="A82" s="42">
        <v>72</v>
      </c>
      <c r="B82" s="10">
        <v>923</v>
      </c>
      <c r="C82" s="11" t="s">
        <v>324</v>
      </c>
      <c r="D82" s="21">
        <v>39175</v>
      </c>
      <c r="E82" s="142">
        <v>20000</v>
      </c>
      <c r="F82" s="143">
        <f t="shared" si="65"/>
        <v>20000</v>
      </c>
      <c r="G82" s="23">
        <v>39089</v>
      </c>
      <c r="H82" s="13">
        <f t="shared" si="66"/>
        <v>20000</v>
      </c>
      <c r="I82" s="114">
        <v>1530</v>
      </c>
      <c r="J82" s="16">
        <v>1009</v>
      </c>
      <c r="K82" s="15">
        <f t="shared" si="61"/>
        <v>22539</v>
      </c>
      <c r="L82" s="16">
        <v>20000</v>
      </c>
      <c r="M82" s="72">
        <v>1530</v>
      </c>
      <c r="N82" s="75">
        <v>1009</v>
      </c>
      <c r="O82" s="15">
        <f t="shared" si="62"/>
        <v>22539</v>
      </c>
      <c r="P82" s="15">
        <f t="shared" si="63"/>
        <v>0</v>
      </c>
      <c r="Q82" s="16"/>
      <c r="R82" s="16"/>
      <c r="S82" s="17">
        <f t="shared" si="64"/>
        <v>0</v>
      </c>
      <c r="T82" s="16"/>
      <c r="U82" s="48">
        <f t="shared" si="67"/>
        <v>1000</v>
      </c>
      <c r="V82" s="16">
        <v>140</v>
      </c>
      <c r="W82" s="16"/>
    </row>
    <row r="83" spans="1:23">
      <c r="A83" s="10">
        <v>73</v>
      </c>
      <c r="B83" s="10">
        <v>926</v>
      </c>
      <c r="C83" s="11" t="s">
        <v>361</v>
      </c>
      <c r="D83" s="21">
        <v>39420</v>
      </c>
      <c r="E83" s="142">
        <v>30000</v>
      </c>
      <c r="F83" s="143">
        <f t="shared" si="65"/>
        <v>30000</v>
      </c>
      <c r="G83" s="22" t="s">
        <v>871</v>
      </c>
      <c r="H83" s="13">
        <f t="shared" si="66"/>
        <v>30000</v>
      </c>
      <c r="I83" s="114">
        <v>1860</v>
      </c>
      <c r="J83" s="16">
        <v>1303</v>
      </c>
      <c r="K83" s="15">
        <f t="shared" si="61"/>
        <v>33163</v>
      </c>
      <c r="L83" s="16">
        <v>30000</v>
      </c>
      <c r="M83" s="72">
        <v>1860</v>
      </c>
      <c r="N83" s="75">
        <v>1303</v>
      </c>
      <c r="O83" s="15">
        <f t="shared" si="62"/>
        <v>33163</v>
      </c>
      <c r="P83" s="15">
        <f t="shared" si="63"/>
        <v>0</v>
      </c>
      <c r="Q83" s="16"/>
      <c r="R83" s="16"/>
      <c r="S83" s="17">
        <f t="shared" si="64"/>
        <v>0</v>
      </c>
      <c r="T83" s="16"/>
      <c r="U83" s="48">
        <f t="shared" si="67"/>
        <v>1500</v>
      </c>
      <c r="V83" s="16">
        <v>240</v>
      </c>
      <c r="W83" s="16"/>
    </row>
    <row r="84" spans="1:23">
      <c r="A84" s="10">
        <v>74</v>
      </c>
      <c r="B84" s="10">
        <v>927</v>
      </c>
      <c r="C84" s="11" t="s">
        <v>604</v>
      </c>
      <c r="D84" s="114" t="s">
        <v>804</v>
      </c>
      <c r="E84" s="142">
        <v>30000</v>
      </c>
      <c r="F84" s="143">
        <f t="shared" si="65"/>
        <v>30000</v>
      </c>
      <c r="G84" s="22" t="s">
        <v>871</v>
      </c>
      <c r="H84" s="13">
        <f t="shared" si="66"/>
        <v>30000</v>
      </c>
      <c r="I84" s="114">
        <v>1673</v>
      </c>
      <c r="J84" s="16">
        <v>1118</v>
      </c>
      <c r="K84" s="15">
        <f t="shared" si="61"/>
        <v>32791</v>
      </c>
      <c r="L84" s="16">
        <v>30000</v>
      </c>
      <c r="M84" s="72">
        <v>1673</v>
      </c>
      <c r="N84" s="75">
        <v>1118</v>
      </c>
      <c r="O84" s="15">
        <f t="shared" si="62"/>
        <v>32791</v>
      </c>
      <c r="P84" s="15">
        <f t="shared" si="63"/>
        <v>0</v>
      </c>
      <c r="Q84" s="16"/>
      <c r="R84" s="16"/>
      <c r="S84" s="17">
        <f t="shared" si="64"/>
        <v>0</v>
      </c>
      <c r="T84" s="16"/>
      <c r="U84" s="48">
        <f t="shared" si="67"/>
        <v>1500</v>
      </c>
      <c r="V84" s="16">
        <v>160</v>
      </c>
      <c r="W84" s="16"/>
    </row>
    <row r="85" spans="1:23" s="25" customFormat="1">
      <c r="A85" s="42">
        <v>75</v>
      </c>
      <c r="B85" s="10">
        <v>928</v>
      </c>
      <c r="C85" s="19" t="s">
        <v>1223</v>
      </c>
      <c r="D85" s="114" t="s">
        <v>804</v>
      </c>
      <c r="E85" s="142">
        <v>30000</v>
      </c>
      <c r="F85" s="143">
        <f t="shared" si="65"/>
        <v>30000</v>
      </c>
      <c r="G85" s="14" t="s">
        <v>871</v>
      </c>
      <c r="H85" s="13">
        <f t="shared" si="66"/>
        <v>30000</v>
      </c>
      <c r="I85" s="114">
        <v>2039</v>
      </c>
      <c r="J85" s="72">
        <v>1364</v>
      </c>
      <c r="K85" s="15">
        <f t="shared" si="61"/>
        <v>33403</v>
      </c>
      <c r="L85" s="72">
        <v>30000</v>
      </c>
      <c r="M85" s="72">
        <v>2039</v>
      </c>
      <c r="N85" s="72">
        <v>1364</v>
      </c>
      <c r="O85" s="15">
        <f t="shared" si="62"/>
        <v>33403</v>
      </c>
      <c r="P85" s="15">
        <f t="shared" si="63"/>
        <v>0</v>
      </c>
      <c r="Q85" s="114"/>
      <c r="R85" s="114"/>
      <c r="S85" s="17">
        <f t="shared" si="64"/>
        <v>0</v>
      </c>
      <c r="T85" s="114"/>
      <c r="U85" s="48">
        <f t="shared" si="67"/>
        <v>1500</v>
      </c>
      <c r="V85" s="114">
        <v>210</v>
      </c>
      <c r="W85" s="114"/>
    </row>
    <row r="86" spans="1:23">
      <c r="A86" s="10">
        <v>76</v>
      </c>
      <c r="B86" s="10">
        <v>929</v>
      </c>
      <c r="C86" s="11" t="s">
        <v>805</v>
      </c>
      <c r="D86" s="114" t="s">
        <v>804</v>
      </c>
      <c r="E86" s="142">
        <v>20000</v>
      </c>
      <c r="F86" s="143">
        <f t="shared" si="65"/>
        <v>20000</v>
      </c>
      <c r="G86" s="22" t="s">
        <v>871</v>
      </c>
      <c r="H86" s="13">
        <f t="shared" si="66"/>
        <v>20000</v>
      </c>
      <c r="I86" s="114">
        <v>1942</v>
      </c>
      <c r="J86" s="16">
        <v>1294</v>
      </c>
      <c r="K86" s="15">
        <f t="shared" si="61"/>
        <v>23236</v>
      </c>
      <c r="L86" s="16">
        <v>20000</v>
      </c>
      <c r="M86" s="72">
        <v>1942</v>
      </c>
      <c r="N86" s="75">
        <v>1294</v>
      </c>
      <c r="O86" s="15">
        <f t="shared" si="62"/>
        <v>23236</v>
      </c>
      <c r="P86" s="15">
        <f t="shared" si="63"/>
        <v>0</v>
      </c>
      <c r="Q86" s="16"/>
      <c r="R86" s="16"/>
      <c r="S86" s="17">
        <f t="shared" si="64"/>
        <v>0</v>
      </c>
      <c r="T86" s="16"/>
      <c r="U86" s="16">
        <f t="shared" si="67"/>
        <v>1000</v>
      </c>
      <c r="V86" s="16">
        <v>60</v>
      </c>
      <c r="W86" s="16"/>
    </row>
    <row r="87" spans="1:23" s="83" customFormat="1">
      <c r="A87" s="80"/>
      <c r="B87" s="84"/>
      <c r="C87" s="81" t="s">
        <v>1286</v>
      </c>
      <c r="D87" s="85"/>
      <c r="E87" s="175">
        <f t="shared" ref="E87:W87" si="68">SUM(E71:E86)</f>
        <v>362000</v>
      </c>
      <c r="F87" s="175">
        <f t="shared" si="68"/>
        <v>362000</v>
      </c>
      <c r="G87" s="70">
        <f t="shared" si="68"/>
        <v>313929</v>
      </c>
      <c r="H87" s="70">
        <f t="shared" si="68"/>
        <v>362000</v>
      </c>
      <c r="I87" s="70">
        <f t="shared" si="68"/>
        <v>27684</v>
      </c>
      <c r="J87" s="70">
        <f t="shared" si="68"/>
        <v>18504</v>
      </c>
      <c r="K87" s="70">
        <f t="shared" si="68"/>
        <v>408188</v>
      </c>
      <c r="L87" s="70">
        <f t="shared" si="68"/>
        <v>347500</v>
      </c>
      <c r="M87" s="70">
        <f t="shared" si="68"/>
        <v>28818</v>
      </c>
      <c r="N87" s="70">
        <f t="shared" si="68"/>
        <v>17946</v>
      </c>
      <c r="O87" s="70">
        <f t="shared" si="68"/>
        <v>394264</v>
      </c>
      <c r="P87" s="70">
        <f t="shared" si="68"/>
        <v>14500</v>
      </c>
      <c r="Q87" s="70">
        <f t="shared" si="68"/>
        <v>180</v>
      </c>
      <c r="R87" s="70">
        <f t="shared" si="68"/>
        <v>120</v>
      </c>
      <c r="S87" s="70">
        <f t="shared" si="68"/>
        <v>14800</v>
      </c>
      <c r="T87" s="70">
        <f t="shared" si="68"/>
        <v>0</v>
      </c>
      <c r="U87" s="70">
        <f t="shared" si="68"/>
        <v>18100</v>
      </c>
      <c r="V87" s="70">
        <f t="shared" si="68"/>
        <v>1980</v>
      </c>
      <c r="W87" s="70">
        <f t="shared" si="68"/>
        <v>0</v>
      </c>
    </row>
    <row r="88" spans="1:23">
      <c r="A88" s="10">
        <v>77</v>
      </c>
      <c r="B88" s="10">
        <v>942</v>
      </c>
      <c r="C88" s="11" t="s">
        <v>920</v>
      </c>
      <c r="D88" s="21">
        <v>39754</v>
      </c>
      <c r="E88" s="142">
        <v>20000</v>
      </c>
      <c r="F88" s="143">
        <f t="shared" ref="F88:F95" si="69">SUM(E88:E88)</f>
        <v>20000</v>
      </c>
      <c r="G88" s="23">
        <v>39727</v>
      </c>
      <c r="H88" s="13">
        <f t="shared" ref="H88:H101" si="70">F88</f>
        <v>20000</v>
      </c>
      <c r="I88" s="114">
        <v>1423</v>
      </c>
      <c r="J88" s="16">
        <v>949</v>
      </c>
      <c r="K88" s="15">
        <f t="shared" si="61"/>
        <v>22372</v>
      </c>
      <c r="L88" s="16">
        <v>20000</v>
      </c>
      <c r="M88" s="72">
        <v>1423</v>
      </c>
      <c r="N88" s="75">
        <v>949</v>
      </c>
      <c r="O88" s="15">
        <f t="shared" si="62"/>
        <v>22372</v>
      </c>
      <c r="P88" s="15">
        <f t="shared" si="63"/>
        <v>0</v>
      </c>
      <c r="Q88" s="16"/>
      <c r="R88" s="16"/>
      <c r="S88" s="17">
        <f t="shared" si="64"/>
        <v>0</v>
      </c>
      <c r="T88" s="16"/>
      <c r="U88" s="48">
        <f t="shared" ref="U88:U98" si="71">F88/100*5</f>
        <v>1000</v>
      </c>
      <c r="V88" s="16">
        <v>160</v>
      </c>
      <c r="W88" s="16"/>
    </row>
    <row r="89" spans="1:23">
      <c r="A89" s="10">
        <v>78</v>
      </c>
      <c r="B89" s="10">
        <v>944</v>
      </c>
      <c r="C89" s="11" t="s">
        <v>922</v>
      </c>
      <c r="D89" s="21">
        <v>39754</v>
      </c>
      <c r="E89" s="142">
        <v>24000</v>
      </c>
      <c r="F89" s="143">
        <f t="shared" si="69"/>
        <v>24000</v>
      </c>
      <c r="G89" s="23">
        <v>39727</v>
      </c>
      <c r="H89" s="13">
        <f t="shared" si="70"/>
        <v>24000</v>
      </c>
      <c r="I89" s="114">
        <v>2069</v>
      </c>
      <c r="J89" s="16">
        <v>1376</v>
      </c>
      <c r="K89" s="15">
        <f t="shared" si="61"/>
        <v>27445</v>
      </c>
      <c r="L89" s="16">
        <v>24000</v>
      </c>
      <c r="M89" s="72">
        <v>2069</v>
      </c>
      <c r="N89" s="75">
        <v>1376</v>
      </c>
      <c r="O89" s="15">
        <f t="shared" si="62"/>
        <v>27445</v>
      </c>
      <c r="P89" s="15">
        <f t="shared" si="63"/>
        <v>0</v>
      </c>
      <c r="Q89" s="16"/>
      <c r="R89" s="16"/>
      <c r="S89" s="17">
        <f t="shared" si="64"/>
        <v>0</v>
      </c>
      <c r="T89" s="16"/>
      <c r="U89" s="48">
        <f t="shared" si="71"/>
        <v>1200</v>
      </c>
      <c r="V89" s="16">
        <v>90</v>
      </c>
      <c r="W89" s="16"/>
    </row>
    <row r="90" spans="1:23">
      <c r="A90" s="10">
        <v>79</v>
      </c>
      <c r="B90" s="10">
        <v>949</v>
      </c>
      <c r="C90" s="11" t="s">
        <v>545</v>
      </c>
      <c r="D90" s="114" t="s">
        <v>810</v>
      </c>
      <c r="E90" s="142">
        <v>24000</v>
      </c>
      <c r="F90" s="143">
        <f t="shared" si="69"/>
        <v>24000</v>
      </c>
      <c r="G90" s="23">
        <v>39727</v>
      </c>
      <c r="H90" s="13">
        <f t="shared" si="70"/>
        <v>24000</v>
      </c>
      <c r="I90" s="114">
        <v>1914</v>
      </c>
      <c r="J90" s="16">
        <v>1276</v>
      </c>
      <c r="K90" s="15">
        <f t="shared" si="61"/>
        <v>27190</v>
      </c>
      <c r="L90" s="16">
        <v>24000</v>
      </c>
      <c r="M90" s="72">
        <v>1914</v>
      </c>
      <c r="N90" s="75">
        <v>1276</v>
      </c>
      <c r="O90" s="15">
        <f t="shared" si="62"/>
        <v>27190</v>
      </c>
      <c r="P90" s="15">
        <f t="shared" si="63"/>
        <v>0</v>
      </c>
      <c r="Q90" s="16"/>
      <c r="R90" s="16"/>
      <c r="S90" s="17">
        <f t="shared" si="64"/>
        <v>0</v>
      </c>
      <c r="T90" s="16"/>
      <c r="U90" s="48">
        <f t="shared" si="71"/>
        <v>1200</v>
      </c>
      <c r="V90" s="16">
        <v>90</v>
      </c>
      <c r="W90" s="16"/>
    </row>
    <row r="91" spans="1:23">
      <c r="A91" s="10">
        <v>80</v>
      </c>
      <c r="B91" s="10">
        <v>953</v>
      </c>
      <c r="C91" s="11" t="s">
        <v>927</v>
      </c>
      <c r="D91" s="114" t="s">
        <v>810</v>
      </c>
      <c r="E91" s="142">
        <v>24000</v>
      </c>
      <c r="F91" s="143">
        <f t="shared" si="69"/>
        <v>24000</v>
      </c>
      <c r="G91" s="22" t="s">
        <v>872</v>
      </c>
      <c r="H91" s="13">
        <f t="shared" si="70"/>
        <v>24000</v>
      </c>
      <c r="I91" s="114">
        <v>1674</v>
      </c>
      <c r="J91" s="16">
        <v>1116</v>
      </c>
      <c r="K91" s="15">
        <f t="shared" ref="K91:K107" si="72">H91+I91+J91</f>
        <v>26790</v>
      </c>
      <c r="L91" s="16">
        <v>24000</v>
      </c>
      <c r="M91" s="72">
        <v>1674</v>
      </c>
      <c r="N91" s="75">
        <v>1116</v>
      </c>
      <c r="O91" s="15">
        <f t="shared" ref="O91:O107" si="73">L91+M91+N91</f>
        <v>26790</v>
      </c>
      <c r="P91" s="15">
        <f t="shared" ref="P91:P107" si="74">H91-L91</f>
        <v>0</v>
      </c>
      <c r="Q91" s="16"/>
      <c r="R91" s="16"/>
      <c r="S91" s="17">
        <f t="shared" ref="S91:S107" si="75">P91+Q91+R91</f>
        <v>0</v>
      </c>
      <c r="T91" s="16"/>
      <c r="U91" s="48">
        <f t="shared" si="71"/>
        <v>1200</v>
      </c>
      <c r="V91" s="16">
        <v>100</v>
      </c>
      <c r="W91" s="16"/>
    </row>
    <row r="92" spans="1:23">
      <c r="A92" s="10">
        <v>81</v>
      </c>
      <c r="B92" s="10">
        <v>954</v>
      </c>
      <c r="C92" s="11" t="s">
        <v>725</v>
      </c>
      <c r="D92" s="114" t="s">
        <v>810</v>
      </c>
      <c r="E92" s="142">
        <v>20000</v>
      </c>
      <c r="F92" s="143">
        <f t="shared" si="69"/>
        <v>20000</v>
      </c>
      <c r="G92" s="22" t="s">
        <v>872</v>
      </c>
      <c r="H92" s="13">
        <f t="shared" si="70"/>
        <v>20000</v>
      </c>
      <c r="I92" s="114">
        <v>934</v>
      </c>
      <c r="J92" s="16">
        <v>623</v>
      </c>
      <c r="K92" s="15">
        <f t="shared" si="72"/>
        <v>21557</v>
      </c>
      <c r="L92" s="16">
        <v>20000</v>
      </c>
      <c r="M92" s="72">
        <v>934</v>
      </c>
      <c r="N92" s="75">
        <v>623</v>
      </c>
      <c r="O92" s="15">
        <f t="shared" si="73"/>
        <v>21557</v>
      </c>
      <c r="P92" s="15">
        <f t="shared" si="74"/>
        <v>0</v>
      </c>
      <c r="Q92" s="16"/>
      <c r="R92" s="16"/>
      <c r="S92" s="17">
        <f t="shared" si="75"/>
        <v>0</v>
      </c>
      <c r="T92" s="16"/>
      <c r="U92" s="48">
        <f t="shared" si="71"/>
        <v>1000</v>
      </c>
      <c r="V92" s="16">
        <v>50</v>
      </c>
      <c r="W92" s="16"/>
    </row>
    <row r="93" spans="1:23" s="50" customFormat="1">
      <c r="A93" s="10">
        <v>82</v>
      </c>
      <c r="B93" s="42">
        <v>955</v>
      </c>
      <c r="C93" s="53" t="s">
        <v>928</v>
      </c>
      <c r="D93" s="44" t="s">
        <v>810</v>
      </c>
      <c r="E93" s="188">
        <v>24000</v>
      </c>
      <c r="F93" s="189">
        <f t="shared" si="69"/>
        <v>24000</v>
      </c>
      <c r="G93" s="54" t="s">
        <v>872</v>
      </c>
      <c r="H93" s="45">
        <f t="shared" si="70"/>
        <v>24000</v>
      </c>
      <c r="I93" s="44">
        <v>1470</v>
      </c>
      <c r="J93" s="48">
        <v>980</v>
      </c>
      <c r="K93" s="47">
        <f t="shared" si="72"/>
        <v>26450</v>
      </c>
      <c r="L93" s="48">
        <v>8950</v>
      </c>
      <c r="M93" s="73">
        <v>900</v>
      </c>
      <c r="N93" s="74">
        <v>600</v>
      </c>
      <c r="O93" s="47">
        <f t="shared" si="73"/>
        <v>10450</v>
      </c>
      <c r="P93" s="98">
        <f t="shared" si="74"/>
        <v>15050</v>
      </c>
      <c r="Q93" s="48">
        <v>900</v>
      </c>
      <c r="R93" s="48">
        <v>600</v>
      </c>
      <c r="S93" s="49">
        <f t="shared" si="75"/>
        <v>16550</v>
      </c>
      <c r="T93" s="48"/>
      <c r="U93" s="48">
        <f t="shared" si="71"/>
        <v>1200</v>
      </c>
      <c r="V93" s="48">
        <v>30</v>
      </c>
      <c r="W93" s="48"/>
    </row>
    <row r="94" spans="1:23">
      <c r="A94" s="10">
        <v>83</v>
      </c>
      <c r="B94" s="10">
        <v>958</v>
      </c>
      <c r="C94" s="11" t="s">
        <v>930</v>
      </c>
      <c r="D94" s="114" t="s">
        <v>810</v>
      </c>
      <c r="E94" s="142">
        <v>15000</v>
      </c>
      <c r="F94" s="143">
        <f t="shared" si="69"/>
        <v>15000</v>
      </c>
      <c r="G94" s="22" t="s">
        <v>873</v>
      </c>
      <c r="H94" s="13">
        <f t="shared" si="70"/>
        <v>15000</v>
      </c>
      <c r="I94" s="114">
        <v>1015</v>
      </c>
      <c r="J94" s="16">
        <v>677</v>
      </c>
      <c r="K94" s="15">
        <f t="shared" si="72"/>
        <v>16692</v>
      </c>
      <c r="L94" s="16">
        <v>15000</v>
      </c>
      <c r="M94" s="72">
        <v>1015</v>
      </c>
      <c r="N94" s="75">
        <v>677</v>
      </c>
      <c r="O94" s="15">
        <f t="shared" si="73"/>
        <v>16692</v>
      </c>
      <c r="P94" s="15">
        <f t="shared" si="74"/>
        <v>0</v>
      </c>
      <c r="Q94" s="16"/>
      <c r="R94" s="16"/>
      <c r="S94" s="17">
        <f t="shared" si="75"/>
        <v>0</v>
      </c>
      <c r="T94" s="16"/>
      <c r="U94" s="48">
        <f t="shared" si="71"/>
        <v>750</v>
      </c>
      <c r="V94" s="16">
        <v>80</v>
      </c>
      <c r="W94" s="16"/>
    </row>
    <row r="95" spans="1:23">
      <c r="A95" s="10">
        <v>84</v>
      </c>
      <c r="B95" s="10">
        <v>959</v>
      </c>
      <c r="C95" s="11" t="s">
        <v>931</v>
      </c>
      <c r="D95" s="114" t="s">
        <v>810</v>
      </c>
      <c r="E95" s="142">
        <v>22000</v>
      </c>
      <c r="F95" s="143">
        <f t="shared" si="69"/>
        <v>22000</v>
      </c>
      <c r="G95" s="22" t="s">
        <v>873</v>
      </c>
      <c r="H95" s="13">
        <f t="shared" si="70"/>
        <v>22000</v>
      </c>
      <c r="I95" s="114">
        <v>1660</v>
      </c>
      <c r="J95" s="16">
        <v>1166</v>
      </c>
      <c r="K95" s="15">
        <f t="shared" si="72"/>
        <v>24826</v>
      </c>
      <c r="L95" s="16">
        <v>22000</v>
      </c>
      <c r="M95" s="72">
        <v>1660</v>
      </c>
      <c r="N95" s="75">
        <v>1166</v>
      </c>
      <c r="O95" s="15">
        <f t="shared" si="73"/>
        <v>24826</v>
      </c>
      <c r="P95" s="15">
        <f t="shared" si="74"/>
        <v>0</v>
      </c>
      <c r="Q95" s="16"/>
      <c r="R95" s="16"/>
      <c r="S95" s="17">
        <f t="shared" si="75"/>
        <v>0</v>
      </c>
      <c r="T95" s="16"/>
      <c r="U95" s="48">
        <f t="shared" si="71"/>
        <v>1100</v>
      </c>
      <c r="V95" s="16">
        <v>40</v>
      </c>
      <c r="W95" s="16"/>
    </row>
    <row r="96" spans="1:23">
      <c r="A96" s="10">
        <v>85</v>
      </c>
      <c r="B96" s="10">
        <v>962</v>
      </c>
      <c r="C96" s="11" t="s">
        <v>317</v>
      </c>
      <c r="D96" s="114" t="s">
        <v>810</v>
      </c>
      <c r="E96" s="142">
        <v>24000</v>
      </c>
      <c r="F96" s="143">
        <f t="shared" ref="F96:F98" si="76">SUM(E96:E96)</f>
        <v>24000</v>
      </c>
      <c r="G96" s="22" t="s">
        <v>873</v>
      </c>
      <c r="H96" s="13">
        <f t="shared" si="70"/>
        <v>24000</v>
      </c>
      <c r="I96" s="114">
        <v>1571</v>
      </c>
      <c r="J96" s="16">
        <v>1046</v>
      </c>
      <c r="K96" s="15">
        <f t="shared" si="72"/>
        <v>26617</v>
      </c>
      <c r="L96" s="16">
        <v>24000</v>
      </c>
      <c r="M96" s="72">
        <v>1571</v>
      </c>
      <c r="N96" s="75">
        <v>1046</v>
      </c>
      <c r="O96" s="15">
        <f t="shared" si="73"/>
        <v>26617</v>
      </c>
      <c r="P96" s="15">
        <f t="shared" si="74"/>
        <v>0</v>
      </c>
      <c r="Q96" s="16"/>
      <c r="R96" s="16"/>
      <c r="S96" s="17">
        <f t="shared" si="75"/>
        <v>0</v>
      </c>
      <c r="T96" s="16"/>
      <c r="U96" s="48">
        <f t="shared" si="71"/>
        <v>1200</v>
      </c>
      <c r="V96" s="16">
        <v>130</v>
      </c>
      <c r="W96" s="16"/>
    </row>
    <row r="97" spans="1:23">
      <c r="A97" s="10">
        <v>86</v>
      </c>
      <c r="B97" s="10">
        <v>968</v>
      </c>
      <c r="C97" s="11" t="s">
        <v>496</v>
      </c>
      <c r="D97" s="114" t="s">
        <v>810</v>
      </c>
      <c r="E97" s="142">
        <v>20000</v>
      </c>
      <c r="F97" s="143">
        <f t="shared" si="76"/>
        <v>20000</v>
      </c>
      <c r="G97" s="22" t="s">
        <v>873</v>
      </c>
      <c r="H97" s="13">
        <f t="shared" si="70"/>
        <v>20000</v>
      </c>
      <c r="I97" s="114">
        <v>1736</v>
      </c>
      <c r="J97" s="16">
        <v>1158</v>
      </c>
      <c r="K97" s="15">
        <f t="shared" si="72"/>
        <v>22894</v>
      </c>
      <c r="L97" s="16">
        <v>20000</v>
      </c>
      <c r="M97" s="72">
        <v>1736</v>
      </c>
      <c r="N97" s="75">
        <v>1158</v>
      </c>
      <c r="O97" s="15">
        <f t="shared" si="73"/>
        <v>22894</v>
      </c>
      <c r="P97" s="15">
        <f t="shared" si="74"/>
        <v>0</v>
      </c>
      <c r="Q97" s="16"/>
      <c r="R97" s="16"/>
      <c r="S97" s="17">
        <f t="shared" si="75"/>
        <v>0</v>
      </c>
      <c r="T97" s="16"/>
      <c r="U97" s="48">
        <f t="shared" si="71"/>
        <v>1000</v>
      </c>
      <c r="V97" s="16">
        <v>110</v>
      </c>
      <c r="W97" s="16"/>
    </row>
    <row r="98" spans="1:23">
      <c r="A98" s="10">
        <v>87</v>
      </c>
      <c r="B98" s="10">
        <v>979</v>
      </c>
      <c r="C98" s="11" t="s">
        <v>369</v>
      </c>
      <c r="D98" s="21">
        <v>39571</v>
      </c>
      <c r="E98" s="142">
        <v>24000</v>
      </c>
      <c r="F98" s="143">
        <f t="shared" si="76"/>
        <v>24000</v>
      </c>
      <c r="G98" s="23">
        <v>39575</v>
      </c>
      <c r="H98" s="13">
        <f t="shared" si="70"/>
        <v>24000</v>
      </c>
      <c r="I98" s="114">
        <v>1895</v>
      </c>
      <c r="J98" s="16">
        <v>1262</v>
      </c>
      <c r="K98" s="15">
        <f t="shared" si="72"/>
        <v>27157</v>
      </c>
      <c r="L98" s="16">
        <v>24000</v>
      </c>
      <c r="M98" s="72">
        <v>1895</v>
      </c>
      <c r="N98" s="75">
        <v>1262</v>
      </c>
      <c r="O98" s="15">
        <f t="shared" si="73"/>
        <v>27157</v>
      </c>
      <c r="P98" s="15">
        <f t="shared" si="74"/>
        <v>0</v>
      </c>
      <c r="Q98" s="16"/>
      <c r="R98" s="16"/>
      <c r="S98" s="17">
        <f t="shared" si="75"/>
        <v>0</v>
      </c>
      <c r="T98" s="16"/>
      <c r="U98" s="48">
        <f t="shared" si="71"/>
        <v>1200</v>
      </c>
      <c r="V98" s="16">
        <v>220</v>
      </c>
      <c r="W98" s="16"/>
    </row>
    <row r="99" spans="1:23" s="86" customFormat="1" ht="18.75">
      <c r="A99" s="84"/>
      <c r="B99" s="84"/>
      <c r="C99" s="81" t="s">
        <v>1030</v>
      </c>
      <c r="D99" s="85"/>
      <c r="E99" s="175">
        <f t="shared" ref="E99:W99" si="77">SUM(E88:E98)</f>
        <v>241000</v>
      </c>
      <c r="F99" s="175">
        <f t="shared" si="77"/>
        <v>241000</v>
      </c>
      <c r="G99" s="70">
        <f t="shared" si="77"/>
        <v>158756</v>
      </c>
      <c r="H99" s="70">
        <f t="shared" si="77"/>
        <v>241000</v>
      </c>
      <c r="I99" s="70">
        <f t="shared" si="77"/>
        <v>17361</v>
      </c>
      <c r="J99" s="70">
        <f t="shared" si="77"/>
        <v>11629</v>
      </c>
      <c r="K99" s="70">
        <f t="shared" si="77"/>
        <v>269990</v>
      </c>
      <c r="L99" s="70">
        <f t="shared" si="77"/>
        <v>225950</v>
      </c>
      <c r="M99" s="70">
        <f t="shared" si="77"/>
        <v>16791</v>
      </c>
      <c r="N99" s="70">
        <f t="shared" si="77"/>
        <v>11249</v>
      </c>
      <c r="O99" s="70">
        <f t="shared" si="77"/>
        <v>253990</v>
      </c>
      <c r="P99" s="70">
        <f t="shared" si="77"/>
        <v>15050</v>
      </c>
      <c r="Q99" s="70">
        <f t="shared" si="77"/>
        <v>900</v>
      </c>
      <c r="R99" s="70">
        <f t="shared" si="77"/>
        <v>600</v>
      </c>
      <c r="S99" s="70">
        <f t="shared" si="77"/>
        <v>16550</v>
      </c>
      <c r="T99" s="70">
        <f t="shared" si="77"/>
        <v>0</v>
      </c>
      <c r="U99" s="70">
        <f t="shared" si="77"/>
        <v>12050</v>
      </c>
      <c r="V99" s="70">
        <f t="shared" si="77"/>
        <v>1100</v>
      </c>
      <c r="W99" s="70">
        <f t="shared" si="77"/>
        <v>0</v>
      </c>
    </row>
    <row r="100" spans="1:23">
      <c r="A100" s="10">
        <v>88</v>
      </c>
      <c r="B100" s="10">
        <v>993</v>
      </c>
      <c r="C100" s="11" t="s">
        <v>942</v>
      </c>
      <c r="D100" s="114" t="s">
        <v>812</v>
      </c>
      <c r="E100" s="142">
        <v>24000</v>
      </c>
      <c r="F100" s="143">
        <f t="shared" ref="F100:F108" si="78">SUM(E100:E100)</f>
        <v>24000</v>
      </c>
      <c r="G100" s="22" t="s">
        <v>874</v>
      </c>
      <c r="H100" s="13">
        <f t="shared" si="70"/>
        <v>24000</v>
      </c>
      <c r="I100" s="114">
        <v>1646</v>
      </c>
      <c r="J100" s="16">
        <v>1214</v>
      </c>
      <c r="K100" s="15">
        <f t="shared" si="72"/>
        <v>26860</v>
      </c>
      <c r="L100" s="16">
        <v>24000</v>
      </c>
      <c r="M100" s="72">
        <v>1646</v>
      </c>
      <c r="N100" s="75">
        <v>1214</v>
      </c>
      <c r="O100" s="15">
        <f t="shared" si="73"/>
        <v>26860</v>
      </c>
      <c r="P100" s="15">
        <f t="shared" si="74"/>
        <v>0</v>
      </c>
      <c r="Q100" s="16"/>
      <c r="R100" s="16"/>
      <c r="S100" s="17">
        <f t="shared" si="75"/>
        <v>0</v>
      </c>
      <c r="T100" s="16"/>
      <c r="U100" s="16">
        <f t="shared" ref="U100:U116" si="79">F100/100*5</f>
        <v>1200</v>
      </c>
      <c r="V100" s="16">
        <v>100</v>
      </c>
      <c r="W100" s="16"/>
    </row>
    <row r="101" spans="1:23">
      <c r="A101" s="10">
        <v>89</v>
      </c>
      <c r="B101" s="10">
        <v>994</v>
      </c>
      <c r="C101" s="11" t="s">
        <v>943</v>
      </c>
      <c r="D101" s="114" t="s">
        <v>812</v>
      </c>
      <c r="E101" s="142">
        <v>24000</v>
      </c>
      <c r="F101" s="143">
        <f t="shared" si="78"/>
        <v>24000</v>
      </c>
      <c r="G101" s="22" t="s">
        <v>874</v>
      </c>
      <c r="H101" s="13">
        <f t="shared" si="70"/>
        <v>24000</v>
      </c>
      <c r="I101" s="114">
        <v>2161</v>
      </c>
      <c r="J101" s="16">
        <v>1440</v>
      </c>
      <c r="K101" s="15">
        <f t="shared" si="72"/>
        <v>27601</v>
      </c>
      <c r="L101" s="16">
        <v>24000</v>
      </c>
      <c r="M101" s="72">
        <v>2161</v>
      </c>
      <c r="N101" s="75">
        <v>1440</v>
      </c>
      <c r="O101" s="15">
        <f t="shared" si="73"/>
        <v>27601</v>
      </c>
      <c r="P101" s="15">
        <f t="shared" si="74"/>
        <v>0</v>
      </c>
      <c r="Q101" s="16"/>
      <c r="R101" s="16"/>
      <c r="S101" s="17">
        <f t="shared" si="75"/>
        <v>0</v>
      </c>
      <c r="T101" s="16"/>
      <c r="U101" s="16">
        <f t="shared" si="79"/>
        <v>1200</v>
      </c>
      <c r="V101" s="16">
        <v>100</v>
      </c>
      <c r="W101" s="16"/>
    </row>
    <row r="102" spans="1:23">
      <c r="A102" s="10">
        <v>90</v>
      </c>
      <c r="B102" s="10">
        <v>995</v>
      </c>
      <c r="C102" s="11" t="s">
        <v>475</v>
      </c>
      <c r="D102" s="114" t="s">
        <v>812</v>
      </c>
      <c r="E102" s="142">
        <v>24000</v>
      </c>
      <c r="F102" s="143">
        <f t="shared" si="78"/>
        <v>24000</v>
      </c>
      <c r="G102" s="22" t="s">
        <v>874</v>
      </c>
      <c r="H102" s="13">
        <f t="shared" ref="H102:H118" si="80">F102</f>
        <v>24000</v>
      </c>
      <c r="I102" s="114">
        <v>1639</v>
      </c>
      <c r="J102" s="16">
        <v>1094</v>
      </c>
      <c r="K102" s="15">
        <f t="shared" si="72"/>
        <v>26733</v>
      </c>
      <c r="L102" s="16">
        <v>24000</v>
      </c>
      <c r="M102" s="72">
        <v>1639</v>
      </c>
      <c r="N102" s="75">
        <v>1094</v>
      </c>
      <c r="O102" s="15">
        <f t="shared" si="73"/>
        <v>26733</v>
      </c>
      <c r="P102" s="15">
        <f t="shared" si="74"/>
        <v>0</v>
      </c>
      <c r="Q102" s="16"/>
      <c r="R102" s="16"/>
      <c r="S102" s="17">
        <f t="shared" si="75"/>
        <v>0</v>
      </c>
      <c r="T102" s="16"/>
      <c r="U102" s="16">
        <f t="shared" si="79"/>
        <v>1200</v>
      </c>
      <c r="V102" s="16">
        <v>180</v>
      </c>
      <c r="W102" s="16"/>
    </row>
    <row r="103" spans="1:23">
      <c r="A103" s="10">
        <v>91</v>
      </c>
      <c r="B103" s="10">
        <v>996</v>
      </c>
      <c r="C103" s="11" t="s">
        <v>474</v>
      </c>
      <c r="D103" s="114" t="s">
        <v>812</v>
      </c>
      <c r="E103" s="142">
        <v>24000</v>
      </c>
      <c r="F103" s="143">
        <f t="shared" si="78"/>
        <v>24000</v>
      </c>
      <c r="G103" s="22" t="s">
        <v>874</v>
      </c>
      <c r="H103" s="13">
        <f t="shared" si="80"/>
        <v>24000</v>
      </c>
      <c r="I103" s="114">
        <v>1690</v>
      </c>
      <c r="J103" s="16">
        <v>1130</v>
      </c>
      <c r="K103" s="15">
        <f t="shared" si="72"/>
        <v>26820</v>
      </c>
      <c r="L103" s="16">
        <v>24000</v>
      </c>
      <c r="M103" s="72">
        <v>1690</v>
      </c>
      <c r="N103" s="75">
        <v>1130</v>
      </c>
      <c r="O103" s="15">
        <f t="shared" si="73"/>
        <v>26820</v>
      </c>
      <c r="P103" s="15">
        <f t="shared" si="74"/>
        <v>0</v>
      </c>
      <c r="Q103" s="16"/>
      <c r="R103" s="16"/>
      <c r="S103" s="17">
        <f t="shared" si="75"/>
        <v>0</v>
      </c>
      <c r="T103" s="16"/>
      <c r="U103" s="16">
        <f t="shared" si="79"/>
        <v>1200</v>
      </c>
      <c r="V103" s="16">
        <v>180</v>
      </c>
      <c r="W103" s="16"/>
    </row>
    <row r="104" spans="1:23">
      <c r="A104" s="10">
        <v>92</v>
      </c>
      <c r="B104" s="10">
        <v>997</v>
      </c>
      <c r="C104" s="11" t="s">
        <v>716</v>
      </c>
      <c r="D104" s="114" t="s">
        <v>812</v>
      </c>
      <c r="E104" s="142">
        <v>24000</v>
      </c>
      <c r="F104" s="143">
        <f t="shared" si="78"/>
        <v>24000</v>
      </c>
      <c r="G104" s="22" t="s">
        <v>874</v>
      </c>
      <c r="H104" s="13">
        <f t="shared" si="80"/>
        <v>24000</v>
      </c>
      <c r="I104" s="114">
        <v>1584</v>
      </c>
      <c r="J104" s="16">
        <v>1056</v>
      </c>
      <c r="K104" s="15">
        <f t="shared" si="72"/>
        <v>26640</v>
      </c>
      <c r="L104" s="16">
        <v>24000</v>
      </c>
      <c r="M104" s="72">
        <v>1584</v>
      </c>
      <c r="N104" s="75">
        <v>1056</v>
      </c>
      <c r="O104" s="15">
        <f t="shared" si="73"/>
        <v>26640</v>
      </c>
      <c r="P104" s="15">
        <f t="shared" si="74"/>
        <v>0</v>
      </c>
      <c r="Q104" s="16"/>
      <c r="R104" s="16"/>
      <c r="S104" s="17">
        <f t="shared" si="75"/>
        <v>0</v>
      </c>
      <c r="T104" s="16"/>
      <c r="U104" s="16">
        <f t="shared" si="79"/>
        <v>1200</v>
      </c>
      <c r="V104" s="16">
        <v>230</v>
      </c>
      <c r="W104" s="16"/>
    </row>
    <row r="105" spans="1:23">
      <c r="A105" s="10">
        <v>93</v>
      </c>
      <c r="B105" s="10">
        <v>998</v>
      </c>
      <c r="C105" s="11" t="s">
        <v>473</v>
      </c>
      <c r="D105" s="114" t="s">
        <v>812</v>
      </c>
      <c r="E105" s="142">
        <v>24000</v>
      </c>
      <c r="F105" s="143">
        <f t="shared" si="78"/>
        <v>24000</v>
      </c>
      <c r="G105" s="22" t="s">
        <v>874</v>
      </c>
      <c r="H105" s="13">
        <f t="shared" si="80"/>
        <v>24000</v>
      </c>
      <c r="I105" s="114">
        <v>2178</v>
      </c>
      <c r="J105" s="16">
        <v>1452</v>
      </c>
      <c r="K105" s="15">
        <f t="shared" si="72"/>
        <v>27630</v>
      </c>
      <c r="L105" s="16">
        <v>24000</v>
      </c>
      <c r="M105" s="72">
        <v>2178</v>
      </c>
      <c r="N105" s="75">
        <v>1452</v>
      </c>
      <c r="O105" s="15">
        <f t="shared" si="73"/>
        <v>27630</v>
      </c>
      <c r="P105" s="15">
        <f t="shared" si="74"/>
        <v>0</v>
      </c>
      <c r="Q105" s="16"/>
      <c r="R105" s="16"/>
      <c r="S105" s="17">
        <f t="shared" si="75"/>
        <v>0</v>
      </c>
      <c r="T105" s="16"/>
      <c r="U105" s="16">
        <f t="shared" si="79"/>
        <v>1200</v>
      </c>
      <c r="V105" s="16">
        <v>50</v>
      </c>
      <c r="W105" s="16"/>
    </row>
    <row r="106" spans="1:23">
      <c r="A106" s="10">
        <v>94</v>
      </c>
      <c r="B106" s="10">
        <v>999</v>
      </c>
      <c r="C106" s="11" t="s">
        <v>944</v>
      </c>
      <c r="D106" s="114" t="s">
        <v>812</v>
      </c>
      <c r="E106" s="142">
        <v>24000</v>
      </c>
      <c r="F106" s="143">
        <f t="shared" si="78"/>
        <v>24000</v>
      </c>
      <c r="G106" s="22" t="s">
        <v>874</v>
      </c>
      <c r="H106" s="13">
        <f t="shared" si="80"/>
        <v>24000</v>
      </c>
      <c r="I106" s="114">
        <v>2070</v>
      </c>
      <c r="J106" s="16">
        <v>1380</v>
      </c>
      <c r="K106" s="15">
        <f t="shared" si="72"/>
        <v>27450</v>
      </c>
      <c r="L106" s="16">
        <v>24000</v>
      </c>
      <c r="M106" s="72">
        <v>2070</v>
      </c>
      <c r="N106" s="75">
        <v>1380</v>
      </c>
      <c r="O106" s="15">
        <f t="shared" si="73"/>
        <v>27450</v>
      </c>
      <c r="P106" s="15">
        <f t="shared" si="74"/>
        <v>0</v>
      </c>
      <c r="Q106" s="16"/>
      <c r="R106" s="16"/>
      <c r="S106" s="17">
        <f t="shared" si="75"/>
        <v>0</v>
      </c>
      <c r="T106" s="16"/>
      <c r="U106" s="16">
        <f t="shared" si="79"/>
        <v>1200</v>
      </c>
      <c r="V106" s="16">
        <v>50</v>
      </c>
      <c r="W106" s="16"/>
    </row>
    <row r="107" spans="1:23">
      <c r="A107" s="10">
        <v>95</v>
      </c>
      <c r="B107" s="10">
        <v>1001</v>
      </c>
      <c r="C107" s="11" t="s">
        <v>946</v>
      </c>
      <c r="D107" s="114" t="s">
        <v>812</v>
      </c>
      <c r="E107" s="142">
        <v>24000</v>
      </c>
      <c r="F107" s="143">
        <f t="shared" si="78"/>
        <v>24000</v>
      </c>
      <c r="G107" s="22" t="s">
        <v>874</v>
      </c>
      <c r="H107" s="13">
        <f t="shared" si="80"/>
        <v>24000</v>
      </c>
      <c r="I107" s="114">
        <v>1486</v>
      </c>
      <c r="J107" s="16">
        <v>990</v>
      </c>
      <c r="K107" s="15">
        <f t="shared" si="72"/>
        <v>26476</v>
      </c>
      <c r="L107" s="16">
        <v>24000</v>
      </c>
      <c r="M107" s="72">
        <v>1486</v>
      </c>
      <c r="N107" s="75">
        <v>990</v>
      </c>
      <c r="O107" s="15">
        <f t="shared" si="73"/>
        <v>26476</v>
      </c>
      <c r="P107" s="15">
        <f t="shared" si="74"/>
        <v>0</v>
      </c>
      <c r="Q107" s="16"/>
      <c r="R107" s="16"/>
      <c r="S107" s="17">
        <f t="shared" si="75"/>
        <v>0</v>
      </c>
      <c r="T107" s="16"/>
      <c r="U107" s="16">
        <f t="shared" si="79"/>
        <v>1200</v>
      </c>
      <c r="V107" s="16">
        <v>230</v>
      </c>
      <c r="W107" s="16"/>
    </row>
    <row r="108" spans="1:23">
      <c r="A108" s="10">
        <v>96</v>
      </c>
      <c r="B108" s="10">
        <v>1016</v>
      </c>
      <c r="C108" s="11" t="s">
        <v>233</v>
      </c>
      <c r="D108" s="114" t="s">
        <v>812</v>
      </c>
      <c r="E108" s="142">
        <v>20000</v>
      </c>
      <c r="F108" s="143">
        <f t="shared" si="78"/>
        <v>20000</v>
      </c>
      <c r="G108" s="22" t="s">
        <v>876</v>
      </c>
      <c r="H108" s="13">
        <f t="shared" si="80"/>
        <v>20000</v>
      </c>
      <c r="I108" s="114">
        <v>1948</v>
      </c>
      <c r="J108" s="16">
        <v>1300</v>
      </c>
      <c r="K108" s="15">
        <f t="shared" ref="K108:K125" si="81">H108+I108+J108</f>
        <v>23248</v>
      </c>
      <c r="L108" s="16">
        <v>20000</v>
      </c>
      <c r="M108" s="72">
        <v>1948</v>
      </c>
      <c r="N108" s="75">
        <v>1300</v>
      </c>
      <c r="O108" s="15">
        <f t="shared" ref="O108:O125" si="82">L108+M108+N108</f>
        <v>23248</v>
      </c>
      <c r="P108" s="15">
        <f t="shared" ref="P108:P125" si="83">H108-L108</f>
        <v>0</v>
      </c>
      <c r="Q108" s="16"/>
      <c r="R108" s="16"/>
      <c r="S108" s="17">
        <f t="shared" ref="S108:S125" si="84">P108+Q108+R108</f>
        <v>0</v>
      </c>
      <c r="T108" s="16"/>
      <c r="U108" s="16">
        <f t="shared" si="79"/>
        <v>1000</v>
      </c>
      <c r="V108" s="16">
        <v>180</v>
      </c>
      <c r="W108" s="16"/>
    </row>
    <row r="109" spans="1:23">
      <c r="A109" s="10">
        <v>97</v>
      </c>
      <c r="B109" s="10">
        <v>1018</v>
      </c>
      <c r="C109" s="11" t="s">
        <v>955</v>
      </c>
      <c r="D109" s="114" t="s">
        <v>812</v>
      </c>
      <c r="E109" s="142">
        <v>24000</v>
      </c>
      <c r="F109" s="143">
        <f t="shared" ref="F109:F116" si="85">SUM(E109:E109)</f>
        <v>24000</v>
      </c>
      <c r="G109" s="22" t="s">
        <v>876</v>
      </c>
      <c r="H109" s="13">
        <f t="shared" si="80"/>
        <v>24000</v>
      </c>
      <c r="I109" s="114">
        <v>1987</v>
      </c>
      <c r="J109" s="16">
        <v>1324</v>
      </c>
      <c r="K109" s="15">
        <f t="shared" si="81"/>
        <v>27311</v>
      </c>
      <c r="L109" s="16">
        <v>24000</v>
      </c>
      <c r="M109" s="72">
        <v>1987</v>
      </c>
      <c r="N109" s="75">
        <v>1324</v>
      </c>
      <c r="O109" s="15">
        <f t="shared" si="82"/>
        <v>27311</v>
      </c>
      <c r="P109" s="15">
        <f t="shared" si="83"/>
        <v>0</v>
      </c>
      <c r="Q109" s="16"/>
      <c r="R109" s="16"/>
      <c r="S109" s="17">
        <f t="shared" si="84"/>
        <v>0</v>
      </c>
      <c r="T109" s="16"/>
      <c r="U109" s="16">
        <f t="shared" si="79"/>
        <v>1200</v>
      </c>
      <c r="V109" s="16">
        <v>100</v>
      </c>
      <c r="W109" s="16"/>
    </row>
    <row r="110" spans="1:23">
      <c r="A110" s="10">
        <v>98</v>
      </c>
      <c r="B110" s="10">
        <v>1019</v>
      </c>
      <c r="C110" s="11" t="s">
        <v>623</v>
      </c>
      <c r="D110" s="21">
        <v>39518</v>
      </c>
      <c r="E110" s="142">
        <v>24000</v>
      </c>
      <c r="F110" s="143">
        <f t="shared" si="85"/>
        <v>24000</v>
      </c>
      <c r="G110" s="22" t="s">
        <v>876</v>
      </c>
      <c r="H110" s="13">
        <f t="shared" si="80"/>
        <v>24000</v>
      </c>
      <c r="I110" s="114">
        <v>2028</v>
      </c>
      <c r="J110" s="16">
        <v>1352</v>
      </c>
      <c r="K110" s="15">
        <f t="shared" si="81"/>
        <v>27380</v>
      </c>
      <c r="L110" s="16">
        <v>24000</v>
      </c>
      <c r="M110" s="72">
        <v>2028</v>
      </c>
      <c r="N110" s="75">
        <v>1352</v>
      </c>
      <c r="O110" s="15">
        <f t="shared" si="82"/>
        <v>27380</v>
      </c>
      <c r="P110" s="15">
        <f t="shared" si="83"/>
        <v>0</v>
      </c>
      <c r="Q110" s="16"/>
      <c r="R110" s="16"/>
      <c r="S110" s="17">
        <f t="shared" si="84"/>
        <v>0</v>
      </c>
      <c r="T110" s="16"/>
      <c r="U110" s="16">
        <f t="shared" si="79"/>
        <v>1200</v>
      </c>
      <c r="V110" s="16">
        <v>60</v>
      </c>
      <c r="W110" s="16"/>
    </row>
    <row r="111" spans="1:23">
      <c r="A111" s="10">
        <v>99</v>
      </c>
      <c r="B111" s="10">
        <v>1021</v>
      </c>
      <c r="C111" s="11" t="s">
        <v>956</v>
      </c>
      <c r="D111" s="114" t="s">
        <v>812</v>
      </c>
      <c r="E111" s="142">
        <v>22000</v>
      </c>
      <c r="F111" s="143">
        <f t="shared" si="85"/>
        <v>22000</v>
      </c>
      <c r="G111" s="22" t="s">
        <v>876</v>
      </c>
      <c r="H111" s="13">
        <f t="shared" si="80"/>
        <v>22000</v>
      </c>
      <c r="I111" s="114">
        <v>1602</v>
      </c>
      <c r="J111" s="16">
        <v>1065</v>
      </c>
      <c r="K111" s="15">
        <f t="shared" si="81"/>
        <v>24667</v>
      </c>
      <c r="L111" s="16">
        <v>22000</v>
      </c>
      <c r="M111" s="72">
        <v>1602</v>
      </c>
      <c r="N111" s="75">
        <v>1065</v>
      </c>
      <c r="O111" s="15">
        <f t="shared" si="82"/>
        <v>24667</v>
      </c>
      <c r="P111" s="15">
        <f t="shared" si="83"/>
        <v>0</v>
      </c>
      <c r="Q111" s="16"/>
      <c r="R111" s="16"/>
      <c r="S111" s="17">
        <f t="shared" si="84"/>
        <v>0</v>
      </c>
      <c r="T111" s="16"/>
      <c r="U111" s="16">
        <f t="shared" si="79"/>
        <v>1100</v>
      </c>
      <c r="V111" s="16">
        <v>120</v>
      </c>
      <c r="W111" s="16"/>
    </row>
    <row r="112" spans="1:23">
      <c r="A112" s="10">
        <v>100</v>
      </c>
      <c r="B112" s="10">
        <v>1037</v>
      </c>
      <c r="C112" s="11" t="s">
        <v>693</v>
      </c>
      <c r="D112" s="114" t="s">
        <v>814</v>
      </c>
      <c r="E112" s="142">
        <v>24000</v>
      </c>
      <c r="F112" s="143">
        <f t="shared" si="85"/>
        <v>24000</v>
      </c>
      <c r="G112" s="23">
        <v>39877</v>
      </c>
      <c r="H112" s="13">
        <f t="shared" si="80"/>
        <v>24000</v>
      </c>
      <c r="I112" s="114">
        <v>2190</v>
      </c>
      <c r="J112" s="16">
        <v>1510</v>
      </c>
      <c r="K112" s="15">
        <f t="shared" si="81"/>
        <v>27700</v>
      </c>
      <c r="L112" s="16">
        <v>24000</v>
      </c>
      <c r="M112" s="72">
        <v>2190</v>
      </c>
      <c r="N112" s="75">
        <v>1510</v>
      </c>
      <c r="O112" s="15">
        <f t="shared" si="82"/>
        <v>27700</v>
      </c>
      <c r="P112" s="15">
        <f t="shared" si="83"/>
        <v>0</v>
      </c>
      <c r="Q112" s="16"/>
      <c r="R112" s="16"/>
      <c r="S112" s="17">
        <f t="shared" si="84"/>
        <v>0</v>
      </c>
      <c r="T112" s="16"/>
      <c r="U112" s="16">
        <f t="shared" si="79"/>
        <v>1200</v>
      </c>
      <c r="V112" s="16">
        <v>50</v>
      </c>
      <c r="W112" s="16"/>
    </row>
    <row r="113" spans="1:23">
      <c r="A113" s="10">
        <v>101</v>
      </c>
      <c r="B113" s="10">
        <v>1038</v>
      </c>
      <c r="C113" s="11" t="s">
        <v>638</v>
      </c>
      <c r="D113" s="21">
        <v>40059</v>
      </c>
      <c r="E113" s="142">
        <v>20000</v>
      </c>
      <c r="F113" s="143">
        <f t="shared" si="85"/>
        <v>20000</v>
      </c>
      <c r="G113" s="23">
        <v>39877</v>
      </c>
      <c r="H113" s="13">
        <f t="shared" si="80"/>
        <v>20000</v>
      </c>
      <c r="I113" s="114">
        <v>1142</v>
      </c>
      <c r="J113" s="16">
        <v>759</v>
      </c>
      <c r="K113" s="15">
        <f t="shared" si="81"/>
        <v>21901</v>
      </c>
      <c r="L113" s="16">
        <v>20000</v>
      </c>
      <c r="M113" s="72">
        <v>1142</v>
      </c>
      <c r="N113" s="75">
        <v>759</v>
      </c>
      <c r="O113" s="15">
        <f t="shared" si="82"/>
        <v>21901</v>
      </c>
      <c r="P113" s="15">
        <f t="shared" si="83"/>
        <v>0</v>
      </c>
      <c r="Q113" s="16"/>
      <c r="R113" s="16"/>
      <c r="S113" s="17">
        <f t="shared" si="84"/>
        <v>0</v>
      </c>
      <c r="T113" s="16"/>
      <c r="U113" s="16">
        <f t="shared" si="79"/>
        <v>1000</v>
      </c>
      <c r="V113" s="16">
        <v>200</v>
      </c>
      <c r="W113" s="16"/>
    </row>
    <row r="114" spans="1:23">
      <c r="A114" s="10">
        <v>102</v>
      </c>
      <c r="B114" s="10">
        <v>1042</v>
      </c>
      <c r="C114" s="11" t="s">
        <v>337</v>
      </c>
      <c r="D114" s="21">
        <v>40059</v>
      </c>
      <c r="E114" s="142">
        <v>22000</v>
      </c>
      <c r="F114" s="143">
        <f t="shared" si="85"/>
        <v>22000</v>
      </c>
      <c r="G114" s="23">
        <v>39877</v>
      </c>
      <c r="H114" s="13">
        <f t="shared" si="80"/>
        <v>22000</v>
      </c>
      <c r="I114" s="114">
        <v>1406</v>
      </c>
      <c r="J114" s="16">
        <v>934</v>
      </c>
      <c r="K114" s="15">
        <f t="shared" si="81"/>
        <v>24340</v>
      </c>
      <c r="L114" s="16">
        <v>22000</v>
      </c>
      <c r="M114" s="72">
        <v>1406</v>
      </c>
      <c r="N114" s="75">
        <v>934</v>
      </c>
      <c r="O114" s="15">
        <f t="shared" si="82"/>
        <v>24340</v>
      </c>
      <c r="P114" s="15">
        <f t="shared" si="83"/>
        <v>0</v>
      </c>
      <c r="Q114" s="16"/>
      <c r="R114" s="16"/>
      <c r="S114" s="17">
        <f t="shared" si="84"/>
        <v>0</v>
      </c>
      <c r="T114" s="16"/>
      <c r="U114" s="16">
        <f t="shared" si="79"/>
        <v>1100</v>
      </c>
      <c r="V114" s="16">
        <v>140</v>
      </c>
      <c r="W114" s="16"/>
    </row>
    <row r="115" spans="1:23">
      <c r="A115" s="10">
        <v>103</v>
      </c>
      <c r="B115" s="10">
        <v>1043</v>
      </c>
      <c r="C115" s="11" t="s">
        <v>260</v>
      </c>
      <c r="D115" s="21">
        <v>40059</v>
      </c>
      <c r="E115" s="142">
        <v>22000</v>
      </c>
      <c r="F115" s="143">
        <f t="shared" si="85"/>
        <v>22000</v>
      </c>
      <c r="G115" s="23">
        <v>39877</v>
      </c>
      <c r="H115" s="13">
        <f t="shared" si="80"/>
        <v>22000</v>
      </c>
      <c r="I115" s="114">
        <v>1386</v>
      </c>
      <c r="J115" s="16">
        <v>919</v>
      </c>
      <c r="K115" s="15">
        <f t="shared" si="81"/>
        <v>24305</v>
      </c>
      <c r="L115" s="16">
        <v>22000</v>
      </c>
      <c r="M115" s="72">
        <v>1386</v>
      </c>
      <c r="N115" s="75">
        <v>919</v>
      </c>
      <c r="O115" s="15">
        <f t="shared" si="82"/>
        <v>24305</v>
      </c>
      <c r="P115" s="15">
        <f t="shared" si="83"/>
        <v>0</v>
      </c>
      <c r="Q115" s="16"/>
      <c r="R115" s="16"/>
      <c r="S115" s="17">
        <f t="shared" si="84"/>
        <v>0</v>
      </c>
      <c r="T115" s="16"/>
      <c r="U115" s="16">
        <f t="shared" si="79"/>
        <v>1100</v>
      </c>
      <c r="V115" s="16">
        <v>100</v>
      </c>
      <c r="W115" s="16"/>
    </row>
    <row r="116" spans="1:23">
      <c r="A116" s="10">
        <v>104</v>
      </c>
      <c r="B116" s="10">
        <v>1046</v>
      </c>
      <c r="C116" s="11" t="s">
        <v>967</v>
      </c>
      <c r="D116" s="21">
        <v>40120</v>
      </c>
      <c r="E116" s="142">
        <v>24000</v>
      </c>
      <c r="F116" s="143">
        <f t="shared" si="85"/>
        <v>24000</v>
      </c>
      <c r="G116" s="23">
        <v>39877</v>
      </c>
      <c r="H116" s="13">
        <f t="shared" si="80"/>
        <v>24000</v>
      </c>
      <c r="I116" s="114">
        <v>2524</v>
      </c>
      <c r="J116" s="16">
        <v>1686</v>
      </c>
      <c r="K116" s="15">
        <f t="shared" si="81"/>
        <v>28210</v>
      </c>
      <c r="L116" s="16">
        <v>24000</v>
      </c>
      <c r="M116" s="72">
        <v>2524</v>
      </c>
      <c r="N116" s="75">
        <v>1686</v>
      </c>
      <c r="O116" s="15">
        <f t="shared" si="82"/>
        <v>28210</v>
      </c>
      <c r="P116" s="15">
        <f t="shared" si="83"/>
        <v>0</v>
      </c>
      <c r="Q116" s="16"/>
      <c r="R116" s="16"/>
      <c r="S116" s="17">
        <f t="shared" si="84"/>
        <v>0</v>
      </c>
      <c r="T116" s="16"/>
      <c r="U116" s="16">
        <f t="shared" si="79"/>
        <v>1200</v>
      </c>
      <c r="V116" s="16">
        <v>50</v>
      </c>
      <c r="W116" s="16"/>
    </row>
    <row r="117" spans="1:23">
      <c r="A117" s="10">
        <v>105</v>
      </c>
      <c r="B117" s="10">
        <v>1051</v>
      </c>
      <c r="C117" s="11" t="s">
        <v>748</v>
      </c>
      <c r="D117" s="21">
        <v>39848</v>
      </c>
      <c r="E117" s="142">
        <v>20000</v>
      </c>
      <c r="F117" s="143">
        <f t="shared" ref="F117:F118" si="86">SUM(E117:E117)</f>
        <v>20000</v>
      </c>
      <c r="G117" s="23">
        <v>39877</v>
      </c>
      <c r="H117" s="13">
        <f t="shared" si="80"/>
        <v>20000</v>
      </c>
      <c r="I117" s="114">
        <v>1662</v>
      </c>
      <c r="J117" s="16">
        <v>1108</v>
      </c>
      <c r="K117" s="15">
        <f t="shared" si="81"/>
        <v>22770</v>
      </c>
      <c r="L117" s="16">
        <v>20000</v>
      </c>
      <c r="M117" s="72">
        <v>1662</v>
      </c>
      <c r="N117" s="75">
        <v>1108</v>
      </c>
      <c r="O117" s="15">
        <f t="shared" si="82"/>
        <v>22770</v>
      </c>
      <c r="P117" s="15">
        <f t="shared" si="83"/>
        <v>0</v>
      </c>
      <c r="Q117" s="16"/>
      <c r="R117" s="16"/>
      <c r="S117" s="17">
        <f t="shared" si="84"/>
        <v>0</v>
      </c>
      <c r="T117" s="16"/>
      <c r="U117" s="16">
        <f t="shared" ref="U117:U118" si="87">F117/100*5</f>
        <v>1000</v>
      </c>
      <c r="V117" s="16">
        <v>20</v>
      </c>
      <c r="W117" s="16"/>
    </row>
    <row r="118" spans="1:23">
      <c r="A118" s="10">
        <v>106</v>
      </c>
      <c r="B118" s="10">
        <v>1052</v>
      </c>
      <c r="C118" s="11" t="s">
        <v>970</v>
      </c>
      <c r="D118" s="21">
        <v>39848</v>
      </c>
      <c r="E118" s="142">
        <v>24000</v>
      </c>
      <c r="F118" s="143">
        <f t="shared" si="86"/>
        <v>24000</v>
      </c>
      <c r="G118" s="23">
        <v>39877</v>
      </c>
      <c r="H118" s="13">
        <f t="shared" si="80"/>
        <v>24000</v>
      </c>
      <c r="I118" s="114">
        <v>1683</v>
      </c>
      <c r="J118" s="16">
        <v>1123</v>
      </c>
      <c r="K118" s="15">
        <f t="shared" si="81"/>
        <v>26806</v>
      </c>
      <c r="L118" s="16">
        <v>24000</v>
      </c>
      <c r="M118" s="72">
        <v>1683</v>
      </c>
      <c r="N118" s="75">
        <v>1123</v>
      </c>
      <c r="O118" s="15">
        <f t="shared" si="82"/>
        <v>26806</v>
      </c>
      <c r="P118" s="15">
        <f t="shared" si="83"/>
        <v>0</v>
      </c>
      <c r="Q118" s="16"/>
      <c r="R118" s="16"/>
      <c r="S118" s="17">
        <f t="shared" si="84"/>
        <v>0</v>
      </c>
      <c r="T118" s="16"/>
      <c r="U118" s="16">
        <f t="shared" si="87"/>
        <v>1200</v>
      </c>
      <c r="V118" s="16">
        <v>60</v>
      </c>
      <c r="W118" s="16"/>
    </row>
    <row r="119" spans="1:23" s="90" customFormat="1" ht="15">
      <c r="A119" s="87"/>
      <c r="B119" s="87"/>
      <c r="C119" s="88" t="s">
        <v>1031</v>
      </c>
      <c r="D119" s="89"/>
      <c r="E119" s="190">
        <f t="shared" ref="E119:W119" si="88">SUM(E100:E118)</f>
        <v>438000</v>
      </c>
      <c r="F119" s="190">
        <f t="shared" si="88"/>
        <v>438000</v>
      </c>
      <c r="G119" s="71">
        <f t="shared" si="88"/>
        <v>279139</v>
      </c>
      <c r="H119" s="71">
        <f t="shared" si="88"/>
        <v>438000</v>
      </c>
      <c r="I119" s="71">
        <f t="shared" si="88"/>
        <v>34012</v>
      </c>
      <c r="J119" s="71">
        <f t="shared" si="88"/>
        <v>22836</v>
      </c>
      <c r="K119" s="71">
        <f t="shared" si="88"/>
        <v>494848</v>
      </c>
      <c r="L119" s="71">
        <f t="shared" si="88"/>
        <v>438000</v>
      </c>
      <c r="M119" s="71">
        <f t="shared" si="88"/>
        <v>34012</v>
      </c>
      <c r="N119" s="71">
        <f t="shared" si="88"/>
        <v>22836</v>
      </c>
      <c r="O119" s="71">
        <f t="shared" si="88"/>
        <v>494848</v>
      </c>
      <c r="P119" s="71">
        <f t="shared" si="88"/>
        <v>0</v>
      </c>
      <c r="Q119" s="71">
        <f t="shared" si="88"/>
        <v>0</v>
      </c>
      <c r="R119" s="71">
        <f t="shared" si="88"/>
        <v>0</v>
      </c>
      <c r="S119" s="71">
        <f t="shared" si="88"/>
        <v>0</v>
      </c>
      <c r="T119" s="71">
        <f t="shared" si="88"/>
        <v>0</v>
      </c>
      <c r="U119" s="71">
        <f t="shared" si="88"/>
        <v>21900</v>
      </c>
      <c r="V119" s="71">
        <f t="shared" si="88"/>
        <v>2200</v>
      </c>
      <c r="W119" s="71">
        <f t="shared" si="88"/>
        <v>0</v>
      </c>
    </row>
    <row r="120" spans="1:23" s="50" customFormat="1">
      <c r="A120" s="42">
        <v>107</v>
      </c>
      <c r="B120" s="42">
        <v>1064</v>
      </c>
      <c r="C120" s="53" t="s">
        <v>520</v>
      </c>
      <c r="D120" s="44" t="s">
        <v>816</v>
      </c>
      <c r="E120" s="188">
        <v>18000</v>
      </c>
      <c r="F120" s="189">
        <f t="shared" ref="F120:F128" si="89">SUM(E120:E120)</f>
        <v>18000</v>
      </c>
      <c r="G120" s="54" t="s">
        <v>878</v>
      </c>
      <c r="H120" s="45">
        <f t="shared" ref="H120:H128" si="90">F120</f>
        <v>18000</v>
      </c>
      <c r="I120" s="44">
        <v>1114</v>
      </c>
      <c r="J120" s="48">
        <v>745</v>
      </c>
      <c r="K120" s="47">
        <f t="shared" si="81"/>
        <v>19859</v>
      </c>
      <c r="L120" s="48">
        <v>9650</v>
      </c>
      <c r="M120" s="73">
        <v>1359</v>
      </c>
      <c r="N120" s="74">
        <v>545</v>
      </c>
      <c r="O120" s="47">
        <f t="shared" si="82"/>
        <v>11554</v>
      </c>
      <c r="P120" s="98">
        <f t="shared" si="83"/>
        <v>8350</v>
      </c>
      <c r="Q120" s="48">
        <v>300</v>
      </c>
      <c r="R120" s="48">
        <v>200</v>
      </c>
      <c r="S120" s="49">
        <f t="shared" si="84"/>
        <v>8850</v>
      </c>
      <c r="T120" s="48"/>
      <c r="U120" s="48">
        <f t="shared" ref="U120:U128" si="91">F120/100*5</f>
        <v>900</v>
      </c>
      <c r="V120" s="48">
        <v>90</v>
      </c>
      <c r="W120" s="48"/>
    </row>
    <row r="121" spans="1:23">
      <c r="A121" s="10">
        <v>108</v>
      </c>
      <c r="B121" s="10">
        <v>1067</v>
      </c>
      <c r="C121" s="11" t="s">
        <v>635</v>
      </c>
      <c r="D121" s="114" t="s">
        <v>816</v>
      </c>
      <c r="E121" s="142">
        <v>20000</v>
      </c>
      <c r="F121" s="143">
        <f t="shared" si="89"/>
        <v>20000</v>
      </c>
      <c r="G121" s="22" t="s">
        <v>878</v>
      </c>
      <c r="H121" s="13">
        <f t="shared" si="90"/>
        <v>20000</v>
      </c>
      <c r="I121" s="114">
        <v>1422</v>
      </c>
      <c r="J121" s="16">
        <v>808</v>
      </c>
      <c r="K121" s="15">
        <f t="shared" si="81"/>
        <v>22230</v>
      </c>
      <c r="L121" s="16">
        <v>20000</v>
      </c>
      <c r="M121" s="72">
        <v>1422</v>
      </c>
      <c r="N121" s="75">
        <v>808</v>
      </c>
      <c r="O121" s="15">
        <f t="shared" si="82"/>
        <v>22230</v>
      </c>
      <c r="P121" s="15">
        <f t="shared" si="83"/>
        <v>0</v>
      </c>
      <c r="Q121" s="16"/>
      <c r="R121" s="16"/>
      <c r="S121" s="17">
        <f t="shared" si="84"/>
        <v>0</v>
      </c>
      <c r="T121" s="16"/>
      <c r="U121" s="48">
        <f t="shared" si="91"/>
        <v>1000</v>
      </c>
      <c r="V121" s="16">
        <v>50</v>
      </c>
      <c r="W121" s="16"/>
    </row>
    <row r="122" spans="1:23">
      <c r="A122" s="10">
        <v>109</v>
      </c>
      <c r="B122" s="10">
        <v>1068</v>
      </c>
      <c r="C122" s="11" t="s">
        <v>981</v>
      </c>
      <c r="D122" s="114" t="s">
        <v>816</v>
      </c>
      <c r="E122" s="142">
        <v>22000</v>
      </c>
      <c r="F122" s="143">
        <f t="shared" si="89"/>
        <v>22000</v>
      </c>
      <c r="G122" s="22" t="s">
        <v>878</v>
      </c>
      <c r="H122" s="13">
        <f t="shared" si="90"/>
        <v>22000</v>
      </c>
      <c r="I122" s="114">
        <v>1571</v>
      </c>
      <c r="J122" s="16">
        <v>1046</v>
      </c>
      <c r="K122" s="15">
        <f t="shared" si="81"/>
        <v>24617</v>
      </c>
      <c r="L122" s="16">
        <v>22000</v>
      </c>
      <c r="M122" s="72">
        <v>1571</v>
      </c>
      <c r="N122" s="75">
        <v>1046</v>
      </c>
      <c r="O122" s="15">
        <f t="shared" si="82"/>
        <v>24617</v>
      </c>
      <c r="P122" s="15">
        <f t="shared" si="83"/>
        <v>0</v>
      </c>
      <c r="Q122" s="16"/>
      <c r="R122" s="16"/>
      <c r="S122" s="17">
        <f t="shared" si="84"/>
        <v>0</v>
      </c>
      <c r="T122" s="16"/>
      <c r="U122" s="48">
        <f t="shared" si="91"/>
        <v>1100</v>
      </c>
      <c r="V122" s="16">
        <v>130</v>
      </c>
      <c r="W122" s="16"/>
    </row>
    <row r="123" spans="1:23">
      <c r="A123" s="10">
        <v>110</v>
      </c>
      <c r="B123" s="10">
        <v>1069</v>
      </c>
      <c r="C123" s="11" t="s">
        <v>982</v>
      </c>
      <c r="D123" s="114" t="s">
        <v>816</v>
      </c>
      <c r="E123" s="142">
        <v>20000</v>
      </c>
      <c r="F123" s="143">
        <f t="shared" si="89"/>
        <v>20000</v>
      </c>
      <c r="G123" s="22" t="s">
        <v>878</v>
      </c>
      <c r="H123" s="13">
        <f t="shared" si="90"/>
        <v>20000</v>
      </c>
      <c r="I123" s="114">
        <v>1660</v>
      </c>
      <c r="J123" s="16">
        <v>1104</v>
      </c>
      <c r="K123" s="15">
        <f t="shared" si="81"/>
        <v>22764</v>
      </c>
      <c r="L123" s="16">
        <v>20000</v>
      </c>
      <c r="M123" s="72">
        <v>1660</v>
      </c>
      <c r="N123" s="75">
        <v>1104</v>
      </c>
      <c r="O123" s="15">
        <f t="shared" si="82"/>
        <v>22764</v>
      </c>
      <c r="P123" s="15">
        <f t="shared" si="83"/>
        <v>0</v>
      </c>
      <c r="Q123" s="16"/>
      <c r="R123" s="16"/>
      <c r="S123" s="17">
        <f t="shared" si="84"/>
        <v>0</v>
      </c>
      <c r="T123" s="16"/>
      <c r="U123" s="48">
        <f t="shared" si="91"/>
        <v>1000</v>
      </c>
      <c r="V123" s="16">
        <v>40</v>
      </c>
      <c r="W123" s="16"/>
    </row>
    <row r="124" spans="1:23">
      <c r="A124" s="10">
        <v>111</v>
      </c>
      <c r="B124" s="10">
        <v>1071</v>
      </c>
      <c r="C124" s="11" t="s">
        <v>983</v>
      </c>
      <c r="D124" s="114" t="s">
        <v>816</v>
      </c>
      <c r="E124" s="142">
        <v>24000</v>
      </c>
      <c r="F124" s="143">
        <f t="shared" si="89"/>
        <v>24000</v>
      </c>
      <c r="G124" s="22" t="s">
        <v>878</v>
      </c>
      <c r="H124" s="13">
        <f t="shared" si="90"/>
        <v>24000</v>
      </c>
      <c r="I124" s="114">
        <v>1614</v>
      </c>
      <c r="J124" s="16">
        <v>1079</v>
      </c>
      <c r="K124" s="15">
        <f t="shared" si="81"/>
        <v>26693</v>
      </c>
      <c r="L124" s="16">
        <v>24000</v>
      </c>
      <c r="M124" s="72">
        <v>1614</v>
      </c>
      <c r="N124" s="75">
        <v>1079</v>
      </c>
      <c r="O124" s="15">
        <f t="shared" si="82"/>
        <v>26693</v>
      </c>
      <c r="P124" s="15">
        <f t="shared" si="83"/>
        <v>0</v>
      </c>
      <c r="Q124" s="16"/>
      <c r="R124" s="16"/>
      <c r="S124" s="17">
        <f t="shared" si="84"/>
        <v>0</v>
      </c>
      <c r="T124" s="16"/>
      <c r="U124" s="48">
        <f t="shared" si="91"/>
        <v>1200</v>
      </c>
      <c r="V124" s="16">
        <v>200</v>
      </c>
      <c r="W124" s="16"/>
    </row>
    <row r="125" spans="1:23">
      <c r="A125" s="10">
        <v>112</v>
      </c>
      <c r="B125" s="10">
        <v>1074</v>
      </c>
      <c r="C125" s="11" t="s">
        <v>985</v>
      </c>
      <c r="D125" s="114" t="s">
        <v>816</v>
      </c>
      <c r="E125" s="142">
        <v>24000</v>
      </c>
      <c r="F125" s="143">
        <f t="shared" si="89"/>
        <v>24000</v>
      </c>
      <c r="G125" s="22" t="s">
        <v>878</v>
      </c>
      <c r="H125" s="13">
        <f t="shared" si="90"/>
        <v>24000</v>
      </c>
      <c r="I125" s="114">
        <v>1562</v>
      </c>
      <c r="J125" s="16">
        <v>1050</v>
      </c>
      <c r="K125" s="15">
        <f t="shared" si="81"/>
        <v>26612</v>
      </c>
      <c r="L125" s="16">
        <v>24000</v>
      </c>
      <c r="M125" s="72">
        <v>1562</v>
      </c>
      <c r="N125" s="75">
        <v>1050</v>
      </c>
      <c r="O125" s="15">
        <f t="shared" si="82"/>
        <v>26612</v>
      </c>
      <c r="P125" s="15">
        <f t="shared" si="83"/>
        <v>0</v>
      </c>
      <c r="Q125" s="16"/>
      <c r="R125" s="16"/>
      <c r="S125" s="17">
        <f t="shared" si="84"/>
        <v>0</v>
      </c>
      <c r="T125" s="16"/>
      <c r="U125" s="48">
        <f t="shared" si="91"/>
        <v>1200</v>
      </c>
      <c r="V125" s="16">
        <v>50</v>
      </c>
      <c r="W125" s="16"/>
    </row>
    <row r="126" spans="1:23">
      <c r="A126" s="10">
        <v>113</v>
      </c>
      <c r="B126" s="10">
        <v>1077</v>
      </c>
      <c r="C126" s="11" t="s">
        <v>749</v>
      </c>
      <c r="D126" s="114" t="s">
        <v>816</v>
      </c>
      <c r="E126" s="142">
        <v>22000</v>
      </c>
      <c r="F126" s="143">
        <f t="shared" si="89"/>
        <v>22000</v>
      </c>
      <c r="G126" s="22" t="s">
        <v>878</v>
      </c>
      <c r="H126" s="13">
        <f t="shared" si="90"/>
        <v>22000</v>
      </c>
      <c r="I126" s="114">
        <v>1636</v>
      </c>
      <c r="J126" s="16">
        <v>1088</v>
      </c>
      <c r="K126" s="15">
        <f t="shared" ref="K126:K128" si="92">H126+I126+J126</f>
        <v>24724</v>
      </c>
      <c r="L126" s="16">
        <v>22000</v>
      </c>
      <c r="M126" s="72">
        <v>1636</v>
      </c>
      <c r="N126" s="75">
        <v>1088</v>
      </c>
      <c r="O126" s="15">
        <f t="shared" ref="O126:O128" si="93">L126+M126+N126</f>
        <v>24724</v>
      </c>
      <c r="P126" s="15">
        <f t="shared" ref="P126:P128" si="94">H126-L126</f>
        <v>0</v>
      </c>
      <c r="Q126" s="16"/>
      <c r="R126" s="16"/>
      <c r="S126" s="17">
        <f t="shared" ref="S126:S128" si="95">P126+Q126+R126</f>
        <v>0</v>
      </c>
      <c r="T126" s="16"/>
      <c r="U126" s="48">
        <f t="shared" si="91"/>
        <v>1100</v>
      </c>
      <c r="V126" s="16">
        <v>30</v>
      </c>
      <c r="W126" s="16"/>
    </row>
    <row r="127" spans="1:23" s="50" customFormat="1">
      <c r="A127" s="10">
        <v>114</v>
      </c>
      <c r="B127" s="42">
        <v>1080</v>
      </c>
      <c r="C127" s="53" t="s">
        <v>706</v>
      </c>
      <c r="D127" s="44" t="s">
        <v>816</v>
      </c>
      <c r="E127" s="188">
        <v>24000</v>
      </c>
      <c r="F127" s="189">
        <f t="shared" si="89"/>
        <v>24000</v>
      </c>
      <c r="G127" s="54" t="s">
        <v>878</v>
      </c>
      <c r="H127" s="45">
        <f t="shared" si="90"/>
        <v>24000</v>
      </c>
      <c r="I127" s="44">
        <v>1308</v>
      </c>
      <c r="J127" s="48">
        <v>872</v>
      </c>
      <c r="K127" s="47">
        <f t="shared" si="92"/>
        <v>26180</v>
      </c>
      <c r="L127" s="48">
        <v>5000</v>
      </c>
      <c r="M127" s="73">
        <v>680</v>
      </c>
      <c r="N127" s="74">
        <v>100</v>
      </c>
      <c r="O127" s="47">
        <f t="shared" si="93"/>
        <v>5780</v>
      </c>
      <c r="P127" s="98">
        <f t="shared" si="94"/>
        <v>19000</v>
      </c>
      <c r="Q127" s="48">
        <v>900</v>
      </c>
      <c r="R127" s="48">
        <v>600</v>
      </c>
      <c r="S127" s="49">
        <f t="shared" si="95"/>
        <v>20500</v>
      </c>
      <c r="T127" s="48"/>
      <c r="U127" s="48">
        <f t="shared" si="91"/>
        <v>1200</v>
      </c>
      <c r="V127" s="48">
        <v>0</v>
      </c>
      <c r="W127" s="48"/>
    </row>
    <row r="128" spans="1:23">
      <c r="A128" s="10">
        <v>115</v>
      </c>
      <c r="B128" s="10">
        <v>1097</v>
      </c>
      <c r="C128" s="11" t="s">
        <v>997</v>
      </c>
      <c r="D128" s="21">
        <v>40214</v>
      </c>
      <c r="E128" s="142">
        <v>25000</v>
      </c>
      <c r="F128" s="143">
        <f t="shared" si="89"/>
        <v>25000</v>
      </c>
      <c r="G128" s="22" t="s">
        <v>880</v>
      </c>
      <c r="H128" s="13">
        <f t="shared" si="90"/>
        <v>25000</v>
      </c>
      <c r="I128" s="114">
        <v>1549</v>
      </c>
      <c r="J128" s="16">
        <v>1031</v>
      </c>
      <c r="K128" s="15">
        <f t="shared" si="92"/>
        <v>27580</v>
      </c>
      <c r="L128" s="16">
        <v>25000</v>
      </c>
      <c r="M128" s="72">
        <v>1549</v>
      </c>
      <c r="N128" s="75">
        <v>1031</v>
      </c>
      <c r="O128" s="15">
        <f t="shared" si="93"/>
        <v>27580</v>
      </c>
      <c r="P128" s="15">
        <f t="shared" si="94"/>
        <v>0</v>
      </c>
      <c r="Q128" s="16"/>
      <c r="R128" s="16"/>
      <c r="S128" s="17">
        <f t="shared" si="95"/>
        <v>0</v>
      </c>
      <c r="T128" s="16"/>
      <c r="U128" s="48">
        <f t="shared" si="91"/>
        <v>1250</v>
      </c>
      <c r="V128" s="16">
        <v>190</v>
      </c>
      <c r="W128" s="16"/>
    </row>
    <row r="129" spans="1:23" s="83" customFormat="1">
      <c r="A129" s="80"/>
      <c r="B129" s="84"/>
      <c r="C129" s="81" t="s">
        <v>808</v>
      </c>
      <c r="D129" s="85"/>
      <c r="E129" s="175">
        <f t="shared" ref="E129:W129" si="96">SUM(E120:E128)</f>
        <v>199000</v>
      </c>
      <c r="F129" s="175">
        <f t="shared" si="96"/>
        <v>199000</v>
      </c>
      <c r="G129" s="70">
        <f t="shared" si="96"/>
        <v>0</v>
      </c>
      <c r="H129" s="70">
        <f t="shared" si="96"/>
        <v>199000</v>
      </c>
      <c r="I129" s="70">
        <f t="shared" si="96"/>
        <v>13436</v>
      </c>
      <c r="J129" s="70">
        <f t="shared" si="96"/>
        <v>8823</v>
      </c>
      <c r="K129" s="70">
        <f t="shared" si="96"/>
        <v>221259</v>
      </c>
      <c r="L129" s="70">
        <f t="shared" si="96"/>
        <v>171650</v>
      </c>
      <c r="M129" s="70">
        <f t="shared" si="96"/>
        <v>13053</v>
      </c>
      <c r="N129" s="70">
        <f t="shared" si="96"/>
        <v>7851</v>
      </c>
      <c r="O129" s="70">
        <f t="shared" si="96"/>
        <v>192554</v>
      </c>
      <c r="P129" s="70">
        <f t="shared" si="96"/>
        <v>27350</v>
      </c>
      <c r="Q129" s="70">
        <f t="shared" si="96"/>
        <v>1200</v>
      </c>
      <c r="R129" s="70">
        <f t="shared" si="96"/>
        <v>800</v>
      </c>
      <c r="S129" s="70">
        <f t="shared" si="96"/>
        <v>29350</v>
      </c>
      <c r="T129" s="70">
        <f t="shared" si="96"/>
        <v>0</v>
      </c>
      <c r="U129" s="70">
        <f t="shared" si="96"/>
        <v>9950</v>
      </c>
      <c r="V129" s="70">
        <f t="shared" si="96"/>
        <v>780</v>
      </c>
      <c r="W129" s="70">
        <f t="shared" si="96"/>
        <v>0</v>
      </c>
    </row>
    <row r="130" spans="1:23">
      <c r="A130" s="10">
        <v>116</v>
      </c>
      <c r="B130" s="10">
        <v>1152</v>
      </c>
      <c r="C130" s="11" t="s">
        <v>1034</v>
      </c>
      <c r="D130" s="114" t="s">
        <v>816</v>
      </c>
      <c r="E130" s="142">
        <v>24000</v>
      </c>
      <c r="F130" s="143">
        <f t="shared" ref="F130:F133" si="97">SUM(E130:E130)</f>
        <v>24000</v>
      </c>
      <c r="G130" s="22" t="s">
        <v>878</v>
      </c>
      <c r="H130" s="13">
        <f t="shared" ref="H130:H133" si="98">F130</f>
        <v>24000</v>
      </c>
      <c r="I130" s="114">
        <f t="shared" ref="I130:J133" si="99">M130</f>
        <v>1548</v>
      </c>
      <c r="J130" s="16">
        <f t="shared" si="99"/>
        <v>955</v>
      </c>
      <c r="K130" s="15">
        <f t="shared" ref="K130:K140" si="100">H130+I130+J130</f>
        <v>26503</v>
      </c>
      <c r="L130" s="16">
        <v>24000</v>
      </c>
      <c r="M130" s="72">
        <v>1548</v>
      </c>
      <c r="N130" s="75">
        <v>955</v>
      </c>
      <c r="O130" s="15">
        <f t="shared" ref="O130:O140" si="101">L130+M130+N130</f>
        <v>26503</v>
      </c>
      <c r="P130" s="15">
        <f t="shared" ref="P130:P140" si="102">H130-L130</f>
        <v>0</v>
      </c>
      <c r="Q130" s="16"/>
      <c r="R130" s="16"/>
      <c r="S130" s="17">
        <f t="shared" ref="S130:S140" si="103">P130+Q130+R130</f>
        <v>0</v>
      </c>
      <c r="T130" s="16"/>
      <c r="U130" s="16">
        <f t="shared" ref="U130:U135" si="104">F130/100*5</f>
        <v>1200</v>
      </c>
      <c r="V130" s="16">
        <v>230</v>
      </c>
      <c r="W130" s="16"/>
    </row>
    <row r="131" spans="1:23">
      <c r="A131" s="10">
        <v>117</v>
      </c>
      <c r="B131" s="10">
        <v>1153</v>
      </c>
      <c r="C131" s="11" t="s">
        <v>681</v>
      </c>
      <c r="D131" s="114" t="s">
        <v>816</v>
      </c>
      <c r="E131" s="142">
        <v>24000</v>
      </c>
      <c r="F131" s="143">
        <f t="shared" si="97"/>
        <v>24000</v>
      </c>
      <c r="G131" s="22" t="s">
        <v>878</v>
      </c>
      <c r="H131" s="13">
        <f t="shared" si="98"/>
        <v>24000</v>
      </c>
      <c r="I131" s="114">
        <f t="shared" si="99"/>
        <v>1602</v>
      </c>
      <c r="J131" s="16">
        <f t="shared" si="99"/>
        <v>1071</v>
      </c>
      <c r="K131" s="15">
        <f t="shared" si="100"/>
        <v>26673</v>
      </c>
      <c r="L131" s="16">
        <v>24000</v>
      </c>
      <c r="M131" s="72">
        <v>1602</v>
      </c>
      <c r="N131" s="75">
        <v>1071</v>
      </c>
      <c r="O131" s="15">
        <f t="shared" si="101"/>
        <v>26673</v>
      </c>
      <c r="P131" s="15">
        <f t="shared" si="102"/>
        <v>0</v>
      </c>
      <c r="Q131" s="16"/>
      <c r="R131" s="16"/>
      <c r="S131" s="17">
        <f t="shared" si="103"/>
        <v>0</v>
      </c>
      <c r="T131" s="16"/>
      <c r="U131" s="16">
        <f t="shared" si="104"/>
        <v>1200</v>
      </c>
      <c r="V131" s="16">
        <v>210</v>
      </c>
      <c r="W131" s="16"/>
    </row>
    <row r="132" spans="1:23">
      <c r="A132" s="10">
        <v>118</v>
      </c>
      <c r="B132" s="10">
        <v>1161</v>
      </c>
      <c r="C132" s="11" t="s">
        <v>1000</v>
      </c>
      <c r="D132" s="21" t="s">
        <v>898</v>
      </c>
      <c r="E132" s="142">
        <v>25000</v>
      </c>
      <c r="F132" s="143">
        <f t="shared" si="97"/>
        <v>25000</v>
      </c>
      <c r="G132" s="22" t="s">
        <v>880</v>
      </c>
      <c r="H132" s="13">
        <f t="shared" si="98"/>
        <v>25000</v>
      </c>
      <c r="I132" s="114">
        <f t="shared" si="99"/>
        <v>1628</v>
      </c>
      <c r="J132" s="16">
        <f t="shared" si="99"/>
        <v>1039</v>
      </c>
      <c r="K132" s="15">
        <f t="shared" si="100"/>
        <v>27667</v>
      </c>
      <c r="L132" s="16">
        <v>25000</v>
      </c>
      <c r="M132" s="72">
        <v>1628</v>
      </c>
      <c r="N132" s="75">
        <v>1039</v>
      </c>
      <c r="O132" s="15">
        <f t="shared" si="101"/>
        <v>27667</v>
      </c>
      <c r="P132" s="15">
        <f t="shared" si="102"/>
        <v>0</v>
      </c>
      <c r="Q132" s="16"/>
      <c r="R132" s="16"/>
      <c r="S132" s="17">
        <f t="shared" si="103"/>
        <v>0</v>
      </c>
      <c r="T132" s="16"/>
      <c r="U132" s="16">
        <f t="shared" si="104"/>
        <v>1250</v>
      </c>
      <c r="V132" s="16">
        <v>180</v>
      </c>
      <c r="W132" s="16"/>
    </row>
    <row r="133" spans="1:23">
      <c r="A133" s="10">
        <v>119</v>
      </c>
      <c r="B133" s="10">
        <v>1162</v>
      </c>
      <c r="C133" s="11" t="s">
        <v>730</v>
      </c>
      <c r="D133" s="21" t="s">
        <v>898</v>
      </c>
      <c r="E133" s="142">
        <v>25000</v>
      </c>
      <c r="F133" s="143">
        <f t="shared" si="97"/>
        <v>25000</v>
      </c>
      <c r="G133" s="22" t="s">
        <v>880</v>
      </c>
      <c r="H133" s="13">
        <f t="shared" si="98"/>
        <v>25000</v>
      </c>
      <c r="I133" s="114">
        <f t="shared" si="99"/>
        <v>1637</v>
      </c>
      <c r="J133" s="16">
        <f t="shared" si="99"/>
        <v>1092</v>
      </c>
      <c r="K133" s="15">
        <f t="shared" si="100"/>
        <v>27729</v>
      </c>
      <c r="L133" s="16">
        <v>25000</v>
      </c>
      <c r="M133" s="72">
        <v>1637</v>
      </c>
      <c r="N133" s="75">
        <v>1092</v>
      </c>
      <c r="O133" s="15">
        <f t="shared" si="101"/>
        <v>27729</v>
      </c>
      <c r="P133" s="15">
        <f t="shared" si="102"/>
        <v>0</v>
      </c>
      <c r="Q133" s="16"/>
      <c r="R133" s="16"/>
      <c r="S133" s="17">
        <f t="shared" si="103"/>
        <v>0</v>
      </c>
      <c r="T133" s="16"/>
      <c r="U133" s="16">
        <f t="shared" si="104"/>
        <v>1250</v>
      </c>
      <c r="V133" s="16">
        <v>190</v>
      </c>
      <c r="W133" s="16"/>
    </row>
    <row r="134" spans="1:23">
      <c r="A134" s="10">
        <v>120</v>
      </c>
      <c r="B134" s="10">
        <v>1165</v>
      </c>
      <c r="C134" s="11" t="s">
        <v>1001</v>
      </c>
      <c r="D134" s="21" t="s">
        <v>898</v>
      </c>
      <c r="E134" s="142">
        <v>25000</v>
      </c>
      <c r="F134" s="143">
        <f t="shared" ref="F134:F140" si="105">SUM(E134:E134)</f>
        <v>25000</v>
      </c>
      <c r="G134" s="22" t="s">
        <v>880</v>
      </c>
      <c r="H134" s="13">
        <f t="shared" ref="H134:H141" si="106">F134</f>
        <v>25000</v>
      </c>
      <c r="I134" s="114">
        <f t="shared" ref="I134:J141" si="107">M134</f>
        <v>1625</v>
      </c>
      <c r="J134" s="16">
        <f t="shared" si="107"/>
        <v>1083</v>
      </c>
      <c r="K134" s="15">
        <f t="shared" si="100"/>
        <v>27708</v>
      </c>
      <c r="L134" s="16">
        <v>25000</v>
      </c>
      <c r="M134" s="72">
        <v>1625</v>
      </c>
      <c r="N134" s="75">
        <v>1083</v>
      </c>
      <c r="O134" s="15">
        <f t="shared" si="101"/>
        <v>27708</v>
      </c>
      <c r="P134" s="15">
        <f t="shared" si="102"/>
        <v>0</v>
      </c>
      <c r="Q134" s="16"/>
      <c r="R134" s="16"/>
      <c r="S134" s="17">
        <f t="shared" si="103"/>
        <v>0</v>
      </c>
      <c r="T134" s="16"/>
      <c r="U134" s="16">
        <f t="shared" si="104"/>
        <v>1250</v>
      </c>
      <c r="V134" s="16">
        <v>0</v>
      </c>
      <c r="W134" s="16"/>
    </row>
    <row r="135" spans="1:23" s="50" customFormat="1">
      <c r="A135" s="10">
        <v>121</v>
      </c>
      <c r="B135" s="42">
        <v>1169</v>
      </c>
      <c r="C135" s="53" t="s">
        <v>779</v>
      </c>
      <c r="D135" s="44" t="s">
        <v>898</v>
      </c>
      <c r="E135" s="188">
        <v>24000</v>
      </c>
      <c r="F135" s="189">
        <f t="shared" si="105"/>
        <v>24000</v>
      </c>
      <c r="G135" s="55">
        <v>40664</v>
      </c>
      <c r="H135" s="45">
        <f t="shared" si="106"/>
        <v>24000</v>
      </c>
      <c r="I135" s="114">
        <v>3274</v>
      </c>
      <c r="J135" s="16">
        <v>2048</v>
      </c>
      <c r="K135" s="47">
        <f t="shared" si="100"/>
        <v>29322</v>
      </c>
      <c r="L135" s="48">
        <v>16000</v>
      </c>
      <c r="M135" s="73">
        <v>1274</v>
      </c>
      <c r="N135" s="74">
        <v>848</v>
      </c>
      <c r="O135" s="47">
        <f t="shared" si="101"/>
        <v>18122</v>
      </c>
      <c r="P135" s="98">
        <f t="shared" si="102"/>
        <v>8000</v>
      </c>
      <c r="Q135" s="48">
        <v>240</v>
      </c>
      <c r="R135" s="48">
        <v>160</v>
      </c>
      <c r="S135" s="49">
        <f t="shared" si="103"/>
        <v>8400</v>
      </c>
      <c r="T135" s="48"/>
      <c r="U135" s="16">
        <f t="shared" si="104"/>
        <v>1200</v>
      </c>
      <c r="V135" s="48">
        <v>60</v>
      </c>
      <c r="W135" s="48"/>
    </row>
    <row r="136" spans="1:23">
      <c r="A136" s="10">
        <v>122</v>
      </c>
      <c r="B136" s="10">
        <v>1178</v>
      </c>
      <c r="C136" s="11" t="s">
        <v>793</v>
      </c>
      <c r="D136" s="21">
        <v>40402</v>
      </c>
      <c r="E136" s="142">
        <v>24000</v>
      </c>
      <c r="F136" s="143">
        <f t="shared" si="105"/>
        <v>24000</v>
      </c>
      <c r="G136" s="23">
        <v>40394</v>
      </c>
      <c r="H136" s="13">
        <f t="shared" si="106"/>
        <v>24000</v>
      </c>
      <c r="I136" s="114">
        <f t="shared" si="107"/>
        <v>1506</v>
      </c>
      <c r="J136" s="16">
        <f t="shared" si="107"/>
        <v>1004</v>
      </c>
      <c r="K136" s="15">
        <f t="shared" si="100"/>
        <v>26510</v>
      </c>
      <c r="L136" s="16">
        <v>24000</v>
      </c>
      <c r="M136" s="72">
        <v>1506</v>
      </c>
      <c r="N136" s="75">
        <v>1004</v>
      </c>
      <c r="O136" s="15">
        <f t="shared" si="101"/>
        <v>26510</v>
      </c>
      <c r="P136" s="15">
        <f t="shared" si="102"/>
        <v>0</v>
      </c>
      <c r="Q136" s="16"/>
      <c r="R136" s="16"/>
      <c r="S136" s="17">
        <f t="shared" si="103"/>
        <v>0</v>
      </c>
      <c r="T136" s="16"/>
      <c r="U136" s="16">
        <f t="shared" ref="U136:U141" si="108">F136/100*5</f>
        <v>1200</v>
      </c>
      <c r="V136" s="16">
        <v>0</v>
      </c>
      <c r="W136" s="16"/>
    </row>
    <row r="137" spans="1:23">
      <c r="A137" s="10">
        <v>123</v>
      </c>
      <c r="B137" s="10">
        <v>1179</v>
      </c>
      <c r="C137" s="11" t="s">
        <v>1164</v>
      </c>
      <c r="D137" s="21">
        <v>40402</v>
      </c>
      <c r="E137" s="142">
        <v>24000</v>
      </c>
      <c r="F137" s="143">
        <f t="shared" si="105"/>
        <v>24000</v>
      </c>
      <c r="G137" s="23">
        <v>40394</v>
      </c>
      <c r="H137" s="13">
        <f t="shared" si="106"/>
        <v>24000</v>
      </c>
      <c r="I137" s="114">
        <f t="shared" si="107"/>
        <v>1527</v>
      </c>
      <c r="J137" s="16">
        <f t="shared" si="107"/>
        <v>1009</v>
      </c>
      <c r="K137" s="15">
        <f t="shared" si="100"/>
        <v>26536</v>
      </c>
      <c r="L137" s="16">
        <v>24000</v>
      </c>
      <c r="M137" s="72">
        <v>1527</v>
      </c>
      <c r="N137" s="75">
        <v>1009</v>
      </c>
      <c r="O137" s="15">
        <f t="shared" si="101"/>
        <v>26536</v>
      </c>
      <c r="P137" s="15">
        <f t="shared" si="102"/>
        <v>0</v>
      </c>
      <c r="Q137" s="16"/>
      <c r="R137" s="16"/>
      <c r="S137" s="17">
        <f t="shared" si="103"/>
        <v>0</v>
      </c>
      <c r="T137" s="16"/>
      <c r="U137" s="16">
        <f t="shared" si="108"/>
        <v>1200</v>
      </c>
      <c r="V137" s="16">
        <v>130</v>
      </c>
      <c r="W137" s="16"/>
    </row>
    <row r="138" spans="1:23">
      <c r="A138" s="10">
        <v>124</v>
      </c>
      <c r="B138" s="10">
        <v>1180</v>
      </c>
      <c r="C138" s="11" t="s">
        <v>798</v>
      </c>
      <c r="D138" s="21">
        <v>40402</v>
      </c>
      <c r="E138" s="142">
        <v>24000</v>
      </c>
      <c r="F138" s="143">
        <f t="shared" si="105"/>
        <v>24000</v>
      </c>
      <c r="G138" s="23">
        <v>40394</v>
      </c>
      <c r="H138" s="13">
        <f t="shared" si="106"/>
        <v>24000</v>
      </c>
      <c r="I138" s="114">
        <f t="shared" si="107"/>
        <v>1470</v>
      </c>
      <c r="J138" s="16">
        <f t="shared" si="107"/>
        <v>1100</v>
      </c>
      <c r="K138" s="15">
        <f t="shared" si="100"/>
        <v>26570</v>
      </c>
      <c r="L138" s="16">
        <v>24000</v>
      </c>
      <c r="M138" s="72">
        <v>1470</v>
      </c>
      <c r="N138" s="75">
        <v>1100</v>
      </c>
      <c r="O138" s="15">
        <f t="shared" si="101"/>
        <v>26570</v>
      </c>
      <c r="P138" s="15">
        <f t="shared" si="102"/>
        <v>0</v>
      </c>
      <c r="Q138" s="16"/>
      <c r="R138" s="16"/>
      <c r="S138" s="17">
        <f t="shared" si="103"/>
        <v>0</v>
      </c>
      <c r="T138" s="16"/>
      <c r="U138" s="16">
        <f t="shared" si="108"/>
        <v>1200</v>
      </c>
      <c r="V138" s="16">
        <v>20</v>
      </c>
      <c r="W138" s="16"/>
    </row>
    <row r="139" spans="1:23">
      <c r="A139" s="10">
        <v>125</v>
      </c>
      <c r="B139" s="10">
        <v>1181</v>
      </c>
      <c r="C139" s="11" t="s">
        <v>661</v>
      </c>
      <c r="D139" s="21">
        <v>40402</v>
      </c>
      <c r="E139" s="142">
        <v>24000</v>
      </c>
      <c r="F139" s="143">
        <f t="shared" si="105"/>
        <v>24000</v>
      </c>
      <c r="G139" s="23">
        <v>40394</v>
      </c>
      <c r="H139" s="13">
        <f t="shared" si="106"/>
        <v>24000</v>
      </c>
      <c r="I139" s="114">
        <f t="shared" si="107"/>
        <v>1530</v>
      </c>
      <c r="J139" s="16">
        <f t="shared" si="107"/>
        <v>1020</v>
      </c>
      <c r="K139" s="15">
        <f t="shared" si="100"/>
        <v>26550</v>
      </c>
      <c r="L139" s="16">
        <v>24000</v>
      </c>
      <c r="M139" s="72">
        <v>1530</v>
      </c>
      <c r="N139" s="75">
        <v>1020</v>
      </c>
      <c r="O139" s="15">
        <f t="shared" si="101"/>
        <v>26550</v>
      </c>
      <c r="P139" s="15">
        <f t="shared" si="102"/>
        <v>0</v>
      </c>
      <c r="Q139" s="16"/>
      <c r="R139" s="16"/>
      <c r="S139" s="17">
        <f t="shared" si="103"/>
        <v>0</v>
      </c>
      <c r="T139" s="16"/>
      <c r="U139" s="16">
        <f t="shared" si="108"/>
        <v>1200</v>
      </c>
      <c r="V139" s="16">
        <v>110</v>
      </c>
      <c r="W139" s="16"/>
    </row>
    <row r="140" spans="1:23">
      <c r="A140" s="10">
        <v>126</v>
      </c>
      <c r="B140" s="10">
        <v>1182</v>
      </c>
      <c r="C140" s="11" t="s">
        <v>1003</v>
      </c>
      <c r="D140" s="21">
        <v>40402</v>
      </c>
      <c r="E140" s="142">
        <v>24000</v>
      </c>
      <c r="F140" s="143">
        <f t="shared" si="105"/>
        <v>24000</v>
      </c>
      <c r="G140" s="23">
        <v>40394</v>
      </c>
      <c r="H140" s="13">
        <f t="shared" si="106"/>
        <v>24000</v>
      </c>
      <c r="I140" s="114">
        <f t="shared" si="107"/>
        <v>1524</v>
      </c>
      <c r="J140" s="16">
        <f t="shared" si="107"/>
        <v>1016</v>
      </c>
      <c r="K140" s="15">
        <f t="shared" si="100"/>
        <v>26540</v>
      </c>
      <c r="L140" s="16">
        <v>24000</v>
      </c>
      <c r="M140" s="72">
        <v>1524</v>
      </c>
      <c r="N140" s="75">
        <v>1016</v>
      </c>
      <c r="O140" s="15">
        <f t="shared" si="101"/>
        <v>26540</v>
      </c>
      <c r="P140" s="15">
        <f t="shared" si="102"/>
        <v>0</v>
      </c>
      <c r="Q140" s="16"/>
      <c r="R140" s="16"/>
      <c r="S140" s="17">
        <f t="shared" si="103"/>
        <v>0</v>
      </c>
      <c r="T140" s="16"/>
      <c r="U140" s="16">
        <f t="shared" si="108"/>
        <v>1200</v>
      </c>
      <c r="V140" s="16">
        <v>110</v>
      </c>
      <c r="W140" s="16"/>
    </row>
    <row r="141" spans="1:23">
      <c r="A141" s="10">
        <v>127</v>
      </c>
      <c r="B141" s="10">
        <v>1214</v>
      </c>
      <c r="C141" s="11" t="s">
        <v>1186</v>
      </c>
      <c r="D141" s="114" t="s">
        <v>910</v>
      </c>
      <c r="E141" s="142">
        <v>24000</v>
      </c>
      <c r="F141" s="143">
        <f t="shared" ref="F141" si="109">SUM(E141:E141)</f>
        <v>24000</v>
      </c>
      <c r="G141" s="22" t="s">
        <v>1218</v>
      </c>
      <c r="H141" s="13">
        <f t="shared" si="106"/>
        <v>24000</v>
      </c>
      <c r="I141" s="114">
        <f t="shared" si="107"/>
        <v>1445</v>
      </c>
      <c r="J141" s="16">
        <f t="shared" si="107"/>
        <v>960</v>
      </c>
      <c r="K141" s="15">
        <f t="shared" ref="K141:K145" si="110">H141+I141+J141</f>
        <v>26405</v>
      </c>
      <c r="L141" s="16">
        <v>24000</v>
      </c>
      <c r="M141" s="72">
        <v>1445</v>
      </c>
      <c r="N141" s="75">
        <v>960</v>
      </c>
      <c r="O141" s="15">
        <f t="shared" ref="O141:O145" si="111">L141+M141+N141</f>
        <v>26405</v>
      </c>
      <c r="P141" s="15">
        <f t="shared" ref="P141:P145" si="112">H141-L141</f>
        <v>0</v>
      </c>
      <c r="Q141" s="16"/>
      <c r="R141" s="16"/>
      <c r="S141" s="17">
        <f t="shared" ref="S141:S145" si="113">P141+Q141+R141</f>
        <v>0</v>
      </c>
      <c r="T141" s="16"/>
      <c r="U141" s="16">
        <f t="shared" si="108"/>
        <v>1200</v>
      </c>
      <c r="V141" s="16">
        <v>140</v>
      </c>
      <c r="W141" s="16"/>
    </row>
    <row r="142" spans="1:23" s="86" customFormat="1" ht="18.75">
      <c r="A142" s="84"/>
      <c r="B142" s="84"/>
      <c r="C142" s="81" t="s">
        <v>1288</v>
      </c>
      <c r="D142" s="85"/>
      <c r="E142" s="175">
        <f t="shared" ref="E142:W142" si="114">SUM(E130:E141)</f>
        <v>291000</v>
      </c>
      <c r="F142" s="175">
        <f t="shared" si="114"/>
        <v>291000</v>
      </c>
      <c r="G142" s="70">
        <f t="shared" si="114"/>
        <v>242634</v>
      </c>
      <c r="H142" s="70">
        <f t="shared" si="114"/>
        <v>291000</v>
      </c>
      <c r="I142" s="70">
        <f t="shared" si="114"/>
        <v>20316</v>
      </c>
      <c r="J142" s="70">
        <f t="shared" si="114"/>
        <v>13397</v>
      </c>
      <c r="K142" s="70">
        <f t="shared" si="114"/>
        <v>324713</v>
      </c>
      <c r="L142" s="70">
        <f t="shared" si="114"/>
        <v>283000</v>
      </c>
      <c r="M142" s="70">
        <f t="shared" si="114"/>
        <v>18316</v>
      </c>
      <c r="N142" s="70">
        <f t="shared" si="114"/>
        <v>12197</v>
      </c>
      <c r="O142" s="70">
        <f t="shared" si="114"/>
        <v>313513</v>
      </c>
      <c r="P142" s="70">
        <f t="shared" si="114"/>
        <v>8000</v>
      </c>
      <c r="Q142" s="70">
        <f t="shared" si="114"/>
        <v>240</v>
      </c>
      <c r="R142" s="70">
        <f t="shared" si="114"/>
        <v>160</v>
      </c>
      <c r="S142" s="70">
        <f t="shared" si="114"/>
        <v>8400</v>
      </c>
      <c r="T142" s="70">
        <f t="shared" si="114"/>
        <v>0</v>
      </c>
      <c r="U142" s="70">
        <f t="shared" si="114"/>
        <v>14550</v>
      </c>
      <c r="V142" s="70">
        <f t="shared" si="114"/>
        <v>1380</v>
      </c>
      <c r="W142" s="70">
        <f t="shared" si="114"/>
        <v>0</v>
      </c>
    </row>
    <row r="143" spans="1:23">
      <c r="A143" s="10">
        <v>128</v>
      </c>
      <c r="B143" s="10">
        <v>1231</v>
      </c>
      <c r="C143" s="11" t="s">
        <v>779</v>
      </c>
      <c r="D143" s="21">
        <v>41030</v>
      </c>
      <c r="E143" s="142">
        <v>24000</v>
      </c>
      <c r="F143" s="143">
        <f t="shared" ref="F143:F145" si="115">SUM(E143:E143)</f>
        <v>24000</v>
      </c>
      <c r="G143" s="23">
        <v>41034</v>
      </c>
      <c r="H143" s="13">
        <f t="shared" ref="H143:H148" si="116">F143</f>
        <v>24000</v>
      </c>
      <c r="I143" s="114">
        <v>1480</v>
      </c>
      <c r="J143" s="16">
        <v>981</v>
      </c>
      <c r="K143" s="15">
        <f t="shared" si="110"/>
        <v>26461</v>
      </c>
      <c r="L143" s="16">
        <v>24000</v>
      </c>
      <c r="M143" s="72">
        <v>1480</v>
      </c>
      <c r="N143" s="75">
        <v>981</v>
      </c>
      <c r="O143" s="15">
        <f t="shared" si="111"/>
        <v>26461</v>
      </c>
      <c r="P143" s="15">
        <f t="shared" si="112"/>
        <v>0</v>
      </c>
      <c r="Q143" s="16"/>
      <c r="R143" s="16"/>
      <c r="S143" s="17">
        <f t="shared" si="113"/>
        <v>0</v>
      </c>
      <c r="T143" s="16"/>
      <c r="U143" s="16">
        <f t="shared" ref="U143:U148" si="117">F143/100*5</f>
        <v>1200</v>
      </c>
      <c r="V143" s="16">
        <v>200</v>
      </c>
      <c r="W143" s="16"/>
    </row>
    <row r="144" spans="1:23">
      <c r="A144" s="10">
        <v>129</v>
      </c>
      <c r="B144" s="10">
        <v>1238</v>
      </c>
      <c r="C144" s="11" t="s">
        <v>563</v>
      </c>
      <c r="D144" s="21">
        <v>41030</v>
      </c>
      <c r="E144" s="142">
        <v>24000</v>
      </c>
      <c r="F144" s="143">
        <f t="shared" si="115"/>
        <v>24000</v>
      </c>
      <c r="G144" s="23">
        <v>41034</v>
      </c>
      <c r="H144" s="13">
        <f t="shared" si="116"/>
        <v>24000</v>
      </c>
      <c r="I144" s="114">
        <v>1385</v>
      </c>
      <c r="J144" s="16">
        <v>924</v>
      </c>
      <c r="K144" s="15">
        <f t="shared" si="110"/>
        <v>26309</v>
      </c>
      <c r="L144" s="16">
        <v>24000</v>
      </c>
      <c r="M144" s="72">
        <v>1385</v>
      </c>
      <c r="N144" s="75">
        <v>924</v>
      </c>
      <c r="O144" s="15">
        <f t="shared" si="111"/>
        <v>26309</v>
      </c>
      <c r="P144" s="15">
        <f t="shared" si="112"/>
        <v>0</v>
      </c>
      <c r="Q144" s="16"/>
      <c r="R144" s="16"/>
      <c r="S144" s="17">
        <f t="shared" si="113"/>
        <v>0</v>
      </c>
      <c r="T144" s="16"/>
      <c r="U144" s="16">
        <f t="shared" si="117"/>
        <v>1200</v>
      </c>
      <c r="V144" s="16">
        <v>30</v>
      </c>
      <c r="W144" s="16"/>
    </row>
    <row r="145" spans="1:23">
      <c r="A145" s="10">
        <v>130</v>
      </c>
      <c r="B145" s="10">
        <v>1239</v>
      </c>
      <c r="C145" s="11" t="s">
        <v>1024</v>
      </c>
      <c r="D145" s="21">
        <v>41030</v>
      </c>
      <c r="E145" s="142">
        <v>24000</v>
      </c>
      <c r="F145" s="143">
        <f t="shared" si="115"/>
        <v>24000</v>
      </c>
      <c r="G145" s="23">
        <v>41034</v>
      </c>
      <c r="H145" s="13">
        <f t="shared" si="116"/>
        <v>24000</v>
      </c>
      <c r="I145" s="114">
        <v>1521</v>
      </c>
      <c r="J145" s="16">
        <v>1010</v>
      </c>
      <c r="K145" s="15">
        <f t="shared" si="110"/>
        <v>26531</v>
      </c>
      <c r="L145" s="16">
        <v>24000</v>
      </c>
      <c r="M145" s="72">
        <v>1521</v>
      </c>
      <c r="N145" s="75">
        <v>1010</v>
      </c>
      <c r="O145" s="15">
        <f t="shared" si="111"/>
        <v>26531</v>
      </c>
      <c r="P145" s="15">
        <f t="shared" si="112"/>
        <v>0</v>
      </c>
      <c r="Q145" s="16"/>
      <c r="R145" s="16"/>
      <c r="S145" s="17">
        <f t="shared" si="113"/>
        <v>0</v>
      </c>
      <c r="T145" s="16"/>
      <c r="U145" s="16">
        <f t="shared" si="117"/>
        <v>1200</v>
      </c>
      <c r="V145" s="16">
        <v>180</v>
      </c>
      <c r="W145" s="16"/>
    </row>
    <row r="146" spans="1:23">
      <c r="A146" s="10">
        <v>131</v>
      </c>
      <c r="B146" s="10">
        <v>1271</v>
      </c>
      <c r="C146" s="11" t="s">
        <v>1041</v>
      </c>
      <c r="D146" s="21">
        <v>41126</v>
      </c>
      <c r="E146" s="142">
        <v>24000</v>
      </c>
      <c r="F146" s="143">
        <f t="shared" ref="F146:F148" si="118">SUM(E146:E146)</f>
        <v>24000</v>
      </c>
      <c r="G146" s="22" t="s">
        <v>899</v>
      </c>
      <c r="H146" s="13">
        <f t="shared" si="116"/>
        <v>24000</v>
      </c>
      <c r="I146" s="114">
        <v>1563</v>
      </c>
      <c r="J146" s="16">
        <v>1040</v>
      </c>
      <c r="K146" s="15">
        <f t="shared" ref="K146:K157" si="119">H146+I146+J146</f>
        <v>26603</v>
      </c>
      <c r="L146" s="16">
        <v>24000</v>
      </c>
      <c r="M146" s="72">
        <v>1563</v>
      </c>
      <c r="N146" s="75">
        <v>1040</v>
      </c>
      <c r="O146" s="15">
        <f t="shared" ref="O146:O156" si="120">L146+M146+N146</f>
        <v>26603</v>
      </c>
      <c r="P146" s="15">
        <f t="shared" ref="P146:P157" si="121">H146-L146</f>
        <v>0</v>
      </c>
      <c r="Q146" s="16"/>
      <c r="R146" s="16"/>
      <c r="S146" s="17">
        <f t="shared" ref="S146:S157" si="122">P146+Q146+R146</f>
        <v>0</v>
      </c>
      <c r="T146" s="16"/>
      <c r="U146" s="16">
        <f t="shared" si="117"/>
        <v>1200</v>
      </c>
      <c r="V146" s="16">
        <v>200</v>
      </c>
      <c r="W146" s="16"/>
    </row>
    <row r="147" spans="1:23">
      <c r="A147" s="10">
        <v>132</v>
      </c>
      <c r="B147" s="10">
        <v>1272</v>
      </c>
      <c r="C147" s="11" t="s">
        <v>1042</v>
      </c>
      <c r="D147" s="21">
        <v>41126</v>
      </c>
      <c r="E147" s="142">
        <v>24000</v>
      </c>
      <c r="F147" s="143">
        <f t="shared" si="118"/>
        <v>24000</v>
      </c>
      <c r="G147" s="22" t="s">
        <v>899</v>
      </c>
      <c r="H147" s="13">
        <f t="shared" si="116"/>
        <v>24000</v>
      </c>
      <c r="I147" s="114">
        <v>1521</v>
      </c>
      <c r="J147" s="16">
        <v>1032</v>
      </c>
      <c r="K147" s="15">
        <f t="shared" si="119"/>
        <v>26553</v>
      </c>
      <c r="L147" s="16">
        <v>24000</v>
      </c>
      <c r="M147" s="72">
        <v>1521</v>
      </c>
      <c r="N147" s="75">
        <v>1032</v>
      </c>
      <c r="O147" s="15">
        <f t="shared" si="120"/>
        <v>26553</v>
      </c>
      <c r="P147" s="15">
        <f t="shared" si="121"/>
        <v>0</v>
      </c>
      <c r="Q147" s="16"/>
      <c r="R147" s="16"/>
      <c r="S147" s="17">
        <f t="shared" si="122"/>
        <v>0</v>
      </c>
      <c r="T147" s="16"/>
      <c r="U147" s="16">
        <f t="shared" si="117"/>
        <v>1200</v>
      </c>
      <c r="V147" s="16">
        <v>200</v>
      </c>
      <c r="W147" s="16"/>
    </row>
    <row r="148" spans="1:23" s="50" customFormat="1">
      <c r="A148" s="42">
        <v>133</v>
      </c>
      <c r="B148" s="42">
        <v>1273</v>
      </c>
      <c r="C148" s="53" t="s">
        <v>464</v>
      </c>
      <c r="D148" s="51">
        <v>41126</v>
      </c>
      <c r="E148" s="188">
        <v>24000</v>
      </c>
      <c r="F148" s="189">
        <f t="shared" si="118"/>
        <v>24000</v>
      </c>
      <c r="G148" s="54" t="s">
        <v>899</v>
      </c>
      <c r="H148" s="45">
        <f t="shared" si="116"/>
        <v>24000</v>
      </c>
      <c r="I148" s="44">
        <v>1461</v>
      </c>
      <c r="J148" s="48">
        <v>975</v>
      </c>
      <c r="K148" s="47">
        <f t="shared" si="119"/>
        <v>26436</v>
      </c>
      <c r="L148" s="48">
        <v>23000</v>
      </c>
      <c r="M148" s="73">
        <v>1396</v>
      </c>
      <c r="N148" s="74">
        <v>930</v>
      </c>
      <c r="O148" s="47">
        <f t="shared" si="120"/>
        <v>25326</v>
      </c>
      <c r="P148" s="98">
        <f t="shared" si="121"/>
        <v>1000</v>
      </c>
      <c r="Q148" s="48">
        <v>360</v>
      </c>
      <c r="R148" s="48">
        <v>240</v>
      </c>
      <c r="S148" s="49">
        <f t="shared" si="122"/>
        <v>1600</v>
      </c>
      <c r="T148" s="48"/>
      <c r="U148" s="16">
        <f t="shared" si="117"/>
        <v>1200</v>
      </c>
      <c r="V148" s="48">
        <v>70</v>
      </c>
      <c r="W148" s="48"/>
    </row>
    <row r="149" spans="1:23" s="86" customFormat="1" ht="18.75">
      <c r="A149" s="84"/>
      <c r="B149" s="84"/>
      <c r="C149" s="81" t="s">
        <v>1287</v>
      </c>
      <c r="D149" s="91"/>
      <c r="E149" s="175">
        <f t="shared" ref="E149:W149" si="123">SUM(E143:E148)</f>
        <v>144000</v>
      </c>
      <c r="F149" s="175">
        <f t="shared" si="123"/>
        <v>144000</v>
      </c>
      <c r="G149" s="70">
        <f t="shared" si="123"/>
        <v>123102</v>
      </c>
      <c r="H149" s="70">
        <f t="shared" si="123"/>
        <v>144000</v>
      </c>
      <c r="I149" s="70">
        <f t="shared" si="123"/>
        <v>8931</v>
      </c>
      <c r="J149" s="70">
        <f t="shared" si="123"/>
        <v>5962</v>
      </c>
      <c r="K149" s="70">
        <f t="shared" si="123"/>
        <v>158893</v>
      </c>
      <c r="L149" s="70">
        <f t="shared" si="123"/>
        <v>143000</v>
      </c>
      <c r="M149" s="70">
        <f t="shared" si="123"/>
        <v>8866</v>
      </c>
      <c r="N149" s="70">
        <f t="shared" si="123"/>
        <v>5917</v>
      </c>
      <c r="O149" s="70">
        <f t="shared" si="123"/>
        <v>157783</v>
      </c>
      <c r="P149" s="70">
        <f t="shared" si="123"/>
        <v>1000</v>
      </c>
      <c r="Q149" s="70">
        <f t="shared" si="123"/>
        <v>360</v>
      </c>
      <c r="R149" s="70">
        <f t="shared" si="123"/>
        <v>240</v>
      </c>
      <c r="S149" s="70">
        <f t="shared" si="123"/>
        <v>1600</v>
      </c>
      <c r="T149" s="70">
        <f t="shared" si="123"/>
        <v>0</v>
      </c>
      <c r="U149" s="70">
        <f t="shared" si="123"/>
        <v>7200</v>
      </c>
      <c r="V149" s="70">
        <f t="shared" si="123"/>
        <v>880</v>
      </c>
      <c r="W149" s="70">
        <f t="shared" si="123"/>
        <v>0</v>
      </c>
    </row>
    <row r="150" spans="1:23">
      <c r="A150" s="10">
        <v>134</v>
      </c>
      <c r="B150" s="10">
        <v>1283</v>
      </c>
      <c r="C150" s="11" t="s">
        <v>623</v>
      </c>
      <c r="D150" s="114" t="s">
        <v>900</v>
      </c>
      <c r="E150" s="142">
        <v>24000</v>
      </c>
      <c r="F150" s="143">
        <f t="shared" ref="F150:F153" si="124">SUM(E150:E150)</f>
        <v>24000</v>
      </c>
      <c r="G150" s="23" t="s">
        <v>889</v>
      </c>
      <c r="H150" s="13">
        <f>F150</f>
        <v>24000</v>
      </c>
      <c r="I150" s="114">
        <v>1975</v>
      </c>
      <c r="J150" s="16">
        <v>1264</v>
      </c>
      <c r="K150" s="15">
        <f t="shared" si="119"/>
        <v>27239</v>
      </c>
      <c r="L150" s="16">
        <v>24000</v>
      </c>
      <c r="M150" s="72">
        <v>2699</v>
      </c>
      <c r="N150" s="75">
        <v>1024</v>
      </c>
      <c r="O150" s="15">
        <f t="shared" si="120"/>
        <v>27723</v>
      </c>
      <c r="P150" s="15">
        <f t="shared" si="121"/>
        <v>0</v>
      </c>
      <c r="Q150" s="16"/>
      <c r="R150" s="16"/>
      <c r="S150" s="17">
        <f t="shared" si="122"/>
        <v>0</v>
      </c>
      <c r="T150" s="16"/>
      <c r="U150" s="16">
        <f t="shared" ref="U150:U159" si="125">F150/100*5</f>
        <v>1200</v>
      </c>
      <c r="V150" s="16">
        <v>110</v>
      </c>
      <c r="W150" s="16"/>
    </row>
    <row r="151" spans="1:23">
      <c r="A151" s="10">
        <v>135</v>
      </c>
      <c r="B151" s="10">
        <v>1285</v>
      </c>
      <c r="C151" s="11" t="s">
        <v>559</v>
      </c>
      <c r="D151" s="114" t="s">
        <v>900</v>
      </c>
      <c r="E151" s="142">
        <v>24000</v>
      </c>
      <c r="F151" s="143">
        <f t="shared" si="124"/>
        <v>24000</v>
      </c>
      <c r="G151" s="23" t="s">
        <v>889</v>
      </c>
      <c r="H151" s="13">
        <f t="shared" ref="H151:H153" si="126">F151</f>
        <v>24000</v>
      </c>
      <c r="I151" s="114">
        <v>1456</v>
      </c>
      <c r="J151" s="16">
        <v>969</v>
      </c>
      <c r="K151" s="15">
        <f t="shared" si="119"/>
        <v>26425</v>
      </c>
      <c r="L151" s="16">
        <v>24000</v>
      </c>
      <c r="M151" s="72">
        <v>1456</v>
      </c>
      <c r="N151" s="75">
        <v>969</v>
      </c>
      <c r="O151" s="15">
        <f t="shared" si="120"/>
        <v>26425</v>
      </c>
      <c r="P151" s="15">
        <f t="shared" si="121"/>
        <v>0</v>
      </c>
      <c r="Q151" s="16"/>
      <c r="R151" s="16"/>
      <c r="S151" s="17">
        <f t="shared" si="122"/>
        <v>0</v>
      </c>
      <c r="T151" s="16"/>
      <c r="U151" s="16">
        <f t="shared" si="125"/>
        <v>1200</v>
      </c>
      <c r="V151" s="16">
        <v>180</v>
      </c>
      <c r="W151" s="16"/>
    </row>
    <row r="152" spans="1:23">
      <c r="A152" s="10">
        <v>136</v>
      </c>
      <c r="B152" s="10">
        <v>1286</v>
      </c>
      <c r="C152" s="11" t="s">
        <v>1050</v>
      </c>
      <c r="D152" s="114" t="s">
        <v>900</v>
      </c>
      <c r="E152" s="142">
        <v>24000</v>
      </c>
      <c r="F152" s="143">
        <f t="shared" si="124"/>
        <v>24000</v>
      </c>
      <c r="G152" s="23" t="s">
        <v>889</v>
      </c>
      <c r="H152" s="13">
        <f t="shared" si="126"/>
        <v>24000</v>
      </c>
      <c r="I152" s="114">
        <v>1506</v>
      </c>
      <c r="J152" s="16">
        <v>1004</v>
      </c>
      <c r="K152" s="15">
        <f t="shared" si="119"/>
        <v>26510</v>
      </c>
      <c r="L152" s="16">
        <v>24000</v>
      </c>
      <c r="M152" s="72">
        <v>1506</v>
      </c>
      <c r="N152" s="75">
        <v>1004</v>
      </c>
      <c r="O152" s="15">
        <f t="shared" si="120"/>
        <v>26510</v>
      </c>
      <c r="P152" s="15">
        <f t="shared" si="121"/>
        <v>0</v>
      </c>
      <c r="Q152" s="16"/>
      <c r="R152" s="16"/>
      <c r="S152" s="17">
        <f t="shared" si="122"/>
        <v>0</v>
      </c>
      <c r="T152" s="16"/>
      <c r="U152" s="16">
        <f t="shared" si="125"/>
        <v>1200</v>
      </c>
      <c r="V152" s="16">
        <v>50</v>
      </c>
      <c r="W152" s="16"/>
    </row>
    <row r="153" spans="1:23">
      <c r="A153" s="10">
        <v>137</v>
      </c>
      <c r="B153" s="10">
        <v>1296</v>
      </c>
      <c r="C153" s="11" t="s">
        <v>1058</v>
      </c>
      <c r="D153" s="114" t="s">
        <v>900</v>
      </c>
      <c r="E153" s="142">
        <v>24000</v>
      </c>
      <c r="F153" s="143">
        <f t="shared" si="124"/>
        <v>24000</v>
      </c>
      <c r="G153" s="23" t="s">
        <v>889</v>
      </c>
      <c r="H153" s="13">
        <f t="shared" si="126"/>
        <v>24000</v>
      </c>
      <c r="I153" s="114">
        <v>1632</v>
      </c>
      <c r="J153" s="16">
        <v>1088</v>
      </c>
      <c r="K153" s="15">
        <f t="shared" si="119"/>
        <v>26720</v>
      </c>
      <c r="L153" s="16">
        <v>24000</v>
      </c>
      <c r="M153" s="72">
        <v>1632</v>
      </c>
      <c r="N153" s="75">
        <v>1088</v>
      </c>
      <c r="O153" s="15">
        <f t="shared" si="120"/>
        <v>26720</v>
      </c>
      <c r="P153" s="15">
        <f t="shared" si="121"/>
        <v>0</v>
      </c>
      <c r="Q153" s="16"/>
      <c r="R153" s="16"/>
      <c r="S153" s="17">
        <f t="shared" si="122"/>
        <v>0</v>
      </c>
      <c r="T153" s="16"/>
      <c r="U153" s="16">
        <f t="shared" si="125"/>
        <v>1200</v>
      </c>
      <c r="V153" s="16">
        <v>90</v>
      </c>
      <c r="W153" s="16"/>
    </row>
    <row r="154" spans="1:23">
      <c r="A154" s="10">
        <v>138</v>
      </c>
      <c r="B154" s="10">
        <v>1315</v>
      </c>
      <c r="C154" s="11" t="s">
        <v>388</v>
      </c>
      <c r="D154" s="21">
        <v>41457</v>
      </c>
      <c r="E154" s="142">
        <v>35000</v>
      </c>
      <c r="F154" s="143">
        <f t="shared" ref="F154:F159" si="127">SUM(E154:E154)</f>
        <v>35000</v>
      </c>
      <c r="G154" s="23">
        <v>41461</v>
      </c>
      <c r="H154" s="114">
        <v>35000</v>
      </c>
      <c r="I154" s="114">
        <v>1926</v>
      </c>
      <c r="J154" s="16">
        <v>1584</v>
      </c>
      <c r="K154" s="15">
        <f t="shared" si="119"/>
        <v>38510</v>
      </c>
      <c r="L154" s="16">
        <v>35000</v>
      </c>
      <c r="M154" s="72">
        <v>2172</v>
      </c>
      <c r="N154" s="75">
        <v>1448</v>
      </c>
      <c r="O154" s="15">
        <f t="shared" si="120"/>
        <v>38620</v>
      </c>
      <c r="P154" s="15">
        <f t="shared" si="121"/>
        <v>0</v>
      </c>
      <c r="Q154" s="16"/>
      <c r="R154" s="16"/>
      <c r="S154" s="17">
        <f t="shared" si="122"/>
        <v>0</v>
      </c>
      <c r="T154" s="16"/>
      <c r="U154" s="16">
        <f t="shared" si="125"/>
        <v>1750</v>
      </c>
      <c r="V154" s="16">
        <v>230</v>
      </c>
      <c r="W154" s="16"/>
    </row>
    <row r="155" spans="1:23">
      <c r="A155" s="10">
        <v>139</v>
      </c>
      <c r="B155" s="10">
        <v>1318</v>
      </c>
      <c r="C155" s="11" t="s">
        <v>704</v>
      </c>
      <c r="D155" s="21">
        <v>41457</v>
      </c>
      <c r="E155" s="142">
        <v>36000</v>
      </c>
      <c r="F155" s="143">
        <f t="shared" si="127"/>
        <v>36000</v>
      </c>
      <c r="G155" s="23">
        <v>41461</v>
      </c>
      <c r="H155" s="114">
        <v>36000</v>
      </c>
      <c r="I155" s="114">
        <v>1613</v>
      </c>
      <c r="J155" s="16">
        <v>1312</v>
      </c>
      <c r="K155" s="15">
        <f t="shared" si="119"/>
        <v>38925</v>
      </c>
      <c r="L155" s="16">
        <v>36000</v>
      </c>
      <c r="M155" s="72">
        <v>2469</v>
      </c>
      <c r="N155" s="75">
        <v>1646</v>
      </c>
      <c r="O155" s="15">
        <f t="shared" si="120"/>
        <v>40115</v>
      </c>
      <c r="P155" s="15">
        <f t="shared" si="121"/>
        <v>0</v>
      </c>
      <c r="Q155" s="16"/>
      <c r="R155" s="16"/>
      <c r="S155" s="17">
        <f t="shared" si="122"/>
        <v>0</v>
      </c>
      <c r="T155" s="16"/>
      <c r="U155" s="16">
        <f t="shared" si="125"/>
        <v>1800</v>
      </c>
      <c r="V155" s="16">
        <v>100</v>
      </c>
      <c r="W155" s="16"/>
    </row>
    <row r="156" spans="1:23" s="348" customFormat="1">
      <c r="A156" s="323">
        <v>140</v>
      </c>
      <c r="B156" s="338">
        <v>1327</v>
      </c>
      <c r="C156" s="339" t="s">
        <v>1033</v>
      </c>
      <c r="D156" s="340">
        <v>41457</v>
      </c>
      <c r="E156" s="341">
        <v>30000</v>
      </c>
      <c r="F156" s="342">
        <f t="shared" si="127"/>
        <v>30000</v>
      </c>
      <c r="G156" s="343">
        <v>41461</v>
      </c>
      <c r="H156" s="344">
        <v>30000</v>
      </c>
      <c r="I156" s="344">
        <v>1598</v>
      </c>
      <c r="J156" s="345">
        <v>1072</v>
      </c>
      <c r="K156" s="344">
        <f t="shared" si="119"/>
        <v>32670</v>
      </c>
      <c r="L156" s="345">
        <v>30000</v>
      </c>
      <c r="M156" s="346">
        <v>1824</v>
      </c>
      <c r="N156" s="347">
        <v>1216</v>
      </c>
      <c r="O156" s="344">
        <f t="shared" si="120"/>
        <v>33040</v>
      </c>
      <c r="P156" s="344">
        <f t="shared" si="121"/>
        <v>0</v>
      </c>
      <c r="Q156" s="345"/>
      <c r="R156" s="345"/>
      <c r="S156" s="345">
        <f t="shared" si="122"/>
        <v>0</v>
      </c>
      <c r="T156" s="345"/>
      <c r="U156" s="330">
        <f t="shared" si="125"/>
        <v>1500</v>
      </c>
      <c r="V156" s="345">
        <v>190</v>
      </c>
      <c r="W156" s="345"/>
    </row>
    <row r="157" spans="1:23">
      <c r="A157" s="10">
        <v>141</v>
      </c>
      <c r="B157" s="10">
        <v>1329</v>
      </c>
      <c r="C157" s="11" t="s">
        <v>1077</v>
      </c>
      <c r="D157" s="21">
        <v>41457</v>
      </c>
      <c r="E157" s="142">
        <v>30000</v>
      </c>
      <c r="F157" s="143">
        <f t="shared" si="127"/>
        <v>30000</v>
      </c>
      <c r="G157" s="23">
        <v>41461</v>
      </c>
      <c r="H157" s="114">
        <v>30000</v>
      </c>
      <c r="I157" s="114">
        <v>936</v>
      </c>
      <c r="J157" s="16">
        <v>624</v>
      </c>
      <c r="K157" s="15">
        <f t="shared" si="119"/>
        <v>31560</v>
      </c>
      <c r="L157" s="16">
        <v>30000</v>
      </c>
      <c r="M157" s="72">
        <v>1806</v>
      </c>
      <c r="N157" s="75">
        <v>1204</v>
      </c>
      <c r="O157" s="15">
        <f t="shared" ref="O157:O170" si="128">L157+M157+N157</f>
        <v>33010</v>
      </c>
      <c r="P157" s="15">
        <f t="shared" si="121"/>
        <v>0</v>
      </c>
      <c r="Q157" s="16"/>
      <c r="R157" s="16"/>
      <c r="S157" s="17">
        <f t="shared" si="122"/>
        <v>0</v>
      </c>
      <c r="T157" s="16"/>
      <c r="U157" s="16">
        <f t="shared" si="125"/>
        <v>1500</v>
      </c>
      <c r="V157" s="16">
        <v>160</v>
      </c>
      <c r="W157" s="16"/>
    </row>
    <row r="158" spans="1:23" s="50" customFormat="1">
      <c r="A158" s="10">
        <v>142</v>
      </c>
      <c r="B158" s="42">
        <v>1331</v>
      </c>
      <c r="C158" s="53" t="s">
        <v>708</v>
      </c>
      <c r="D158" s="51">
        <v>41457</v>
      </c>
      <c r="E158" s="188">
        <v>35000</v>
      </c>
      <c r="F158" s="189">
        <f t="shared" si="127"/>
        <v>35000</v>
      </c>
      <c r="G158" s="55">
        <v>41461</v>
      </c>
      <c r="H158" s="44">
        <v>35000</v>
      </c>
      <c r="I158" s="44">
        <v>690</v>
      </c>
      <c r="J158" s="48">
        <v>460</v>
      </c>
      <c r="K158" s="47">
        <f t="shared" ref="K158:K170" si="129">H158+I158+J158</f>
        <v>36150</v>
      </c>
      <c r="L158" s="48">
        <v>31750</v>
      </c>
      <c r="M158" s="73">
        <v>1680</v>
      </c>
      <c r="N158" s="74">
        <v>1120</v>
      </c>
      <c r="O158" s="47">
        <f t="shared" si="128"/>
        <v>34550</v>
      </c>
      <c r="P158" s="98">
        <f t="shared" ref="P158:P170" si="130">H158-L158</f>
        <v>3250</v>
      </c>
      <c r="Q158" s="48"/>
      <c r="R158" s="48"/>
      <c r="S158" s="49">
        <f t="shared" ref="S158:S170" si="131">P158+Q158+R158</f>
        <v>3250</v>
      </c>
      <c r="T158" s="48"/>
      <c r="U158" s="16">
        <f t="shared" si="125"/>
        <v>1750</v>
      </c>
      <c r="V158" s="48">
        <v>20</v>
      </c>
      <c r="W158" s="48"/>
    </row>
    <row r="159" spans="1:23">
      <c r="A159" s="10">
        <v>143</v>
      </c>
      <c r="B159" s="10">
        <v>1336</v>
      </c>
      <c r="C159" s="11" t="s">
        <v>1080</v>
      </c>
      <c r="D159" s="21">
        <v>41457</v>
      </c>
      <c r="E159" s="142">
        <v>30000</v>
      </c>
      <c r="F159" s="143">
        <f t="shared" si="127"/>
        <v>30000</v>
      </c>
      <c r="G159" s="23">
        <v>41461</v>
      </c>
      <c r="H159" s="114">
        <v>30000</v>
      </c>
      <c r="I159" s="114">
        <v>1746</v>
      </c>
      <c r="J159" s="16">
        <v>1164</v>
      </c>
      <c r="K159" s="15">
        <f t="shared" si="129"/>
        <v>32910</v>
      </c>
      <c r="L159" s="16">
        <v>30000</v>
      </c>
      <c r="M159" s="72">
        <v>1806</v>
      </c>
      <c r="N159" s="75">
        <v>1204</v>
      </c>
      <c r="O159" s="15">
        <f t="shared" si="128"/>
        <v>33010</v>
      </c>
      <c r="P159" s="15">
        <f t="shared" si="130"/>
        <v>0</v>
      </c>
      <c r="Q159" s="16"/>
      <c r="R159" s="16"/>
      <c r="S159" s="17">
        <f t="shared" si="131"/>
        <v>0</v>
      </c>
      <c r="T159" s="16"/>
      <c r="U159" s="16">
        <f t="shared" si="125"/>
        <v>1500</v>
      </c>
      <c r="V159" s="16">
        <v>190</v>
      </c>
      <c r="W159" s="16"/>
    </row>
    <row r="160" spans="1:23" s="83" customFormat="1">
      <c r="A160" s="80"/>
      <c r="B160" s="84"/>
      <c r="C160" s="81" t="s">
        <v>1289</v>
      </c>
      <c r="D160" s="85"/>
      <c r="E160" s="175">
        <f t="shared" ref="E160:W160" si="132">SUM(E150:E159)</f>
        <v>292000</v>
      </c>
      <c r="F160" s="175">
        <f t="shared" si="132"/>
        <v>292000</v>
      </c>
      <c r="G160" s="70">
        <f t="shared" si="132"/>
        <v>248766</v>
      </c>
      <c r="H160" s="70">
        <f t="shared" si="132"/>
        <v>292000</v>
      </c>
      <c r="I160" s="70">
        <f t="shared" si="132"/>
        <v>15078</v>
      </c>
      <c r="J160" s="70">
        <f t="shared" si="132"/>
        <v>10541</v>
      </c>
      <c r="K160" s="70">
        <f t="shared" si="132"/>
        <v>317619</v>
      </c>
      <c r="L160" s="70">
        <f t="shared" si="132"/>
        <v>288750</v>
      </c>
      <c r="M160" s="70">
        <f t="shared" si="132"/>
        <v>19050</v>
      </c>
      <c r="N160" s="70">
        <f t="shared" si="132"/>
        <v>11923</v>
      </c>
      <c r="O160" s="70">
        <f t="shared" si="132"/>
        <v>319723</v>
      </c>
      <c r="P160" s="70">
        <f t="shared" si="132"/>
        <v>3250</v>
      </c>
      <c r="Q160" s="70">
        <f t="shared" si="132"/>
        <v>0</v>
      </c>
      <c r="R160" s="70">
        <f t="shared" si="132"/>
        <v>0</v>
      </c>
      <c r="S160" s="70">
        <f t="shared" si="132"/>
        <v>3250</v>
      </c>
      <c r="T160" s="70">
        <f t="shared" si="132"/>
        <v>0</v>
      </c>
      <c r="U160" s="70">
        <f t="shared" si="132"/>
        <v>14600</v>
      </c>
      <c r="V160" s="70">
        <f t="shared" si="132"/>
        <v>1320</v>
      </c>
      <c r="W160" s="70">
        <f t="shared" si="132"/>
        <v>0</v>
      </c>
    </row>
    <row r="161" spans="1:24">
      <c r="A161" s="10">
        <v>144</v>
      </c>
      <c r="B161" s="10">
        <v>1350</v>
      </c>
      <c r="C161" s="11" t="s">
        <v>1090</v>
      </c>
      <c r="D161" s="114" t="s">
        <v>902</v>
      </c>
      <c r="E161" s="142">
        <v>30000</v>
      </c>
      <c r="F161" s="143">
        <f t="shared" ref="F161:F169" si="133">SUM(E161:E161)</f>
        <v>30000</v>
      </c>
      <c r="G161" s="22" t="s">
        <v>891</v>
      </c>
      <c r="H161" s="114">
        <v>30000</v>
      </c>
      <c r="I161" s="114">
        <v>1434</v>
      </c>
      <c r="J161" s="16">
        <v>952</v>
      </c>
      <c r="K161" s="15">
        <f t="shared" si="129"/>
        <v>32386</v>
      </c>
      <c r="L161" s="16">
        <v>30000</v>
      </c>
      <c r="M161" s="72">
        <v>1750</v>
      </c>
      <c r="N161" s="75">
        <v>1166</v>
      </c>
      <c r="O161" s="15">
        <f t="shared" si="128"/>
        <v>32916</v>
      </c>
      <c r="P161" s="15">
        <f t="shared" si="130"/>
        <v>0</v>
      </c>
      <c r="Q161" s="16"/>
      <c r="R161" s="16"/>
      <c r="S161" s="17">
        <f t="shared" si="131"/>
        <v>0</v>
      </c>
      <c r="T161" s="16"/>
      <c r="U161" s="16">
        <f t="shared" ref="U161:U171" si="134">F161/100*5</f>
        <v>1500</v>
      </c>
      <c r="V161" s="16">
        <v>170</v>
      </c>
      <c r="W161" s="16"/>
    </row>
    <row r="162" spans="1:24">
      <c r="A162" s="10">
        <v>145</v>
      </c>
      <c r="B162" s="10">
        <v>1352</v>
      </c>
      <c r="C162" s="11" t="s">
        <v>1092</v>
      </c>
      <c r="D162" s="114" t="s">
        <v>902</v>
      </c>
      <c r="E162" s="142">
        <v>30000</v>
      </c>
      <c r="F162" s="143">
        <f t="shared" si="133"/>
        <v>30000</v>
      </c>
      <c r="G162" s="22" t="s">
        <v>891</v>
      </c>
      <c r="H162" s="114">
        <v>30000</v>
      </c>
      <c r="I162" s="114">
        <v>1475</v>
      </c>
      <c r="J162" s="16">
        <v>980</v>
      </c>
      <c r="K162" s="15">
        <f t="shared" si="129"/>
        <v>32455</v>
      </c>
      <c r="L162" s="16">
        <v>30000</v>
      </c>
      <c r="M162" s="72">
        <v>1860</v>
      </c>
      <c r="N162" s="75">
        <v>1240</v>
      </c>
      <c r="O162" s="15">
        <f t="shared" si="128"/>
        <v>33100</v>
      </c>
      <c r="P162" s="15">
        <f t="shared" si="130"/>
        <v>0</v>
      </c>
      <c r="Q162" s="16"/>
      <c r="R162" s="16"/>
      <c r="S162" s="17">
        <f t="shared" si="131"/>
        <v>0</v>
      </c>
      <c r="T162" s="16"/>
      <c r="U162" s="16">
        <f t="shared" si="134"/>
        <v>1500</v>
      </c>
      <c r="V162" s="16">
        <v>200</v>
      </c>
      <c r="W162" s="16"/>
    </row>
    <row r="163" spans="1:24">
      <c r="A163" s="10">
        <v>146</v>
      </c>
      <c r="B163" s="10">
        <v>1353</v>
      </c>
      <c r="C163" s="11" t="s">
        <v>1093</v>
      </c>
      <c r="D163" s="114" t="s">
        <v>902</v>
      </c>
      <c r="E163" s="142">
        <v>35000</v>
      </c>
      <c r="F163" s="143">
        <f t="shared" si="133"/>
        <v>35000</v>
      </c>
      <c r="G163" s="22" t="s">
        <v>891</v>
      </c>
      <c r="H163" s="114">
        <v>35000</v>
      </c>
      <c r="I163" s="114">
        <v>1697</v>
      </c>
      <c r="J163" s="16">
        <v>1126</v>
      </c>
      <c r="K163" s="15">
        <f t="shared" si="129"/>
        <v>37823</v>
      </c>
      <c r="L163" s="16">
        <v>35000</v>
      </c>
      <c r="M163" s="72">
        <v>2117</v>
      </c>
      <c r="N163" s="75">
        <v>1470</v>
      </c>
      <c r="O163" s="15">
        <f t="shared" si="128"/>
        <v>38587</v>
      </c>
      <c r="P163" s="15">
        <f t="shared" si="130"/>
        <v>0</v>
      </c>
      <c r="Q163" s="16"/>
      <c r="R163" s="16"/>
      <c r="S163" s="17">
        <f t="shared" si="131"/>
        <v>0</v>
      </c>
      <c r="T163" s="16"/>
      <c r="U163" s="16">
        <f t="shared" si="134"/>
        <v>1750</v>
      </c>
      <c r="V163" s="16">
        <v>200</v>
      </c>
      <c r="W163" s="16"/>
    </row>
    <row r="164" spans="1:24">
      <c r="A164" s="10">
        <v>147</v>
      </c>
      <c r="B164" s="10">
        <v>1354</v>
      </c>
      <c r="C164" s="11" t="s">
        <v>545</v>
      </c>
      <c r="D164" s="114" t="s">
        <v>902</v>
      </c>
      <c r="E164" s="142">
        <v>32000</v>
      </c>
      <c r="F164" s="143">
        <f t="shared" si="133"/>
        <v>32000</v>
      </c>
      <c r="G164" s="22" t="s">
        <v>891</v>
      </c>
      <c r="H164" s="114">
        <v>32000</v>
      </c>
      <c r="I164" s="114">
        <v>1452</v>
      </c>
      <c r="J164" s="16">
        <v>968</v>
      </c>
      <c r="K164" s="15">
        <f t="shared" si="129"/>
        <v>34420</v>
      </c>
      <c r="L164" s="16">
        <v>32000</v>
      </c>
      <c r="M164" s="72">
        <v>1980</v>
      </c>
      <c r="N164" s="75">
        <v>1320</v>
      </c>
      <c r="O164" s="15">
        <f t="shared" si="128"/>
        <v>35300</v>
      </c>
      <c r="P164" s="15">
        <f t="shared" si="130"/>
        <v>0</v>
      </c>
      <c r="Q164" s="16"/>
      <c r="R164" s="16"/>
      <c r="S164" s="17">
        <f t="shared" si="131"/>
        <v>0</v>
      </c>
      <c r="T164" s="16"/>
      <c r="U164" s="16">
        <f t="shared" si="134"/>
        <v>1600</v>
      </c>
      <c r="V164" s="16">
        <v>210</v>
      </c>
      <c r="W164" s="16"/>
    </row>
    <row r="165" spans="1:24">
      <c r="A165" s="10">
        <v>148</v>
      </c>
      <c r="B165" s="10">
        <v>1356</v>
      </c>
      <c r="C165" s="11" t="s">
        <v>1095</v>
      </c>
      <c r="D165" s="114" t="s">
        <v>902</v>
      </c>
      <c r="E165" s="142">
        <v>30000</v>
      </c>
      <c r="F165" s="143">
        <f t="shared" si="133"/>
        <v>30000</v>
      </c>
      <c r="G165" s="22" t="s">
        <v>891</v>
      </c>
      <c r="H165" s="114">
        <v>30000</v>
      </c>
      <c r="I165" s="114">
        <v>1326</v>
      </c>
      <c r="J165" s="16">
        <v>884</v>
      </c>
      <c r="K165" s="15">
        <f t="shared" si="129"/>
        <v>32210</v>
      </c>
      <c r="L165" s="16">
        <v>30000</v>
      </c>
      <c r="M165" s="72">
        <v>1830</v>
      </c>
      <c r="N165" s="75">
        <v>1220</v>
      </c>
      <c r="O165" s="15">
        <f t="shared" si="128"/>
        <v>33050</v>
      </c>
      <c r="P165" s="15">
        <f t="shared" si="130"/>
        <v>0</v>
      </c>
      <c r="Q165" s="16"/>
      <c r="R165" s="16"/>
      <c r="S165" s="17">
        <f t="shared" si="131"/>
        <v>0</v>
      </c>
      <c r="T165" s="16"/>
      <c r="U165" s="16">
        <f t="shared" si="134"/>
        <v>1500</v>
      </c>
      <c r="V165" s="16">
        <v>190</v>
      </c>
      <c r="W165" s="16"/>
    </row>
    <row r="166" spans="1:24">
      <c r="A166" s="10">
        <v>149</v>
      </c>
      <c r="B166" s="10">
        <v>1357</v>
      </c>
      <c r="C166" s="11" t="s">
        <v>393</v>
      </c>
      <c r="D166" s="114" t="s">
        <v>902</v>
      </c>
      <c r="E166" s="142">
        <v>35000</v>
      </c>
      <c r="F166" s="143">
        <f t="shared" si="133"/>
        <v>35000</v>
      </c>
      <c r="G166" s="22" t="s">
        <v>891</v>
      </c>
      <c r="H166" s="114">
        <v>35000</v>
      </c>
      <c r="I166" s="114">
        <v>1715</v>
      </c>
      <c r="J166" s="16">
        <v>1140</v>
      </c>
      <c r="K166" s="15">
        <f t="shared" si="129"/>
        <v>37855</v>
      </c>
      <c r="L166" s="16">
        <v>35000</v>
      </c>
      <c r="M166" s="72">
        <v>2163</v>
      </c>
      <c r="N166" s="75">
        <v>1442</v>
      </c>
      <c r="O166" s="15">
        <f t="shared" si="128"/>
        <v>38605</v>
      </c>
      <c r="P166" s="15">
        <f t="shared" si="130"/>
        <v>0</v>
      </c>
      <c r="Q166" s="16"/>
      <c r="R166" s="16"/>
      <c r="S166" s="17">
        <f t="shared" si="131"/>
        <v>0</v>
      </c>
      <c r="T166" s="16"/>
      <c r="U166" s="16">
        <f t="shared" si="134"/>
        <v>1750</v>
      </c>
      <c r="V166" s="16">
        <v>210</v>
      </c>
      <c r="W166" s="16"/>
    </row>
    <row r="167" spans="1:24" ht="21" customHeight="1">
      <c r="A167" s="10">
        <v>150</v>
      </c>
      <c r="B167" s="10">
        <v>1360</v>
      </c>
      <c r="C167" s="11" t="s">
        <v>1096</v>
      </c>
      <c r="D167" s="114" t="s">
        <v>902</v>
      </c>
      <c r="E167" s="142">
        <v>35000</v>
      </c>
      <c r="F167" s="143">
        <f t="shared" si="133"/>
        <v>35000</v>
      </c>
      <c r="G167" s="22" t="s">
        <v>891</v>
      </c>
      <c r="H167" s="114">
        <v>35000</v>
      </c>
      <c r="I167" s="114">
        <v>1230</v>
      </c>
      <c r="J167" s="16">
        <v>820</v>
      </c>
      <c r="K167" s="15">
        <f t="shared" si="129"/>
        <v>37050</v>
      </c>
      <c r="L167" s="16">
        <v>35000</v>
      </c>
      <c r="M167" s="72">
        <v>2142</v>
      </c>
      <c r="N167" s="75">
        <v>1428</v>
      </c>
      <c r="O167" s="15">
        <f t="shared" si="128"/>
        <v>38570</v>
      </c>
      <c r="P167" s="15">
        <f t="shared" si="130"/>
        <v>0</v>
      </c>
      <c r="Q167" s="16"/>
      <c r="R167" s="16"/>
      <c r="S167" s="17">
        <f t="shared" si="131"/>
        <v>0</v>
      </c>
      <c r="T167" s="16"/>
      <c r="U167" s="16">
        <f t="shared" si="134"/>
        <v>1750</v>
      </c>
      <c r="V167" s="16">
        <v>110</v>
      </c>
      <c r="W167" s="16"/>
    </row>
    <row r="168" spans="1:24" ht="21" customHeight="1">
      <c r="A168" s="10">
        <v>151</v>
      </c>
      <c r="B168" s="10">
        <v>1361</v>
      </c>
      <c r="C168" s="11" t="s">
        <v>1097</v>
      </c>
      <c r="D168" s="114" t="s">
        <v>902</v>
      </c>
      <c r="E168" s="142">
        <v>35000</v>
      </c>
      <c r="F168" s="143">
        <f t="shared" si="133"/>
        <v>35000</v>
      </c>
      <c r="G168" s="22" t="s">
        <v>891</v>
      </c>
      <c r="H168" s="114">
        <v>35000</v>
      </c>
      <c r="I168" s="114">
        <v>1453</v>
      </c>
      <c r="J168" s="16">
        <v>977</v>
      </c>
      <c r="K168" s="15">
        <f t="shared" si="129"/>
        <v>37430</v>
      </c>
      <c r="L168" s="16">
        <v>35000</v>
      </c>
      <c r="M168" s="72">
        <v>2010</v>
      </c>
      <c r="N168" s="75">
        <v>1340</v>
      </c>
      <c r="O168" s="15">
        <f t="shared" si="128"/>
        <v>38350</v>
      </c>
      <c r="P168" s="15">
        <f t="shared" si="130"/>
        <v>0</v>
      </c>
      <c r="Q168" s="16"/>
      <c r="R168" s="16"/>
      <c r="S168" s="17">
        <f t="shared" si="131"/>
        <v>0</v>
      </c>
      <c r="T168" s="16"/>
      <c r="U168" s="16">
        <f t="shared" si="134"/>
        <v>1750</v>
      </c>
      <c r="V168" s="16">
        <v>170</v>
      </c>
      <c r="W168" s="16"/>
    </row>
    <row r="169" spans="1:24" s="68" customFormat="1">
      <c r="A169" s="64">
        <v>152</v>
      </c>
      <c r="B169" s="64">
        <v>1364</v>
      </c>
      <c r="C169" s="65" t="s">
        <v>1099</v>
      </c>
      <c r="D169" s="97" t="s">
        <v>902</v>
      </c>
      <c r="E169" s="142">
        <v>35000</v>
      </c>
      <c r="F169" s="143">
        <f t="shared" si="133"/>
        <v>35000</v>
      </c>
      <c r="G169" s="66" t="s">
        <v>891</v>
      </c>
      <c r="H169" s="97">
        <v>35000</v>
      </c>
      <c r="I169" s="97">
        <v>1476</v>
      </c>
      <c r="J169" s="144">
        <v>984</v>
      </c>
      <c r="K169" s="97">
        <f t="shared" si="129"/>
        <v>37460</v>
      </c>
      <c r="L169" s="144">
        <v>35000</v>
      </c>
      <c r="M169" s="147">
        <v>2106</v>
      </c>
      <c r="N169" s="145">
        <v>1404</v>
      </c>
      <c r="O169" s="97">
        <f t="shared" si="128"/>
        <v>38510</v>
      </c>
      <c r="P169" s="97">
        <f t="shared" si="130"/>
        <v>0</v>
      </c>
      <c r="Q169" s="144"/>
      <c r="R169" s="144"/>
      <c r="S169" s="144">
        <f t="shared" si="131"/>
        <v>0</v>
      </c>
      <c r="T169" s="144"/>
      <c r="U169" s="144">
        <f t="shared" si="134"/>
        <v>1750</v>
      </c>
      <c r="V169" s="144">
        <v>160</v>
      </c>
      <c r="W169" s="144"/>
    </row>
    <row r="170" spans="1:24">
      <c r="A170" s="10">
        <v>153</v>
      </c>
      <c r="B170" s="10">
        <v>1387</v>
      </c>
      <c r="C170" s="11" t="s">
        <v>1108</v>
      </c>
      <c r="D170" s="114" t="s">
        <v>904</v>
      </c>
      <c r="E170" s="142">
        <v>36000</v>
      </c>
      <c r="F170" s="143">
        <f t="shared" ref="F170:F171" si="135">SUM(E170:E170)</f>
        <v>36000</v>
      </c>
      <c r="G170" s="22" t="s">
        <v>893</v>
      </c>
      <c r="H170" s="114">
        <v>36000</v>
      </c>
      <c r="I170" s="114">
        <v>522</v>
      </c>
      <c r="J170" s="16">
        <v>348</v>
      </c>
      <c r="K170" s="15">
        <f t="shared" si="129"/>
        <v>36870</v>
      </c>
      <c r="L170" s="16">
        <v>36000</v>
      </c>
      <c r="M170" s="72">
        <v>2250</v>
      </c>
      <c r="N170" s="75">
        <v>1500</v>
      </c>
      <c r="O170" s="15">
        <f t="shared" si="128"/>
        <v>39750</v>
      </c>
      <c r="P170" s="15">
        <f t="shared" si="130"/>
        <v>0</v>
      </c>
      <c r="Q170" s="16"/>
      <c r="R170" s="16"/>
      <c r="S170" s="17">
        <f t="shared" si="131"/>
        <v>0</v>
      </c>
      <c r="T170" s="16"/>
      <c r="U170" s="16">
        <f t="shared" si="134"/>
        <v>1800</v>
      </c>
      <c r="V170" s="16">
        <v>240</v>
      </c>
      <c r="W170" s="16"/>
    </row>
    <row r="171" spans="1:24">
      <c r="A171" s="10">
        <v>154</v>
      </c>
      <c r="B171" s="10">
        <v>1399</v>
      </c>
      <c r="C171" s="11" t="s">
        <v>174</v>
      </c>
      <c r="D171" s="114" t="s">
        <v>904</v>
      </c>
      <c r="E171" s="142">
        <v>40000</v>
      </c>
      <c r="F171" s="143">
        <f t="shared" si="135"/>
        <v>40000</v>
      </c>
      <c r="G171" s="22" t="s">
        <v>893</v>
      </c>
      <c r="H171" s="114">
        <v>40000</v>
      </c>
      <c r="I171" s="114">
        <v>574</v>
      </c>
      <c r="J171" s="16">
        <v>380</v>
      </c>
      <c r="K171" s="15">
        <f t="shared" ref="K171:K172" si="136">H171+I171+J171</f>
        <v>40954</v>
      </c>
      <c r="L171" s="16">
        <v>40000</v>
      </c>
      <c r="M171" s="72">
        <v>3111</v>
      </c>
      <c r="N171" s="75">
        <v>2073</v>
      </c>
      <c r="O171" s="15">
        <f t="shared" ref="O171:O172" si="137">L171+M171+N171</f>
        <v>45184</v>
      </c>
      <c r="P171" s="15">
        <f t="shared" ref="P171:P172" si="138">H171-L171</f>
        <v>0</v>
      </c>
      <c r="Q171" s="16"/>
      <c r="R171" s="16"/>
      <c r="S171" s="17">
        <f t="shared" ref="S171:S172" si="139">P171+Q171+R171</f>
        <v>0</v>
      </c>
      <c r="T171" s="16"/>
      <c r="U171" s="16">
        <f t="shared" si="134"/>
        <v>2000</v>
      </c>
      <c r="V171" s="16">
        <v>240</v>
      </c>
      <c r="W171" s="16"/>
    </row>
    <row r="172" spans="1:24">
      <c r="A172" s="10">
        <v>155</v>
      </c>
      <c r="B172" s="10">
        <v>1407</v>
      </c>
      <c r="C172" s="11" t="s">
        <v>798</v>
      </c>
      <c r="D172" s="114" t="s">
        <v>904</v>
      </c>
      <c r="E172" s="142">
        <v>36000</v>
      </c>
      <c r="F172" s="143">
        <f t="shared" ref="F172" si="140">SUM(E172:E172)</f>
        <v>36000</v>
      </c>
      <c r="G172" s="22" t="s">
        <v>893</v>
      </c>
      <c r="H172" s="114">
        <v>36000</v>
      </c>
      <c r="I172" s="114">
        <v>521</v>
      </c>
      <c r="J172" s="16">
        <v>344</v>
      </c>
      <c r="K172" s="15">
        <f t="shared" si="136"/>
        <v>36865</v>
      </c>
      <c r="L172" s="16">
        <v>36000</v>
      </c>
      <c r="M172" s="72">
        <v>2202</v>
      </c>
      <c r="N172" s="75">
        <v>1468</v>
      </c>
      <c r="O172" s="15">
        <f t="shared" si="137"/>
        <v>39670</v>
      </c>
      <c r="P172" s="15">
        <f t="shared" si="138"/>
        <v>0</v>
      </c>
      <c r="Q172" s="16"/>
      <c r="R172" s="16"/>
      <c r="S172" s="17">
        <f t="shared" si="139"/>
        <v>0</v>
      </c>
      <c r="T172" s="16"/>
      <c r="U172" s="16">
        <f t="shared" ref="U172" si="141">F172/100*5</f>
        <v>1800</v>
      </c>
      <c r="V172" s="16">
        <v>230</v>
      </c>
      <c r="W172" s="16"/>
    </row>
    <row r="173" spans="1:24" s="86" customFormat="1" ht="18.75">
      <c r="A173" s="84"/>
      <c r="B173" s="84"/>
      <c r="C173" s="81" t="s">
        <v>1290</v>
      </c>
      <c r="D173" s="85"/>
      <c r="E173" s="175">
        <f t="shared" ref="E173:W173" si="142">SUM(E161:E172)</f>
        <v>409000</v>
      </c>
      <c r="F173" s="175">
        <f t="shared" si="142"/>
        <v>409000</v>
      </c>
      <c r="G173" s="70">
        <f t="shared" si="142"/>
        <v>0</v>
      </c>
      <c r="H173" s="70">
        <f t="shared" si="142"/>
        <v>409000</v>
      </c>
      <c r="I173" s="70">
        <f t="shared" si="142"/>
        <v>14875</v>
      </c>
      <c r="J173" s="70">
        <f t="shared" si="142"/>
        <v>9903</v>
      </c>
      <c r="K173" s="70">
        <f t="shared" si="142"/>
        <v>433778</v>
      </c>
      <c r="L173" s="70">
        <f t="shared" si="142"/>
        <v>409000</v>
      </c>
      <c r="M173" s="70">
        <f t="shared" si="142"/>
        <v>25521</v>
      </c>
      <c r="N173" s="70">
        <f t="shared" si="142"/>
        <v>17071</v>
      </c>
      <c r="O173" s="70">
        <f t="shared" si="142"/>
        <v>451592</v>
      </c>
      <c r="P173" s="70">
        <f t="shared" si="142"/>
        <v>0</v>
      </c>
      <c r="Q173" s="70">
        <f t="shared" si="142"/>
        <v>0</v>
      </c>
      <c r="R173" s="70">
        <f t="shared" si="142"/>
        <v>0</v>
      </c>
      <c r="S173" s="70">
        <f t="shared" si="142"/>
        <v>0</v>
      </c>
      <c r="T173" s="70">
        <f t="shared" si="142"/>
        <v>0</v>
      </c>
      <c r="U173" s="70">
        <f t="shared" si="142"/>
        <v>20450</v>
      </c>
      <c r="V173" s="70">
        <f t="shared" si="142"/>
        <v>2330</v>
      </c>
      <c r="W173" s="70">
        <f t="shared" si="142"/>
        <v>0</v>
      </c>
    </row>
    <row r="174" spans="1:24">
      <c r="A174" s="10">
        <v>156</v>
      </c>
      <c r="B174" s="10">
        <v>1492</v>
      </c>
      <c r="C174" s="11" t="s">
        <v>998</v>
      </c>
      <c r="D174" s="21">
        <v>42015</v>
      </c>
      <c r="E174" s="142">
        <v>40000</v>
      </c>
      <c r="F174" s="143">
        <f t="shared" ref="F174" si="143">SUM(E174:E174)</f>
        <v>40000</v>
      </c>
      <c r="G174" s="22" t="s">
        <v>1378</v>
      </c>
      <c r="H174" s="114">
        <v>40000</v>
      </c>
      <c r="I174" s="114">
        <f t="shared" ref="I174:J174" si="144">M174</f>
        <v>2448</v>
      </c>
      <c r="J174" s="114">
        <f t="shared" si="144"/>
        <v>1632</v>
      </c>
      <c r="K174" s="15">
        <f t="shared" ref="K174" si="145">H174+I174+J174</f>
        <v>44080</v>
      </c>
      <c r="L174" s="16">
        <v>40000</v>
      </c>
      <c r="M174" s="75">
        <v>2448</v>
      </c>
      <c r="N174" s="75">
        <v>1632</v>
      </c>
      <c r="O174" s="15">
        <f t="shared" ref="O174" si="146">L174+M174+N174</f>
        <v>44080</v>
      </c>
      <c r="P174" s="15">
        <f t="shared" ref="P174:P176" si="147">H174-L174</f>
        <v>0</v>
      </c>
      <c r="Q174" s="16"/>
      <c r="R174" s="16"/>
      <c r="S174" s="17">
        <f t="shared" ref="S174" si="148">P174+Q174+R174</f>
        <v>0</v>
      </c>
      <c r="T174" s="16"/>
      <c r="U174" s="16">
        <f t="shared" ref="U174" si="149">F174/100*5</f>
        <v>2000</v>
      </c>
      <c r="V174" s="16">
        <v>240</v>
      </c>
      <c r="W174" s="16"/>
      <c r="X174" s="25"/>
    </row>
    <row r="175" spans="1:24" s="83" customFormat="1">
      <c r="A175" s="80"/>
      <c r="B175" s="80"/>
      <c r="C175" s="81" t="s">
        <v>1345</v>
      </c>
      <c r="D175" s="93"/>
      <c r="E175" s="142">
        <f t="shared" ref="E175:W175" si="150">SUM(E174:E174)</f>
        <v>40000</v>
      </c>
      <c r="F175" s="142">
        <f t="shared" si="150"/>
        <v>40000</v>
      </c>
      <c r="G175" s="69">
        <f t="shared" si="150"/>
        <v>0</v>
      </c>
      <c r="H175" s="69">
        <f t="shared" si="150"/>
        <v>40000</v>
      </c>
      <c r="I175" s="69">
        <f t="shared" si="150"/>
        <v>2448</v>
      </c>
      <c r="J175" s="69">
        <f t="shared" si="150"/>
        <v>1632</v>
      </c>
      <c r="K175" s="69">
        <f t="shared" si="150"/>
        <v>44080</v>
      </c>
      <c r="L175" s="69">
        <f t="shared" si="150"/>
        <v>40000</v>
      </c>
      <c r="M175" s="69">
        <f t="shared" si="150"/>
        <v>2448</v>
      </c>
      <c r="N175" s="69">
        <f t="shared" si="150"/>
        <v>1632</v>
      </c>
      <c r="O175" s="69">
        <f t="shared" si="150"/>
        <v>44080</v>
      </c>
      <c r="P175" s="69">
        <f t="shared" si="150"/>
        <v>0</v>
      </c>
      <c r="Q175" s="69">
        <f t="shared" si="150"/>
        <v>0</v>
      </c>
      <c r="R175" s="69">
        <f t="shared" si="150"/>
        <v>0</v>
      </c>
      <c r="S175" s="69">
        <f t="shared" si="150"/>
        <v>0</v>
      </c>
      <c r="T175" s="69">
        <f t="shared" si="150"/>
        <v>0</v>
      </c>
      <c r="U175" s="69">
        <f t="shared" si="150"/>
        <v>2000</v>
      </c>
      <c r="V175" s="69">
        <f t="shared" si="150"/>
        <v>240</v>
      </c>
      <c r="W175" s="69">
        <f t="shared" si="150"/>
        <v>0</v>
      </c>
      <c r="X175" s="92"/>
    </row>
    <row r="176" spans="1:24">
      <c r="A176" s="10">
        <v>157</v>
      </c>
      <c r="B176" s="10">
        <v>1545</v>
      </c>
      <c r="C176" s="11" t="s">
        <v>1087</v>
      </c>
      <c r="D176" s="21" t="s">
        <v>1358</v>
      </c>
      <c r="E176" s="142">
        <v>48000</v>
      </c>
      <c r="F176" s="143">
        <f t="shared" ref="F176" si="151">SUM(E176:E176)</f>
        <v>48000</v>
      </c>
      <c r="G176" s="22" t="s">
        <v>1382</v>
      </c>
      <c r="H176" s="114">
        <v>48000</v>
      </c>
      <c r="I176" s="114">
        <f t="shared" ref="I176:J176" si="152">M176</f>
        <v>2886</v>
      </c>
      <c r="J176" s="114">
        <f t="shared" si="152"/>
        <v>1924</v>
      </c>
      <c r="K176" s="15">
        <f t="shared" ref="K176:K177" si="153">H176+I176+J176</f>
        <v>52810</v>
      </c>
      <c r="L176" s="16">
        <v>48000</v>
      </c>
      <c r="M176" s="75">
        <v>2886</v>
      </c>
      <c r="N176" s="75">
        <v>1924</v>
      </c>
      <c r="O176" s="15">
        <f t="shared" ref="O176:O177" si="154">L176+M176+N176</f>
        <v>52810</v>
      </c>
      <c r="P176" s="15">
        <f t="shared" si="147"/>
        <v>0</v>
      </c>
      <c r="Q176" s="16"/>
      <c r="R176" s="16"/>
      <c r="S176" s="17">
        <f t="shared" ref="S176:S177" si="155">P176+Q176+R176</f>
        <v>0</v>
      </c>
      <c r="T176" s="16"/>
      <c r="U176" s="16">
        <f t="shared" ref="U176:U178" si="156">F176/100*5</f>
        <v>2400</v>
      </c>
      <c r="V176" s="16">
        <v>1050</v>
      </c>
      <c r="W176" s="16"/>
      <c r="X176" s="25"/>
    </row>
    <row r="177" spans="1:26">
      <c r="A177" s="10">
        <v>158</v>
      </c>
      <c r="B177" s="10">
        <v>1559</v>
      </c>
      <c r="C177" s="11" t="s">
        <v>1338</v>
      </c>
      <c r="D177" s="21" t="s">
        <v>1358</v>
      </c>
      <c r="E177" s="142">
        <v>48000</v>
      </c>
      <c r="F177" s="143">
        <f t="shared" ref="F177:F178" si="157">SUM(E177:E177)</f>
        <v>48000</v>
      </c>
      <c r="G177" s="22" t="s">
        <v>1382</v>
      </c>
      <c r="H177" s="114">
        <v>48000</v>
      </c>
      <c r="I177" s="114">
        <f t="shared" ref="I177:I178" si="158">M177</f>
        <v>2940</v>
      </c>
      <c r="J177" s="114">
        <f t="shared" ref="J177:J178" si="159">N177</f>
        <v>1960</v>
      </c>
      <c r="K177" s="15">
        <f t="shared" si="153"/>
        <v>52900</v>
      </c>
      <c r="L177" s="16">
        <v>48000</v>
      </c>
      <c r="M177" s="75">
        <v>2940</v>
      </c>
      <c r="N177" s="75">
        <v>1960</v>
      </c>
      <c r="O177" s="15">
        <f t="shared" si="154"/>
        <v>52900</v>
      </c>
      <c r="P177" s="15">
        <f t="shared" ref="P177" si="160">H177-L177</f>
        <v>0</v>
      </c>
      <c r="Q177" s="16"/>
      <c r="R177" s="16"/>
      <c r="S177" s="17">
        <f t="shared" si="155"/>
        <v>0</v>
      </c>
      <c r="T177" s="16"/>
      <c r="U177" s="16">
        <f t="shared" si="156"/>
        <v>2400</v>
      </c>
      <c r="V177" s="16">
        <v>480</v>
      </c>
      <c r="W177" s="16"/>
      <c r="X177" s="25"/>
    </row>
    <row r="178" spans="1:26" s="333" customFormat="1">
      <c r="A178" s="323">
        <v>159</v>
      </c>
      <c r="B178" s="323">
        <v>1579</v>
      </c>
      <c r="C178" s="349" t="s">
        <v>1398</v>
      </c>
      <c r="D178" s="325" t="s">
        <v>1397</v>
      </c>
      <c r="E178" s="326">
        <v>50000</v>
      </c>
      <c r="F178" s="327">
        <f t="shared" si="157"/>
        <v>50000</v>
      </c>
      <c r="G178" s="328">
        <v>43075</v>
      </c>
      <c r="H178" s="329">
        <v>50000</v>
      </c>
      <c r="I178" s="329">
        <f t="shared" si="158"/>
        <v>3000</v>
      </c>
      <c r="J178" s="329">
        <f t="shared" si="159"/>
        <v>2000</v>
      </c>
      <c r="K178" s="329">
        <f t="shared" ref="K178:K182" si="161">H178+I178+J178</f>
        <v>55000</v>
      </c>
      <c r="L178" s="330">
        <v>50000</v>
      </c>
      <c r="M178" s="331">
        <v>3000</v>
      </c>
      <c r="N178" s="331">
        <v>2000</v>
      </c>
      <c r="O178" s="329">
        <f t="shared" ref="O178:O182" si="162">L178+M178+N178</f>
        <v>55000</v>
      </c>
      <c r="P178" s="329">
        <f t="shared" ref="P178:P182" si="163">H178-L178</f>
        <v>0</v>
      </c>
      <c r="Q178" s="330"/>
      <c r="R178" s="330"/>
      <c r="S178" s="330">
        <f t="shared" ref="S178:S182" si="164">P178+Q178+R178</f>
        <v>0</v>
      </c>
      <c r="T178" s="330"/>
      <c r="U178" s="330">
        <f t="shared" si="156"/>
        <v>2500</v>
      </c>
      <c r="V178" s="330">
        <v>1150</v>
      </c>
      <c r="W178" s="330"/>
      <c r="X178" s="332">
        <v>24</v>
      </c>
      <c r="Y178" s="333">
        <v>2080</v>
      </c>
    </row>
    <row r="179" spans="1:26" s="83" customFormat="1">
      <c r="A179" s="80"/>
      <c r="B179" s="80"/>
      <c r="C179" s="94" t="s">
        <v>1425</v>
      </c>
      <c r="D179" s="95"/>
      <c r="E179" s="142">
        <f t="shared" ref="E179:W179" si="165">SUM(E176:E178)</f>
        <v>146000</v>
      </c>
      <c r="F179" s="142">
        <f t="shared" si="165"/>
        <v>146000</v>
      </c>
      <c r="G179" s="69">
        <f t="shared" si="165"/>
        <v>43075</v>
      </c>
      <c r="H179" s="69">
        <f t="shared" si="165"/>
        <v>146000</v>
      </c>
      <c r="I179" s="69">
        <f t="shared" si="165"/>
        <v>8826</v>
      </c>
      <c r="J179" s="69">
        <f t="shared" si="165"/>
        <v>5884</v>
      </c>
      <c r="K179" s="69">
        <f t="shared" si="165"/>
        <v>160710</v>
      </c>
      <c r="L179" s="69">
        <f t="shared" si="165"/>
        <v>146000</v>
      </c>
      <c r="M179" s="69">
        <f t="shared" si="165"/>
        <v>8826</v>
      </c>
      <c r="N179" s="69">
        <f t="shared" si="165"/>
        <v>5884</v>
      </c>
      <c r="O179" s="69">
        <f t="shared" si="165"/>
        <v>160710</v>
      </c>
      <c r="P179" s="69">
        <f t="shared" si="165"/>
        <v>0</v>
      </c>
      <c r="Q179" s="69">
        <f t="shared" si="165"/>
        <v>0</v>
      </c>
      <c r="R179" s="69">
        <f t="shared" si="165"/>
        <v>0</v>
      </c>
      <c r="S179" s="69">
        <f t="shared" si="165"/>
        <v>0</v>
      </c>
      <c r="T179" s="69">
        <f t="shared" si="165"/>
        <v>0</v>
      </c>
      <c r="U179" s="69">
        <f t="shared" si="165"/>
        <v>7300</v>
      </c>
      <c r="V179" s="69">
        <f t="shared" si="165"/>
        <v>2680</v>
      </c>
      <c r="W179" s="69">
        <f t="shared" si="165"/>
        <v>0</v>
      </c>
      <c r="X179" s="92"/>
    </row>
    <row r="180" spans="1:26">
      <c r="A180" s="10">
        <v>160</v>
      </c>
      <c r="B180" s="10">
        <v>1622</v>
      </c>
      <c r="C180" s="11" t="s">
        <v>1094</v>
      </c>
      <c r="D180" s="63" t="s">
        <v>1626</v>
      </c>
      <c r="E180" s="142">
        <v>50000</v>
      </c>
      <c r="F180" s="143">
        <f t="shared" ref="F180:F181" si="166">SUM(E180:E180)</f>
        <v>50000</v>
      </c>
      <c r="G180" s="116">
        <v>43081</v>
      </c>
      <c r="H180" s="114">
        <f t="shared" ref="H180:H182" si="167">Y180*X180</f>
        <v>39520</v>
      </c>
      <c r="I180" s="114">
        <f t="shared" ref="I180:J182" si="168">M180</f>
        <v>3042</v>
      </c>
      <c r="J180" s="114">
        <f t="shared" si="168"/>
        <v>2028</v>
      </c>
      <c r="K180" s="15">
        <f t="shared" si="161"/>
        <v>44590</v>
      </c>
      <c r="L180" s="16">
        <v>39520</v>
      </c>
      <c r="M180" s="75">
        <v>3042</v>
      </c>
      <c r="N180" s="75">
        <v>2028</v>
      </c>
      <c r="O180" s="15">
        <f t="shared" si="162"/>
        <v>44590</v>
      </c>
      <c r="P180" s="15">
        <f t="shared" si="163"/>
        <v>0</v>
      </c>
      <c r="Q180" s="16"/>
      <c r="R180" s="16"/>
      <c r="S180" s="17">
        <f t="shared" si="164"/>
        <v>0</v>
      </c>
      <c r="T180" s="16"/>
      <c r="U180" s="16">
        <f t="shared" ref="U180:U182" si="169">F180/100*5</f>
        <v>2500</v>
      </c>
      <c r="V180" s="16">
        <v>380</v>
      </c>
      <c r="W180" s="16"/>
      <c r="X180" s="25">
        <v>19</v>
      </c>
      <c r="Y180" s="18">
        <v>2080</v>
      </c>
    </row>
    <row r="181" spans="1:26">
      <c r="A181" s="10">
        <v>161</v>
      </c>
      <c r="B181" s="10">
        <v>1624</v>
      </c>
      <c r="C181" s="11" t="s">
        <v>1633</v>
      </c>
      <c r="D181" s="63" t="s">
        <v>1626</v>
      </c>
      <c r="E181" s="142">
        <v>50000</v>
      </c>
      <c r="F181" s="143">
        <f t="shared" si="166"/>
        <v>50000</v>
      </c>
      <c r="G181" s="116">
        <v>43051</v>
      </c>
      <c r="H181" s="114">
        <f t="shared" si="167"/>
        <v>39520</v>
      </c>
      <c r="I181" s="114">
        <f t="shared" si="168"/>
        <v>2760</v>
      </c>
      <c r="J181" s="114">
        <f t="shared" si="168"/>
        <v>1840</v>
      </c>
      <c r="K181" s="15">
        <f t="shared" si="161"/>
        <v>44120</v>
      </c>
      <c r="L181" s="16">
        <v>39520</v>
      </c>
      <c r="M181" s="75">
        <v>2760</v>
      </c>
      <c r="N181" s="75">
        <v>1840</v>
      </c>
      <c r="O181" s="15">
        <f t="shared" si="162"/>
        <v>44120</v>
      </c>
      <c r="P181" s="15">
        <f t="shared" si="163"/>
        <v>0</v>
      </c>
      <c r="Q181" s="16"/>
      <c r="R181" s="16"/>
      <c r="S181" s="17">
        <f t="shared" si="164"/>
        <v>0</v>
      </c>
      <c r="T181" s="16"/>
      <c r="U181" s="16">
        <f t="shared" si="169"/>
        <v>2500</v>
      </c>
      <c r="V181" s="16">
        <v>380</v>
      </c>
      <c r="W181" s="16"/>
      <c r="X181" s="25">
        <v>19</v>
      </c>
      <c r="Y181" s="18">
        <v>2080</v>
      </c>
    </row>
    <row r="182" spans="1:26">
      <c r="A182" s="10">
        <v>162</v>
      </c>
      <c r="B182" s="10">
        <v>1625</v>
      </c>
      <c r="C182" s="11" t="s">
        <v>1634</v>
      </c>
      <c r="D182" s="63" t="s">
        <v>1626</v>
      </c>
      <c r="E182" s="142">
        <v>50000</v>
      </c>
      <c r="F182" s="143">
        <f t="shared" ref="F182" si="170">SUM(E182:E182)</f>
        <v>50000</v>
      </c>
      <c r="G182" s="117" t="s">
        <v>1680</v>
      </c>
      <c r="H182" s="114">
        <f t="shared" si="167"/>
        <v>39520</v>
      </c>
      <c r="I182" s="114">
        <f t="shared" si="168"/>
        <v>2808</v>
      </c>
      <c r="J182" s="114">
        <f t="shared" si="168"/>
        <v>1872</v>
      </c>
      <c r="K182" s="15">
        <f t="shared" si="161"/>
        <v>44200</v>
      </c>
      <c r="L182" s="16">
        <v>39520</v>
      </c>
      <c r="M182" s="75">
        <v>2808</v>
      </c>
      <c r="N182" s="75">
        <v>1872</v>
      </c>
      <c r="O182" s="15">
        <f t="shared" si="162"/>
        <v>44200</v>
      </c>
      <c r="P182" s="15">
        <f t="shared" si="163"/>
        <v>0</v>
      </c>
      <c r="Q182" s="16"/>
      <c r="R182" s="16"/>
      <c r="S182" s="17">
        <f t="shared" si="164"/>
        <v>0</v>
      </c>
      <c r="T182" s="16"/>
      <c r="U182" s="16">
        <f t="shared" si="169"/>
        <v>2500</v>
      </c>
      <c r="V182" s="16">
        <v>380</v>
      </c>
      <c r="W182" s="16"/>
      <c r="X182" s="25">
        <v>19</v>
      </c>
      <c r="Y182" s="18">
        <v>2080</v>
      </c>
    </row>
    <row r="183" spans="1:26">
      <c r="A183" s="10">
        <v>163</v>
      </c>
      <c r="B183" s="10">
        <v>1665</v>
      </c>
      <c r="C183" s="11" t="s">
        <v>1661</v>
      </c>
      <c r="D183" s="63" t="s">
        <v>1628</v>
      </c>
      <c r="E183" s="142">
        <v>60000</v>
      </c>
      <c r="F183" s="143">
        <f>SUM(E183:E183)</f>
        <v>60000</v>
      </c>
      <c r="G183" s="117" t="s">
        <v>1685</v>
      </c>
      <c r="H183" s="114">
        <f>Y183*X183</f>
        <v>32500</v>
      </c>
      <c r="I183" s="114">
        <f>M183</f>
        <v>2388</v>
      </c>
      <c r="J183" s="114">
        <f>N183</f>
        <v>1592</v>
      </c>
      <c r="K183" s="15">
        <f>H183+I183+J183</f>
        <v>36480</v>
      </c>
      <c r="L183" s="16">
        <v>32500</v>
      </c>
      <c r="M183" s="75">
        <v>2388</v>
      </c>
      <c r="N183" s="75">
        <v>1592</v>
      </c>
      <c r="O183" s="15">
        <f>L183+M183+N183</f>
        <v>36480</v>
      </c>
      <c r="P183" s="15">
        <f>H183-L183</f>
        <v>0</v>
      </c>
      <c r="Q183" s="16"/>
      <c r="R183" s="16"/>
      <c r="S183" s="17">
        <f>P183+Q183+R183</f>
        <v>0</v>
      </c>
      <c r="T183" s="16"/>
      <c r="U183" s="16">
        <f>F183/100*5</f>
        <v>3000</v>
      </c>
      <c r="V183" s="16">
        <v>260</v>
      </c>
      <c r="W183" s="16"/>
      <c r="X183" s="25">
        <v>13</v>
      </c>
      <c r="Y183" s="18">
        <v>2500</v>
      </c>
    </row>
    <row r="184" spans="1:26" s="86" customFormat="1" ht="18.75">
      <c r="A184" s="84"/>
      <c r="B184" s="84"/>
      <c r="C184" s="81" t="s">
        <v>1426</v>
      </c>
      <c r="D184" s="85"/>
      <c r="E184" s="175">
        <f>SUM(E180:E183)</f>
        <v>210000</v>
      </c>
      <c r="F184" s="175">
        <f t="shared" ref="F184:W184" si="171">SUM(F180:F183)</f>
        <v>210000</v>
      </c>
      <c r="G184" s="70">
        <f t="shared" si="171"/>
        <v>86132</v>
      </c>
      <c r="H184" s="70">
        <f t="shared" si="171"/>
        <v>151060</v>
      </c>
      <c r="I184" s="70">
        <f t="shared" si="171"/>
        <v>10998</v>
      </c>
      <c r="J184" s="70">
        <f t="shared" si="171"/>
        <v>7332</v>
      </c>
      <c r="K184" s="70">
        <f t="shared" si="171"/>
        <v>169390</v>
      </c>
      <c r="L184" s="70">
        <f t="shared" si="171"/>
        <v>151060</v>
      </c>
      <c r="M184" s="70">
        <f t="shared" si="171"/>
        <v>10998</v>
      </c>
      <c r="N184" s="70">
        <f t="shared" si="171"/>
        <v>7332</v>
      </c>
      <c r="O184" s="70">
        <f t="shared" si="171"/>
        <v>169390</v>
      </c>
      <c r="P184" s="70">
        <f t="shared" si="171"/>
        <v>0</v>
      </c>
      <c r="Q184" s="70">
        <f t="shared" si="171"/>
        <v>0</v>
      </c>
      <c r="R184" s="70">
        <f t="shared" si="171"/>
        <v>0</v>
      </c>
      <c r="S184" s="70">
        <f t="shared" si="171"/>
        <v>0</v>
      </c>
      <c r="T184" s="70">
        <f t="shared" si="171"/>
        <v>0</v>
      </c>
      <c r="U184" s="70">
        <f t="shared" si="171"/>
        <v>10500</v>
      </c>
      <c r="V184" s="70">
        <f t="shared" si="171"/>
        <v>1400</v>
      </c>
      <c r="W184" s="70">
        <f t="shared" si="171"/>
        <v>0</v>
      </c>
      <c r="X184" s="96"/>
    </row>
    <row r="185" spans="1:26" s="68" customFormat="1">
      <c r="A185" s="64">
        <v>164</v>
      </c>
      <c r="B185" s="64">
        <v>1706</v>
      </c>
      <c r="C185" s="65" t="s">
        <v>1778</v>
      </c>
      <c r="D185" s="141">
        <v>43111</v>
      </c>
      <c r="E185" s="142">
        <v>60000</v>
      </c>
      <c r="F185" s="142">
        <f>E185</f>
        <v>60000</v>
      </c>
      <c r="G185" s="141">
        <v>43232</v>
      </c>
      <c r="H185" s="142">
        <f>X185*Y185</f>
        <v>17500</v>
      </c>
      <c r="I185" s="142">
        <f>M185</f>
        <v>1686</v>
      </c>
      <c r="J185" s="142">
        <f>N185</f>
        <v>1124</v>
      </c>
      <c r="K185" s="209">
        <f>H185+I185+J185</f>
        <v>20310</v>
      </c>
      <c r="L185" s="142">
        <v>17500</v>
      </c>
      <c r="M185" s="142">
        <v>1686</v>
      </c>
      <c r="N185" s="142">
        <v>1124</v>
      </c>
      <c r="O185" s="209">
        <f>L185+M185+N185</f>
        <v>20310</v>
      </c>
      <c r="P185" s="209">
        <f>H185-L185</f>
        <v>0</v>
      </c>
      <c r="Q185" s="142"/>
      <c r="R185" s="142"/>
      <c r="S185" s="209">
        <f>P185+Q185+R185</f>
        <v>0</v>
      </c>
      <c r="T185" s="142"/>
      <c r="U185" s="142">
        <f>F185/100*5</f>
        <v>3000</v>
      </c>
      <c r="V185" s="142">
        <v>350</v>
      </c>
      <c r="W185" s="142"/>
      <c r="X185" s="18">
        <v>7</v>
      </c>
      <c r="Y185" s="18">
        <v>2500</v>
      </c>
      <c r="Z185" s="18"/>
    </row>
    <row r="186" spans="1:26" s="68" customFormat="1">
      <c r="A186" s="64">
        <v>165</v>
      </c>
      <c r="B186" s="64">
        <v>1708</v>
      </c>
      <c r="C186" s="65" t="s">
        <v>1390</v>
      </c>
      <c r="D186" s="141">
        <v>43111</v>
      </c>
      <c r="E186" s="142">
        <v>60000</v>
      </c>
      <c r="F186" s="142">
        <f t="shared" ref="F186:F190" si="172">E186</f>
        <v>60000</v>
      </c>
      <c r="G186" s="142" t="s">
        <v>1785</v>
      </c>
      <c r="H186" s="142">
        <f t="shared" ref="H186" si="173">X186*Y186</f>
        <v>17500</v>
      </c>
      <c r="I186" s="142">
        <f t="shared" ref="I186" si="174">M186</f>
        <v>1608</v>
      </c>
      <c r="J186" s="142">
        <f t="shared" ref="J186" si="175">N186</f>
        <v>1072</v>
      </c>
      <c r="K186" s="209">
        <f t="shared" ref="K186" si="176">H186+I186+J186</f>
        <v>20180</v>
      </c>
      <c r="L186" s="142">
        <v>17500</v>
      </c>
      <c r="M186" s="142">
        <v>1608</v>
      </c>
      <c r="N186" s="142">
        <v>1072</v>
      </c>
      <c r="O186" s="209">
        <f t="shared" ref="O186" si="177">L186+M186+N186</f>
        <v>20180</v>
      </c>
      <c r="P186" s="209">
        <f t="shared" ref="P186" si="178">H186-L186</f>
        <v>0</v>
      </c>
      <c r="Q186" s="142"/>
      <c r="R186" s="142"/>
      <c r="S186" s="209">
        <f t="shared" ref="S186:S190" si="179">P186+Q186+R186</f>
        <v>0</v>
      </c>
      <c r="T186" s="142"/>
      <c r="U186" s="142">
        <f t="shared" ref="U186:U190" si="180">F186/100*5</f>
        <v>3000</v>
      </c>
      <c r="V186" s="142">
        <v>140</v>
      </c>
      <c r="W186" s="142"/>
      <c r="X186" s="18">
        <v>7</v>
      </c>
      <c r="Y186" s="18">
        <v>2500</v>
      </c>
      <c r="Z186" s="18"/>
    </row>
    <row r="187" spans="1:26" s="68" customFormat="1">
      <c r="A187" s="64">
        <v>166</v>
      </c>
      <c r="B187" s="64">
        <v>1732</v>
      </c>
      <c r="C187" s="65" t="s">
        <v>1822</v>
      </c>
      <c r="D187" s="141">
        <v>43528</v>
      </c>
      <c r="E187" s="142">
        <v>60000</v>
      </c>
      <c r="F187" s="142">
        <f t="shared" si="172"/>
        <v>60000</v>
      </c>
      <c r="G187" s="142" t="s">
        <v>1838</v>
      </c>
      <c r="H187" s="142">
        <f t="shared" ref="H187:H190" si="181">X187*Y187</f>
        <v>5000</v>
      </c>
      <c r="I187" s="142">
        <f t="shared" ref="I187:I190" si="182">M187</f>
        <v>522</v>
      </c>
      <c r="J187" s="142">
        <f t="shared" ref="J187:J190" si="183">N187</f>
        <v>348</v>
      </c>
      <c r="K187" s="209">
        <f t="shared" ref="K187:K190" si="184">H187+I187+J187</f>
        <v>5870</v>
      </c>
      <c r="L187" s="142">
        <v>5000</v>
      </c>
      <c r="M187" s="142">
        <v>522</v>
      </c>
      <c r="N187" s="142">
        <v>348</v>
      </c>
      <c r="O187" s="209">
        <f t="shared" ref="O187:O190" si="185">L187+M187+N187</f>
        <v>5870</v>
      </c>
      <c r="P187" s="209">
        <f t="shared" ref="P187:P190" si="186">H187-L187</f>
        <v>0</v>
      </c>
      <c r="Q187" s="142"/>
      <c r="R187" s="142"/>
      <c r="S187" s="209">
        <f t="shared" si="179"/>
        <v>0</v>
      </c>
      <c r="T187" s="142"/>
      <c r="U187" s="142">
        <f t="shared" si="180"/>
        <v>3000</v>
      </c>
      <c r="V187" s="142">
        <v>40</v>
      </c>
      <c r="W187" s="142"/>
      <c r="X187" s="18">
        <v>2</v>
      </c>
      <c r="Y187" s="18">
        <v>2500</v>
      </c>
      <c r="Z187" s="18"/>
    </row>
    <row r="188" spans="1:26" s="68" customFormat="1">
      <c r="A188" s="64">
        <v>167</v>
      </c>
      <c r="B188" s="64">
        <v>1747</v>
      </c>
      <c r="C188" s="65" t="s">
        <v>1823</v>
      </c>
      <c r="D188" s="141" t="s">
        <v>1810</v>
      </c>
      <c r="E188" s="142">
        <v>60000</v>
      </c>
      <c r="F188" s="142">
        <f t="shared" si="172"/>
        <v>60000</v>
      </c>
      <c r="G188" s="142" t="s">
        <v>1839</v>
      </c>
      <c r="H188" s="142">
        <f t="shared" si="181"/>
        <v>2500</v>
      </c>
      <c r="I188" s="142">
        <f t="shared" si="182"/>
        <v>270</v>
      </c>
      <c r="J188" s="142">
        <f t="shared" si="183"/>
        <v>180</v>
      </c>
      <c r="K188" s="209">
        <f t="shared" si="184"/>
        <v>2950</v>
      </c>
      <c r="L188" s="142">
        <v>2500</v>
      </c>
      <c r="M188" s="142">
        <v>270</v>
      </c>
      <c r="N188" s="142">
        <v>180</v>
      </c>
      <c r="O188" s="209">
        <f t="shared" si="185"/>
        <v>2950</v>
      </c>
      <c r="P188" s="209">
        <f t="shared" si="186"/>
        <v>0</v>
      </c>
      <c r="Q188" s="142"/>
      <c r="R188" s="142"/>
      <c r="S188" s="209">
        <f t="shared" si="179"/>
        <v>0</v>
      </c>
      <c r="T188" s="142"/>
      <c r="U188" s="142">
        <f t="shared" si="180"/>
        <v>3000</v>
      </c>
      <c r="V188" s="142">
        <v>20</v>
      </c>
      <c r="W188" s="142"/>
      <c r="X188" s="18">
        <v>1</v>
      </c>
      <c r="Y188" s="18">
        <v>2500</v>
      </c>
      <c r="Z188" s="18"/>
    </row>
    <row r="189" spans="1:26" s="68" customFormat="1">
      <c r="A189" s="64">
        <v>168</v>
      </c>
      <c r="B189" s="64">
        <v>1749</v>
      </c>
      <c r="C189" s="65" t="s">
        <v>1361</v>
      </c>
      <c r="D189" s="141" t="s">
        <v>1810</v>
      </c>
      <c r="E189" s="142">
        <v>60000</v>
      </c>
      <c r="F189" s="142">
        <f t="shared" si="172"/>
        <v>60000</v>
      </c>
      <c r="G189" s="142" t="s">
        <v>1839</v>
      </c>
      <c r="H189" s="142">
        <f t="shared" si="181"/>
        <v>2500</v>
      </c>
      <c r="I189" s="142">
        <f t="shared" si="182"/>
        <v>270</v>
      </c>
      <c r="J189" s="142">
        <f t="shared" si="183"/>
        <v>180</v>
      </c>
      <c r="K189" s="209">
        <f t="shared" si="184"/>
        <v>2950</v>
      </c>
      <c r="L189" s="142">
        <v>2500</v>
      </c>
      <c r="M189" s="142">
        <v>270</v>
      </c>
      <c r="N189" s="142">
        <v>180</v>
      </c>
      <c r="O189" s="209">
        <f t="shared" si="185"/>
        <v>2950</v>
      </c>
      <c r="P189" s="209">
        <f t="shared" si="186"/>
        <v>0</v>
      </c>
      <c r="Q189" s="142"/>
      <c r="R189" s="142"/>
      <c r="S189" s="209">
        <f t="shared" si="179"/>
        <v>0</v>
      </c>
      <c r="T189" s="142"/>
      <c r="U189" s="142">
        <f t="shared" si="180"/>
        <v>3000</v>
      </c>
      <c r="V189" s="142">
        <v>20</v>
      </c>
      <c r="W189" s="142"/>
      <c r="X189" s="18">
        <v>1</v>
      </c>
      <c r="Y189" s="18">
        <v>2500</v>
      </c>
      <c r="Z189" s="18"/>
    </row>
    <row r="190" spans="1:26" s="68" customFormat="1">
      <c r="A190" s="64">
        <v>169</v>
      </c>
      <c r="B190" s="64">
        <v>1755</v>
      </c>
      <c r="C190" s="65" t="s">
        <v>627</v>
      </c>
      <c r="D190" s="97" t="s">
        <v>1810</v>
      </c>
      <c r="E190" s="142">
        <v>60000</v>
      </c>
      <c r="F190" s="142">
        <f t="shared" si="172"/>
        <v>60000</v>
      </c>
      <c r="G190" s="142" t="s">
        <v>1839</v>
      </c>
      <c r="H190" s="142">
        <f t="shared" si="181"/>
        <v>2500</v>
      </c>
      <c r="I190" s="142">
        <f t="shared" si="182"/>
        <v>288</v>
      </c>
      <c r="J190" s="142">
        <f t="shared" si="183"/>
        <v>192</v>
      </c>
      <c r="K190" s="209">
        <f t="shared" si="184"/>
        <v>2980</v>
      </c>
      <c r="L190" s="142">
        <v>2500</v>
      </c>
      <c r="M190" s="142">
        <v>288</v>
      </c>
      <c r="N190" s="142">
        <v>192</v>
      </c>
      <c r="O190" s="209">
        <f t="shared" si="185"/>
        <v>2980</v>
      </c>
      <c r="P190" s="209">
        <f t="shared" si="186"/>
        <v>0</v>
      </c>
      <c r="Q190" s="142"/>
      <c r="R190" s="142"/>
      <c r="S190" s="209">
        <f t="shared" si="179"/>
        <v>0</v>
      </c>
      <c r="T190" s="142"/>
      <c r="U190" s="142">
        <f t="shared" si="180"/>
        <v>3000</v>
      </c>
      <c r="V190" s="142">
        <v>20</v>
      </c>
      <c r="W190" s="142"/>
      <c r="X190" s="18">
        <v>1</v>
      </c>
      <c r="Y190" s="18">
        <v>2500</v>
      </c>
      <c r="Z190" s="18"/>
    </row>
    <row r="191" spans="1:26" s="68" customFormat="1">
      <c r="A191" s="80"/>
      <c r="B191" s="80"/>
      <c r="C191" s="94" t="s">
        <v>1748</v>
      </c>
      <c r="D191" s="82"/>
      <c r="E191" s="142">
        <f>SUM(E185:E190)</f>
        <v>360000</v>
      </c>
      <c r="F191" s="142">
        <f t="shared" ref="F191:W191" si="187">SUM(F185:F190)</f>
        <v>360000</v>
      </c>
      <c r="G191" s="69">
        <f t="shared" si="187"/>
        <v>43232</v>
      </c>
      <c r="H191" s="69">
        <f t="shared" si="187"/>
        <v>47500</v>
      </c>
      <c r="I191" s="69">
        <f t="shared" si="187"/>
        <v>4644</v>
      </c>
      <c r="J191" s="69">
        <f t="shared" si="187"/>
        <v>3096</v>
      </c>
      <c r="K191" s="69">
        <f t="shared" si="187"/>
        <v>55240</v>
      </c>
      <c r="L191" s="69">
        <f t="shared" si="187"/>
        <v>47500</v>
      </c>
      <c r="M191" s="69">
        <f t="shared" si="187"/>
        <v>4644</v>
      </c>
      <c r="N191" s="69">
        <f t="shared" si="187"/>
        <v>3096</v>
      </c>
      <c r="O191" s="69">
        <f t="shared" si="187"/>
        <v>55240</v>
      </c>
      <c r="P191" s="69">
        <f t="shared" si="187"/>
        <v>0</v>
      </c>
      <c r="Q191" s="69">
        <f t="shared" si="187"/>
        <v>0</v>
      </c>
      <c r="R191" s="69">
        <f t="shared" si="187"/>
        <v>0</v>
      </c>
      <c r="S191" s="69">
        <f t="shared" si="187"/>
        <v>0</v>
      </c>
      <c r="T191" s="69">
        <f t="shared" si="187"/>
        <v>0</v>
      </c>
      <c r="U191" s="69">
        <f t="shared" si="187"/>
        <v>18000</v>
      </c>
      <c r="V191" s="69">
        <f t="shared" si="187"/>
        <v>590</v>
      </c>
      <c r="W191" s="69">
        <f t="shared" si="187"/>
        <v>0</v>
      </c>
      <c r="X191" s="18"/>
      <c r="Y191" s="18"/>
      <c r="Z191" s="18"/>
    </row>
    <row r="192" spans="1:26">
      <c r="A192" s="80"/>
      <c r="B192" s="165"/>
      <c r="C192" s="94" t="s">
        <v>817</v>
      </c>
      <c r="D192" s="82"/>
      <c r="E192" s="175">
        <f>E33+E37+E40+E47+E70+E87+E99+E119+E129+E142+E149+E160+E173+E175+E179+E184+E191</f>
        <v>3867000</v>
      </c>
      <c r="F192" s="175">
        <f t="shared" ref="F192:W192" si="188">F33+F37+F40+F47+F70+F87+F99+F119+F129+F142+F149+F160+F173+F175+F179+F184+F191</f>
        <v>3867000</v>
      </c>
      <c r="G192" s="70">
        <f t="shared" si="188"/>
        <v>2386219</v>
      </c>
      <c r="H192" s="70">
        <f t="shared" si="188"/>
        <v>3495560</v>
      </c>
      <c r="I192" s="70">
        <f t="shared" si="188"/>
        <v>277401</v>
      </c>
      <c r="J192" s="70">
        <f t="shared" si="188"/>
        <v>138322</v>
      </c>
      <c r="K192" s="70">
        <f t="shared" si="188"/>
        <v>3911283</v>
      </c>
      <c r="L192" s="70">
        <f t="shared" si="188"/>
        <v>3422695</v>
      </c>
      <c r="M192" s="70">
        <f t="shared" si="188"/>
        <v>290135</v>
      </c>
      <c r="N192" s="70">
        <f t="shared" si="188"/>
        <v>143717</v>
      </c>
      <c r="O192" s="70">
        <f t="shared" si="188"/>
        <v>3856547</v>
      </c>
      <c r="P192" s="70">
        <f t="shared" si="188"/>
        <v>72865</v>
      </c>
      <c r="Q192" s="70">
        <f t="shared" si="188"/>
        <v>2880</v>
      </c>
      <c r="R192" s="70">
        <f t="shared" si="188"/>
        <v>1920</v>
      </c>
      <c r="S192" s="70">
        <f t="shared" si="188"/>
        <v>77665</v>
      </c>
      <c r="T192" s="70">
        <f t="shared" si="188"/>
        <v>0</v>
      </c>
      <c r="U192" s="70">
        <f t="shared" si="188"/>
        <v>175900</v>
      </c>
      <c r="V192" s="70">
        <f t="shared" si="188"/>
        <v>24530</v>
      </c>
      <c r="W192" s="70">
        <f t="shared" si="188"/>
        <v>0</v>
      </c>
    </row>
    <row r="194" spans="3:16">
      <c r="C194" s="135" t="s">
        <v>1691</v>
      </c>
      <c r="D194" s="114" t="s">
        <v>1665</v>
      </c>
      <c r="E194" s="142"/>
      <c r="F194" s="97"/>
      <c r="G194" s="133"/>
      <c r="H194" s="122"/>
      <c r="I194" s="140"/>
    </row>
    <row r="195" spans="3:16">
      <c r="D195" s="114">
        <v>303</v>
      </c>
      <c r="E195" s="142"/>
      <c r="F195" s="97"/>
      <c r="G195" s="137"/>
      <c r="H195" s="124"/>
      <c r="I195" s="140"/>
      <c r="P195" s="28" t="e">
        <f>#REF!+#REF!+#REF!+#REF!+P33+P37+#REF!+P40+P47+P70+P87+P99+P119+P129+P142+P149+P160+P173</f>
        <v>#REF!</v>
      </c>
    </row>
    <row r="196" spans="3:16">
      <c r="C196" s="385"/>
      <c r="D196" s="134" t="s">
        <v>667</v>
      </c>
      <c r="E196" s="175"/>
      <c r="F196" s="194"/>
      <c r="G196" s="139"/>
      <c r="H196" s="126"/>
      <c r="I196" s="140"/>
    </row>
    <row r="197" spans="3:16">
      <c r="C197" s="387"/>
      <c r="D197" s="114"/>
      <c r="E197" s="142"/>
      <c r="F197" s="97"/>
      <c r="G197" s="138"/>
      <c r="H197" s="128"/>
      <c r="I197" s="140"/>
    </row>
    <row r="198" spans="3:16">
      <c r="C198" s="72" t="s">
        <v>2</v>
      </c>
      <c r="D198" s="134">
        <f>F192</f>
        <v>3867000</v>
      </c>
      <c r="E198" s="174" t="s">
        <v>1689</v>
      </c>
      <c r="F198" s="97" t="s">
        <v>1688</v>
      </c>
      <c r="G198" s="214" t="s">
        <v>1690</v>
      </c>
      <c r="H198" s="214" t="s">
        <v>1692</v>
      </c>
      <c r="I198" s="214" t="s">
        <v>13</v>
      </c>
    </row>
    <row r="199" spans="3:16">
      <c r="C199" s="72" t="s">
        <v>1228</v>
      </c>
      <c r="D199" s="114">
        <f>H192</f>
        <v>3495560</v>
      </c>
      <c r="E199" s="142">
        <f>I192</f>
        <v>277401</v>
      </c>
      <c r="F199" s="97">
        <f>J192</f>
        <v>138322</v>
      </c>
      <c r="G199" s="214">
        <f>E199+F199</f>
        <v>415723</v>
      </c>
      <c r="H199" s="214">
        <f>U192</f>
        <v>175900</v>
      </c>
      <c r="I199" s="214">
        <f>V192</f>
        <v>24530</v>
      </c>
    </row>
    <row r="200" spans="3:16">
      <c r="C200" s="72" t="s">
        <v>1225</v>
      </c>
      <c r="D200" s="132">
        <f>L192</f>
        <v>3422695</v>
      </c>
      <c r="E200" s="142">
        <f>M192</f>
        <v>290135</v>
      </c>
      <c r="F200" s="97">
        <f>N192</f>
        <v>143717</v>
      </c>
      <c r="G200" s="214">
        <f>E200+F200</f>
        <v>433852</v>
      </c>
      <c r="H200" s="215"/>
      <c r="I200" s="215"/>
    </row>
    <row r="201" spans="3:16">
      <c r="C201" s="72" t="s">
        <v>1234</v>
      </c>
      <c r="D201" s="135">
        <f>SUM(P179,P184)</f>
        <v>0</v>
      </c>
      <c r="E201" s="28"/>
      <c r="F201" s="30"/>
      <c r="G201" s="128"/>
      <c r="H201" s="128"/>
      <c r="I201" s="140"/>
    </row>
    <row r="202" spans="3:16">
      <c r="C202" s="72" t="s">
        <v>1235</v>
      </c>
      <c r="D202" s="135">
        <f>SUM(P33,P87,P99,P129,P142,P149,P160)</f>
        <v>72865</v>
      </c>
      <c r="E202" s="28"/>
      <c r="F202" s="30"/>
      <c r="G202" s="128"/>
      <c r="H202" s="128"/>
      <c r="I202" s="140"/>
    </row>
    <row r="203" spans="3:16">
      <c r="C203" s="72" t="s">
        <v>1384</v>
      </c>
      <c r="D203" s="132">
        <f>D198-D199-D204</f>
        <v>371440</v>
      </c>
      <c r="E203" s="28"/>
      <c r="F203" s="30"/>
      <c r="G203" s="128"/>
      <c r="H203" s="128"/>
    </row>
    <row r="204" spans="3:16">
      <c r="C204" s="72" t="s">
        <v>1385</v>
      </c>
      <c r="D204" s="132"/>
      <c r="E204" s="28"/>
      <c r="F204" s="30"/>
      <c r="G204" s="128"/>
      <c r="H204" s="128"/>
    </row>
    <row r="205" spans="3:16">
      <c r="E205" s="28"/>
      <c r="F205" s="30"/>
    </row>
    <row r="206" spans="3:16">
      <c r="E206" s="28"/>
      <c r="F206" s="30"/>
    </row>
    <row r="207" spans="3:16">
      <c r="E207" s="28"/>
      <c r="F207" s="30"/>
    </row>
    <row r="208" spans="3:16">
      <c r="E208" s="28"/>
      <c r="F208" s="30"/>
      <c r="G208" s="28"/>
    </row>
    <row r="209" spans="3:7">
      <c r="E209" s="28"/>
      <c r="F209" s="30"/>
    </row>
    <row r="210" spans="3:7">
      <c r="D210" s="28"/>
      <c r="E210" s="28"/>
      <c r="F210" s="30"/>
      <c r="G210" s="28"/>
    </row>
    <row r="211" spans="3:7">
      <c r="E211" s="28"/>
      <c r="F211" s="30"/>
    </row>
    <row r="212" spans="3:7">
      <c r="E212" s="28"/>
      <c r="F212" s="30"/>
    </row>
    <row r="213" spans="3:7">
      <c r="E213" s="28"/>
      <c r="F213" s="30"/>
    </row>
    <row r="214" spans="3:7">
      <c r="C214" s="28"/>
      <c r="E214" s="28"/>
      <c r="F214" s="30"/>
    </row>
    <row r="215" spans="3:7">
      <c r="E215" s="28"/>
      <c r="F215" s="30"/>
    </row>
    <row r="216" spans="3:7">
      <c r="E216" s="28"/>
      <c r="F216" s="30"/>
    </row>
    <row r="217" spans="3:7">
      <c r="E217" s="28"/>
      <c r="F217" s="30"/>
    </row>
    <row r="218" spans="3:7">
      <c r="E218" s="28"/>
      <c r="F218" s="30"/>
    </row>
    <row r="219" spans="3:7">
      <c r="E219" s="28"/>
      <c r="F219" s="30"/>
    </row>
    <row r="220" spans="3:7">
      <c r="E220" s="28"/>
      <c r="F220" s="30"/>
    </row>
    <row r="221" spans="3:7">
      <c r="E221" s="28"/>
      <c r="F221" s="30"/>
    </row>
    <row r="222" spans="3:7">
      <c r="E222" s="28"/>
      <c r="F222" s="30"/>
    </row>
    <row r="223" spans="3:7">
      <c r="E223" s="28"/>
      <c r="F223" s="30"/>
    </row>
    <row r="224" spans="3:7">
      <c r="E224" s="28"/>
      <c r="F224" s="30"/>
    </row>
    <row r="225" spans="5:6">
      <c r="E225" s="28"/>
      <c r="F225" s="30"/>
    </row>
    <row r="226" spans="5:6">
      <c r="E226" s="28"/>
      <c r="F226" s="30"/>
    </row>
    <row r="227" spans="5:6">
      <c r="E227" s="28"/>
      <c r="F227" s="30"/>
    </row>
    <row r="228" spans="5:6">
      <c r="E228" s="28"/>
      <c r="F228" s="30"/>
    </row>
    <row r="229" spans="5:6">
      <c r="E229" s="28"/>
      <c r="F229" s="30"/>
    </row>
    <row r="230" spans="5:6">
      <c r="E230" s="28"/>
      <c r="F230" s="30"/>
    </row>
    <row r="231" spans="5:6">
      <c r="E231" s="28"/>
      <c r="F231" s="30"/>
    </row>
    <row r="232" spans="5:6">
      <c r="E232" s="28"/>
      <c r="F232" s="30"/>
    </row>
    <row r="233" spans="5:6">
      <c r="E233" s="28"/>
      <c r="F233" s="30"/>
    </row>
    <row r="234" spans="5:6">
      <c r="E234" s="28"/>
      <c r="F234" s="30"/>
    </row>
    <row r="235" spans="5:6">
      <c r="E235" s="28"/>
      <c r="F235" s="30"/>
    </row>
    <row r="236" spans="5:6">
      <c r="E236" s="28"/>
      <c r="F236" s="30"/>
    </row>
    <row r="237" spans="5:6">
      <c r="E237" s="28"/>
      <c r="F237" s="30"/>
    </row>
    <row r="238" spans="5:6">
      <c r="E238" s="28"/>
      <c r="F238" s="30"/>
    </row>
    <row r="239" spans="5:6">
      <c r="E239" s="28"/>
      <c r="F239" s="30"/>
    </row>
    <row r="240" spans="5:6">
      <c r="E240" s="28"/>
      <c r="F240" s="30"/>
    </row>
    <row r="241" spans="5:6">
      <c r="E241" s="28"/>
      <c r="F241" s="30"/>
    </row>
    <row r="242" spans="5:6">
      <c r="E242" s="28"/>
      <c r="F242" s="30"/>
    </row>
    <row r="243" spans="5:6">
      <c r="E243" s="28"/>
      <c r="F243" s="30"/>
    </row>
    <row r="244" spans="5:6">
      <c r="E244" s="28"/>
      <c r="F244" s="30"/>
    </row>
    <row r="245" spans="5:6">
      <c r="E245" s="28"/>
      <c r="F245" s="30"/>
    </row>
    <row r="246" spans="5:6">
      <c r="E246" s="28"/>
      <c r="F246" s="30"/>
    </row>
    <row r="247" spans="5:6">
      <c r="E247" s="28"/>
      <c r="F247" s="30"/>
    </row>
    <row r="248" spans="5:6">
      <c r="E248" s="28"/>
      <c r="F248" s="30"/>
    </row>
    <row r="249" spans="5:6">
      <c r="E249" s="28"/>
      <c r="F249" s="30"/>
    </row>
    <row r="250" spans="5:6">
      <c r="E250" s="28"/>
      <c r="F250" s="30"/>
    </row>
    <row r="251" spans="5:6">
      <c r="E251" s="28"/>
      <c r="F251" s="30"/>
    </row>
    <row r="252" spans="5:6">
      <c r="E252" s="28"/>
      <c r="F252" s="30"/>
    </row>
    <row r="253" spans="5:6">
      <c r="E253" s="28"/>
      <c r="F253" s="30"/>
    </row>
    <row r="254" spans="5:6">
      <c r="E254" s="28"/>
      <c r="F254" s="30"/>
    </row>
    <row r="255" spans="5:6">
      <c r="E255" s="28"/>
      <c r="F255" s="30"/>
    </row>
    <row r="256" spans="5:6">
      <c r="E256" s="28"/>
      <c r="F256" s="30"/>
    </row>
    <row r="257" spans="5:6">
      <c r="E257" s="28"/>
      <c r="F257" s="30"/>
    </row>
    <row r="258" spans="5:6">
      <c r="E258" s="28"/>
      <c r="F258" s="30"/>
    </row>
    <row r="259" spans="5:6">
      <c r="E259" s="28"/>
      <c r="F259" s="30"/>
    </row>
    <row r="260" spans="5:6">
      <c r="E260" s="28"/>
      <c r="F260" s="30"/>
    </row>
    <row r="261" spans="5:6">
      <c r="E261" s="28"/>
      <c r="F261" s="30"/>
    </row>
    <row r="262" spans="5:6">
      <c r="E262" s="28"/>
      <c r="F262" s="30"/>
    </row>
    <row r="263" spans="5:6">
      <c r="E263" s="28"/>
      <c r="F263" s="30"/>
    </row>
    <row r="264" spans="5:6">
      <c r="E264" s="28"/>
      <c r="F264" s="30"/>
    </row>
    <row r="265" spans="5:6">
      <c r="E265" s="28"/>
      <c r="F265" s="30"/>
    </row>
    <row r="266" spans="5:6">
      <c r="E266" s="28"/>
      <c r="F266" s="30"/>
    </row>
    <row r="267" spans="5:6">
      <c r="E267" s="28"/>
      <c r="F267" s="30"/>
    </row>
    <row r="268" spans="5:6">
      <c r="E268" s="28"/>
      <c r="F268" s="30"/>
    </row>
    <row r="269" spans="5:6">
      <c r="E269" s="28"/>
      <c r="F269" s="30"/>
    </row>
    <row r="270" spans="5:6">
      <c r="E270" s="28"/>
      <c r="F270" s="30"/>
    </row>
    <row r="271" spans="5:6">
      <c r="E271" s="28"/>
      <c r="F271" s="30"/>
    </row>
    <row r="272" spans="5:6">
      <c r="E272" s="28"/>
      <c r="F272" s="30"/>
    </row>
    <row r="273" spans="5:6">
      <c r="E273" s="28"/>
      <c r="F273" s="30"/>
    </row>
    <row r="274" spans="5:6">
      <c r="E274" s="28"/>
      <c r="F274" s="30"/>
    </row>
    <row r="275" spans="5:6">
      <c r="E275" s="28"/>
      <c r="F275" s="30"/>
    </row>
  </sheetData>
  <mergeCells count="29">
    <mergeCell ref="B40:D40"/>
    <mergeCell ref="C196:C197"/>
    <mergeCell ref="I3:I4"/>
    <mergeCell ref="J3:J4"/>
    <mergeCell ref="K3:K4"/>
    <mergeCell ref="R3:R4"/>
    <mergeCell ref="S3:S4"/>
    <mergeCell ref="L3:L4"/>
    <mergeCell ref="M3:M4"/>
    <mergeCell ref="N3:N4"/>
    <mergeCell ref="O3:O4"/>
    <mergeCell ref="P3:P4"/>
    <mergeCell ref="Q3:Q4"/>
    <mergeCell ref="A2:A4"/>
    <mergeCell ref="B1:W1"/>
    <mergeCell ref="B2:B4"/>
    <mergeCell ref="C2:C4"/>
    <mergeCell ref="D2:E2"/>
    <mergeCell ref="F2:F4"/>
    <mergeCell ref="G2:G4"/>
    <mergeCell ref="H2:K2"/>
    <mergeCell ref="L2:O2"/>
    <mergeCell ref="P2:S2"/>
    <mergeCell ref="T2:T4"/>
    <mergeCell ref="U2:U4"/>
    <mergeCell ref="V2:V4"/>
    <mergeCell ref="W2:W4"/>
    <mergeCell ref="D3:D4"/>
    <mergeCell ref="H3:H4"/>
  </mergeCells>
  <pageMargins left="0.5" right="0.5" top="0.75" bottom="0.75" header="0.3" footer="0.3"/>
  <pageSetup paperSize="5" scale="58" orientation="landscape" verticalDpi="0" r:id="rId1"/>
  <rowBreaks count="1" manualBreakCount="1">
    <brk id="174" max="22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A31"/>
  <sheetViews>
    <sheetView topLeftCell="A19" workbookViewId="0">
      <selection activeCell="C5" sqref="C5:E5"/>
    </sheetView>
  </sheetViews>
  <sheetFormatPr defaultRowHeight="15"/>
  <cols>
    <col min="2" max="2" width="20.7109375" customWidth="1"/>
    <col min="3" max="3" width="16.85546875" customWidth="1"/>
    <col min="4" max="4" width="17.28515625" customWidth="1"/>
    <col min="5" max="5" width="13.85546875" customWidth="1"/>
    <col min="6" max="6" width="14" customWidth="1"/>
    <col min="7" max="7" width="13.85546875" customWidth="1"/>
    <col min="8" max="8" width="12" customWidth="1"/>
    <col min="9" max="9" width="12.28515625" customWidth="1"/>
    <col min="10" max="10" width="10.140625" customWidth="1"/>
    <col min="11" max="11" width="10.140625" bestFit="1" customWidth="1"/>
    <col min="12" max="13" width="9.28515625" bestFit="1" customWidth="1"/>
    <col min="15" max="15" width="9.28515625" bestFit="1" customWidth="1"/>
    <col min="16" max="16" width="11.5703125" bestFit="1" customWidth="1"/>
    <col min="17" max="18" width="10.140625" bestFit="1" customWidth="1"/>
    <col min="19" max="20" width="9.28515625" bestFit="1" customWidth="1"/>
  </cols>
  <sheetData>
    <row r="1" spans="1:27" ht="27.75">
      <c r="A1" s="421" t="s">
        <v>1843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</row>
    <row r="3" spans="1:27" s="18" customFormat="1" ht="19.5">
      <c r="B3" s="31"/>
      <c r="C3" s="318" t="s">
        <v>1824</v>
      </c>
      <c r="D3" s="319" t="s">
        <v>1825</v>
      </c>
      <c r="E3" s="319" t="s">
        <v>1826</v>
      </c>
      <c r="F3" s="319" t="s">
        <v>1827</v>
      </c>
      <c r="G3" s="319" t="s">
        <v>1828</v>
      </c>
      <c r="H3" s="319" t="s">
        <v>1829</v>
      </c>
      <c r="I3" s="319" t="s">
        <v>1830</v>
      </c>
      <c r="J3" s="118" t="s">
        <v>1409</v>
      </c>
      <c r="K3" s="14">
        <v>1164</v>
      </c>
      <c r="L3" s="118">
        <v>496</v>
      </c>
      <c r="M3" s="28"/>
      <c r="N3" s="28"/>
      <c r="O3" s="29"/>
      <c r="P3" s="28"/>
      <c r="Q3" s="76"/>
      <c r="R3" s="77"/>
      <c r="S3" s="29"/>
      <c r="T3" s="28"/>
      <c r="U3" s="28"/>
      <c r="V3" s="28"/>
      <c r="W3" s="29"/>
      <c r="X3" s="28"/>
      <c r="Y3" s="28"/>
      <c r="Z3" s="28"/>
      <c r="AA3" s="28"/>
    </row>
    <row r="4" spans="1:27" s="18" customFormat="1" ht="19.5">
      <c r="B4" s="31"/>
      <c r="C4" s="118">
        <v>328</v>
      </c>
      <c r="D4" s="115">
        <v>153</v>
      </c>
      <c r="E4" s="115">
        <v>88</v>
      </c>
      <c r="F4" s="115">
        <f>SUM(C4:E4)</f>
        <v>569</v>
      </c>
      <c r="G4" s="115">
        <v>700</v>
      </c>
      <c r="H4" s="115">
        <v>319</v>
      </c>
      <c r="I4" s="115">
        <v>169</v>
      </c>
      <c r="J4" s="118">
        <f>SUM(G4:I4)</f>
        <v>1188</v>
      </c>
      <c r="K4" s="435">
        <f>F4+J4</f>
        <v>1757</v>
      </c>
      <c r="L4" s="436"/>
      <c r="M4" s="28">
        <f>'প্রাঃ-১ম'!A354+'প্রা-২য়'!A179+'প্রাঃ-৩য়'!A110+'অপ্রাঃ-১ম'!A727+'অপ্রাঃ-২য়'!A345+'অপ্রাঃ-৩য়'!A190</f>
        <v>1757</v>
      </c>
      <c r="N4" s="28"/>
      <c r="O4" s="29"/>
      <c r="P4" s="28"/>
      <c r="Q4" s="76"/>
      <c r="R4" s="77"/>
      <c r="S4" s="29"/>
      <c r="T4" s="28" t="e">
        <f>#REF!+#REF!+#REF!+#REF!+#REF!+#REF!+#REF!+#REF!+#REF!+#REF!+#REF!+#REF!+#REF!+#REF!+#REF!+#REF!+#REF!+#REF!</f>
        <v>#REF!</v>
      </c>
      <c r="U4" s="28"/>
      <c r="V4" s="28"/>
      <c r="W4" s="29"/>
      <c r="X4" s="28"/>
      <c r="Y4" s="28"/>
      <c r="Z4" s="28"/>
      <c r="AA4" s="28"/>
    </row>
    <row r="5" spans="1:27" s="18" customFormat="1" ht="19.5">
      <c r="B5" s="11"/>
      <c r="C5" s="437" t="s">
        <v>1226</v>
      </c>
      <c r="D5" s="437"/>
      <c r="E5" s="437"/>
      <c r="F5" s="438" t="s">
        <v>9</v>
      </c>
      <c r="G5" s="440" t="s">
        <v>1227</v>
      </c>
      <c r="H5" s="441"/>
      <c r="I5" s="442"/>
      <c r="J5" s="443" t="s">
        <v>9</v>
      </c>
      <c r="K5" s="445" t="s">
        <v>1230</v>
      </c>
      <c r="L5" s="446"/>
      <c r="M5" s="28"/>
      <c r="N5" s="28"/>
      <c r="O5" s="29"/>
      <c r="P5" s="28"/>
      <c r="Q5" s="76"/>
      <c r="R5" s="77"/>
      <c r="S5" s="29"/>
      <c r="T5" s="28" t="e">
        <f>#REF!+#REF!+#REF!</f>
        <v>#REF!</v>
      </c>
      <c r="U5" s="28"/>
      <c r="V5" s="28"/>
      <c r="W5" s="29"/>
      <c r="X5" s="28"/>
      <c r="Y5" s="28"/>
      <c r="Z5" s="28"/>
      <c r="AA5" s="28"/>
    </row>
    <row r="6" spans="1:27" s="18" customFormat="1" ht="19.5">
      <c r="B6" s="385" t="s">
        <v>2</v>
      </c>
      <c r="C6" s="119" t="s">
        <v>540</v>
      </c>
      <c r="D6" s="24" t="s">
        <v>543</v>
      </c>
      <c r="E6" s="24" t="s">
        <v>667</v>
      </c>
      <c r="F6" s="439"/>
      <c r="G6" s="24" t="s">
        <v>540</v>
      </c>
      <c r="H6" s="24" t="s">
        <v>543</v>
      </c>
      <c r="I6" s="24" t="s">
        <v>667</v>
      </c>
      <c r="J6" s="444"/>
      <c r="K6" s="447"/>
      <c r="L6" s="448"/>
      <c r="M6" s="28"/>
      <c r="N6" s="28"/>
      <c r="O6" s="29"/>
      <c r="P6" s="28"/>
      <c r="Q6" s="76"/>
      <c r="R6" s="77"/>
      <c r="S6" s="29"/>
      <c r="T6" s="28"/>
      <c r="U6" s="28"/>
      <c r="V6" s="28"/>
      <c r="W6" s="29"/>
      <c r="X6" s="28"/>
      <c r="Y6" s="28"/>
      <c r="Z6" s="28"/>
      <c r="AA6" s="28"/>
    </row>
    <row r="7" spans="1:27" s="18" customFormat="1" ht="19.5">
      <c r="B7" s="387"/>
      <c r="C7" s="118">
        <f>'প্রাঃ-১ম'!E356</f>
        <v>11111000</v>
      </c>
      <c r="D7" s="115">
        <f>'প্রা-২য়'!E181</f>
        <v>5336000</v>
      </c>
      <c r="E7" s="115">
        <f>'প্রাঃ-৩য়'!E112</f>
        <v>3952000</v>
      </c>
      <c r="F7" s="41">
        <f>E7+D7+C7</f>
        <v>20399000</v>
      </c>
      <c r="G7" s="115">
        <f>'অপ্রাঃ-১ম'!E729</f>
        <v>11654200</v>
      </c>
      <c r="H7" s="115">
        <f>'অপ্রাঃ-২য়'!E347</f>
        <v>5904000</v>
      </c>
      <c r="I7" s="115">
        <f>'অপ্রাঃ-৩য়'!E192</f>
        <v>3867000</v>
      </c>
      <c r="J7" s="118">
        <f>SUM(G7:I7)</f>
        <v>21425200</v>
      </c>
      <c r="K7" s="422">
        <f>J7+F7</f>
        <v>41824200</v>
      </c>
      <c r="L7" s="423"/>
      <c r="M7" s="28"/>
      <c r="N7" s="28"/>
      <c r="O7" s="29"/>
      <c r="P7" s="28"/>
      <c r="Q7" s="76"/>
      <c r="R7" s="77"/>
      <c r="S7" s="29"/>
      <c r="T7" s="28"/>
      <c r="U7" s="28"/>
      <c r="V7" s="28"/>
      <c r="W7" s="29"/>
      <c r="X7" s="28"/>
      <c r="Y7" s="28"/>
      <c r="Z7" s="28"/>
      <c r="AA7" s="28"/>
    </row>
    <row r="8" spans="1:27" s="18" customFormat="1" ht="19.5">
      <c r="B8" s="385" t="s">
        <v>1228</v>
      </c>
      <c r="C8" s="119" t="s">
        <v>540</v>
      </c>
      <c r="D8" s="24" t="s">
        <v>543</v>
      </c>
      <c r="E8" s="24" t="s">
        <v>667</v>
      </c>
      <c r="F8" s="24"/>
      <c r="G8" s="24" t="s">
        <v>540</v>
      </c>
      <c r="H8" s="24" t="s">
        <v>543</v>
      </c>
      <c r="I8" s="24" t="s">
        <v>667</v>
      </c>
      <c r="J8" s="118"/>
      <c r="K8" s="422"/>
      <c r="L8" s="423"/>
      <c r="M8" s="28"/>
      <c r="N8" s="28"/>
      <c r="O8" s="29"/>
      <c r="P8" s="28"/>
      <c r="Q8" s="76"/>
      <c r="R8" s="77"/>
      <c r="S8" s="29"/>
      <c r="T8" s="28"/>
      <c r="U8" s="28"/>
      <c r="V8" s="28"/>
      <c r="W8" s="29"/>
      <c r="X8" s="28"/>
      <c r="Y8" s="28"/>
      <c r="Z8" s="28"/>
      <c r="AA8" s="28"/>
    </row>
    <row r="9" spans="1:27" s="18" customFormat="1" ht="19.5">
      <c r="B9" s="387"/>
      <c r="C9" s="118">
        <f>'প্রাঃ-১ম'!H356</f>
        <v>9406380</v>
      </c>
      <c r="D9" s="118">
        <f>'প্রা-২য়'!H181</f>
        <v>4946820</v>
      </c>
      <c r="E9" s="118">
        <f>'প্রাঃ-৩য়'!H112</f>
        <v>3495140</v>
      </c>
      <c r="F9" s="115">
        <f>E9+D9+C9</f>
        <v>17848340</v>
      </c>
      <c r="G9" s="115">
        <f>'অপ্রাঃ-১ম'!H729</f>
        <v>9742240</v>
      </c>
      <c r="H9" s="115">
        <f>'অপ্রাঃ-২য়'!H347</f>
        <v>5581240</v>
      </c>
      <c r="I9" s="115">
        <f>'অপ্রাঃ-৩য়'!H192</f>
        <v>3495560</v>
      </c>
      <c r="J9" s="118">
        <f t="shared" ref="J9:J17" si="0">SUM(G9:I9)</f>
        <v>18819040</v>
      </c>
      <c r="K9" s="422">
        <f>F9+J9</f>
        <v>36667380</v>
      </c>
      <c r="L9" s="423"/>
      <c r="M9" s="28"/>
      <c r="N9" s="28"/>
      <c r="O9" s="29"/>
      <c r="P9" s="28"/>
      <c r="Q9" s="76"/>
      <c r="R9" s="77"/>
      <c r="S9" s="29"/>
      <c r="T9" s="28"/>
      <c r="U9" s="28"/>
      <c r="V9" s="28"/>
      <c r="W9" s="29"/>
      <c r="X9" s="28"/>
      <c r="Y9" s="28"/>
      <c r="Z9" s="28"/>
      <c r="AA9" s="28"/>
    </row>
    <row r="10" spans="1:27" s="18" customFormat="1" ht="19.5">
      <c r="B10" s="385" t="s">
        <v>1225</v>
      </c>
      <c r="C10" s="118" t="s">
        <v>540</v>
      </c>
      <c r="D10" s="115" t="s">
        <v>543</v>
      </c>
      <c r="E10" s="115" t="s">
        <v>667</v>
      </c>
      <c r="F10" s="115"/>
      <c r="G10" s="115"/>
      <c r="H10" s="115"/>
      <c r="I10" s="115"/>
      <c r="J10" s="118"/>
      <c r="K10" s="422"/>
      <c r="L10" s="423"/>
      <c r="M10" s="28"/>
      <c r="N10" s="28"/>
      <c r="O10" s="29"/>
      <c r="P10" s="28"/>
      <c r="Q10" s="76"/>
      <c r="R10" s="77"/>
      <c r="S10" s="29"/>
      <c r="T10" s="28"/>
      <c r="U10" s="28"/>
      <c r="V10" s="28"/>
      <c r="W10" s="29"/>
      <c r="X10" s="28"/>
      <c r="Y10" s="28"/>
      <c r="Z10" s="28"/>
      <c r="AA10" s="28"/>
    </row>
    <row r="11" spans="1:27" s="18" customFormat="1" ht="19.5">
      <c r="B11" s="387"/>
      <c r="C11" s="118">
        <f>'প্রাঃ-১ম'!L356</f>
        <v>9143423</v>
      </c>
      <c r="D11" s="115">
        <f>'প্রা-২য়'!L181</f>
        <v>4835544</v>
      </c>
      <c r="E11" s="115">
        <f>'প্রাঃ-৩য়'!L112</f>
        <v>3462190</v>
      </c>
      <c r="F11" s="115">
        <f t="shared" ref="F11:F17" si="1">SUM(C11:E11)</f>
        <v>17441157</v>
      </c>
      <c r="G11" s="115">
        <f>'অপ্রাঃ-১ম'!L729</f>
        <v>9430967</v>
      </c>
      <c r="H11" s="115">
        <f>'অপ্রাঃ-২য়'!L347</f>
        <v>5443021</v>
      </c>
      <c r="I11" s="115">
        <f>'অপ্রাঃ-৩য়'!L192</f>
        <v>3422695</v>
      </c>
      <c r="J11" s="118">
        <f t="shared" si="0"/>
        <v>18296683</v>
      </c>
      <c r="K11" s="422">
        <f t="shared" ref="K11:K17" si="2">J11+F11</f>
        <v>35737840</v>
      </c>
      <c r="L11" s="423"/>
      <c r="M11" s="28"/>
      <c r="N11" s="28"/>
      <c r="O11" s="29"/>
      <c r="P11" s="28"/>
      <c r="Q11" s="76"/>
      <c r="R11" s="77"/>
      <c r="S11" s="29"/>
      <c r="T11" s="28"/>
      <c r="U11" s="28"/>
      <c r="V11" s="28"/>
      <c r="W11" s="29"/>
      <c r="X11" s="28"/>
      <c r="Y11" s="28"/>
      <c r="Z11" s="28"/>
      <c r="AA11" s="28"/>
    </row>
    <row r="12" spans="1:27" s="18" customFormat="1" ht="19.5">
      <c r="B12" s="211" t="s">
        <v>1786</v>
      </c>
      <c r="C12" s="211">
        <f>'প্রাঃ-১ম'!G362</f>
        <v>1177210</v>
      </c>
      <c r="D12" s="212">
        <f>'প্রা-২য়'!G187</f>
        <v>623639</v>
      </c>
      <c r="E12" s="212">
        <f>'প্রাঃ-৩য়'!G118</f>
        <v>420441</v>
      </c>
      <c r="F12" s="212">
        <f>SUM(C12:E12)</f>
        <v>2221290</v>
      </c>
      <c r="G12" s="212">
        <f>'অপ্রাঃ-১ম'!G735</f>
        <v>1310105</v>
      </c>
      <c r="H12" s="212">
        <f>'অপ্রাঃ-২য়'!G353</f>
        <v>768489</v>
      </c>
      <c r="I12" s="212">
        <f>'অপ্রাঃ-৩য়'!G199</f>
        <v>415723</v>
      </c>
      <c r="J12" s="211">
        <f>SUM(G12:I12)</f>
        <v>2494317</v>
      </c>
      <c r="K12" s="422">
        <f>F12+J12</f>
        <v>4715607</v>
      </c>
      <c r="L12" s="423"/>
      <c r="M12" s="28"/>
      <c r="N12" s="28"/>
      <c r="O12" s="29"/>
      <c r="P12" s="28"/>
      <c r="Q12" s="76"/>
      <c r="R12" s="77"/>
      <c r="S12" s="29"/>
      <c r="T12" s="28"/>
      <c r="U12" s="28"/>
      <c r="V12" s="28"/>
      <c r="W12" s="29"/>
      <c r="X12" s="28"/>
      <c r="Y12" s="28"/>
      <c r="Z12" s="28"/>
      <c r="AA12" s="28"/>
    </row>
    <row r="13" spans="1:27" s="18" customFormat="1" ht="19.5">
      <c r="B13" s="211" t="s">
        <v>1787</v>
      </c>
      <c r="C13" s="211">
        <f>'প্রাঃ-১ম'!G363</f>
        <v>1191745</v>
      </c>
      <c r="D13" s="212">
        <f>'প্রা-২য়'!G188</f>
        <v>634391</v>
      </c>
      <c r="E13" s="212">
        <f>'প্রাঃ-৩য়'!G119</f>
        <v>423148</v>
      </c>
      <c r="F13" s="212">
        <f>SUM(C13:E13)</f>
        <v>2249284</v>
      </c>
      <c r="G13" s="212">
        <f>'অপ্রাঃ-১ম'!G736</f>
        <v>1346362</v>
      </c>
      <c r="H13" s="212">
        <f>'অপ্রাঃ-২য়'!G354</f>
        <v>788623</v>
      </c>
      <c r="I13" s="212">
        <f>'অপ্রাঃ-৩য়'!G200</f>
        <v>433852</v>
      </c>
      <c r="J13" s="211">
        <f>SUM(G13:I13)</f>
        <v>2568837</v>
      </c>
      <c r="K13" s="422">
        <f>F13+J13</f>
        <v>4818121</v>
      </c>
      <c r="L13" s="423"/>
      <c r="M13" s="28"/>
      <c r="N13" s="28"/>
      <c r="O13" s="29"/>
      <c r="P13" s="28"/>
      <c r="Q13" s="76"/>
      <c r="R13" s="77"/>
      <c r="S13" s="29"/>
      <c r="T13" s="28"/>
      <c r="U13" s="28"/>
      <c r="V13" s="28"/>
      <c r="W13" s="29"/>
      <c r="X13" s="28"/>
      <c r="Y13" s="28"/>
      <c r="Z13" s="28"/>
      <c r="AA13" s="28"/>
    </row>
    <row r="14" spans="1:27" s="18" customFormat="1" ht="19.5">
      <c r="B14" s="385" t="s">
        <v>1234</v>
      </c>
      <c r="C14" s="118" t="s">
        <v>540</v>
      </c>
      <c r="D14" s="115" t="s">
        <v>543</v>
      </c>
      <c r="E14" s="115" t="s">
        <v>667</v>
      </c>
      <c r="F14" s="115"/>
      <c r="G14" s="115" t="s">
        <v>540</v>
      </c>
      <c r="H14" s="115" t="s">
        <v>543</v>
      </c>
      <c r="I14" s="115" t="s">
        <v>667</v>
      </c>
      <c r="J14" s="118"/>
      <c r="K14" s="422"/>
      <c r="L14" s="423"/>
      <c r="M14" s="28"/>
      <c r="N14" s="28"/>
      <c r="O14" s="29"/>
      <c r="P14" s="28"/>
      <c r="Q14" s="76"/>
      <c r="R14" s="77"/>
      <c r="S14" s="29"/>
      <c r="T14" s="28"/>
      <c r="U14" s="28"/>
      <c r="V14" s="28"/>
      <c r="W14" s="29"/>
      <c r="X14" s="28"/>
      <c r="Y14" s="28"/>
      <c r="Z14" s="28"/>
      <c r="AA14" s="28"/>
    </row>
    <row r="15" spans="1:27" s="18" customFormat="1" ht="19.5">
      <c r="B15" s="387"/>
      <c r="C15" s="118">
        <f>'প্রাঃ-১ম'!D364</f>
        <v>94240</v>
      </c>
      <c r="D15" s="115">
        <f>'প্রা-২য়'!D189</f>
        <v>3000</v>
      </c>
      <c r="E15" s="115">
        <f>'প্রাঃ-৩য়'!D120</f>
        <v>0</v>
      </c>
      <c r="F15" s="115">
        <f t="shared" si="1"/>
        <v>97240</v>
      </c>
      <c r="G15" s="115">
        <f>'অপ্রাঃ-১ম'!D737</f>
        <v>29630</v>
      </c>
      <c r="H15" s="115">
        <f>'অপ্রাঃ-২য়'!D355</f>
        <v>0</v>
      </c>
      <c r="I15" s="115">
        <f>'অপ্রাঃ-৩য়'!D201</f>
        <v>0</v>
      </c>
      <c r="J15" s="118">
        <f t="shared" si="0"/>
        <v>29630</v>
      </c>
      <c r="K15" s="422">
        <f t="shared" si="2"/>
        <v>126870</v>
      </c>
      <c r="L15" s="423"/>
      <c r="M15" s="28"/>
      <c r="N15" s="28"/>
      <c r="O15" s="29"/>
      <c r="P15" s="28"/>
      <c r="Q15" s="76"/>
      <c r="R15" s="77"/>
      <c r="S15" s="29"/>
      <c r="T15" s="28"/>
      <c r="U15" s="28"/>
      <c r="V15" s="28"/>
      <c r="W15" s="29"/>
      <c r="X15" s="28"/>
      <c r="Y15" s="28"/>
      <c r="Z15" s="28"/>
      <c r="AA15" s="28"/>
    </row>
    <row r="16" spans="1:27" s="18" customFormat="1" ht="19.5">
      <c r="B16" s="385" t="s">
        <v>1235</v>
      </c>
      <c r="C16" s="118" t="s">
        <v>540</v>
      </c>
      <c r="D16" s="115" t="s">
        <v>543</v>
      </c>
      <c r="E16" s="115" t="s">
        <v>667</v>
      </c>
      <c r="F16" s="115"/>
      <c r="G16" s="115" t="s">
        <v>540</v>
      </c>
      <c r="H16" s="115" t="s">
        <v>543</v>
      </c>
      <c r="I16" s="115" t="s">
        <v>667</v>
      </c>
      <c r="J16" s="118"/>
      <c r="K16" s="422"/>
      <c r="L16" s="423"/>
      <c r="M16" s="28"/>
      <c r="N16" s="28"/>
      <c r="O16" s="29"/>
      <c r="P16" s="28"/>
      <c r="Q16" s="76"/>
      <c r="R16" s="77"/>
      <c r="S16" s="29"/>
      <c r="T16" s="28"/>
      <c r="U16" s="28"/>
      <c r="V16" s="28"/>
      <c r="W16" s="29"/>
      <c r="X16" s="28"/>
      <c r="Y16" s="28"/>
      <c r="Z16" s="28"/>
      <c r="AA16" s="28"/>
    </row>
    <row r="17" spans="1:27" s="18" customFormat="1" ht="19.5">
      <c r="B17" s="387"/>
      <c r="C17" s="118">
        <f>'প্রাঃ-১ম'!D365</f>
        <v>168717</v>
      </c>
      <c r="D17" s="115">
        <f>'প্রা-২য়'!D190</f>
        <v>108276</v>
      </c>
      <c r="E17" s="115">
        <f>'প্রাঃ-৩য়'!D121</f>
        <v>32950</v>
      </c>
      <c r="F17" s="115">
        <f t="shared" si="1"/>
        <v>309943</v>
      </c>
      <c r="G17" s="115">
        <f>'অপ্রাঃ-১ম'!D738</f>
        <v>281643</v>
      </c>
      <c r="H17" s="115">
        <f>'অপ্রাঃ-২য়'!D356</f>
        <v>138219</v>
      </c>
      <c r="I17" s="115">
        <f>'অপ্রাঃ-৩য়'!D202</f>
        <v>72865</v>
      </c>
      <c r="J17" s="118">
        <f t="shared" si="0"/>
        <v>492727</v>
      </c>
      <c r="K17" s="422">
        <f t="shared" si="2"/>
        <v>802670</v>
      </c>
      <c r="L17" s="423"/>
      <c r="M17" s="28"/>
      <c r="N17" s="28"/>
      <c r="O17" s="29"/>
      <c r="P17" s="28"/>
      <c r="Q17" s="76"/>
      <c r="R17" s="77"/>
      <c r="S17" s="29"/>
      <c r="T17" s="28"/>
      <c r="U17" s="28"/>
      <c r="V17" s="28"/>
      <c r="W17" s="29"/>
      <c r="X17" s="28"/>
      <c r="Y17" s="28"/>
      <c r="Z17" s="28"/>
      <c r="AA17" s="28"/>
    </row>
    <row r="18" spans="1:27" s="18" customFormat="1" ht="19.5">
      <c r="B18" s="385" t="s">
        <v>1384</v>
      </c>
      <c r="C18" s="118" t="s">
        <v>540</v>
      </c>
      <c r="D18" s="115" t="s">
        <v>543</v>
      </c>
      <c r="E18" s="115" t="s">
        <v>667</v>
      </c>
      <c r="F18" s="115"/>
      <c r="G18" s="115" t="s">
        <v>540</v>
      </c>
      <c r="H18" s="115" t="s">
        <v>543</v>
      </c>
      <c r="I18" s="115" t="s">
        <v>667</v>
      </c>
      <c r="J18" s="118"/>
      <c r="K18" s="422"/>
      <c r="L18" s="423"/>
      <c r="M18" s="28"/>
      <c r="N18" s="28"/>
      <c r="O18" s="29"/>
      <c r="P18" s="28"/>
      <c r="Q18" s="76"/>
      <c r="R18" s="77"/>
      <c r="S18" s="29"/>
      <c r="T18" s="28"/>
      <c r="U18" s="28"/>
      <c r="V18" s="28"/>
      <c r="W18" s="29"/>
      <c r="X18" s="28"/>
      <c r="Y18" s="28"/>
      <c r="Z18" s="28"/>
      <c r="AA18" s="28"/>
    </row>
    <row r="19" spans="1:27" s="18" customFormat="1" ht="19.5">
      <c r="B19" s="387"/>
      <c r="C19" s="118">
        <f>C7-C9-C21</f>
        <v>1344620</v>
      </c>
      <c r="D19" s="211">
        <f>D7-D9-D21</f>
        <v>389180</v>
      </c>
      <c r="E19" s="211">
        <f>E7-E9-E21</f>
        <v>456860</v>
      </c>
      <c r="F19" s="115">
        <f t="shared" ref="F19" si="3">SUM(C19:E19)</f>
        <v>2190660</v>
      </c>
      <c r="G19" s="115">
        <f>G7-G9-G21</f>
        <v>1031960</v>
      </c>
      <c r="H19" s="212">
        <f>H7-H9-H21</f>
        <v>322760</v>
      </c>
      <c r="I19" s="212">
        <f>I7-I9-I21</f>
        <v>371440</v>
      </c>
      <c r="J19" s="212">
        <f>J7-J9-J21</f>
        <v>1726160</v>
      </c>
      <c r="K19" s="422">
        <f t="shared" ref="K19" si="4">J19+F19</f>
        <v>3916820</v>
      </c>
      <c r="L19" s="423"/>
      <c r="M19" s="28"/>
      <c r="N19" s="28"/>
      <c r="O19" s="29"/>
      <c r="P19" s="28"/>
      <c r="Q19" s="76"/>
      <c r="R19" s="77"/>
      <c r="S19" s="29"/>
      <c r="T19" s="28"/>
      <c r="U19" s="28"/>
      <c r="V19" s="28"/>
      <c r="W19" s="29"/>
      <c r="X19" s="28"/>
      <c r="Y19" s="28"/>
      <c r="Z19" s="28"/>
      <c r="AA19" s="28"/>
    </row>
    <row r="20" spans="1:27" s="18" customFormat="1" ht="19.5">
      <c r="B20" s="385" t="s">
        <v>1385</v>
      </c>
      <c r="C20" s="118" t="s">
        <v>540</v>
      </c>
      <c r="D20" s="115" t="s">
        <v>543</v>
      </c>
      <c r="E20" s="115" t="s">
        <v>667</v>
      </c>
      <c r="F20" s="115"/>
      <c r="G20" s="115" t="s">
        <v>540</v>
      </c>
      <c r="H20" s="115" t="s">
        <v>543</v>
      </c>
      <c r="I20" s="115" t="s">
        <v>667</v>
      </c>
      <c r="J20" s="118"/>
      <c r="K20" s="422"/>
      <c r="L20" s="423"/>
      <c r="M20" s="28"/>
      <c r="N20" s="28"/>
      <c r="O20" s="29"/>
      <c r="P20" s="28"/>
      <c r="Q20" s="76"/>
      <c r="R20" s="77"/>
      <c r="S20" s="29"/>
      <c r="T20" s="28"/>
      <c r="U20" s="28"/>
      <c r="V20" s="28"/>
      <c r="W20" s="29"/>
      <c r="X20" s="28"/>
      <c r="Y20" s="28"/>
      <c r="Z20" s="28"/>
      <c r="AA20" s="28"/>
    </row>
    <row r="21" spans="1:27" s="18" customFormat="1" ht="19.5">
      <c r="B21" s="387"/>
      <c r="C21" s="118">
        <f>'প্রাঃ-১ম'!D367</f>
        <v>360000</v>
      </c>
      <c r="D21" s="118">
        <f>'প্রা-২য়'!D192</f>
        <v>0</v>
      </c>
      <c r="E21" s="118">
        <f>'প্রাঃ-৩য়'!D123</f>
        <v>0</v>
      </c>
      <c r="F21" s="115">
        <f t="shared" ref="F21" si="5">SUM(C21:E21)</f>
        <v>360000</v>
      </c>
      <c r="G21" s="115">
        <f>'অপ্রাঃ-১ম'!D740</f>
        <v>880000</v>
      </c>
      <c r="H21" s="115">
        <f>'অপ্রাঃ-২য়'!D358</f>
        <v>0</v>
      </c>
      <c r="I21" s="115">
        <f>'অপ্রাঃ-৩য়'!D204</f>
        <v>0</v>
      </c>
      <c r="J21" s="118">
        <f t="shared" ref="J21" si="6">SUM(G21:I21)</f>
        <v>880000</v>
      </c>
      <c r="K21" s="422">
        <f t="shared" ref="K21" si="7">J21+F21</f>
        <v>1240000</v>
      </c>
      <c r="L21" s="423"/>
      <c r="M21" s="28"/>
      <c r="N21" s="28"/>
      <c r="O21" s="29"/>
      <c r="P21" s="28"/>
      <c r="Q21" s="76"/>
      <c r="R21" s="77"/>
      <c r="S21" s="29"/>
      <c r="T21" s="28"/>
      <c r="U21" s="28"/>
      <c r="V21" s="28"/>
      <c r="W21" s="29"/>
      <c r="X21" s="28"/>
      <c r="Y21" s="28"/>
      <c r="Z21" s="28"/>
      <c r="AA21" s="28"/>
    </row>
    <row r="22" spans="1:27" s="18" customFormat="1" ht="19.5">
      <c r="B22" s="31"/>
      <c r="C22" s="30"/>
      <c r="D22" s="26"/>
      <c r="E22" s="26"/>
      <c r="F22" s="26"/>
      <c r="G22" s="26"/>
      <c r="H22" s="26"/>
      <c r="I22" s="26"/>
      <c r="J22" s="30"/>
      <c r="K22" s="34"/>
      <c r="L22" s="30"/>
      <c r="M22" s="28"/>
      <c r="N22" s="28"/>
      <c r="O22" s="29"/>
      <c r="P22" s="28"/>
      <c r="Q22" s="76"/>
      <c r="R22" s="77"/>
      <c r="S22" s="29"/>
      <c r="T22" s="28"/>
      <c r="U22" s="28"/>
      <c r="V22" s="28"/>
      <c r="W22" s="29"/>
      <c r="X22" s="28"/>
      <c r="Y22" s="28"/>
      <c r="Z22" s="28"/>
      <c r="AA22" s="28"/>
    </row>
    <row r="23" spans="1:27" s="18" customFormat="1" ht="19.5">
      <c r="B23" s="31"/>
      <c r="C23" s="426" t="s">
        <v>1231</v>
      </c>
      <c r="D23" s="426"/>
      <c r="E23" s="426"/>
      <c r="F23" s="115"/>
      <c r="G23" s="427" t="s">
        <v>1225</v>
      </c>
      <c r="H23" s="427"/>
      <c r="I23" s="427"/>
      <c r="J23" s="118"/>
      <c r="K23" s="422" t="s">
        <v>1233</v>
      </c>
      <c r="L23" s="428"/>
      <c r="M23" s="423"/>
      <c r="N23" s="16"/>
      <c r="O23" s="32"/>
      <c r="P23" s="16"/>
      <c r="Q23" s="72"/>
      <c r="R23" s="429" t="s">
        <v>1229</v>
      </c>
      <c r="S23" s="430"/>
      <c r="T23" s="431"/>
      <c r="U23" s="28"/>
      <c r="V23" s="28"/>
      <c r="W23" s="29"/>
      <c r="X23" s="28"/>
      <c r="Y23" s="28"/>
      <c r="Z23" s="28"/>
      <c r="AA23" s="28"/>
    </row>
    <row r="24" spans="1:27" s="18" customFormat="1" ht="19.5">
      <c r="B24" s="31"/>
      <c r="C24" s="118" t="s">
        <v>7</v>
      </c>
      <c r="D24" s="115">
        <v>16</v>
      </c>
      <c r="E24" s="115">
        <v>4</v>
      </c>
      <c r="F24" s="115" t="s">
        <v>1237</v>
      </c>
      <c r="G24" s="115" t="s">
        <v>7</v>
      </c>
      <c r="H24" s="115">
        <v>16</v>
      </c>
      <c r="I24" s="115">
        <v>4</v>
      </c>
      <c r="J24" s="118" t="s">
        <v>1236</v>
      </c>
      <c r="K24" s="118" t="s">
        <v>7</v>
      </c>
      <c r="L24" s="118">
        <v>16</v>
      </c>
      <c r="M24" s="118">
        <v>4</v>
      </c>
      <c r="N24" s="118"/>
      <c r="O24" s="33"/>
      <c r="P24" s="118" t="s">
        <v>25</v>
      </c>
      <c r="Q24" s="72" t="s">
        <v>1232</v>
      </c>
      <c r="R24" s="432"/>
      <c r="S24" s="433"/>
      <c r="T24" s="434"/>
      <c r="U24" s="28"/>
      <c r="V24" s="28"/>
      <c r="W24" s="29"/>
      <c r="X24" s="28"/>
      <c r="Y24" s="28"/>
      <c r="Z24" s="28"/>
      <c r="AA24" s="28"/>
    </row>
    <row r="25" spans="1:27" s="18" customFormat="1" ht="19.5">
      <c r="A25" s="413" t="s">
        <v>1226</v>
      </c>
      <c r="B25" s="118" t="s">
        <v>540</v>
      </c>
      <c r="C25" s="118">
        <f>'প্রাঃ-১ম'!D362</f>
        <v>9406380</v>
      </c>
      <c r="D25" s="135">
        <f>'প্রাঃ-১ম'!E362</f>
        <v>871359</v>
      </c>
      <c r="E25" s="135">
        <f>'প্রাঃ-১ম'!F362</f>
        <v>305851</v>
      </c>
      <c r="F25" s="118">
        <f>E25+D25</f>
        <v>1177210</v>
      </c>
      <c r="G25" s="118">
        <f>'প্রাঃ-১ম'!D363</f>
        <v>9143423</v>
      </c>
      <c r="H25" s="135">
        <f>'প্রাঃ-১ম'!E363</f>
        <v>879144</v>
      </c>
      <c r="I25" s="135">
        <f>'প্রাঃ-১ম'!F363</f>
        <v>312601</v>
      </c>
      <c r="J25" s="118">
        <f>H25+I25</f>
        <v>1191745</v>
      </c>
      <c r="K25" s="118">
        <f>'প্রাঃ-১ম'!D364</f>
        <v>94240</v>
      </c>
      <c r="L25" s="135">
        <f>'প্রাঃ-১ম'!E364</f>
        <v>0</v>
      </c>
      <c r="M25" s="135">
        <f>'প্রাঃ-১ম'!F364</f>
        <v>0</v>
      </c>
      <c r="N25" s="118"/>
      <c r="O25" s="118"/>
      <c r="P25" s="118">
        <f>'প্রাঃ-১ম'!H362</f>
        <v>497220</v>
      </c>
      <c r="Q25" s="135">
        <f>'প্রাঃ-১ম'!I362</f>
        <v>70415</v>
      </c>
      <c r="R25" s="75">
        <f>'প্রাঃ-১ম'!D365</f>
        <v>168717</v>
      </c>
      <c r="S25" s="75">
        <f>'প্রাঃ-১ম'!E365</f>
        <v>0</v>
      </c>
      <c r="T25" s="75">
        <f>'প্রাঃ-১ম'!F365</f>
        <v>0</v>
      </c>
      <c r="U25" s="28"/>
      <c r="V25" s="28"/>
      <c r="W25" s="29"/>
      <c r="X25" s="28"/>
      <c r="Y25" s="28"/>
      <c r="Z25" s="28"/>
      <c r="AA25" s="28"/>
    </row>
    <row r="26" spans="1:27" s="18" customFormat="1" ht="19.5">
      <c r="A26" s="414"/>
      <c r="B26" s="118" t="s">
        <v>543</v>
      </c>
      <c r="C26" s="118">
        <f>'প্রা-২য়'!D187</f>
        <v>4946820</v>
      </c>
      <c r="D26" s="135">
        <f>'প্রা-২য়'!E187</f>
        <v>465193</v>
      </c>
      <c r="E26" s="135">
        <f>'প্রা-২য়'!F187</f>
        <v>158446</v>
      </c>
      <c r="F26" s="118">
        <f t="shared" ref="F26:F30" si="8">E26+D26</f>
        <v>623639</v>
      </c>
      <c r="G26" s="118">
        <f>'প্রা-২য়'!D188</f>
        <v>4835544</v>
      </c>
      <c r="H26" s="135">
        <f>'প্রা-২য়'!E188</f>
        <v>472919</v>
      </c>
      <c r="I26" s="135">
        <f>'প্রা-২য়'!F188</f>
        <v>161472</v>
      </c>
      <c r="J26" s="118">
        <f t="shared" ref="J26:J30" si="9">H26+I26</f>
        <v>634391</v>
      </c>
      <c r="K26" s="118">
        <f>'প্রা-২য়'!D189</f>
        <v>3000</v>
      </c>
      <c r="L26" s="135">
        <f>'প্রা-২য়'!E189</f>
        <v>0</v>
      </c>
      <c r="M26" s="135">
        <f>'প্রা-২য়'!F189</f>
        <v>0</v>
      </c>
      <c r="N26" s="118"/>
      <c r="O26" s="118"/>
      <c r="P26" s="118">
        <f>'প্রা-২য়'!H187</f>
        <v>205500</v>
      </c>
      <c r="Q26" s="135">
        <f>'প্রা-২য়'!I187</f>
        <v>25300</v>
      </c>
      <c r="R26" s="75">
        <f>'প্রা-২য়'!D190</f>
        <v>108276</v>
      </c>
      <c r="S26" s="75">
        <f>'প্রা-২য়'!E190</f>
        <v>0</v>
      </c>
      <c r="T26" s="75">
        <f>'প্রা-২য়'!F190</f>
        <v>0</v>
      </c>
      <c r="U26" s="28"/>
      <c r="V26" s="28"/>
      <c r="W26" s="29"/>
      <c r="X26" s="28"/>
      <c r="Y26" s="28"/>
      <c r="Z26" s="28"/>
      <c r="AA26" s="28"/>
    </row>
    <row r="27" spans="1:27" s="18" customFormat="1" ht="19.5">
      <c r="A27" s="415"/>
      <c r="B27" s="118" t="s">
        <v>667</v>
      </c>
      <c r="C27" s="118">
        <f>'প্রাঃ-৩য়'!D118</f>
        <v>3495140</v>
      </c>
      <c r="D27" s="135">
        <f>'প্রাঃ-৩য়'!E118</f>
        <v>272124</v>
      </c>
      <c r="E27" s="135">
        <f>'প্রাঃ-৩য়'!F118</f>
        <v>148317</v>
      </c>
      <c r="F27" s="118">
        <f t="shared" si="8"/>
        <v>420441</v>
      </c>
      <c r="G27" s="118">
        <f>'প্রাঃ-৩য়'!D119</f>
        <v>3462190</v>
      </c>
      <c r="H27" s="135">
        <f>'প্রাঃ-৩য়'!E119</f>
        <v>276616</v>
      </c>
      <c r="I27" s="135">
        <f>'প্রাঃ-৩য়'!F119</f>
        <v>146532</v>
      </c>
      <c r="J27" s="118">
        <f t="shared" si="9"/>
        <v>423148</v>
      </c>
      <c r="K27" s="118">
        <f>'প্রাঃ-৩য়'!D120</f>
        <v>0</v>
      </c>
      <c r="L27" s="135">
        <f>'প্রাঃ-৩য়'!E120</f>
        <v>0</v>
      </c>
      <c r="M27" s="135">
        <f>'প্রাঃ-৩য়'!F120</f>
        <v>0</v>
      </c>
      <c r="N27" s="118"/>
      <c r="O27" s="118"/>
      <c r="P27" s="118">
        <f>'প্রাঃ-৩য়'!H118</f>
        <v>184950</v>
      </c>
      <c r="Q27" s="135">
        <f>'প্রাঃ-৩য়'!I118</f>
        <v>15480</v>
      </c>
      <c r="R27" s="75">
        <f>'প্রাঃ-৩য়'!D121</f>
        <v>32950</v>
      </c>
      <c r="S27" s="75">
        <f>'প্রাঃ-৩য়'!E121</f>
        <v>0</v>
      </c>
      <c r="T27" s="75">
        <f>'প্রাঃ-৩য়'!F121</f>
        <v>0</v>
      </c>
      <c r="U27" s="28"/>
      <c r="V27" s="28"/>
      <c r="W27" s="29"/>
      <c r="X27" s="28"/>
      <c r="Y27" s="28"/>
      <c r="Z27" s="28"/>
      <c r="AA27" s="28"/>
    </row>
    <row r="28" spans="1:27" s="18" customFormat="1" ht="19.5">
      <c r="A28" s="413" t="s">
        <v>1227</v>
      </c>
      <c r="B28" s="118" t="s">
        <v>540</v>
      </c>
      <c r="C28" s="118">
        <f>'অপ্রাঃ-১ম'!D735</f>
        <v>9742240</v>
      </c>
      <c r="D28" s="135">
        <f>'অপ্রাঃ-১ম'!E735</f>
        <v>1020542</v>
      </c>
      <c r="E28" s="135">
        <f>'অপ্রাঃ-১ম'!F735</f>
        <v>289563</v>
      </c>
      <c r="F28" s="118">
        <f t="shared" si="8"/>
        <v>1310105</v>
      </c>
      <c r="G28" s="118">
        <f>'অপ্রাঃ-১ম'!D736</f>
        <v>9430967</v>
      </c>
      <c r="H28" s="135">
        <f>'অপ্রাঃ-১ম'!E736</f>
        <v>1042948</v>
      </c>
      <c r="I28" s="135">
        <f>'অপ্রাঃ-১ম'!F736</f>
        <v>303414</v>
      </c>
      <c r="J28" s="118">
        <f t="shared" si="9"/>
        <v>1346362</v>
      </c>
      <c r="K28" s="118">
        <f>'অপ্রাঃ-১ম'!D737</f>
        <v>29630</v>
      </c>
      <c r="L28" s="135">
        <f>'অপ্রাঃ-১ম'!E737</f>
        <v>0</v>
      </c>
      <c r="M28" s="135">
        <f>'অপ্রাঃ-১ম'!F737</f>
        <v>0</v>
      </c>
      <c r="N28" s="118"/>
      <c r="O28" s="118"/>
      <c r="P28" s="118">
        <f>'অপ্রাঃ-১ম'!H735</f>
        <v>446710</v>
      </c>
      <c r="Q28" s="135">
        <f>'অপ্রাঃ-১ম'!I735</f>
        <v>89410</v>
      </c>
      <c r="R28" s="75">
        <f>'অপ্রাঃ-১ম'!D738</f>
        <v>281643</v>
      </c>
      <c r="S28" s="75">
        <f>'অপ্রাঃ-১ম'!E738</f>
        <v>0</v>
      </c>
      <c r="T28" s="75">
        <f>'অপ্রাঃ-১ম'!F738</f>
        <v>0</v>
      </c>
      <c r="U28" s="28"/>
      <c r="V28" s="28"/>
      <c r="W28" s="29"/>
      <c r="X28" s="28"/>
      <c r="Y28" s="28"/>
      <c r="Z28" s="28"/>
      <c r="AA28" s="28"/>
    </row>
    <row r="29" spans="1:27" s="18" customFormat="1" ht="19.5">
      <c r="A29" s="414"/>
      <c r="B29" s="118" t="s">
        <v>543</v>
      </c>
      <c r="C29" s="118">
        <f>'অপ্রাঃ-২য়'!D353</f>
        <v>5581240</v>
      </c>
      <c r="D29" s="135">
        <f>'অপ্রাঃ-২য়'!E353</f>
        <v>586376</v>
      </c>
      <c r="E29" s="135">
        <f>'অপ্রাঃ-২য়'!F353</f>
        <v>182113</v>
      </c>
      <c r="F29" s="118">
        <f t="shared" si="8"/>
        <v>768489</v>
      </c>
      <c r="G29" s="118">
        <f>'অপ্রাঃ-২য়'!D354</f>
        <v>5443021</v>
      </c>
      <c r="H29" s="135">
        <f>'অপ্রাঃ-২য়'!E354</f>
        <v>601795</v>
      </c>
      <c r="I29" s="135">
        <f>'অপ্রাঃ-২য়'!F354</f>
        <v>186828</v>
      </c>
      <c r="J29" s="118">
        <f t="shared" si="9"/>
        <v>788623</v>
      </c>
      <c r="K29" s="118">
        <f>'অপ্রাঃ-২য়'!D355</f>
        <v>0</v>
      </c>
      <c r="L29" s="135">
        <f>'অপ্রাঃ-২য়'!E355</f>
        <v>0</v>
      </c>
      <c r="M29" s="135">
        <f>'অপ্রাঃ-২য়'!F355</f>
        <v>0</v>
      </c>
      <c r="N29" s="118"/>
      <c r="O29" s="118"/>
      <c r="P29" s="118">
        <f>'অপ্রাঃ-২য়'!H353</f>
        <v>225850</v>
      </c>
      <c r="Q29" s="135">
        <f>'অপ্রাঃ-২য়'!I353</f>
        <v>43155</v>
      </c>
      <c r="R29" s="75">
        <f>'অপ্রাঃ-২য়'!D356</f>
        <v>138219</v>
      </c>
      <c r="S29" s="75">
        <f>'অপ্রাঃ-২য়'!E356</f>
        <v>0</v>
      </c>
      <c r="T29" s="75">
        <f>'অপ্রাঃ-২য়'!F356</f>
        <v>0</v>
      </c>
      <c r="U29" s="28"/>
      <c r="V29" s="28"/>
      <c r="W29" s="29"/>
      <c r="X29" s="28"/>
      <c r="Y29" s="28"/>
      <c r="Z29" s="28"/>
      <c r="AA29" s="28"/>
    </row>
    <row r="30" spans="1:27" s="18" customFormat="1" ht="19.5">
      <c r="A30" s="415"/>
      <c r="B30" s="118" t="s">
        <v>667</v>
      </c>
      <c r="C30" s="118">
        <f>'অপ্রাঃ-৩য়'!D199</f>
        <v>3495560</v>
      </c>
      <c r="D30" s="135">
        <f>'অপ্রাঃ-৩য়'!E199</f>
        <v>277401</v>
      </c>
      <c r="E30" s="135">
        <f>'অপ্রাঃ-৩য়'!F199</f>
        <v>138322</v>
      </c>
      <c r="F30" s="118">
        <f t="shared" si="8"/>
        <v>415723</v>
      </c>
      <c r="G30" s="118">
        <f>'অপ্রাঃ-৩য়'!D200</f>
        <v>3422695</v>
      </c>
      <c r="H30" s="135">
        <f>'অপ্রাঃ-৩য়'!E200</f>
        <v>290135</v>
      </c>
      <c r="I30" s="135">
        <f>'অপ্রাঃ-৩য়'!F200</f>
        <v>143717</v>
      </c>
      <c r="J30" s="118">
        <f t="shared" si="9"/>
        <v>433852</v>
      </c>
      <c r="K30" s="118">
        <f>'অপ্রাঃ-৩য়'!D201</f>
        <v>0</v>
      </c>
      <c r="L30" s="135">
        <f>'অপ্রাঃ-৩য়'!E201</f>
        <v>0</v>
      </c>
      <c r="M30" s="135">
        <f>'অপ্রাঃ-৩য়'!F201</f>
        <v>0</v>
      </c>
      <c r="N30" s="118"/>
      <c r="O30" s="118"/>
      <c r="P30" s="118">
        <f>'অপ্রাঃ-৩য়'!H199</f>
        <v>175900</v>
      </c>
      <c r="Q30" s="135">
        <f>'অপ্রাঃ-৩য়'!I199</f>
        <v>24530</v>
      </c>
      <c r="R30" s="75">
        <f>'অপ্রাঃ-৩য়'!D202</f>
        <v>72865</v>
      </c>
      <c r="S30" s="75">
        <f>'অপ্রাঃ-৩য়'!E202</f>
        <v>0</v>
      </c>
      <c r="T30" s="75">
        <f>'অপ্রাঃ-৩য়'!F202</f>
        <v>0</v>
      </c>
      <c r="U30" s="28"/>
      <c r="V30" s="28"/>
      <c r="W30" s="29"/>
      <c r="X30" s="28"/>
      <c r="Y30" s="28"/>
      <c r="Z30" s="28"/>
      <c r="AA30" s="28"/>
    </row>
    <row r="31" spans="1:27" s="18" customFormat="1" ht="19.5">
      <c r="A31" s="424" t="s">
        <v>1230</v>
      </c>
      <c r="B31" s="425"/>
      <c r="C31" s="118">
        <f>SUM(C25:C30)</f>
        <v>36667380</v>
      </c>
      <c r="D31" s="118">
        <f t="shared" ref="D31:T31" si="10">SUM(D25:D30)</f>
        <v>3492995</v>
      </c>
      <c r="E31" s="118">
        <f t="shared" si="10"/>
        <v>1222612</v>
      </c>
      <c r="F31" s="118">
        <f t="shared" si="10"/>
        <v>4715607</v>
      </c>
      <c r="G31" s="118">
        <f t="shared" si="10"/>
        <v>35737840</v>
      </c>
      <c r="H31" s="118">
        <f t="shared" si="10"/>
        <v>3563557</v>
      </c>
      <c r="I31" s="118">
        <f t="shared" si="10"/>
        <v>1254564</v>
      </c>
      <c r="J31" s="118">
        <f t="shared" si="10"/>
        <v>4818121</v>
      </c>
      <c r="K31" s="118">
        <f t="shared" si="10"/>
        <v>126870</v>
      </c>
      <c r="L31" s="118">
        <f t="shared" si="10"/>
        <v>0</v>
      </c>
      <c r="M31" s="118">
        <f t="shared" si="10"/>
        <v>0</v>
      </c>
      <c r="N31" s="118"/>
      <c r="O31" s="118">
        <f t="shared" si="10"/>
        <v>0</v>
      </c>
      <c r="P31" s="118">
        <f t="shared" si="10"/>
        <v>1736130</v>
      </c>
      <c r="Q31" s="72">
        <f t="shared" si="10"/>
        <v>268290</v>
      </c>
      <c r="R31" s="72">
        <f t="shared" si="10"/>
        <v>802670</v>
      </c>
      <c r="S31" s="118">
        <f t="shared" si="10"/>
        <v>0</v>
      </c>
      <c r="T31" s="118">
        <f t="shared" si="10"/>
        <v>0</v>
      </c>
      <c r="U31" s="28"/>
      <c r="V31" s="28"/>
      <c r="W31" s="29"/>
      <c r="X31" s="28"/>
      <c r="Y31" s="28"/>
      <c r="Z31" s="28"/>
      <c r="AA31" s="28"/>
    </row>
  </sheetData>
  <mergeCells count="36">
    <mergeCell ref="B6:B7"/>
    <mergeCell ref="K7:L7"/>
    <mergeCell ref="B8:B9"/>
    <mergeCell ref="K8:L8"/>
    <mergeCell ref="K9:L9"/>
    <mergeCell ref="K4:L4"/>
    <mergeCell ref="C5:E5"/>
    <mergeCell ref="F5:F6"/>
    <mergeCell ref="G5:I5"/>
    <mergeCell ref="J5:J6"/>
    <mergeCell ref="K5:L6"/>
    <mergeCell ref="R23:T24"/>
    <mergeCell ref="A25:A27"/>
    <mergeCell ref="A28:A30"/>
    <mergeCell ref="B18:B19"/>
    <mergeCell ref="K18:L18"/>
    <mergeCell ref="K19:L19"/>
    <mergeCell ref="B20:B21"/>
    <mergeCell ref="K20:L20"/>
    <mergeCell ref="K21:L21"/>
    <mergeCell ref="A1:M1"/>
    <mergeCell ref="K12:L12"/>
    <mergeCell ref="K13:L13"/>
    <mergeCell ref="A31:B31"/>
    <mergeCell ref="C23:E23"/>
    <mergeCell ref="G23:I23"/>
    <mergeCell ref="K23:M23"/>
    <mergeCell ref="B14:B15"/>
    <mergeCell ref="K14:L14"/>
    <mergeCell ref="K15:L15"/>
    <mergeCell ref="B16:B17"/>
    <mergeCell ref="K16:L16"/>
    <mergeCell ref="K17:L17"/>
    <mergeCell ref="B10:B11"/>
    <mergeCell ref="K10:L10"/>
    <mergeCell ref="K11:L11"/>
  </mergeCells>
  <pageMargins left="0.7" right="0.7" top="0.75" bottom="0.75" header="0.3" footer="0.3"/>
  <pageSetup paperSize="9" scale="55" orientation="landscape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D29" sqref="D29"/>
    </sheetView>
  </sheetViews>
  <sheetFormatPr defaultRowHeight="15"/>
  <cols>
    <col min="1" max="1" width="16.28515625" customWidth="1"/>
    <col min="2" max="2" width="14.7109375" customWidth="1"/>
    <col min="3" max="3" width="14.5703125" customWidth="1"/>
    <col min="4" max="4" width="13.28515625" customWidth="1"/>
    <col min="5" max="5" width="15.85546875" customWidth="1"/>
    <col min="6" max="6" width="14.85546875" customWidth="1"/>
    <col min="7" max="7" width="14.7109375" customWidth="1"/>
    <col min="8" max="8" width="13.140625" customWidth="1"/>
    <col min="9" max="9" width="12.85546875" customWidth="1"/>
    <col min="10" max="10" width="16.140625" customWidth="1"/>
    <col min="11" max="11" width="14.7109375" customWidth="1"/>
    <col min="12" max="12" width="14.85546875" customWidth="1"/>
    <col min="13" max="13" width="15.7109375" customWidth="1"/>
  </cols>
  <sheetData>
    <row r="1" spans="1:13" s="1" customFormat="1" ht="67.5" customHeight="1">
      <c r="A1" s="449" t="s">
        <v>1792</v>
      </c>
      <c r="B1" s="450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</row>
    <row r="2" spans="1:13" s="1" customFormat="1" ht="34.5" customHeight="1">
      <c r="A2" s="452" t="s">
        <v>71</v>
      </c>
      <c r="B2" s="453" t="s">
        <v>2</v>
      </c>
      <c r="C2" s="455" t="s">
        <v>1256</v>
      </c>
      <c r="D2" s="456"/>
      <c r="E2" s="456"/>
      <c r="F2" s="457"/>
      <c r="G2" s="455" t="s">
        <v>1257</v>
      </c>
      <c r="H2" s="456"/>
      <c r="I2" s="456"/>
      <c r="J2" s="457"/>
      <c r="K2" s="458" t="s">
        <v>1258</v>
      </c>
      <c r="L2" s="453" t="s">
        <v>76</v>
      </c>
      <c r="M2" s="458" t="s">
        <v>1259</v>
      </c>
    </row>
    <row r="3" spans="1:13" s="1" customFormat="1" ht="17.25">
      <c r="A3" s="452"/>
      <c r="B3" s="454"/>
      <c r="C3" s="35" t="s">
        <v>1260</v>
      </c>
      <c r="D3" s="35" t="s">
        <v>8</v>
      </c>
      <c r="E3" s="37">
        <v>0.04</v>
      </c>
      <c r="F3" s="35" t="s">
        <v>9</v>
      </c>
      <c r="G3" s="35" t="s">
        <v>1260</v>
      </c>
      <c r="H3" s="35" t="s">
        <v>8</v>
      </c>
      <c r="I3" s="37">
        <v>0.04</v>
      </c>
      <c r="J3" s="35" t="s">
        <v>9</v>
      </c>
      <c r="K3" s="459"/>
      <c r="L3" s="454"/>
      <c r="M3" s="459"/>
    </row>
    <row r="4" spans="1:13" s="1" customFormat="1" ht="15.75">
      <c r="A4" s="8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8">
        <v>11</v>
      </c>
      <c r="L4" s="8">
        <v>12</v>
      </c>
      <c r="M4" s="8">
        <v>13</v>
      </c>
    </row>
    <row r="5" spans="1:13" s="1" customFormat="1" ht="24.95" customHeight="1">
      <c r="A5" s="40" t="s">
        <v>1261</v>
      </c>
      <c r="B5" s="40"/>
      <c r="C5" s="40"/>
      <c r="D5" s="40"/>
      <c r="E5" s="40"/>
      <c r="F5" s="40">
        <f>SUM(C5:E5)</f>
        <v>0</v>
      </c>
      <c r="G5" s="40">
        <v>0</v>
      </c>
      <c r="H5" s="40">
        <v>0</v>
      </c>
      <c r="I5" s="40">
        <v>0</v>
      </c>
      <c r="J5" s="40">
        <f>SUM(G5:I5)</f>
        <v>0</v>
      </c>
      <c r="K5" s="40"/>
      <c r="L5" s="40"/>
      <c r="M5" s="40">
        <f>SUM(F5-J5)+(K5-L5)</f>
        <v>0</v>
      </c>
    </row>
    <row r="6" spans="1:13" s="1" customFormat="1" ht="24.95" customHeight="1">
      <c r="A6" s="40" t="s">
        <v>1238</v>
      </c>
      <c r="B6" s="40">
        <f>'প্রাঃ-১ম'!F63+'অপ্রাঃ-১ম'!F50</f>
        <v>1034500</v>
      </c>
      <c r="C6" s="40">
        <f>'প্রাঃ-১ম'!L63+'অপ্রাঃ-১ম'!L50</f>
        <v>985933</v>
      </c>
      <c r="D6" s="40">
        <f>'প্রাঃ-১ম'!M63+'অপ্রাঃ-১ম'!M50</f>
        <v>194406</v>
      </c>
      <c r="E6" s="40">
        <f>'প্রাঃ-১ম'!N63+'অপ্রাঃ-১ম'!N50</f>
        <v>0</v>
      </c>
      <c r="F6" s="40">
        <f t="shared" ref="F6:F28" si="0">SUM(C6:E6)</f>
        <v>1180339</v>
      </c>
      <c r="G6" s="40">
        <f>C6</f>
        <v>985933</v>
      </c>
      <c r="H6" s="40">
        <f>D6</f>
        <v>194406</v>
      </c>
      <c r="I6" s="40">
        <f>E6</f>
        <v>0</v>
      </c>
      <c r="J6" s="40">
        <f t="shared" ref="J6:J27" si="1">SUM(G6:I6)</f>
        <v>1180339</v>
      </c>
      <c r="K6" s="40"/>
      <c r="L6" s="40"/>
      <c r="M6" s="40">
        <f t="shared" ref="M6:M27" si="2">SUM(F6-J6)+(K6-L6)</f>
        <v>0</v>
      </c>
    </row>
    <row r="7" spans="1:13" s="1" customFormat="1" ht="24.95" customHeight="1">
      <c r="A7" s="40" t="s">
        <v>1239</v>
      </c>
      <c r="B7" s="40">
        <f>'প্রাঃ-১ম'!F78+'প্রা-২য়'!F9+'অপ্রাঃ-১ম'!F52+'অপ্রাঃ-২য়'!F7</f>
        <v>324000</v>
      </c>
      <c r="C7" s="40">
        <f>'প্রাঃ-১ম'!L78+'প্রা-২য়'!L9+'অপ্রাঃ-১ম'!L52+'অপ্রাঃ-২য়'!L7</f>
        <v>304153</v>
      </c>
      <c r="D7" s="40">
        <f>'প্রাঃ-১ম'!M78+'প্রা-২য়'!M9+'অপ্রাঃ-১ম'!M52+'অপ্রাঃ-২য়'!M7</f>
        <v>64090</v>
      </c>
      <c r="E7" s="40">
        <f>'প্রাঃ-১ম'!N78+'প্রা-২য়'!N9+'অপ্রাঃ-১ম'!N52+'অপ্রাঃ-২য়'!N7</f>
        <v>520</v>
      </c>
      <c r="F7" s="40">
        <f t="shared" si="0"/>
        <v>368763</v>
      </c>
      <c r="G7" s="40">
        <f t="shared" ref="G7:G27" si="3">C7</f>
        <v>304153</v>
      </c>
      <c r="H7" s="40">
        <f t="shared" ref="H7:H27" si="4">D7</f>
        <v>64090</v>
      </c>
      <c r="I7" s="40">
        <f t="shared" ref="I7:I27" si="5">E7</f>
        <v>520</v>
      </c>
      <c r="J7" s="40">
        <f t="shared" si="1"/>
        <v>368763</v>
      </c>
      <c r="K7" s="40"/>
      <c r="L7" s="40"/>
      <c r="M7" s="40">
        <f t="shared" si="2"/>
        <v>0</v>
      </c>
    </row>
    <row r="8" spans="1:13" s="1" customFormat="1" ht="24.95" customHeight="1">
      <c r="A8" s="40" t="s">
        <v>1240</v>
      </c>
      <c r="B8" s="40">
        <f>'প্রাঃ-১ম'!F100+'প্রা-২য়'!F24+'অপ্রাঃ-১ম'!F84+'অপ্রাঃ-২য়'!F42</f>
        <v>1016500</v>
      </c>
      <c r="C8" s="40">
        <f>'প্রাঃ-১ম'!L100+'প্রা-২য়'!L24+'অপ্রাঃ-১ম'!L84+'অপ্রাঃ-২য়'!L42</f>
        <v>1004655</v>
      </c>
      <c r="D8" s="40">
        <f>'প্রাঃ-১ম'!M100+'প্রা-২য়'!M24+'অপ্রাঃ-১ম'!M84+'অপ্রাঃ-২য়'!M42</f>
        <v>202385</v>
      </c>
      <c r="E8" s="40">
        <f>'প্রাঃ-১ম'!N100+'প্রা-২য়'!N24+'অপ্রাঃ-১ম'!N84+'অপ্রাঃ-২য়'!N42</f>
        <v>800</v>
      </c>
      <c r="F8" s="40">
        <f t="shared" si="0"/>
        <v>1207840</v>
      </c>
      <c r="G8" s="40">
        <f t="shared" si="3"/>
        <v>1004655</v>
      </c>
      <c r="H8" s="40">
        <f t="shared" si="4"/>
        <v>202385</v>
      </c>
      <c r="I8" s="40">
        <f t="shared" si="5"/>
        <v>800</v>
      </c>
      <c r="J8" s="40">
        <f t="shared" si="1"/>
        <v>1207840</v>
      </c>
      <c r="K8" s="40"/>
      <c r="L8" s="40"/>
      <c r="M8" s="40">
        <f t="shared" si="2"/>
        <v>0</v>
      </c>
    </row>
    <row r="9" spans="1:13" s="1" customFormat="1" ht="24.95" customHeight="1">
      <c r="A9" s="40" t="s">
        <v>1241</v>
      </c>
      <c r="B9" s="40">
        <f>'প্রাঃ-১ম'!F118+'প্রা-২য়'!F35+'অপ্রাঃ-১ম'!F151+'অপ্রাঃ-২য়'!F45</f>
        <v>1022500</v>
      </c>
      <c r="C9" s="40">
        <f>'প্রাঃ-১ম'!L118+'প্রা-২য়'!L35+'অপ্রাঃ-১ম'!L151+'অপ্রাঃ-২য়'!L45</f>
        <v>997145</v>
      </c>
      <c r="D9" s="40">
        <f>'প্রাঃ-১ম'!M118+'প্রা-২য়'!M35+'অপ্রাঃ-১ম'!M151+'অপ্রাঃ-২য়'!M45</f>
        <v>230062</v>
      </c>
      <c r="E9" s="40">
        <f>'প্রাঃ-১ম'!N118+'প্রা-২য়'!N35+'অপ্রাঃ-১ম'!N151+'অপ্রাঃ-২য়'!N45</f>
        <v>0</v>
      </c>
      <c r="F9" s="40">
        <f t="shared" si="0"/>
        <v>1227207</v>
      </c>
      <c r="G9" s="40">
        <f t="shared" si="3"/>
        <v>997145</v>
      </c>
      <c r="H9" s="40">
        <f t="shared" si="4"/>
        <v>230062</v>
      </c>
      <c r="I9" s="40">
        <f t="shared" si="5"/>
        <v>0</v>
      </c>
      <c r="J9" s="40">
        <f t="shared" si="1"/>
        <v>1227207</v>
      </c>
      <c r="K9" s="40"/>
      <c r="L9" s="40"/>
      <c r="M9" s="40">
        <f t="shared" si="2"/>
        <v>0</v>
      </c>
    </row>
    <row r="10" spans="1:13" s="1" customFormat="1" ht="24.95" customHeight="1">
      <c r="A10" s="40" t="s">
        <v>1242</v>
      </c>
      <c r="B10" s="40">
        <f>'প্রাঃ-১ম'!F120+'প্রা-২য়'!F41+'অপ্রাঃ-১ম'!F240+'অপ্রাঃ-২য়'!F70+'অপ্রাঃ-৩য়'!F33</f>
        <v>1449000</v>
      </c>
      <c r="C10" s="40">
        <f>'প্রাঃ-১ম'!L120+'প্রা-২য়'!L41+'অপ্রাঃ-১ম'!L240+'অপ্রাঃ-২য়'!L70+'অপ্রাঃ-৩য়'!L33</f>
        <v>1416537</v>
      </c>
      <c r="D10" s="40">
        <f>'প্রাঃ-১ম'!M120+'প্রা-২য়'!M41+'অপ্রাঃ-১ম'!M240+'অপ্রাঃ-২য়'!M70+'অপ্রাঃ-৩য়'!M33</f>
        <v>281475</v>
      </c>
      <c r="E10" s="40">
        <f>'প্রাঃ-১ম'!N120+'প্রা-২য়'!N41+'অপ্রাঃ-১ম'!N240+'অপ্রাঃ-২য়'!N70+'অপ্রাঃ-৩য়'!N33</f>
        <v>180</v>
      </c>
      <c r="F10" s="40">
        <f t="shared" si="0"/>
        <v>1698192</v>
      </c>
      <c r="G10" s="40">
        <f t="shared" si="3"/>
        <v>1416537</v>
      </c>
      <c r="H10" s="40">
        <f t="shared" si="4"/>
        <v>281475</v>
      </c>
      <c r="I10" s="40">
        <f t="shared" si="5"/>
        <v>180</v>
      </c>
      <c r="J10" s="40">
        <f t="shared" si="1"/>
        <v>1698192</v>
      </c>
      <c r="K10" s="40"/>
      <c r="L10" s="40"/>
      <c r="M10" s="40">
        <f t="shared" si="2"/>
        <v>0</v>
      </c>
    </row>
    <row r="11" spans="1:13" s="1" customFormat="1" ht="24.95" customHeight="1">
      <c r="A11" s="40" t="s">
        <v>1262</v>
      </c>
      <c r="B11" s="40">
        <f>'প্রাঃ-১ম'!F124+'প্রা-২য়'!F51+'প্রাঃ-৩য়'!F7+'অপ্রাঃ-১ম'!F320+'অপ্রাঃ-২য়'!F95+'অপ্রাঃ-৩য়'!F37</f>
        <v>1241000</v>
      </c>
      <c r="C11" s="40">
        <f>'প্রাঃ-১ম'!L124+'প্রা-২য়'!L51+'প্রাঃ-৩য়'!L7+'অপ্রাঃ-১ম'!L320+'অপ্রাঃ-২য়'!L95+'অপ্রাঃ-৩য়'!L37</f>
        <v>1178016</v>
      </c>
      <c r="D11" s="40">
        <f>'প্রাঃ-১ম'!M124+'প্রা-২য়'!M51+'প্রাঃ-৩য়'!M7+'অপ্রাঃ-১ম'!M320+'অপ্রাঃ-২য়'!M95+'অপ্রাঃ-৩য়'!M37</f>
        <v>250222</v>
      </c>
      <c r="E11" s="40">
        <f>'প্রাঃ-১ম'!N124+'প্রা-২য়'!N51+'প্রাঃ-৩য়'!N7+'অপ্রাঃ-১ম'!N320+'অপ্রাঃ-২য়'!N95+'অপ্রাঃ-৩য়'!N37</f>
        <v>40</v>
      </c>
      <c r="F11" s="40">
        <f t="shared" si="0"/>
        <v>1428278</v>
      </c>
      <c r="G11" s="40">
        <f t="shared" si="3"/>
        <v>1178016</v>
      </c>
      <c r="H11" s="40">
        <f t="shared" si="4"/>
        <v>250222</v>
      </c>
      <c r="I11" s="40">
        <f t="shared" si="5"/>
        <v>40</v>
      </c>
      <c r="J11" s="40">
        <f t="shared" si="1"/>
        <v>1428278</v>
      </c>
      <c r="K11" s="40"/>
      <c r="L11" s="40"/>
      <c r="M11" s="40">
        <f t="shared" si="2"/>
        <v>0</v>
      </c>
    </row>
    <row r="12" spans="1:13" s="1" customFormat="1" ht="24.95" customHeight="1">
      <c r="A12" s="40" t="s">
        <v>1263</v>
      </c>
      <c r="B12" s="40">
        <f>'প্রাঃ-১ম'!F133+'প্রা-২য়'!F62+'প্রাঃ-৩য়'!F9+'অপ্রাঃ-১ম'!F359+'অপ্রাঃ-২য়'!F133</f>
        <v>1048000</v>
      </c>
      <c r="C12" s="40">
        <f>'প্রাঃ-১ম'!L133+'প্রা-২য়'!L62+'প্রাঃ-৩য়'!L9+'অপ্রাঃ-১ম'!L359+'অপ্রাঃ-২য়'!L133</f>
        <v>1016790</v>
      </c>
      <c r="D12" s="40">
        <f>'প্রাঃ-১ম'!M133+'প্রা-২য়'!M62+'প্রাঃ-৩য়'!M9+'অপ্রাঃ-১ম'!M359+'অপ্রাঃ-২য়'!M133</f>
        <v>247374</v>
      </c>
      <c r="E12" s="40">
        <f>'প্রাঃ-১ম'!N133+'প্রা-২য়'!N62+'প্রাঃ-৩য়'!N9+'অপ্রাঃ-১ম'!N359+'অপ্রাঃ-২য়'!N133</f>
        <v>20</v>
      </c>
      <c r="F12" s="40">
        <f t="shared" si="0"/>
        <v>1264184</v>
      </c>
      <c r="G12" s="40">
        <f t="shared" si="3"/>
        <v>1016790</v>
      </c>
      <c r="H12" s="40">
        <f t="shared" si="4"/>
        <v>247374</v>
      </c>
      <c r="I12" s="40">
        <f t="shared" si="5"/>
        <v>20</v>
      </c>
      <c r="J12" s="40">
        <f t="shared" si="1"/>
        <v>1264184</v>
      </c>
      <c r="K12" s="40"/>
      <c r="L12" s="40"/>
      <c r="M12" s="40">
        <f t="shared" si="2"/>
        <v>0</v>
      </c>
    </row>
    <row r="13" spans="1:13" s="1" customFormat="1" ht="24.95" customHeight="1">
      <c r="A13" s="40" t="s">
        <v>1264</v>
      </c>
      <c r="B13" s="40">
        <f>'প্রাঃ-১ম'!F137+'প্রা-২য়'!F65+'প্রাঃ-৩য়'!F13+'অপ্রাঃ-১ম'!F372+'অপ্রাঃ-২য়'!F146+'অপ্রাঃ-৩য়'!F40</f>
        <v>418500</v>
      </c>
      <c r="C13" s="40">
        <f>'প্রাঃ-১ম'!L137+'প্রা-২য়'!L65+'প্রাঃ-৩য়'!L13+'অপ্রাঃ-১ম'!L372+'অপ্রাঃ-২য়'!L146+'অপ্রাঃ-৩য়'!L40</f>
        <v>414030</v>
      </c>
      <c r="D13" s="40">
        <f>'প্রাঃ-১ম'!M137+'প্রা-২য়'!M65+'প্রাঃ-৩য়'!M13+'অপ্রাঃ-১ম'!M372+'অপ্রাঃ-২য়'!M146+'অপ্রাঃ-৩য়'!M40</f>
        <v>93314</v>
      </c>
      <c r="E13" s="40">
        <f>'প্রাঃ-১ম'!N137+'প্রা-২য়'!N65+'প্রাঃ-৩য়'!N13+'অপ্রাঃ-১ম'!N372+'অপ্রাঃ-২য়'!N146+'অপ্রাঃ-৩য়'!N40</f>
        <v>2891</v>
      </c>
      <c r="F13" s="40">
        <f t="shared" si="0"/>
        <v>510235</v>
      </c>
      <c r="G13" s="40">
        <f t="shared" si="3"/>
        <v>414030</v>
      </c>
      <c r="H13" s="40">
        <f t="shared" si="4"/>
        <v>93314</v>
      </c>
      <c r="I13" s="40">
        <f t="shared" si="5"/>
        <v>2891</v>
      </c>
      <c r="J13" s="40">
        <f t="shared" si="1"/>
        <v>510235</v>
      </c>
      <c r="K13" s="40"/>
      <c r="L13" s="40"/>
      <c r="M13" s="40">
        <f t="shared" si="2"/>
        <v>0</v>
      </c>
    </row>
    <row r="14" spans="1:13" s="1" customFormat="1" ht="24.95" customHeight="1">
      <c r="A14" s="40" t="s">
        <v>1265</v>
      </c>
      <c r="B14" s="40">
        <f>'প্রা-২য়'!F72+'প্রাঃ-৩য়'!F21+'অপ্রাঃ-১ম'!F378+'অপ্রাঃ-২য়'!F157+'অপ্রাঃ-৩য়'!F47</f>
        <v>429000</v>
      </c>
      <c r="C14" s="40">
        <f>'প্রা-২য়'!L72+'প্রাঃ-৩য়'!L21+'অপ্রাঃ-১ম'!L378+'অপ্রাঃ-২য়'!L157+'অপ্রাঃ-৩য়'!L47</f>
        <v>427200</v>
      </c>
      <c r="D14" s="40">
        <f>'প্রা-২য়'!M72+'প্রাঃ-৩য়'!M21+'অপ্রাঃ-১ম'!M378+'অপ্রাঃ-২য়'!M157+'অপ্রাঃ-৩য়'!M47</f>
        <v>97218</v>
      </c>
      <c r="E14" s="40">
        <f>'প্রা-২য়'!N72+'প্রাঃ-৩য়'!N21+'অপ্রাঃ-১ম'!N378+'অপ্রাঃ-২য়'!N157+'অপ্রাঃ-৩য়'!N47</f>
        <v>52</v>
      </c>
      <c r="F14" s="40">
        <f t="shared" si="0"/>
        <v>524470</v>
      </c>
      <c r="G14" s="40">
        <f t="shared" si="3"/>
        <v>427200</v>
      </c>
      <c r="H14" s="40">
        <f t="shared" si="4"/>
        <v>97218</v>
      </c>
      <c r="I14" s="40">
        <f t="shared" si="5"/>
        <v>52</v>
      </c>
      <c r="J14" s="40">
        <f t="shared" si="1"/>
        <v>524470</v>
      </c>
      <c r="K14" s="40"/>
      <c r="L14" s="40"/>
      <c r="M14" s="40">
        <f t="shared" si="2"/>
        <v>0</v>
      </c>
    </row>
    <row r="15" spans="1:13" s="1" customFormat="1" ht="24.95" customHeight="1">
      <c r="A15" s="40" t="s">
        <v>1266</v>
      </c>
      <c r="B15" s="40">
        <f>'প্রাঃ-১ম'!F148+'প্রা-২য়'!F84+'প্রাঃ-৩য়'!F27+'অপ্রাঃ-১ম'!F401+'অপ্রাঃ-২য়'!F189+'অপ্রাঃ-৩য়'!F70</f>
        <v>2021200</v>
      </c>
      <c r="C15" s="40">
        <f>'প্রাঃ-১ম'!L148+'প্রা-২য়'!L84+'প্রাঃ-৩য়'!L27+'অপ্রাঃ-১ম'!L401+'অপ্রাঃ-২য়'!L189+'অপ্রাঃ-৩য়'!L70</f>
        <v>2014118</v>
      </c>
      <c r="D15" s="40">
        <f>'প্রাঃ-১ম'!M148+'প্রা-২য়'!M84+'প্রাঃ-৩য়'!M27+'অপ্রাঃ-১ম'!M401+'অপ্রাঃ-২য়'!M189+'অপ্রাঃ-৩য়'!M70</f>
        <v>144893</v>
      </c>
      <c r="E15" s="40">
        <f>'প্রাঃ-১ম'!N148+'প্রা-২য়'!N84+'প্রাঃ-৩য়'!N27+'অপ্রাঃ-১ম'!N401+'অপ্রাঃ-২য়'!N189+'অপ্রাঃ-৩য়'!N70</f>
        <v>94824</v>
      </c>
      <c r="F15" s="40">
        <f t="shared" si="0"/>
        <v>2253835</v>
      </c>
      <c r="G15" s="40">
        <f t="shared" si="3"/>
        <v>2014118</v>
      </c>
      <c r="H15" s="40">
        <f t="shared" si="4"/>
        <v>144893</v>
      </c>
      <c r="I15" s="40">
        <f t="shared" si="5"/>
        <v>94824</v>
      </c>
      <c r="J15" s="40">
        <f t="shared" si="1"/>
        <v>2253835</v>
      </c>
      <c r="K15" s="40"/>
      <c r="L15" s="40"/>
      <c r="M15" s="40">
        <f t="shared" si="2"/>
        <v>0</v>
      </c>
    </row>
    <row r="16" spans="1:13" s="1" customFormat="1" ht="24.95" customHeight="1">
      <c r="A16" s="40" t="s">
        <v>1267</v>
      </c>
      <c r="B16" s="40">
        <f>'প্রাঃ-১ম'!F158+'প্রা-২য়'!F87+'প্রাঃ-৩য়'!F36+'অপ্রাঃ-১ম'!F441+'অপ্রাঃ-২য়'!F203+'অপ্রাঃ-৩য়'!F87</f>
        <v>1645000</v>
      </c>
      <c r="C16" s="40">
        <f>'প্রাঃ-১ম'!L158+'প্রা-২য়'!L87+'প্রাঃ-৩য়'!L36+'অপ্রাঃ-১ম'!L441+'অপ্রাঃ-২য়'!L203+'অপ্রাঃ-৩য়'!L87</f>
        <v>1517978</v>
      </c>
      <c r="D16" s="40">
        <f>'প্রাঃ-১ম'!M158+'প্রা-২য়'!M87+'প্রাঃ-৩য়'!M36+'অপ্রাঃ-১ম'!M441+'অপ্রাঃ-২য়'!M203+'অপ্রাঃ-৩য়'!M87</f>
        <v>122725</v>
      </c>
      <c r="E16" s="40">
        <f>'প্রাঃ-১ম'!N158+'প্রা-২য়'!N87+'প্রাঃ-৩য়'!N36+'অপ্রাঃ-১ম'!N441+'অপ্রাঃ-২য়'!N203+'অপ্রাঃ-৩য়'!N87</f>
        <v>78149</v>
      </c>
      <c r="F16" s="40">
        <f t="shared" si="0"/>
        <v>1718852</v>
      </c>
      <c r="G16" s="40">
        <f t="shared" si="3"/>
        <v>1517978</v>
      </c>
      <c r="H16" s="40">
        <f t="shared" si="4"/>
        <v>122725</v>
      </c>
      <c r="I16" s="40">
        <f t="shared" si="5"/>
        <v>78149</v>
      </c>
      <c r="J16" s="40">
        <f t="shared" si="1"/>
        <v>1718852</v>
      </c>
      <c r="K16" s="40"/>
      <c r="L16" s="40"/>
      <c r="M16" s="40">
        <f t="shared" si="2"/>
        <v>0</v>
      </c>
    </row>
    <row r="17" spans="1:13" s="1" customFormat="1" ht="24.95" customHeight="1">
      <c r="A17" s="40" t="s">
        <v>1268</v>
      </c>
      <c r="B17" s="40">
        <f>'প্রাঃ-১ম'!F162+'প্রা-২য়'!F95+'প্রাঃ-৩য়'!F43+'অপ্রাঃ-১ম'!F453+'অপ্রাঃ-২য়'!F222+'অপ্রাঃ-৩য়'!F99</f>
        <v>1317000</v>
      </c>
      <c r="C17" s="40">
        <f>'প্রাঃ-১ম'!L162+'প্রা-২য়'!L95+'প্রাঃ-৩য়'!L43+'অপ্রাঃ-১ম'!L453+'অপ্রাঃ-২য়'!L222+'অপ্রাঃ-৩য়'!L99</f>
        <v>1286200</v>
      </c>
      <c r="D17" s="40">
        <f>'প্রাঃ-১ম'!M162+'প্রা-২য়'!M95+'প্রাঃ-৩য়'!M43+'অপ্রাঃ-১ম'!M453+'অপ্রাঃ-২য়'!M222+'অপ্রাঃ-৩য়'!M99</f>
        <v>94139</v>
      </c>
      <c r="E17" s="40">
        <f>'প্রাঃ-১ম'!N162+'প্রা-২য়'!N95+'প্রাঃ-৩য়'!N43+'অপ্রাঃ-১ম'!N453+'অপ্রাঃ-২য়'!N222+'অপ্রাঃ-৩য়'!N99</f>
        <v>61319</v>
      </c>
      <c r="F17" s="40">
        <f t="shared" si="0"/>
        <v>1441658</v>
      </c>
      <c r="G17" s="40">
        <f t="shared" si="3"/>
        <v>1286200</v>
      </c>
      <c r="H17" s="40">
        <f t="shared" si="4"/>
        <v>94139</v>
      </c>
      <c r="I17" s="40">
        <f t="shared" si="5"/>
        <v>61319</v>
      </c>
      <c r="J17" s="40">
        <f t="shared" si="1"/>
        <v>1441658</v>
      </c>
      <c r="K17" s="40"/>
      <c r="L17" s="40"/>
      <c r="M17" s="40">
        <f t="shared" si="2"/>
        <v>0</v>
      </c>
    </row>
    <row r="18" spans="1:13" s="1" customFormat="1" ht="24.95" customHeight="1">
      <c r="A18" s="40" t="s">
        <v>1269</v>
      </c>
      <c r="B18" s="40">
        <f>'প্রাঃ-১ম'!F167+'প্রা-২য়'!F107+'প্রাঃ-৩য়'!F53+'অপ্রাঃ-১ম'!F480+'অপ্রাঃ-২য়'!F231+'অপ্রাঃ-৩য়'!F119</f>
        <v>1926000</v>
      </c>
      <c r="C18" s="40">
        <f>'প্রাঃ-১ম'!L167+'প্রা-২য়'!L107+'প্রাঃ-৩য়'!L53+'অপ্রাঃ-১ম'!L480+'অপ্রাঃ-২য়'!L231+'অপ্রাঃ-৩য়'!L119</f>
        <v>1886250</v>
      </c>
      <c r="D18" s="40">
        <f>'প্রাঃ-১ম'!M167+'প্রা-২য়'!M107+'প্রাঃ-৩য়'!M53+'অপ্রাঃ-১ম'!M480+'অপ্রাঃ-২য়'!M231+'অপ্রাঃ-৩য়'!M119</f>
        <v>140165</v>
      </c>
      <c r="E18" s="40">
        <f>'প্রাঃ-১ম'!N167+'প্রা-২য়'!N107+'প্রাঃ-৩য়'!N53+'অপ্রাঃ-১ম'!N480+'অপ্রাঃ-২য়'!N231+'অপ্রাঃ-৩য়'!N119</f>
        <v>90439</v>
      </c>
      <c r="F18" s="40">
        <f t="shared" si="0"/>
        <v>2116854</v>
      </c>
      <c r="G18" s="40">
        <f t="shared" si="3"/>
        <v>1886250</v>
      </c>
      <c r="H18" s="40">
        <f t="shared" si="4"/>
        <v>140165</v>
      </c>
      <c r="I18" s="40">
        <f t="shared" si="5"/>
        <v>90439</v>
      </c>
      <c r="J18" s="40">
        <f t="shared" si="1"/>
        <v>2116854</v>
      </c>
      <c r="K18" s="40"/>
      <c r="L18" s="40"/>
      <c r="M18" s="40">
        <f t="shared" si="2"/>
        <v>0</v>
      </c>
    </row>
    <row r="19" spans="1:13" s="1" customFormat="1" ht="24.95" customHeight="1">
      <c r="A19" s="40" t="s">
        <v>1270</v>
      </c>
      <c r="B19" s="40">
        <f>'প্রাঃ-১ম'!F171+'প্রা-২য়'!F109+'প্রাঃ-৩য়'!F60+'অপ্রাঃ-১ম'!F490+'অপ্রাঃ-২য়'!F241+'অপ্রাঃ-৩য়'!F129</f>
        <v>961000</v>
      </c>
      <c r="C19" s="40">
        <f>'প্রাঃ-১ম'!L171+'প্রা-২য়'!L109+'প্রাঃ-৩য়'!L60+'অপ্রাঃ-১ম'!L490+'অপ্রাঃ-২য়'!L241+'অপ্রাঃ-৩য়'!L129</f>
        <v>919050</v>
      </c>
      <c r="D19" s="40">
        <f>'প্রাঃ-১ম'!M171+'প্রা-২য়'!M109+'প্রাঃ-৩য়'!M60+'অপ্রাঃ-১ম'!M490+'অপ্রাঃ-২য়'!M241+'অপ্রাঃ-৩য়'!M129</f>
        <v>66135</v>
      </c>
      <c r="E19" s="40">
        <f>'প্রাঃ-১ম'!N171+'প্রা-২য়'!N109+'প্রাঃ-৩য়'!N60+'অপ্রাঃ-১ম'!N490+'অপ্রাঃ-২য়'!N241+'অপ্রাঃ-৩য়'!N129</f>
        <v>42606</v>
      </c>
      <c r="F19" s="40">
        <f t="shared" si="0"/>
        <v>1027791</v>
      </c>
      <c r="G19" s="40">
        <f t="shared" si="3"/>
        <v>919050</v>
      </c>
      <c r="H19" s="40">
        <f t="shared" si="4"/>
        <v>66135</v>
      </c>
      <c r="I19" s="40">
        <f t="shared" si="5"/>
        <v>42606</v>
      </c>
      <c r="J19" s="40">
        <f t="shared" si="1"/>
        <v>1027791</v>
      </c>
      <c r="K19" s="40"/>
      <c r="L19" s="40"/>
      <c r="M19" s="40">
        <f t="shared" si="2"/>
        <v>0</v>
      </c>
    </row>
    <row r="20" spans="1:13" s="1" customFormat="1" ht="24.95" customHeight="1">
      <c r="A20" s="40" t="s">
        <v>1271</v>
      </c>
      <c r="B20" s="40">
        <f>'প্রাঃ-১ম'!F185+'প্রা-২য়'!F132+'প্রাঃ-৩য়'!F71+'অপ্রাঃ-১ম'!F522+'অপ্রাঃ-২য়'!F272+'অপ্রাঃ-৩য়'!F142</f>
        <v>3131000</v>
      </c>
      <c r="C20" s="40">
        <f>'প্রাঃ-১ম'!L185+'প্রা-২য়'!L132+'প্রাঃ-৩য়'!L71+'অপ্রাঃ-১ম'!L522+'অপ্রাঃ-২য়'!L272+'অপ্রাঃ-৩য়'!L142</f>
        <v>3105400</v>
      </c>
      <c r="D20" s="40">
        <f>'প্রাঃ-১ম'!M185+'প্রা-২য়'!M132+'প্রাঃ-৩য়'!M71+'অপ্রাঃ-১ম'!M522+'অপ্রাঃ-২য়'!M272+'অপ্রাঃ-৩য়'!M142</f>
        <v>197508</v>
      </c>
      <c r="E20" s="40">
        <f>'প্রাঃ-১ম'!N185+'প্রা-২য়'!N132+'প্রাঃ-৩য়'!N71+'অপ্রাঃ-১ম'!N522+'অপ্রাঃ-২য়'!N272+'অপ্রাঃ-৩য়'!N142</f>
        <v>129720</v>
      </c>
      <c r="F20" s="40">
        <f t="shared" si="0"/>
        <v>3432628</v>
      </c>
      <c r="G20" s="40">
        <f t="shared" si="3"/>
        <v>3105400</v>
      </c>
      <c r="H20" s="40">
        <f t="shared" si="4"/>
        <v>197508</v>
      </c>
      <c r="I20" s="40">
        <f t="shared" si="5"/>
        <v>129720</v>
      </c>
      <c r="J20" s="40">
        <f t="shared" si="1"/>
        <v>3432628</v>
      </c>
      <c r="K20" s="40"/>
      <c r="L20" s="40"/>
      <c r="M20" s="40">
        <f t="shared" si="2"/>
        <v>0</v>
      </c>
    </row>
    <row r="21" spans="1:13" s="1" customFormat="1" ht="24.95" customHeight="1">
      <c r="A21" s="40" t="s">
        <v>1272</v>
      </c>
      <c r="B21" s="40">
        <f>'প্রাঃ-১ম'!F193+'প্রা-২য়'!F139+'প্রাঃ-৩য়'!F80+'অপ্রাঃ-১ম'!F544+'অপ্রাঃ-২য়'!F287+'অপ্রাঃ-৩য়'!F149</f>
        <v>1932000</v>
      </c>
      <c r="C21" s="40">
        <f>'প্রাঃ-১ম'!L193+'প্রা-২য়'!L139+'প্রাঃ-৩য়'!L80+'অপ্রাঃ-১ম'!L544+'অপ্রাঃ-২য়'!L287+'অপ্রাঃ-৩য়'!L149</f>
        <v>1849750</v>
      </c>
      <c r="D21" s="40">
        <f>'প্রাঃ-১ম'!M193+'প্রা-২য়'!M139+'প্রাঃ-৩য়'!M80+'অপ্রাঃ-১ম'!M544+'অপ্রাঃ-২য়'!M287+'অপ্রাঃ-৩য়'!M149</f>
        <v>124202</v>
      </c>
      <c r="E21" s="40">
        <f>'প্রাঃ-১ম'!N193+'প্রা-২য়'!N139+'প্রাঃ-৩য়'!N80+'অপ্রাঃ-১ম'!N544+'অপ্রাঃ-২য়'!N287+'অপ্রাঃ-৩য়'!N149</f>
        <v>79750</v>
      </c>
      <c r="F21" s="40">
        <f t="shared" si="0"/>
        <v>2053702</v>
      </c>
      <c r="G21" s="40">
        <f t="shared" si="3"/>
        <v>1849750</v>
      </c>
      <c r="H21" s="40">
        <f t="shared" si="4"/>
        <v>124202</v>
      </c>
      <c r="I21" s="40">
        <f t="shared" si="5"/>
        <v>79750</v>
      </c>
      <c r="J21" s="40">
        <f t="shared" si="1"/>
        <v>2053702</v>
      </c>
      <c r="K21" s="40"/>
      <c r="L21" s="40"/>
      <c r="M21" s="40">
        <f t="shared" si="2"/>
        <v>0</v>
      </c>
    </row>
    <row r="22" spans="1:13" s="1" customFormat="1" ht="24.95" customHeight="1">
      <c r="A22" s="40" t="s">
        <v>1273</v>
      </c>
      <c r="B22" s="40">
        <f>'প্রাঃ-১ম'!F209+'প্রা-২য়'!F143+'প্রাঃ-৩য়'!F86+'অপ্রাঃ-১ম'!F566+'অপ্রাঃ-২য়'!F295+'অপ্রাঃ-৩য়'!F160</f>
        <v>2042000</v>
      </c>
      <c r="C22" s="40">
        <f>'প্রাঃ-১ম'!L209+'প্রা-২য়'!L143+'প্রাঃ-৩য়'!L86+'অপ্রাঃ-১ম'!L566+'অপ্রাঃ-২য়'!L295+'অপ্রাঃ-৩য়'!L160</f>
        <v>2007525</v>
      </c>
      <c r="D22" s="40">
        <f>'প্রাঃ-১ম'!M209+'প্রা-২য়'!M143+'প্রাঃ-৩য়'!M86+'অপ্রাঃ-১ম'!M566+'অপ্রাঃ-২য়'!M295+'অপ্রাঃ-৩য়'!M160</f>
        <v>126819</v>
      </c>
      <c r="E22" s="40">
        <f>'প্রাঃ-১ম'!N209+'প্রা-২য়'!N143+'প্রাঃ-৩য়'!N86+'অপ্রাঃ-১ম'!N566+'অপ্রাঃ-২য়'!N295+'অপ্রাঃ-৩য়'!N160</f>
        <v>82064</v>
      </c>
      <c r="F22" s="40">
        <f t="shared" si="0"/>
        <v>2216408</v>
      </c>
      <c r="G22" s="40">
        <f t="shared" si="3"/>
        <v>2007525</v>
      </c>
      <c r="H22" s="40">
        <f t="shared" si="4"/>
        <v>126819</v>
      </c>
      <c r="I22" s="40">
        <f t="shared" si="5"/>
        <v>82064</v>
      </c>
      <c r="J22" s="40">
        <f t="shared" si="1"/>
        <v>2216408</v>
      </c>
      <c r="K22" s="40"/>
      <c r="L22" s="40"/>
      <c r="M22" s="40">
        <f t="shared" si="2"/>
        <v>0</v>
      </c>
    </row>
    <row r="23" spans="1:13" s="1" customFormat="1" ht="24.95" customHeight="1">
      <c r="A23" s="40" t="s">
        <v>1274</v>
      </c>
      <c r="B23" s="40">
        <f>'প্রাঃ-১ম'!F216+'প্রা-২য়'!F151+'প্রাঃ-৩য়'!F91+'অপ্রাঃ-১ম'!F597+'অপ্রাঃ-২য়'!F311+'অপ্রাঃ-৩য়'!F173</f>
        <v>2647000</v>
      </c>
      <c r="C23" s="40">
        <f>'প্রাঃ-১ম'!L216+'প্রা-২য়'!L151+'প্রাঃ-৩য়'!L91+'অপ্রাঃ-১ম'!L597+'অপ্রাঃ-২য়'!L311+'অপ্রাঃ-৩য়'!L173</f>
        <v>2635750</v>
      </c>
      <c r="D23" s="40">
        <f>'প্রাঃ-১ম'!M216+'প্রা-২য়'!M151+'প্রাঃ-৩য়'!M91+'অপ্রাঃ-১ম'!M597+'অপ্রাঃ-২য়'!M311+'অপ্রাঃ-৩য়'!M173</f>
        <v>160280</v>
      </c>
      <c r="E23" s="40">
        <f>'প্রাঃ-১ম'!N216+'প্রা-২য়'!N151+'প্রাঃ-৩য়'!N91+'অপ্রাঃ-১ম'!N597+'অপ্রাঃ-২য়'!N311+'অপ্রাঃ-৩য়'!N173</f>
        <v>106892</v>
      </c>
      <c r="F23" s="40">
        <f t="shared" si="0"/>
        <v>2902922</v>
      </c>
      <c r="G23" s="40">
        <f t="shared" si="3"/>
        <v>2635750</v>
      </c>
      <c r="H23" s="40">
        <f t="shared" si="4"/>
        <v>160280</v>
      </c>
      <c r="I23" s="40">
        <f t="shared" si="5"/>
        <v>106892</v>
      </c>
      <c r="J23" s="40">
        <f t="shared" si="1"/>
        <v>2902922</v>
      </c>
      <c r="K23" s="40"/>
      <c r="L23" s="40"/>
      <c r="M23" s="40">
        <f t="shared" si="2"/>
        <v>0</v>
      </c>
    </row>
    <row r="24" spans="1:13" s="1" customFormat="1" ht="24.95" customHeight="1">
      <c r="A24" s="40" t="s">
        <v>1275</v>
      </c>
      <c r="B24" s="40">
        <f>'প্রাঃ-১ম'!F245+'প্রা-২য়'!F158+'প্রাঃ-৩য়'!F93+'অপ্রাঃ-১ম'!F628+'অপ্রাঃ-২য়'!F315</f>
        <v>2744000</v>
      </c>
      <c r="C24" s="40">
        <f>'প্রাঃ-১ম'!L245+'প্রা-২য়'!L158+'প্রাঃ-৩য়'!L93+'অপ্রাঃ-১ম'!L628+'অপ্রাঃ-২য়'!L315</f>
        <v>2726500</v>
      </c>
      <c r="D24" s="40">
        <f>'প্রাঃ-১ম'!M245+'প্রা-২য়'!M158+'প্রাঃ-৩য়'!M93+'অপ্রাঃ-১ম'!M628+'অপ্রাঃ-২য়'!M315</f>
        <v>165807</v>
      </c>
      <c r="E24" s="40">
        <f>'প্রাঃ-১ম'!N245+'প্রা-২য়'!N158+'প্রাঃ-৩য়'!N93+'অপ্রাঃ-১ম'!N628+'অপ্রাঃ-২য়'!N315</f>
        <v>110524</v>
      </c>
      <c r="F24" s="40">
        <f t="shared" si="0"/>
        <v>3002831</v>
      </c>
      <c r="G24" s="40">
        <f t="shared" si="3"/>
        <v>2726500</v>
      </c>
      <c r="H24" s="40">
        <f t="shared" si="4"/>
        <v>165807</v>
      </c>
      <c r="I24" s="40">
        <f t="shared" si="5"/>
        <v>110524</v>
      </c>
      <c r="J24" s="40">
        <f t="shared" si="1"/>
        <v>3002831</v>
      </c>
      <c r="K24" s="40"/>
      <c r="L24" s="40"/>
      <c r="M24" s="40">
        <f t="shared" si="2"/>
        <v>0</v>
      </c>
    </row>
    <row r="25" spans="1:13" s="1" customFormat="1" ht="24.95" customHeight="1">
      <c r="A25" s="40" t="s">
        <v>1427</v>
      </c>
      <c r="B25" s="40">
        <f>'প্রাঃ-১ম'!F272+'প্রা-২য়'!F160+'প্রাঃ-৩য়'!F99+'অপ্রাঃ-১ম'!F638+'অপ্রাঃ-২য়'!F317+'অপ্রাঃ-৩য়'!F175</f>
        <v>2092000</v>
      </c>
      <c r="C25" s="40">
        <f>'প্রাঃ-১ম'!L272+'প্রা-২য়'!L160+'প্রাঃ-৩য়'!L99+'অপ্রাঃ-১ম'!L638+'অপ্রাঃ-২য়'!L317+'অপ্রাঃ-৩য়'!L175</f>
        <v>1975200</v>
      </c>
      <c r="D25" s="40">
        <f>'প্রাঃ-১ম'!M272+'প্রা-২য়'!M160+'প্রাঃ-৩য়'!M99+'অপ্রাঃ-১ম'!M638+'অপ্রাঃ-২য়'!M317+'অপ্রাঃ-৩য়'!M175</f>
        <v>130700</v>
      </c>
      <c r="E25" s="40">
        <f>'প্রাঃ-১ম'!N272+'প্রা-২য়'!N160+'প্রাঃ-৩য়'!N99+'অপ্রাঃ-১ম'!N638+'অপ্রাঃ-২য়'!N317+'অপ্রাঃ-৩য়'!N175</f>
        <v>87134</v>
      </c>
      <c r="F25" s="40">
        <f t="shared" si="0"/>
        <v>2193034</v>
      </c>
      <c r="G25" s="40">
        <f t="shared" si="3"/>
        <v>1975200</v>
      </c>
      <c r="H25" s="40">
        <f t="shared" si="4"/>
        <v>130700</v>
      </c>
      <c r="I25" s="40">
        <f t="shared" si="5"/>
        <v>87134</v>
      </c>
      <c r="J25" s="40">
        <f t="shared" si="1"/>
        <v>2193034</v>
      </c>
      <c r="K25" s="40"/>
      <c r="L25" s="40"/>
      <c r="M25" s="40">
        <f t="shared" si="2"/>
        <v>0</v>
      </c>
    </row>
    <row r="26" spans="1:13" s="1" customFormat="1" ht="24.95" customHeight="1">
      <c r="A26" s="40" t="s">
        <v>1428</v>
      </c>
      <c r="B26" s="40">
        <f>'প্রাঃ-১ম'!F292+'প্রা-২য়'!F168+'প্রাঃ-৩য়'!F102+'অপ্রাঃ-১ম'!F660+'অপ্রাঃ-২য়'!F333+'অপ্রাঃ-৩য়'!F179</f>
        <v>2901000</v>
      </c>
      <c r="C26" s="40">
        <f>'প্রাঃ-১ম'!L292+'প্রা-২য়'!L168+'প্রাঃ-৩য়'!L102+'অপ্রাঃ-১ম'!L660+'অপ্রাঃ-২য়'!L333+'অপ্রাঃ-৩য়'!L179</f>
        <v>2809530</v>
      </c>
      <c r="D26" s="40">
        <f>'প্রাঃ-১ম'!M292+'প্রা-২য়'!M168+'প্রাঃ-৩য়'!M102+'অপ্রাঃ-১ম'!M660+'অপ্রাঃ-২য়'!M333+'অপ্রাঃ-৩য়'!M179</f>
        <v>170202</v>
      </c>
      <c r="E26" s="40">
        <f>'প্রাঃ-১ম'!N292+'প্রা-২য়'!N168+'প্রাঃ-৩য়'!N102+'অপ্রাঃ-১ম'!N660+'অপ্রাঃ-২য়'!N333+'অপ্রাঃ-৩য়'!N179</f>
        <v>113484</v>
      </c>
      <c r="F26" s="40">
        <f t="shared" si="0"/>
        <v>3093216</v>
      </c>
      <c r="G26" s="40">
        <f t="shared" si="3"/>
        <v>2809530</v>
      </c>
      <c r="H26" s="40">
        <f t="shared" si="4"/>
        <v>170202</v>
      </c>
      <c r="I26" s="40">
        <f t="shared" si="5"/>
        <v>113484</v>
      </c>
      <c r="J26" s="40">
        <f t="shared" si="1"/>
        <v>3093216</v>
      </c>
      <c r="K26" s="40"/>
      <c r="L26" s="40"/>
      <c r="M26" s="40">
        <f t="shared" si="2"/>
        <v>0</v>
      </c>
    </row>
    <row r="27" spans="1:13" s="1" customFormat="1" ht="24.95" customHeight="1">
      <c r="A27" s="40" t="s">
        <v>1429</v>
      </c>
      <c r="B27" s="40">
        <f>'প্রাঃ-১ম'!F329+'প্রা-২য়'!F174+'প্রাঃ-৩য়'!F105+'অপ্রাঃ-১ম'!F688+'অপ্রাঃ-২য়'!F339+'অপ্রাঃ-৩য়'!F184</f>
        <v>3900000</v>
      </c>
      <c r="C27" s="40">
        <f>'প্রাঃ-১ম'!L329+'প্রা-২য়'!L174+'প্রাঃ-৩য়'!L105+'অপ্রাঃ-১ম'!L688+'অপ্রাঃ-২য়'!L339+'অপ্রাঃ-৩য়'!L184</f>
        <v>2559170</v>
      </c>
      <c r="D27" s="40">
        <f>'প্রাঃ-১ম'!M329+'প্রা-২য়'!M174+'প্রাঃ-৩য়'!M105+'অপ্রাঃ-১ম'!M688+'অপ্রাঃ-২য়'!M339+'অপ্রাঃ-৩য়'!M184</f>
        <v>188658</v>
      </c>
      <c r="E27" s="40">
        <f>'প্রাঃ-১ম'!N329+'প্রা-২য়'!N174+'প্রাঃ-৩য়'!N105+'অপ্রাঃ-১ম'!N688+'অপ্রাঃ-২য়'!N339+'অপ্রাঃ-৩য়'!N184</f>
        <v>125772</v>
      </c>
      <c r="F27" s="40">
        <f t="shared" si="0"/>
        <v>2873600</v>
      </c>
      <c r="G27" s="40">
        <f t="shared" si="3"/>
        <v>2559170</v>
      </c>
      <c r="H27" s="40">
        <f t="shared" si="4"/>
        <v>188658</v>
      </c>
      <c r="I27" s="40">
        <f t="shared" si="5"/>
        <v>125772</v>
      </c>
      <c r="J27" s="40">
        <f t="shared" si="1"/>
        <v>2873600</v>
      </c>
      <c r="K27" s="40">
        <v>360018</v>
      </c>
      <c r="L27" s="40">
        <v>66463.05</v>
      </c>
      <c r="M27" s="40">
        <f t="shared" si="2"/>
        <v>293554.95</v>
      </c>
    </row>
    <row r="28" spans="1:13" s="1" customFormat="1" ht="24.95" customHeight="1">
      <c r="A28" s="40" t="s">
        <v>1779</v>
      </c>
      <c r="B28" s="40">
        <f>'প্রাঃ-১ম'!E355+'প্রা-২য়'!E180+'প্রাঃ-৩য়'!E111+'অপ্রাঃ-১ম'!E728+'অপ্রাঃ-২য়'!E346+'অপ্রাঃ-৩য়'!E191</f>
        <v>4582000</v>
      </c>
      <c r="C28" s="40">
        <f>'প্রাঃ-১ম'!L355+'প্রা-২য়'!L180+'প্রাঃ-৩য়'!L111+'অপ্রাঃ-১ম'!L728+'অপ্রাঃ-২য়'!L346+'অপ্রাঃ-৩য়'!L191</f>
        <v>700960</v>
      </c>
      <c r="D28" s="40">
        <f>'প্রাঃ-১ম'!M355+'প্রা-২য়'!M180+'প্রাঃ-৩য়'!M111+'অপ্রাঃ-১ম'!M728+'অপ্রাঃ-২য়'!M346+'অপ্রাঃ-৩য়'!M191</f>
        <v>70778</v>
      </c>
      <c r="E28" s="40">
        <f>'প্রাঃ-১ম'!N355+'প্রা-২য়'!N180+'প্রাঃ-৩য়'!N111+'অপ্রাঃ-১ম'!N728+'অপ্রাঃ-২য়'!N346+'অপ্রাঃ-৩য়'!N191</f>
        <v>47384</v>
      </c>
      <c r="F28" s="40">
        <f t="shared" si="0"/>
        <v>819122</v>
      </c>
      <c r="G28" s="40">
        <f>'প্রাঃ-১ম'!L355+'প্রা-২য়'!L180+'প্রাঃ-৩য়'!L111+'অপ্রাঃ-১ম'!L728+'অপ্রাঃ-২য়'!L346+'অপ্রাঃ-৩য়'!L191</f>
        <v>700960</v>
      </c>
      <c r="H28" s="40">
        <f>D28</f>
        <v>70778</v>
      </c>
      <c r="I28" s="40">
        <f>E28</f>
        <v>47384</v>
      </c>
      <c r="J28" s="40">
        <f t="shared" ref="J28" si="6">SUM(G28:I28)</f>
        <v>819122</v>
      </c>
      <c r="K28" s="40">
        <v>367927</v>
      </c>
      <c r="L28" s="40">
        <v>70494.05</v>
      </c>
      <c r="M28" s="40">
        <f>SUM(F28-J28)+(K28-L28)</f>
        <v>297432.95</v>
      </c>
    </row>
    <row r="29" spans="1:13" ht="17.25">
      <c r="A29" s="40" t="s">
        <v>1230</v>
      </c>
      <c r="B29" s="40">
        <f>SUM(B5:B28)</f>
        <v>41824200</v>
      </c>
      <c r="C29" s="40">
        <f t="shared" ref="C29:M29" si="7">SUM(C5:C28)</f>
        <v>35737840</v>
      </c>
      <c r="D29" s="40">
        <f t="shared" si="7"/>
        <v>3563557</v>
      </c>
      <c r="E29" s="40">
        <f t="shared" si="7"/>
        <v>1254564</v>
      </c>
      <c r="F29" s="40">
        <f t="shared" si="7"/>
        <v>40555961</v>
      </c>
      <c r="G29" s="40">
        <f t="shared" si="7"/>
        <v>35737840</v>
      </c>
      <c r="H29" s="40">
        <f t="shared" si="7"/>
        <v>3563557</v>
      </c>
      <c r="I29" s="40">
        <f t="shared" si="7"/>
        <v>1254564</v>
      </c>
      <c r="J29" s="40">
        <f t="shared" si="7"/>
        <v>40555961</v>
      </c>
      <c r="K29" s="40">
        <f t="shared" si="7"/>
        <v>727945</v>
      </c>
      <c r="L29" s="40">
        <f t="shared" si="7"/>
        <v>136957.1</v>
      </c>
      <c r="M29" s="40">
        <f t="shared" si="7"/>
        <v>590987.9</v>
      </c>
    </row>
  </sheetData>
  <mergeCells count="8">
    <mergeCell ref="A1:M1"/>
    <mergeCell ref="A2:A3"/>
    <mergeCell ref="B2:B3"/>
    <mergeCell ref="C2:F2"/>
    <mergeCell ref="G2:J2"/>
    <mergeCell ref="K2:K3"/>
    <mergeCell ref="L2:L3"/>
    <mergeCell ref="M2:M3"/>
  </mergeCells>
  <pageMargins left="0.7" right="0.7" top="0.75" bottom="0.75" header="0.3" footer="0.3"/>
  <pageSetup paperSize="9" scale="6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44"/>
  <sheetViews>
    <sheetView workbookViewId="0">
      <selection activeCell="D41" sqref="D41"/>
    </sheetView>
  </sheetViews>
  <sheetFormatPr defaultRowHeight="15"/>
  <cols>
    <col min="1" max="1" width="6.5703125" customWidth="1"/>
    <col min="2" max="2" width="61.85546875" customWidth="1"/>
    <col min="3" max="3" width="9.140625" hidden="1" customWidth="1"/>
    <col min="4" max="4" width="22.42578125" customWidth="1"/>
    <col min="6" max="6" width="27.85546875" customWidth="1"/>
    <col min="7" max="7" width="22.28515625" customWidth="1"/>
    <col min="8" max="8" width="24.42578125" customWidth="1"/>
  </cols>
  <sheetData>
    <row r="1" spans="1:14" s="5" customFormat="1" ht="88.5" customHeight="1">
      <c r="A1" s="487" t="s">
        <v>1793</v>
      </c>
      <c r="B1" s="487"/>
      <c r="C1" s="487"/>
      <c r="D1" s="487"/>
      <c r="E1" s="487"/>
      <c r="F1" s="487"/>
      <c r="G1" s="487"/>
      <c r="H1" s="487"/>
    </row>
    <row r="2" spans="1:14" s="5" customFormat="1" ht="35.1" customHeight="1">
      <c r="A2" s="150" t="s">
        <v>30</v>
      </c>
      <c r="B2" s="471" t="s">
        <v>31</v>
      </c>
      <c r="C2" s="472"/>
      <c r="D2" s="151" t="s">
        <v>4</v>
      </c>
      <c r="E2" s="150" t="s">
        <v>30</v>
      </c>
      <c r="F2" s="473" t="s">
        <v>32</v>
      </c>
      <c r="G2" s="473"/>
      <c r="H2" s="150" t="s">
        <v>4</v>
      </c>
    </row>
    <row r="3" spans="1:14" s="5" customFormat="1" ht="35.1" customHeight="1">
      <c r="A3" s="474" t="s">
        <v>1694</v>
      </c>
      <c r="B3" s="475" t="s">
        <v>1695</v>
      </c>
      <c r="C3" s="476"/>
      <c r="D3" s="156">
        <v>2538800</v>
      </c>
      <c r="E3" s="477" t="s">
        <v>33</v>
      </c>
      <c r="F3" s="476" t="s">
        <v>1696</v>
      </c>
      <c r="G3" s="476"/>
      <c r="H3" s="460">
        <f>G5+G6+G7+G8</f>
        <v>6086360</v>
      </c>
    </row>
    <row r="4" spans="1:14" s="5" customFormat="1" ht="35.1" customHeight="1">
      <c r="A4" s="462"/>
      <c r="B4" s="476"/>
      <c r="C4" s="476"/>
      <c r="D4" s="156">
        <v>6066</v>
      </c>
      <c r="E4" s="478"/>
      <c r="F4" s="476"/>
      <c r="G4" s="476"/>
      <c r="H4" s="460"/>
    </row>
    <row r="5" spans="1:14" s="5" customFormat="1" ht="35.1" customHeight="1">
      <c r="A5" s="461"/>
      <c r="B5" s="463" t="s">
        <v>34</v>
      </c>
      <c r="C5" s="464"/>
      <c r="D5" s="469"/>
      <c r="E5" s="149" t="s">
        <v>35</v>
      </c>
      <c r="F5" s="159" t="s">
        <v>36</v>
      </c>
      <c r="G5" s="160">
        <v>3916820</v>
      </c>
      <c r="H5" s="460"/>
    </row>
    <row r="6" spans="1:14" s="5" customFormat="1" ht="35.1" customHeight="1">
      <c r="A6" s="461"/>
      <c r="B6" s="465"/>
      <c r="C6" s="466"/>
      <c r="D6" s="469"/>
      <c r="E6" s="149" t="s">
        <v>37</v>
      </c>
      <c r="F6" s="159" t="s">
        <v>38</v>
      </c>
      <c r="G6" s="160">
        <v>126870</v>
      </c>
      <c r="H6" s="460"/>
      <c r="N6" s="152"/>
    </row>
    <row r="7" spans="1:14" s="5" customFormat="1" ht="35.1" customHeight="1">
      <c r="A7" s="461"/>
      <c r="B7" s="465"/>
      <c r="C7" s="466"/>
      <c r="D7" s="470"/>
      <c r="E7" s="149" t="s">
        <v>39</v>
      </c>
      <c r="F7" s="159" t="s">
        <v>40</v>
      </c>
      <c r="G7" s="160">
        <v>802670</v>
      </c>
      <c r="H7" s="460"/>
      <c r="N7" s="152"/>
    </row>
    <row r="8" spans="1:14" s="5" customFormat="1" ht="35.1" customHeight="1">
      <c r="A8" s="462"/>
      <c r="B8" s="467"/>
      <c r="C8" s="468"/>
      <c r="D8" s="156"/>
      <c r="E8" s="149" t="s">
        <v>41</v>
      </c>
      <c r="F8" s="159" t="s">
        <v>42</v>
      </c>
      <c r="G8" s="160">
        <v>1240000</v>
      </c>
      <c r="H8" s="460"/>
    </row>
    <row r="9" spans="1:14" s="5" customFormat="1" ht="35.1" customHeight="1">
      <c r="A9" s="477" t="s">
        <v>1697</v>
      </c>
      <c r="B9" s="479" t="s">
        <v>43</v>
      </c>
      <c r="C9" s="480"/>
      <c r="D9" s="481"/>
      <c r="E9" s="482" t="s">
        <v>44</v>
      </c>
      <c r="F9" s="484"/>
      <c r="G9" s="484"/>
      <c r="H9" s="460"/>
    </row>
    <row r="10" spans="1:14" s="5" customFormat="1" ht="35.1" customHeight="1">
      <c r="A10" s="478"/>
      <c r="B10" s="480"/>
      <c r="C10" s="480"/>
      <c r="D10" s="481"/>
      <c r="E10" s="483"/>
      <c r="F10" s="484"/>
      <c r="G10" s="484"/>
      <c r="H10" s="460"/>
    </row>
    <row r="11" spans="1:14" s="5" customFormat="1" ht="35.1" customHeight="1">
      <c r="A11" s="478"/>
      <c r="B11" s="480"/>
      <c r="C11" s="480"/>
      <c r="D11" s="156"/>
      <c r="E11" s="150" t="s">
        <v>54</v>
      </c>
      <c r="F11" s="485" t="s">
        <v>1698</v>
      </c>
      <c r="G11" s="485"/>
      <c r="H11" s="157">
        <v>312462.95</v>
      </c>
    </row>
    <row r="12" spans="1:14" s="5" customFormat="1" ht="48" customHeight="1">
      <c r="A12" s="6" t="s">
        <v>45</v>
      </c>
      <c r="B12" s="475" t="s">
        <v>49</v>
      </c>
      <c r="C12" s="476"/>
      <c r="D12" s="157">
        <v>3563557</v>
      </c>
      <c r="E12" s="150" t="s">
        <v>58</v>
      </c>
      <c r="F12" s="485" t="s">
        <v>47</v>
      </c>
      <c r="G12" s="485"/>
      <c r="H12" s="157"/>
    </row>
    <row r="13" spans="1:14" s="5" customFormat="1" ht="35.1" customHeight="1">
      <c r="A13" s="6" t="s">
        <v>48</v>
      </c>
      <c r="B13" s="475" t="s">
        <v>1699</v>
      </c>
      <c r="C13" s="476"/>
      <c r="D13" s="157">
        <v>302531.95</v>
      </c>
      <c r="E13" s="150" t="s">
        <v>62</v>
      </c>
      <c r="F13" s="485" t="s">
        <v>1700</v>
      </c>
      <c r="G13" s="485"/>
      <c r="H13" s="157">
        <f>H11+H12</f>
        <v>312462.95</v>
      </c>
    </row>
    <row r="14" spans="1:14" s="5" customFormat="1" ht="35.1" customHeight="1">
      <c r="A14" s="6" t="s">
        <v>50</v>
      </c>
      <c r="B14" s="476" t="s">
        <v>1701</v>
      </c>
      <c r="C14" s="476"/>
      <c r="D14" s="157">
        <f>SUM(D3-D4+D5-D8-D9-D11+D12+D13)</f>
        <v>6398822.9500000002</v>
      </c>
      <c r="E14" s="150" t="s">
        <v>1702</v>
      </c>
      <c r="F14" s="476" t="s">
        <v>1703</v>
      </c>
      <c r="G14" s="476"/>
      <c r="H14" s="157">
        <f>H3+H13</f>
        <v>6398822.9500000002</v>
      </c>
    </row>
    <row r="15" spans="1:14" s="5" customFormat="1" ht="35.1" customHeight="1">
      <c r="A15" s="7" t="s">
        <v>51</v>
      </c>
      <c r="B15" s="476" t="s">
        <v>52</v>
      </c>
      <c r="C15" s="476"/>
      <c r="D15" s="157">
        <v>626220</v>
      </c>
      <c r="E15" s="6"/>
      <c r="F15" s="484"/>
      <c r="G15" s="484"/>
      <c r="H15" s="484"/>
    </row>
    <row r="16" spans="1:14" s="5" customFormat="1" ht="35.1" customHeight="1">
      <c r="A16" s="6" t="s">
        <v>44</v>
      </c>
      <c r="B16" s="476" t="s">
        <v>1704</v>
      </c>
      <c r="C16" s="476"/>
      <c r="D16" s="157">
        <v>122497.65</v>
      </c>
      <c r="E16" s="150"/>
      <c r="F16" s="484"/>
      <c r="G16" s="484"/>
      <c r="H16" s="484"/>
    </row>
    <row r="17" spans="1:8" s="5" customFormat="1" ht="35.1" customHeight="1">
      <c r="A17" s="6" t="s">
        <v>46</v>
      </c>
      <c r="B17" s="476" t="s">
        <v>53</v>
      </c>
      <c r="C17" s="476"/>
      <c r="D17" s="157"/>
      <c r="E17" s="150"/>
      <c r="F17" s="484"/>
      <c r="G17" s="484"/>
      <c r="H17" s="484"/>
    </row>
    <row r="18" spans="1:8" s="5" customFormat="1" ht="35.1" customHeight="1">
      <c r="A18" s="6" t="s">
        <v>50</v>
      </c>
      <c r="B18" s="476" t="s">
        <v>1705</v>
      </c>
      <c r="C18" s="476"/>
      <c r="D18" s="157">
        <f>D15+D16-D17</f>
        <v>748717.65</v>
      </c>
      <c r="E18" s="150"/>
      <c r="F18" s="484"/>
      <c r="G18" s="484"/>
      <c r="H18" s="484"/>
    </row>
    <row r="19" spans="1:8" s="5" customFormat="1" ht="35.1" customHeight="1">
      <c r="A19" s="7" t="s">
        <v>55</v>
      </c>
      <c r="B19" s="476" t="s">
        <v>56</v>
      </c>
      <c r="C19" s="476"/>
      <c r="D19" s="157">
        <v>314916</v>
      </c>
      <c r="E19" s="150"/>
      <c r="F19" s="484"/>
      <c r="G19" s="484"/>
      <c r="H19" s="484"/>
    </row>
    <row r="20" spans="1:8" s="5" customFormat="1" ht="35.1" customHeight="1">
      <c r="A20" s="6" t="s">
        <v>44</v>
      </c>
      <c r="B20" s="476" t="s">
        <v>1706</v>
      </c>
      <c r="C20" s="476"/>
      <c r="D20" s="157">
        <v>51108.6</v>
      </c>
      <c r="E20" s="150"/>
      <c r="F20" s="484"/>
      <c r="G20" s="484"/>
      <c r="H20" s="484"/>
    </row>
    <row r="21" spans="1:8" s="5" customFormat="1" ht="35.1" customHeight="1">
      <c r="A21" s="6" t="s">
        <v>46</v>
      </c>
      <c r="B21" s="476" t="s">
        <v>57</v>
      </c>
      <c r="C21" s="476"/>
      <c r="D21" s="157"/>
      <c r="E21" s="150"/>
      <c r="F21" s="484"/>
      <c r="G21" s="484"/>
      <c r="H21" s="484"/>
    </row>
    <row r="22" spans="1:8" s="5" customFormat="1" ht="35.1" customHeight="1">
      <c r="A22" s="6" t="s">
        <v>50</v>
      </c>
      <c r="B22" s="476" t="s">
        <v>1707</v>
      </c>
      <c r="C22" s="476"/>
      <c r="D22" s="157">
        <f>D19+D20-D21</f>
        <v>366024.6</v>
      </c>
      <c r="E22" s="150"/>
      <c r="F22" s="484"/>
      <c r="G22" s="484"/>
      <c r="H22" s="484"/>
    </row>
    <row r="23" spans="1:8" s="5" customFormat="1" ht="35.1" customHeight="1">
      <c r="A23" s="7" t="s">
        <v>59</v>
      </c>
      <c r="B23" s="476" t="s">
        <v>60</v>
      </c>
      <c r="C23" s="476"/>
      <c r="D23" s="157">
        <v>313428</v>
      </c>
      <c r="E23" s="150"/>
      <c r="F23" s="484"/>
      <c r="G23" s="484"/>
      <c r="H23" s="484"/>
    </row>
    <row r="24" spans="1:8" s="5" customFormat="1" ht="35.1" customHeight="1">
      <c r="A24" s="6" t="s">
        <v>44</v>
      </c>
      <c r="B24" s="476" t="s">
        <v>1708</v>
      </c>
      <c r="C24" s="476"/>
      <c r="D24" s="157">
        <v>48406.9</v>
      </c>
      <c r="E24" s="150"/>
      <c r="F24" s="484"/>
      <c r="G24" s="484"/>
      <c r="H24" s="484"/>
    </row>
    <row r="25" spans="1:8" s="5" customFormat="1" ht="35.1" customHeight="1">
      <c r="A25" s="6" t="s">
        <v>46</v>
      </c>
      <c r="B25" s="476" t="s">
        <v>61</v>
      </c>
      <c r="C25" s="476"/>
      <c r="D25" s="157"/>
      <c r="E25" s="150"/>
      <c r="F25" s="484"/>
      <c r="G25" s="484"/>
      <c r="H25" s="484"/>
    </row>
    <row r="26" spans="1:8" s="5" customFormat="1" ht="35.1" customHeight="1">
      <c r="A26" s="6" t="s">
        <v>50</v>
      </c>
      <c r="B26" s="476" t="s">
        <v>1709</v>
      </c>
      <c r="C26" s="476"/>
      <c r="D26" s="157">
        <f>D23+D24-D25</f>
        <v>361834.9</v>
      </c>
      <c r="E26" s="150"/>
      <c r="F26" s="484"/>
      <c r="G26" s="484"/>
      <c r="H26" s="484"/>
    </row>
    <row r="27" spans="1:8" s="5" customFormat="1" ht="35.1" customHeight="1">
      <c r="A27" s="7" t="s">
        <v>63</v>
      </c>
      <c r="B27" s="476" t="s">
        <v>1710</v>
      </c>
      <c r="C27" s="476"/>
      <c r="D27" s="157">
        <f>D15+D19+D23</f>
        <v>1254564</v>
      </c>
      <c r="E27" s="6"/>
      <c r="F27" s="484"/>
      <c r="G27" s="484"/>
      <c r="H27" s="484"/>
    </row>
    <row r="28" spans="1:8" s="5" customFormat="1" ht="35.1" customHeight="1">
      <c r="A28" s="6" t="s">
        <v>44</v>
      </c>
      <c r="B28" s="476" t="s">
        <v>1711</v>
      </c>
      <c r="C28" s="476"/>
      <c r="D28" s="157">
        <v>252509.15</v>
      </c>
      <c r="E28" s="150"/>
      <c r="F28" s="484"/>
      <c r="G28" s="484"/>
      <c r="H28" s="484"/>
    </row>
    <row r="29" spans="1:8" s="5" customFormat="1" ht="35.1" customHeight="1">
      <c r="A29" s="6" t="s">
        <v>46</v>
      </c>
      <c r="B29" s="476" t="s">
        <v>1712</v>
      </c>
      <c r="C29" s="476"/>
      <c r="D29" s="157"/>
      <c r="E29" s="150"/>
      <c r="F29" s="484"/>
      <c r="G29" s="484"/>
      <c r="H29" s="484"/>
    </row>
    <row r="30" spans="1:8" s="5" customFormat="1" ht="35.1" customHeight="1">
      <c r="A30" s="6" t="s">
        <v>50</v>
      </c>
      <c r="B30" s="476" t="s">
        <v>1713</v>
      </c>
      <c r="C30" s="476"/>
      <c r="D30" s="157">
        <f>D27+D28-D29</f>
        <v>1507073.15</v>
      </c>
      <c r="E30" s="150" t="s">
        <v>70</v>
      </c>
      <c r="F30" s="476" t="s">
        <v>1714</v>
      </c>
      <c r="G30" s="476"/>
      <c r="H30" s="156">
        <f>D30</f>
        <v>1507073.15</v>
      </c>
    </row>
    <row r="31" spans="1:8" s="5" customFormat="1" ht="35.1" customHeight="1">
      <c r="A31" s="7" t="s">
        <v>67</v>
      </c>
      <c r="B31" s="476" t="s">
        <v>64</v>
      </c>
      <c r="C31" s="476"/>
      <c r="D31" s="157">
        <v>1736130</v>
      </c>
      <c r="E31" s="150"/>
      <c r="F31" s="484"/>
      <c r="G31" s="484"/>
      <c r="H31" s="484"/>
    </row>
    <row r="32" spans="1:8" s="5" customFormat="1" ht="35.1" customHeight="1">
      <c r="A32" s="6" t="s">
        <v>44</v>
      </c>
      <c r="B32" s="476" t="s">
        <v>1715</v>
      </c>
      <c r="C32" s="476"/>
      <c r="D32" s="157">
        <v>161573.04999999999</v>
      </c>
      <c r="E32" s="150"/>
      <c r="F32" s="484"/>
      <c r="G32" s="484"/>
      <c r="H32" s="484"/>
    </row>
    <row r="33" spans="1:8" s="5" customFormat="1" ht="35.1" customHeight="1">
      <c r="A33" s="6" t="s">
        <v>46</v>
      </c>
      <c r="B33" s="476" t="s">
        <v>1716</v>
      </c>
      <c r="C33" s="476"/>
      <c r="D33" s="157">
        <v>1085400</v>
      </c>
      <c r="E33" s="150"/>
      <c r="F33" s="484"/>
      <c r="G33" s="484"/>
      <c r="H33" s="484"/>
    </row>
    <row r="34" spans="1:8" s="5" customFormat="1" ht="35.1" customHeight="1">
      <c r="A34" s="6" t="s">
        <v>50</v>
      </c>
      <c r="B34" s="476" t="s">
        <v>1717</v>
      </c>
      <c r="C34" s="476"/>
      <c r="D34" s="157">
        <f>D31+D32-D33</f>
        <v>812303.05</v>
      </c>
      <c r="E34" s="150"/>
      <c r="F34" s="484"/>
      <c r="G34" s="484"/>
      <c r="H34" s="484"/>
    </row>
    <row r="35" spans="1:8" s="5" customFormat="1" ht="35.1" customHeight="1">
      <c r="A35" s="7" t="s">
        <v>1718</v>
      </c>
      <c r="B35" s="476" t="s">
        <v>68</v>
      </c>
      <c r="C35" s="476"/>
      <c r="D35" s="157">
        <v>268290</v>
      </c>
      <c r="E35" s="150"/>
      <c r="F35" s="484"/>
      <c r="G35" s="484"/>
      <c r="H35" s="484"/>
    </row>
    <row r="36" spans="1:8" s="5" customFormat="1" ht="35.1" customHeight="1">
      <c r="A36" s="6" t="s">
        <v>44</v>
      </c>
      <c r="B36" s="476" t="s">
        <v>1719</v>
      </c>
      <c r="C36" s="476"/>
      <c r="D36" s="157">
        <v>13512.4</v>
      </c>
      <c r="E36" s="150"/>
      <c r="F36" s="484"/>
      <c r="G36" s="484"/>
      <c r="H36" s="484"/>
    </row>
    <row r="37" spans="1:8" s="5" customFormat="1" ht="35.1" customHeight="1">
      <c r="A37" s="6" t="s">
        <v>46</v>
      </c>
      <c r="B37" s="476" t="s">
        <v>69</v>
      </c>
      <c r="C37" s="476"/>
      <c r="D37" s="157">
        <v>162650</v>
      </c>
      <c r="E37" s="150"/>
      <c r="F37" s="484"/>
      <c r="G37" s="484"/>
      <c r="H37" s="484"/>
    </row>
    <row r="38" spans="1:8" s="5" customFormat="1" ht="35.1" customHeight="1">
      <c r="A38" s="6" t="s">
        <v>50</v>
      </c>
      <c r="B38" s="476" t="s">
        <v>1720</v>
      </c>
      <c r="C38" s="476"/>
      <c r="D38" s="157">
        <f>D35+D36-D37</f>
        <v>119152.40000000002</v>
      </c>
      <c r="E38" s="150"/>
      <c r="F38" s="484"/>
      <c r="G38" s="484"/>
      <c r="H38" s="484"/>
    </row>
    <row r="39" spans="1:8" s="5" customFormat="1" ht="35.1" customHeight="1">
      <c r="A39" s="7" t="s">
        <v>1721</v>
      </c>
      <c r="B39" s="476" t="s">
        <v>1722</v>
      </c>
      <c r="C39" s="476"/>
      <c r="D39" s="157">
        <f>D31+D35</f>
        <v>2004420</v>
      </c>
      <c r="E39" s="150"/>
      <c r="F39" s="484"/>
      <c r="G39" s="484"/>
      <c r="H39" s="484"/>
    </row>
    <row r="40" spans="1:8" s="5" customFormat="1" ht="35.1" customHeight="1">
      <c r="A40" s="6" t="s">
        <v>44</v>
      </c>
      <c r="B40" s="476" t="s">
        <v>65</v>
      </c>
      <c r="C40" s="476"/>
      <c r="D40" s="157">
        <v>207998.45</v>
      </c>
      <c r="E40" s="150"/>
      <c r="F40" s="484"/>
      <c r="G40" s="484"/>
      <c r="H40" s="484"/>
    </row>
    <row r="41" spans="1:8" s="5" customFormat="1" ht="35.1" customHeight="1">
      <c r="A41" s="6" t="s">
        <v>46</v>
      </c>
      <c r="B41" s="476" t="s">
        <v>66</v>
      </c>
      <c r="C41" s="476"/>
      <c r="D41" s="157">
        <f>D33+D37</f>
        <v>1248050</v>
      </c>
      <c r="E41" s="150"/>
      <c r="F41" s="484"/>
      <c r="G41" s="484"/>
      <c r="H41" s="484"/>
    </row>
    <row r="42" spans="1:8" s="5" customFormat="1" ht="35.1" customHeight="1">
      <c r="A42" s="6" t="s">
        <v>50</v>
      </c>
      <c r="B42" s="476" t="s">
        <v>1717</v>
      </c>
      <c r="C42" s="476"/>
      <c r="D42" s="157">
        <f>D39+D40-D41</f>
        <v>964368.45000000019</v>
      </c>
      <c r="E42" s="150" t="s">
        <v>1723</v>
      </c>
      <c r="F42" s="476" t="s">
        <v>1724</v>
      </c>
      <c r="G42" s="476"/>
      <c r="H42" s="157">
        <f>D42</f>
        <v>964368.45000000019</v>
      </c>
    </row>
    <row r="43" spans="1:8" s="5" customFormat="1" ht="35.1" customHeight="1">
      <c r="A43" s="150"/>
      <c r="B43" s="476" t="s">
        <v>1725</v>
      </c>
      <c r="C43" s="476"/>
      <c r="D43" s="157">
        <f>D14+D30+D42</f>
        <v>8870264.5500000007</v>
      </c>
      <c r="E43" s="153"/>
      <c r="F43" s="476" t="s">
        <v>1726</v>
      </c>
      <c r="G43" s="476"/>
      <c r="H43" s="157">
        <f>H14+H30+H42</f>
        <v>8870264.5500000007</v>
      </c>
    </row>
    <row r="44" spans="1:8" s="5" customFormat="1" ht="15.75">
      <c r="A44" s="154"/>
      <c r="B44" s="486"/>
      <c r="C44" s="486"/>
      <c r="D44" s="154"/>
      <c r="E44" s="155"/>
      <c r="F44" s="486"/>
      <c r="G44" s="486"/>
      <c r="H44" s="158"/>
    </row>
  </sheetData>
  <mergeCells count="60">
    <mergeCell ref="B44:C44"/>
    <mergeCell ref="F44:G44"/>
    <mergeCell ref="A1:H1"/>
    <mergeCell ref="B43:C43"/>
    <mergeCell ref="F43:G43"/>
    <mergeCell ref="B41:C41"/>
    <mergeCell ref="B42:C42"/>
    <mergeCell ref="F42:G42"/>
    <mergeCell ref="B38:C38"/>
    <mergeCell ref="B39:C39"/>
    <mergeCell ref="B40:C40"/>
    <mergeCell ref="B31:C31"/>
    <mergeCell ref="F31:H41"/>
    <mergeCell ref="B32:C32"/>
    <mergeCell ref="B33:C33"/>
    <mergeCell ref="B34:C34"/>
    <mergeCell ref="B35:C35"/>
    <mergeCell ref="B36:C36"/>
    <mergeCell ref="B37:C37"/>
    <mergeCell ref="B29:C29"/>
    <mergeCell ref="B30:C30"/>
    <mergeCell ref="F30:G30"/>
    <mergeCell ref="B26:C26"/>
    <mergeCell ref="B27:C27"/>
    <mergeCell ref="B28:C28"/>
    <mergeCell ref="B23:C23"/>
    <mergeCell ref="B24:C24"/>
    <mergeCell ref="B25:C25"/>
    <mergeCell ref="F15:H29"/>
    <mergeCell ref="B16:C16"/>
    <mergeCell ref="B17:C17"/>
    <mergeCell ref="B18:C18"/>
    <mergeCell ref="B19:C19"/>
    <mergeCell ref="B20:C20"/>
    <mergeCell ref="B21:C21"/>
    <mergeCell ref="B22:C22"/>
    <mergeCell ref="B15:C15"/>
    <mergeCell ref="F13:G13"/>
    <mergeCell ref="B14:C14"/>
    <mergeCell ref="F14:G14"/>
    <mergeCell ref="H9:H10"/>
    <mergeCell ref="F11:G11"/>
    <mergeCell ref="B12:C12"/>
    <mergeCell ref="F12:G12"/>
    <mergeCell ref="B13:C13"/>
    <mergeCell ref="A9:A11"/>
    <mergeCell ref="B9:C11"/>
    <mergeCell ref="D9:D10"/>
    <mergeCell ref="E9:E10"/>
    <mergeCell ref="F9:G10"/>
    <mergeCell ref="H3:H8"/>
    <mergeCell ref="A5:A8"/>
    <mergeCell ref="B5:C8"/>
    <mergeCell ref="D5:D7"/>
    <mergeCell ref="B2:C2"/>
    <mergeCell ref="F2:G2"/>
    <mergeCell ref="A3:A4"/>
    <mergeCell ref="B3:C4"/>
    <mergeCell ref="E3:E4"/>
    <mergeCell ref="F3:G4"/>
  </mergeCells>
  <pageMargins left="0.7" right="0.7" top="0.75" bottom="0.75" header="0.3" footer="0.3"/>
  <pageSetup paperSize="9" scale="4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প্রাঃ-১ম</vt:lpstr>
      <vt:lpstr>প্রা-২য়</vt:lpstr>
      <vt:lpstr>প্রাঃ-৩য়</vt:lpstr>
      <vt:lpstr>অপ্রাঃ-১ম</vt:lpstr>
      <vt:lpstr>অপ্রাঃ-২য়</vt:lpstr>
      <vt:lpstr>অপ্রাঃ-৩য়</vt:lpstr>
      <vt:lpstr>Loan Cumilitive</vt:lpstr>
      <vt:lpstr>Loan Form-1(ক)</vt:lpstr>
      <vt:lpstr>Loan form-1(খ)</vt:lpstr>
      <vt:lpstr>Sevings form-3(খ)</vt:lpstr>
      <vt:lpstr>Defolt talika-2</vt:lpstr>
      <vt:lpstr>'Defolt talika-2'!Print_Area</vt:lpstr>
      <vt:lpstr>'Loan form-1(খ)'!Print_Area</vt:lpstr>
      <vt:lpstr>'অপ্রাঃ-১ম'!Print_Area</vt:lpstr>
      <vt:lpstr>'অপ্রাঃ-২য়'!Print_Area</vt:lpstr>
      <vt:lpstr>'অপ্রাঃ-৩য়'!Print_Area</vt:lpstr>
      <vt:lpstr>'প্রা-২য়'!Print_Area</vt:lpstr>
      <vt:lpstr>'প্রাঃ-১ম'!Print_Area</vt:lpstr>
      <vt:lpstr>'প্রাঃ-৩য়'!Print_Area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2019-07-21T04:38:39Z</dcterms:modified>
</cp:coreProperties>
</file>