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ECC9" lockStructure="1"/>
  <bookViews>
    <workbookView xWindow="240" yWindow="30" windowWidth="21075" windowHeight="10050" tabRatio="742"/>
  </bookViews>
  <sheets>
    <sheet name="Sale" sheetId="1" r:id="rId1"/>
    <sheet name="Gift" sheetId="2" r:id="rId2"/>
    <sheet name="Heba" sheetId="3" r:id="rId3"/>
    <sheet name="Mortgage" sheetId="4" r:id="rId4"/>
    <sheet name="Partition" sheetId="5" r:id="rId5"/>
    <sheet name="Exchange" sheetId="6" r:id="rId6"/>
    <sheet name="Release" sheetId="7" r:id="rId7"/>
    <sheet name="Efees" sheetId="8" r:id="rId8"/>
    <sheet name="Partnership" sheetId="9" r:id="rId9"/>
    <sheet name="Asiyat" sheetId="10" r:id="rId10"/>
    <sheet name="Kabuliyat" sheetId="11" r:id="rId11"/>
    <sheet name="Power" sheetId="12" r:id="rId12"/>
    <sheet name="Summary" sheetId="13" r:id="rId13"/>
    <sheet name="Chalan" sheetId="14" r:id="rId14"/>
  </sheets>
  <calcPr calcId="144525"/>
  <customWorkbookViews>
    <customWorkbookView name="pc - Personal View" guid="{48C6D699-AA41-40C0-BE99-DA01C8754657}" mergeInterval="0" personalView="1" maximized="1" windowWidth="1436" windowHeight="762" tabRatio="742" activeSheetId="1"/>
  </customWorkbookViews>
</workbook>
</file>

<file path=xl/calcChain.xml><?xml version="1.0" encoding="utf-8"?>
<calcChain xmlns="http://schemas.openxmlformats.org/spreadsheetml/2006/main">
  <c r="M24" i="12" l="1"/>
  <c r="M25" i="12"/>
  <c r="M26" i="12"/>
  <c r="M27" i="12"/>
  <c r="M28" i="12"/>
  <c r="M29" i="12"/>
  <c r="M30" i="12"/>
  <c r="M31" i="12"/>
  <c r="M32" i="12"/>
  <c r="M33" i="12"/>
  <c r="M23" i="12"/>
  <c r="D24" i="12"/>
  <c r="D25" i="12"/>
  <c r="D26" i="12"/>
  <c r="D27" i="12"/>
  <c r="D28" i="12"/>
  <c r="D29" i="12"/>
  <c r="D30" i="12"/>
  <c r="D31" i="12"/>
  <c r="D32" i="12"/>
  <c r="D33" i="12"/>
  <c r="D23" i="12"/>
  <c r="M16" i="12"/>
  <c r="D7" i="12"/>
  <c r="D8" i="12"/>
  <c r="D9" i="12"/>
  <c r="D10" i="12"/>
  <c r="D11" i="12"/>
  <c r="D12" i="12"/>
  <c r="D13" i="12"/>
  <c r="D14" i="12"/>
  <c r="D15" i="12"/>
  <c r="D16" i="12"/>
  <c r="D6" i="12"/>
  <c r="M6" i="12"/>
  <c r="M7" i="12"/>
  <c r="M8" i="12"/>
  <c r="M9" i="12"/>
  <c r="M10" i="12"/>
  <c r="M11" i="12"/>
  <c r="M12" i="12"/>
  <c r="M13" i="12"/>
  <c r="M14" i="12"/>
  <c r="M15" i="12"/>
  <c r="L8" i="9"/>
  <c r="I25" i="10"/>
  <c r="E6" i="11"/>
  <c r="B6" i="11"/>
  <c r="D25" i="10"/>
  <c r="I8" i="10"/>
  <c r="D8" i="10"/>
  <c r="D8" i="2"/>
  <c r="D9" i="2"/>
  <c r="D10" i="2"/>
  <c r="D11" i="2"/>
  <c r="D12" i="2"/>
  <c r="N8" i="2"/>
  <c r="N9" i="2"/>
  <c r="N10" i="2"/>
  <c r="N11" i="2"/>
  <c r="D9" i="9"/>
  <c r="D10" i="9"/>
  <c r="D11" i="9"/>
  <c r="D12" i="9"/>
  <c r="D13" i="9"/>
  <c r="D14" i="9"/>
  <c r="D15" i="9"/>
  <c r="D16" i="9"/>
  <c r="D17" i="9"/>
  <c r="D18" i="9"/>
  <c r="D8" i="9"/>
  <c r="D8" i="8"/>
  <c r="L9" i="9"/>
  <c r="L10" i="9"/>
  <c r="L11" i="9"/>
  <c r="L12" i="9"/>
  <c r="L13" i="9"/>
  <c r="L14" i="9"/>
  <c r="L15" i="9"/>
  <c r="L16" i="9"/>
  <c r="L17" i="9"/>
  <c r="L18" i="9"/>
  <c r="L8" i="8"/>
  <c r="D62" i="8"/>
  <c r="D63" i="8"/>
  <c r="D64" i="8"/>
  <c r="D65" i="8"/>
  <c r="D66" i="8"/>
  <c r="D67" i="8"/>
  <c r="D68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39" i="8"/>
  <c r="L40" i="8"/>
  <c r="L41" i="8"/>
  <c r="L42" i="8"/>
  <c r="L43" i="8"/>
  <c r="L44" i="8"/>
  <c r="L45" i="8"/>
  <c r="L46" i="8"/>
  <c r="L47" i="8"/>
  <c r="L48" i="8"/>
  <c r="L49" i="8"/>
  <c r="L50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9" i="8"/>
  <c r="L10" i="8"/>
  <c r="L11" i="8"/>
  <c r="L12" i="8"/>
  <c r="L13" i="8"/>
  <c r="L14" i="8"/>
  <c r="L15" i="8"/>
  <c r="L16" i="8"/>
  <c r="L17" i="8"/>
  <c r="L18" i="8"/>
  <c r="L19" i="8"/>
  <c r="L5" i="5"/>
  <c r="D58" i="7"/>
  <c r="D59" i="7"/>
  <c r="D60" i="7"/>
  <c r="D61" i="7"/>
  <c r="D62" i="7"/>
  <c r="D63" i="7"/>
  <c r="D64" i="7"/>
  <c r="D65" i="7"/>
  <c r="D66" i="7"/>
  <c r="D67" i="7"/>
  <c r="D68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34" i="7"/>
  <c r="D35" i="7"/>
  <c r="D36" i="7"/>
  <c r="D37" i="7"/>
  <c r="D38" i="7"/>
  <c r="D39" i="7"/>
  <c r="D40" i="7"/>
  <c r="D41" i="7"/>
  <c r="D42" i="7"/>
  <c r="D43" i="7"/>
  <c r="D44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9" i="7"/>
  <c r="D10" i="7"/>
  <c r="D11" i="7"/>
  <c r="D12" i="7"/>
  <c r="D13" i="7"/>
  <c r="D14" i="7"/>
  <c r="D15" i="7"/>
  <c r="D16" i="7"/>
  <c r="D17" i="7"/>
  <c r="D18" i="7"/>
  <c r="D19" i="7"/>
  <c r="D8" i="7"/>
  <c r="N8" i="7"/>
  <c r="N63" i="7"/>
  <c r="N64" i="7"/>
  <c r="N65" i="7"/>
  <c r="N66" i="7"/>
  <c r="N67" i="7"/>
  <c r="N68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O8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8" i="6"/>
  <c r="D8" i="1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8" i="1"/>
  <c r="D22" i="5"/>
  <c r="D23" i="5"/>
  <c r="D24" i="5"/>
  <c r="D25" i="5"/>
  <c r="D26" i="5"/>
  <c r="D27" i="5"/>
  <c r="D28" i="5"/>
  <c r="D29" i="5"/>
  <c r="D30" i="5"/>
  <c r="D31" i="5"/>
  <c r="D21" i="5"/>
  <c r="L21" i="5"/>
  <c r="L22" i="5"/>
  <c r="L23" i="5"/>
  <c r="L24" i="5"/>
  <c r="L25" i="5"/>
  <c r="L26" i="5"/>
  <c r="L27" i="5"/>
  <c r="L28" i="5"/>
  <c r="L29" i="5"/>
  <c r="L30" i="5"/>
  <c r="L31" i="5"/>
  <c r="D6" i="5"/>
  <c r="D7" i="5"/>
  <c r="D8" i="5"/>
  <c r="D9" i="5"/>
  <c r="D10" i="5"/>
  <c r="D11" i="5"/>
  <c r="D12" i="5"/>
  <c r="D13" i="5"/>
  <c r="D14" i="5"/>
  <c r="D15" i="5"/>
  <c r="D5" i="5"/>
  <c r="L15" i="5"/>
  <c r="L6" i="5"/>
  <c r="L7" i="5"/>
  <c r="L8" i="5"/>
  <c r="L9" i="5"/>
  <c r="L10" i="5"/>
  <c r="L11" i="5"/>
  <c r="L12" i="5"/>
  <c r="L13" i="5"/>
  <c r="L14" i="5"/>
  <c r="L19" i="4"/>
  <c r="D50" i="4"/>
  <c r="D51" i="4"/>
  <c r="D52" i="4"/>
  <c r="D53" i="4"/>
  <c r="D54" i="4"/>
  <c r="D55" i="4"/>
  <c r="D56" i="4"/>
  <c r="D57" i="4"/>
  <c r="D58" i="4"/>
  <c r="D59" i="4"/>
  <c r="D49" i="4"/>
  <c r="L49" i="4"/>
  <c r="L50" i="4"/>
  <c r="L51" i="4"/>
  <c r="L52" i="4"/>
  <c r="L53" i="4"/>
  <c r="L54" i="4"/>
  <c r="L55" i="4"/>
  <c r="L56" i="4"/>
  <c r="L57" i="4"/>
  <c r="L58" i="4"/>
  <c r="L59" i="4"/>
  <c r="L34" i="4"/>
  <c r="D35" i="4"/>
  <c r="D36" i="4"/>
  <c r="D37" i="4"/>
  <c r="D38" i="4"/>
  <c r="D39" i="4"/>
  <c r="D40" i="4"/>
  <c r="D41" i="4"/>
  <c r="D42" i="4"/>
  <c r="D43" i="4"/>
  <c r="D44" i="4"/>
  <c r="D34" i="4"/>
  <c r="L35" i="4"/>
  <c r="L36" i="4"/>
  <c r="L37" i="4"/>
  <c r="L38" i="4"/>
  <c r="L39" i="4"/>
  <c r="L40" i="4"/>
  <c r="L41" i="4"/>
  <c r="L42" i="4"/>
  <c r="L43" i="4"/>
  <c r="L44" i="4"/>
  <c r="L29" i="4"/>
  <c r="D21" i="4"/>
  <c r="D22" i="4"/>
  <c r="D23" i="4"/>
  <c r="D24" i="4"/>
  <c r="D25" i="4"/>
  <c r="D26" i="4"/>
  <c r="D27" i="4"/>
  <c r="D28" i="4"/>
  <c r="D29" i="4"/>
  <c r="D19" i="4"/>
  <c r="D20" i="4"/>
  <c r="B19" i="4"/>
  <c r="B20" i="4"/>
  <c r="B21" i="4"/>
  <c r="B22" i="4"/>
  <c r="B23" i="4"/>
  <c r="B24" i="4"/>
  <c r="B25" i="4"/>
  <c r="B26" i="4"/>
  <c r="B27" i="4"/>
  <c r="B28" i="4"/>
  <c r="L20" i="4"/>
  <c r="L21" i="4"/>
  <c r="L22" i="4"/>
  <c r="L23" i="4"/>
  <c r="L24" i="4"/>
  <c r="L25" i="4"/>
  <c r="L26" i="4"/>
  <c r="L27" i="4"/>
  <c r="L28" i="4"/>
  <c r="L4" i="4"/>
  <c r="D5" i="4"/>
  <c r="D6" i="4"/>
  <c r="D7" i="4"/>
  <c r="D8" i="4"/>
  <c r="D9" i="4"/>
  <c r="D10" i="4"/>
  <c r="D11" i="4"/>
  <c r="D12" i="4"/>
  <c r="D13" i="4"/>
  <c r="D14" i="4"/>
  <c r="D4" i="4"/>
  <c r="L5" i="4"/>
  <c r="L6" i="4"/>
  <c r="L7" i="4"/>
  <c r="L8" i="4"/>
  <c r="L9" i="4"/>
  <c r="L10" i="4"/>
  <c r="L11" i="4"/>
  <c r="L12" i="4"/>
  <c r="L13" i="4"/>
  <c r="L14" i="4"/>
  <c r="L8" i="3"/>
  <c r="D50" i="3" l="1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38" i="3"/>
  <c r="D39" i="3"/>
  <c r="D40" i="3"/>
  <c r="D41" i="3"/>
  <c r="D42" i="3"/>
  <c r="D43" i="3"/>
  <c r="D44" i="3"/>
  <c r="D45" i="3"/>
  <c r="D46" i="3"/>
  <c r="D47" i="3"/>
  <c r="D48" i="3"/>
  <c r="D49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D63" i="2"/>
  <c r="D64" i="2"/>
  <c r="D65" i="2"/>
  <c r="D66" i="2"/>
  <c r="D67" i="2"/>
  <c r="D68" i="2"/>
  <c r="D69" i="2"/>
  <c r="D70" i="2"/>
  <c r="D71" i="2"/>
  <c r="D72" i="2"/>
  <c r="D73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N63" i="2"/>
  <c r="N64" i="2"/>
  <c r="N65" i="2"/>
  <c r="N66" i="2"/>
  <c r="N67" i="2"/>
  <c r="N68" i="2"/>
  <c r="N69" i="2"/>
  <c r="N70" i="2"/>
  <c r="N71" i="2"/>
  <c r="N72" i="2"/>
  <c r="N73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O137" i="1" l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9" i="1"/>
  <c r="D10" i="1"/>
  <c r="D11" i="1"/>
  <c r="D12" i="1"/>
  <c r="D13" i="1"/>
  <c r="D14" i="1"/>
  <c r="D15" i="1"/>
  <c r="D16" i="1"/>
  <c r="D17" i="1"/>
  <c r="D18" i="1"/>
  <c r="B9" i="1" l="1"/>
  <c r="B10" i="1" l="1"/>
  <c r="E22" i="5" l="1"/>
  <c r="E23" i="5"/>
  <c r="E24" i="5"/>
  <c r="E25" i="5"/>
  <c r="E26" i="5"/>
  <c r="E27" i="5"/>
  <c r="E28" i="5"/>
  <c r="E29" i="5"/>
  <c r="E30" i="5"/>
  <c r="E31" i="5"/>
  <c r="E21" i="5"/>
  <c r="C26" i="13" l="1"/>
  <c r="B26" i="13"/>
  <c r="C24" i="13"/>
  <c r="B24" i="13"/>
  <c r="D23" i="13"/>
  <c r="C23" i="13"/>
  <c r="B23" i="13"/>
  <c r="B22" i="13"/>
  <c r="C15" i="13" l="1"/>
  <c r="B15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E26" i="13"/>
  <c r="E25" i="13"/>
  <c r="E24" i="13"/>
  <c r="E21" i="13"/>
  <c r="E20" i="13"/>
  <c r="E19" i="13"/>
  <c r="E18" i="13"/>
  <c r="E17" i="13"/>
  <c r="E16" i="13"/>
  <c r="E15" i="13"/>
  <c r="E14" i="13"/>
  <c r="E13" i="13"/>
  <c r="E23" i="13"/>
  <c r="E12" i="13"/>
  <c r="E11" i="13"/>
  <c r="E10" i="13"/>
  <c r="E9" i="13"/>
  <c r="N25" i="12"/>
  <c r="N27" i="12"/>
  <c r="N28" i="12"/>
  <c r="N29" i="12"/>
  <c r="N33" i="12"/>
  <c r="B24" i="12"/>
  <c r="B25" i="12"/>
  <c r="E25" i="12" s="1"/>
  <c r="B26" i="12"/>
  <c r="E26" i="12" s="1"/>
  <c r="N26" i="12" s="1"/>
  <c r="B27" i="12"/>
  <c r="B28" i="12"/>
  <c r="B29" i="12"/>
  <c r="E29" i="12" s="1"/>
  <c r="B30" i="12"/>
  <c r="E30" i="12" s="1"/>
  <c r="N30" i="12" s="1"/>
  <c r="B31" i="12"/>
  <c r="B32" i="12"/>
  <c r="B33" i="12"/>
  <c r="E33" i="12" s="1"/>
  <c r="C34" i="12"/>
  <c r="D34" i="12"/>
  <c r="D26" i="13" s="1"/>
  <c r="G34" i="12"/>
  <c r="H34" i="12"/>
  <c r="I34" i="12"/>
  <c r="J34" i="12"/>
  <c r="M34" i="12"/>
  <c r="F24" i="12"/>
  <c r="F25" i="12"/>
  <c r="F34" i="12" s="1"/>
  <c r="F26" i="12"/>
  <c r="F27" i="12"/>
  <c r="F28" i="12"/>
  <c r="F29" i="12"/>
  <c r="F30" i="12"/>
  <c r="F31" i="12"/>
  <c r="F32" i="12"/>
  <c r="F33" i="12"/>
  <c r="E24" i="12"/>
  <c r="N24" i="12" s="1"/>
  <c r="E27" i="12"/>
  <c r="E28" i="12"/>
  <c r="E31" i="12"/>
  <c r="N31" i="12" s="1"/>
  <c r="E32" i="12"/>
  <c r="N32" i="12" s="1"/>
  <c r="E23" i="12"/>
  <c r="E34" i="12" l="1"/>
  <c r="N7" i="12"/>
  <c r="N8" i="12"/>
  <c r="N9" i="12"/>
  <c r="N10" i="12"/>
  <c r="N11" i="12"/>
  <c r="N12" i="12"/>
  <c r="N13" i="12"/>
  <c r="N14" i="12"/>
  <c r="N15" i="12"/>
  <c r="N16" i="12"/>
  <c r="C23" i="12"/>
  <c r="C24" i="12"/>
  <c r="C25" i="12"/>
  <c r="C26" i="12"/>
  <c r="C27" i="12"/>
  <c r="C28" i="12"/>
  <c r="C29" i="12"/>
  <c r="C30" i="12"/>
  <c r="C31" i="12"/>
  <c r="C32" i="12"/>
  <c r="C33" i="12"/>
  <c r="D17" i="12"/>
  <c r="D25" i="13" s="1"/>
  <c r="E17" i="12"/>
  <c r="C6" i="12"/>
  <c r="C7" i="12"/>
  <c r="C8" i="12"/>
  <c r="C9" i="12"/>
  <c r="C10" i="12"/>
  <c r="C11" i="12"/>
  <c r="C12" i="12"/>
  <c r="C13" i="12"/>
  <c r="C14" i="12"/>
  <c r="C15" i="12"/>
  <c r="C16" i="12"/>
  <c r="E25" i="10"/>
  <c r="C25" i="10"/>
  <c r="D22" i="13"/>
  <c r="C8" i="10"/>
  <c r="C22" i="13" s="1"/>
  <c r="E9" i="9"/>
  <c r="E10" i="9"/>
  <c r="E11" i="9"/>
  <c r="E12" i="9"/>
  <c r="E13" i="9"/>
  <c r="E14" i="9"/>
  <c r="E15" i="9"/>
  <c r="E16" i="9"/>
  <c r="E17" i="9"/>
  <c r="E18" i="9"/>
  <c r="E8" i="9"/>
  <c r="F19" i="9"/>
  <c r="G19" i="9"/>
  <c r="H19" i="9"/>
  <c r="I19" i="9"/>
  <c r="L19" i="9"/>
  <c r="D19" i="9"/>
  <c r="D21" i="13" s="1"/>
  <c r="C8" i="9"/>
  <c r="C9" i="9"/>
  <c r="C10" i="9"/>
  <c r="C11" i="9"/>
  <c r="C12" i="9"/>
  <c r="C13" i="9"/>
  <c r="C14" i="9"/>
  <c r="C15" i="9"/>
  <c r="C16" i="9"/>
  <c r="C17" i="9"/>
  <c r="C18" i="9"/>
  <c r="G69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D69" i="8"/>
  <c r="D20" i="13" s="1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D69" i="7"/>
  <c r="D19" i="13" s="1"/>
  <c r="I69" i="7"/>
  <c r="N69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8" i="7"/>
  <c r="C69" i="7" s="1"/>
  <c r="C19" i="13" s="1"/>
  <c r="E19" i="9" l="1"/>
  <c r="J69" i="6"/>
  <c r="F62" i="6"/>
  <c r="F63" i="6"/>
  <c r="F64" i="6"/>
  <c r="F65" i="6"/>
  <c r="F66" i="6"/>
  <c r="F67" i="6"/>
  <c r="F6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C8" i="6"/>
  <c r="C69" i="6" s="1"/>
  <c r="C18" i="13" s="1"/>
  <c r="D69" i="6"/>
  <c r="D18" i="13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32" i="5"/>
  <c r="C17" i="13" s="1"/>
  <c r="D32" i="5"/>
  <c r="D17" i="13" s="1"/>
  <c r="E32" i="5"/>
  <c r="F32" i="5"/>
  <c r="G32" i="5"/>
  <c r="H32" i="5"/>
  <c r="I32" i="5"/>
  <c r="L32" i="5"/>
  <c r="C21" i="5"/>
  <c r="C22" i="5"/>
  <c r="C23" i="5"/>
  <c r="C24" i="5"/>
  <c r="C25" i="5"/>
  <c r="C26" i="5"/>
  <c r="C27" i="5"/>
  <c r="C28" i="5"/>
  <c r="C29" i="5"/>
  <c r="C30" i="5"/>
  <c r="C31" i="5"/>
  <c r="E6" i="5"/>
  <c r="E7" i="5"/>
  <c r="E8" i="5"/>
  <c r="E9" i="5"/>
  <c r="E10" i="5"/>
  <c r="E11" i="5"/>
  <c r="E12" i="5"/>
  <c r="E13" i="5"/>
  <c r="E14" i="5"/>
  <c r="E15" i="5"/>
  <c r="E5" i="5"/>
  <c r="D16" i="5"/>
  <c r="D16" i="13" s="1"/>
  <c r="C5" i="5"/>
  <c r="C6" i="5"/>
  <c r="C7" i="5"/>
  <c r="C8" i="5"/>
  <c r="C9" i="5"/>
  <c r="C10" i="5"/>
  <c r="C11" i="5"/>
  <c r="C12" i="5"/>
  <c r="C13" i="5"/>
  <c r="C14" i="5"/>
  <c r="C15" i="5"/>
  <c r="E50" i="4"/>
  <c r="E51" i="4"/>
  <c r="E52" i="4"/>
  <c r="E53" i="4"/>
  <c r="E54" i="4"/>
  <c r="E55" i="4"/>
  <c r="E56" i="4"/>
  <c r="E57" i="4"/>
  <c r="E58" i="4"/>
  <c r="E59" i="4"/>
  <c r="E49" i="4"/>
  <c r="E60" i="4" s="1"/>
  <c r="C60" i="4"/>
  <c r="D60" i="4"/>
  <c r="D15" i="13" s="1"/>
  <c r="F60" i="4"/>
  <c r="G60" i="4"/>
  <c r="H60" i="4"/>
  <c r="I60" i="4"/>
  <c r="L60" i="4"/>
  <c r="C49" i="4"/>
  <c r="C59" i="4"/>
  <c r="C50" i="4"/>
  <c r="C51" i="4"/>
  <c r="C52" i="4"/>
  <c r="C53" i="4"/>
  <c r="C54" i="4"/>
  <c r="C55" i="4"/>
  <c r="C56" i="4"/>
  <c r="C57" i="4"/>
  <c r="C58" i="4"/>
  <c r="F35" i="4"/>
  <c r="F36" i="4"/>
  <c r="F37" i="4"/>
  <c r="F38" i="4"/>
  <c r="F39" i="4"/>
  <c r="F40" i="4"/>
  <c r="F41" i="4"/>
  <c r="F45" i="4" s="1"/>
  <c r="F42" i="4"/>
  <c r="F43" i="4"/>
  <c r="F44" i="4"/>
  <c r="E35" i="4"/>
  <c r="E36" i="4"/>
  <c r="E37" i="4"/>
  <c r="E38" i="4"/>
  <c r="E39" i="4"/>
  <c r="E40" i="4"/>
  <c r="E41" i="4"/>
  <c r="E42" i="4"/>
  <c r="E43" i="4"/>
  <c r="E44" i="4"/>
  <c r="E34" i="4"/>
  <c r="D45" i="4"/>
  <c r="D14" i="13" s="1"/>
  <c r="G45" i="4"/>
  <c r="I45" i="4"/>
  <c r="L45" i="4"/>
  <c r="C35" i="4"/>
  <c r="C36" i="4"/>
  <c r="C37" i="4"/>
  <c r="C38" i="4"/>
  <c r="C39" i="4"/>
  <c r="C40" i="4"/>
  <c r="C41" i="4"/>
  <c r="C42" i="4"/>
  <c r="C43" i="4"/>
  <c r="C44" i="4"/>
  <c r="C34" i="4"/>
  <c r="D30" i="4"/>
  <c r="D13" i="13" s="1"/>
  <c r="F30" i="4"/>
  <c r="G30" i="4"/>
  <c r="H30" i="4"/>
  <c r="I30" i="4"/>
  <c r="L30" i="4"/>
  <c r="E20" i="4"/>
  <c r="E21" i="4"/>
  <c r="E22" i="4"/>
  <c r="E23" i="4"/>
  <c r="E24" i="4"/>
  <c r="E25" i="4"/>
  <c r="E26" i="4"/>
  <c r="E27" i="4"/>
  <c r="E28" i="4"/>
  <c r="E29" i="4"/>
  <c r="E19" i="4"/>
  <c r="C20" i="4"/>
  <c r="C21" i="4"/>
  <c r="C22" i="4"/>
  <c r="C23" i="4"/>
  <c r="C24" i="4"/>
  <c r="C25" i="4"/>
  <c r="C26" i="4"/>
  <c r="C27" i="4"/>
  <c r="C28" i="4"/>
  <c r="C29" i="4"/>
  <c r="C19" i="4"/>
  <c r="E5" i="4"/>
  <c r="E6" i="4"/>
  <c r="E7" i="4"/>
  <c r="E8" i="4"/>
  <c r="E9" i="4"/>
  <c r="E10" i="4"/>
  <c r="E11" i="4"/>
  <c r="E12" i="4"/>
  <c r="E13" i="4"/>
  <c r="E14" i="4"/>
  <c r="E4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D15" i="4"/>
  <c r="D12" i="13" s="1"/>
  <c r="C5" i="4"/>
  <c r="C15" i="4" s="1"/>
  <c r="C12" i="13" s="1"/>
  <c r="C6" i="4"/>
  <c r="C7" i="4"/>
  <c r="C8" i="4"/>
  <c r="C9" i="4"/>
  <c r="C10" i="4"/>
  <c r="C11" i="4"/>
  <c r="C12" i="4"/>
  <c r="C13" i="4"/>
  <c r="C14" i="4"/>
  <c r="C4" i="4"/>
  <c r="F15" i="4"/>
  <c r="G15" i="4"/>
  <c r="H15" i="4"/>
  <c r="I15" i="4"/>
  <c r="L15" i="4"/>
  <c r="G69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8" i="3"/>
  <c r="P70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O70" i="2" s="1"/>
  <c r="E71" i="2"/>
  <c r="E72" i="2"/>
  <c r="E73" i="2"/>
  <c r="I74" i="2"/>
  <c r="O69" i="2"/>
  <c r="P69" i="2" s="1"/>
  <c r="O72" i="2"/>
  <c r="O73" i="2"/>
  <c r="P73" i="2" s="1"/>
  <c r="K69" i="2"/>
  <c r="K70" i="2"/>
  <c r="K71" i="2"/>
  <c r="K72" i="2"/>
  <c r="K73" i="2"/>
  <c r="J68" i="2"/>
  <c r="J69" i="2"/>
  <c r="J70" i="2"/>
  <c r="J71" i="2"/>
  <c r="J72" i="2"/>
  <c r="J73" i="2"/>
  <c r="H69" i="2"/>
  <c r="H70" i="2"/>
  <c r="H71" i="2"/>
  <c r="H72" i="2"/>
  <c r="H73" i="2"/>
  <c r="G69" i="2"/>
  <c r="G70" i="2"/>
  <c r="G71" i="2"/>
  <c r="G72" i="2"/>
  <c r="G73" i="2"/>
  <c r="C69" i="2"/>
  <c r="C70" i="2"/>
  <c r="C71" i="2"/>
  <c r="C72" i="2"/>
  <c r="C73" i="2"/>
  <c r="B69" i="2"/>
  <c r="B70" i="2"/>
  <c r="B71" i="2"/>
  <c r="B72" i="2"/>
  <c r="B73" i="2"/>
  <c r="T153" i="1"/>
  <c r="T157" i="1"/>
  <c r="T161" i="1"/>
  <c r="D74" i="2"/>
  <c r="D10" i="13" s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8" i="2"/>
  <c r="C74" i="2" s="1"/>
  <c r="C10" i="13" s="1"/>
  <c r="P162" i="1"/>
  <c r="O9" i="13" s="1"/>
  <c r="O27" i="13" s="1"/>
  <c r="J162" i="1"/>
  <c r="S151" i="1"/>
  <c r="S152" i="1"/>
  <c r="S153" i="1"/>
  <c r="S154" i="1"/>
  <c r="S155" i="1"/>
  <c r="S156" i="1"/>
  <c r="S157" i="1"/>
  <c r="S158" i="1"/>
  <c r="S159" i="1"/>
  <c r="S160" i="1"/>
  <c r="S161" i="1"/>
  <c r="R151" i="1"/>
  <c r="R152" i="1"/>
  <c r="R153" i="1"/>
  <c r="R154" i="1"/>
  <c r="R155" i="1"/>
  <c r="R156" i="1"/>
  <c r="R157" i="1"/>
  <c r="R158" i="1"/>
  <c r="R159" i="1"/>
  <c r="R160" i="1"/>
  <c r="R161" i="1"/>
  <c r="Q151" i="1"/>
  <c r="Q152" i="1"/>
  <c r="Q153" i="1"/>
  <c r="Q154" i="1"/>
  <c r="Q155" i="1"/>
  <c r="Q156" i="1"/>
  <c r="Q157" i="1"/>
  <c r="Q158" i="1"/>
  <c r="Q159" i="1"/>
  <c r="Q160" i="1"/>
  <c r="Q161" i="1"/>
  <c r="L151" i="1"/>
  <c r="L152" i="1"/>
  <c r="L153" i="1"/>
  <c r="L154" i="1"/>
  <c r="L155" i="1"/>
  <c r="L156" i="1"/>
  <c r="L157" i="1"/>
  <c r="L158" i="1"/>
  <c r="L159" i="1"/>
  <c r="L160" i="1"/>
  <c r="L161" i="1"/>
  <c r="K151" i="1"/>
  <c r="K152" i="1"/>
  <c r="K153" i="1"/>
  <c r="K154" i="1"/>
  <c r="K155" i="1"/>
  <c r="K156" i="1"/>
  <c r="K157" i="1"/>
  <c r="K158" i="1"/>
  <c r="K159" i="1"/>
  <c r="K160" i="1"/>
  <c r="K161" i="1"/>
  <c r="I151" i="1"/>
  <c r="I152" i="1"/>
  <c r="I153" i="1"/>
  <c r="I154" i="1"/>
  <c r="I155" i="1"/>
  <c r="I156" i="1"/>
  <c r="I157" i="1"/>
  <c r="I158" i="1"/>
  <c r="I159" i="1"/>
  <c r="I160" i="1"/>
  <c r="I161" i="1"/>
  <c r="H151" i="1"/>
  <c r="H152" i="1"/>
  <c r="H153" i="1"/>
  <c r="H154" i="1"/>
  <c r="H155" i="1"/>
  <c r="H156" i="1"/>
  <c r="H157" i="1"/>
  <c r="H158" i="1"/>
  <c r="H159" i="1"/>
  <c r="H160" i="1"/>
  <c r="H161" i="1"/>
  <c r="G151" i="1"/>
  <c r="G152" i="1"/>
  <c r="G153" i="1"/>
  <c r="G154" i="1"/>
  <c r="G155" i="1"/>
  <c r="G156" i="1"/>
  <c r="G157" i="1"/>
  <c r="G158" i="1"/>
  <c r="G159" i="1"/>
  <c r="G160" i="1"/>
  <c r="G161" i="1"/>
  <c r="F151" i="1"/>
  <c r="F152" i="1"/>
  <c r="F153" i="1"/>
  <c r="F154" i="1"/>
  <c r="F155" i="1"/>
  <c r="F156" i="1"/>
  <c r="F157" i="1"/>
  <c r="F158" i="1"/>
  <c r="F159" i="1"/>
  <c r="F160" i="1"/>
  <c r="F161" i="1"/>
  <c r="E151" i="1"/>
  <c r="T151" i="1" s="1"/>
  <c r="E152" i="1"/>
  <c r="T152" i="1" s="1"/>
  <c r="E153" i="1"/>
  <c r="E154" i="1"/>
  <c r="T154" i="1" s="1"/>
  <c r="E155" i="1"/>
  <c r="T155" i="1" s="1"/>
  <c r="E156" i="1"/>
  <c r="T156" i="1" s="1"/>
  <c r="E157" i="1"/>
  <c r="E158" i="1"/>
  <c r="T158" i="1" s="1"/>
  <c r="E159" i="1"/>
  <c r="T159" i="1" s="1"/>
  <c r="E160" i="1"/>
  <c r="T160" i="1" s="1"/>
  <c r="E161" i="1"/>
  <c r="C151" i="1"/>
  <c r="C152" i="1"/>
  <c r="C153" i="1"/>
  <c r="C154" i="1"/>
  <c r="C155" i="1"/>
  <c r="C156" i="1"/>
  <c r="C157" i="1"/>
  <c r="C158" i="1"/>
  <c r="C159" i="1"/>
  <c r="C160" i="1"/>
  <c r="C161" i="1"/>
  <c r="B151" i="1"/>
  <c r="B152" i="1"/>
  <c r="B153" i="1"/>
  <c r="B154" i="1"/>
  <c r="B155" i="1"/>
  <c r="B156" i="1"/>
  <c r="B157" i="1"/>
  <c r="B158" i="1"/>
  <c r="B159" i="1"/>
  <c r="B160" i="1"/>
  <c r="B161" i="1"/>
  <c r="E45" i="4" l="1"/>
  <c r="E30" i="4"/>
  <c r="P72" i="2"/>
  <c r="D69" i="3"/>
  <c r="D11" i="13" s="1"/>
  <c r="O71" i="2"/>
  <c r="P71" i="2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E10" i="1"/>
  <c r="E11" i="1"/>
  <c r="T11" i="1" s="1"/>
  <c r="E12" i="1"/>
  <c r="T12" i="1" s="1"/>
  <c r="E13" i="1"/>
  <c r="T13" i="1" s="1"/>
  <c r="E14" i="1"/>
  <c r="E15" i="1"/>
  <c r="T15" i="1" s="1"/>
  <c r="E16" i="1"/>
  <c r="T16" i="1" s="1"/>
  <c r="E17" i="1"/>
  <c r="T17" i="1" s="1"/>
  <c r="E18" i="1"/>
  <c r="E19" i="1"/>
  <c r="T19" i="1" s="1"/>
  <c r="E20" i="1"/>
  <c r="T20" i="1" s="1"/>
  <c r="E21" i="1"/>
  <c r="T21" i="1" s="1"/>
  <c r="E22" i="1"/>
  <c r="T22" i="1" s="1"/>
  <c r="E23" i="1"/>
  <c r="T23" i="1" s="1"/>
  <c r="E24" i="1"/>
  <c r="T24" i="1" s="1"/>
  <c r="E25" i="1"/>
  <c r="T25" i="1" s="1"/>
  <c r="E26" i="1"/>
  <c r="T26" i="1" s="1"/>
  <c r="E27" i="1"/>
  <c r="T27" i="1" s="1"/>
  <c r="E28" i="1"/>
  <c r="T28" i="1" s="1"/>
  <c r="E29" i="1"/>
  <c r="T29" i="1" s="1"/>
  <c r="E30" i="1"/>
  <c r="T30" i="1" s="1"/>
  <c r="E31" i="1"/>
  <c r="T31" i="1" s="1"/>
  <c r="E32" i="1"/>
  <c r="T32" i="1" s="1"/>
  <c r="E33" i="1"/>
  <c r="T33" i="1" s="1"/>
  <c r="E34" i="1"/>
  <c r="T34" i="1" s="1"/>
  <c r="E35" i="1"/>
  <c r="T35" i="1" s="1"/>
  <c r="E36" i="1"/>
  <c r="T36" i="1" s="1"/>
  <c r="E37" i="1"/>
  <c r="T37" i="1" s="1"/>
  <c r="E38" i="1"/>
  <c r="T38" i="1" s="1"/>
  <c r="E39" i="1"/>
  <c r="T39" i="1" s="1"/>
  <c r="E40" i="1"/>
  <c r="T40" i="1" s="1"/>
  <c r="E41" i="1"/>
  <c r="T41" i="1" s="1"/>
  <c r="E42" i="1"/>
  <c r="T42" i="1" s="1"/>
  <c r="E43" i="1"/>
  <c r="T43" i="1" s="1"/>
  <c r="E44" i="1"/>
  <c r="T44" i="1" s="1"/>
  <c r="E45" i="1"/>
  <c r="T45" i="1" s="1"/>
  <c r="E46" i="1"/>
  <c r="T46" i="1" s="1"/>
  <c r="E47" i="1"/>
  <c r="T47" i="1" s="1"/>
  <c r="E48" i="1"/>
  <c r="T48" i="1" s="1"/>
  <c r="E49" i="1"/>
  <c r="T49" i="1" s="1"/>
  <c r="E50" i="1"/>
  <c r="T50" i="1" s="1"/>
  <c r="E51" i="1"/>
  <c r="T51" i="1" s="1"/>
  <c r="E52" i="1"/>
  <c r="T52" i="1" s="1"/>
  <c r="E53" i="1"/>
  <c r="T53" i="1" s="1"/>
  <c r="E54" i="1"/>
  <c r="T54" i="1" s="1"/>
  <c r="E55" i="1"/>
  <c r="T55" i="1" s="1"/>
  <c r="E56" i="1"/>
  <c r="T56" i="1" s="1"/>
  <c r="E57" i="1"/>
  <c r="T57" i="1" s="1"/>
  <c r="E58" i="1"/>
  <c r="T58" i="1" s="1"/>
  <c r="E59" i="1"/>
  <c r="T59" i="1" s="1"/>
  <c r="E60" i="1"/>
  <c r="T60" i="1" s="1"/>
  <c r="E61" i="1"/>
  <c r="T61" i="1" s="1"/>
  <c r="E62" i="1"/>
  <c r="T62" i="1" s="1"/>
  <c r="E63" i="1"/>
  <c r="T63" i="1" s="1"/>
  <c r="E64" i="1"/>
  <c r="T64" i="1" s="1"/>
  <c r="E65" i="1"/>
  <c r="T65" i="1" s="1"/>
  <c r="E66" i="1"/>
  <c r="T66" i="1" s="1"/>
  <c r="E67" i="1"/>
  <c r="T67" i="1" s="1"/>
  <c r="E68" i="1"/>
  <c r="T68" i="1" s="1"/>
  <c r="E69" i="1"/>
  <c r="T69" i="1" s="1"/>
  <c r="E70" i="1"/>
  <c r="T70" i="1" s="1"/>
  <c r="E71" i="1"/>
  <c r="T71" i="1" s="1"/>
  <c r="E72" i="1"/>
  <c r="T72" i="1" s="1"/>
  <c r="E73" i="1"/>
  <c r="T73" i="1" s="1"/>
  <c r="E74" i="1"/>
  <c r="T74" i="1" s="1"/>
  <c r="E75" i="1"/>
  <c r="T75" i="1" s="1"/>
  <c r="E76" i="1"/>
  <c r="T76" i="1" s="1"/>
  <c r="E77" i="1"/>
  <c r="T77" i="1" s="1"/>
  <c r="E78" i="1"/>
  <c r="T78" i="1" s="1"/>
  <c r="E79" i="1"/>
  <c r="T79" i="1" s="1"/>
  <c r="E80" i="1"/>
  <c r="T80" i="1" s="1"/>
  <c r="E81" i="1"/>
  <c r="T81" i="1" s="1"/>
  <c r="E82" i="1"/>
  <c r="T82" i="1" s="1"/>
  <c r="E83" i="1"/>
  <c r="T83" i="1" s="1"/>
  <c r="E84" i="1"/>
  <c r="T84" i="1" s="1"/>
  <c r="E85" i="1"/>
  <c r="T85" i="1" s="1"/>
  <c r="E86" i="1"/>
  <c r="T86" i="1" s="1"/>
  <c r="E87" i="1"/>
  <c r="T87" i="1" s="1"/>
  <c r="E88" i="1"/>
  <c r="T88" i="1" s="1"/>
  <c r="E89" i="1"/>
  <c r="T89" i="1" s="1"/>
  <c r="E90" i="1"/>
  <c r="T90" i="1" s="1"/>
  <c r="E91" i="1"/>
  <c r="T91" i="1" s="1"/>
  <c r="E92" i="1"/>
  <c r="T92" i="1" s="1"/>
  <c r="E93" i="1"/>
  <c r="T93" i="1" s="1"/>
  <c r="E94" i="1"/>
  <c r="T94" i="1" s="1"/>
  <c r="E95" i="1"/>
  <c r="T95" i="1" s="1"/>
  <c r="E96" i="1"/>
  <c r="T96" i="1" s="1"/>
  <c r="E97" i="1"/>
  <c r="T97" i="1" s="1"/>
  <c r="E98" i="1"/>
  <c r="T98" i="1" s="1"/>
  <c r="E99" i="1"/>
  <c r="T99" i="1" s="1"/>
  <c r="E100" i="1"/>
  <c r="T100" i="1" s="1"/>
  <c r="E101" i="1"/>
  <c r="T101" i="1" s="1"/>
  <c r="E102" i="1"/>
  <c r="T102" i="1" s="1"/>
  <c r="E103" i="1"/>
  <c r="T103" i="1" s="1"/>
  <c r="E104" i="1"/>
  <c r="T104" i="1" s="1"/>
  <c r="E105" i="1"/>
  <c r="T105" i="1" s="1"/>
  <c r="E106" i="1"/>
  <c r="T106" i="1" s="1"/>
  <c r="E107" i="1"/>
  <c r="T107" i="1" s="1"/>
  <c r="E108" i="1"/>
  <c r="T108" i="1" s="1"/>
  <c r="E109" i="1"/>
  <c r="T109" i="1" s="1"/>
  <c r="E110" i="1"/>
  <c r="T110" i="1" s="1"/>
  <c r="E111" i="1"/>
  <c r="T111" i="1" s="1"/>
  <c r="E112" i="1"/>
  <c r="T112" i="1" s="1"/>
  <c r="E113" i="1"/>
  <c r="T113" i="1" s="1"/>
  <c r="E114" i="1"/>
  <c r="T114" i="1" s="1"/>
  <c r="E115" i="1"/>
  <c r="T115" i="1" s="1"/>
  <c r="E116" i="1"/>
  <c r="T116" i="1" s="1"/>
  <c r="E117" i="1"/>
  <c r="T117" i="1" s="1"/>
  <c r="E118" i="1"/>
  <c r="T118" i="1" s="1"/>
  <c r="E119" i="1"/>
  <c r="T119" i="1" s="1"/>
  <c r="E120" i="1"/>
  <c r="T120" i="1" s="1"/>
  <c r="E121" i="1"/>
  <c r="T121" i="1" s="1"/>
  <c r="E122" i="1"/>
  <c r="T122" i="1" s="1"/>
  <c r="E123" i="1"/>
  <c r="T123" i="1" s="1"/>
  <c r="E124" i="1"/>
  <c r="T124" i="1" s="1"/>
  <c r="E125" i="1"/>
  <c r="T125" i="1" s="1"/>
  <c r="E126" i="1"/>
  <c r="T126" i="1" s="1"/>
  <c r="E127" i="1"/>
  <c r="T127" i="1" s="1"/>
  <c r="E128" i="1"/>
  <c r="T128" i="1" s="1"/>
  <c r="E129" i="1"/>
  <c r="T129" i="1" s="1"/>
  <c r="E130" i="1"/>
  <c r="T130" i="1" s="1"/>
  <c r="E131" i="1"/>
  <c r="T131" i="1" s="1"/>
  <c r="E132" i="1"/>
  <c r="T132" i="1" s="1"/>
  <c r="E133" i="1"/>
  <c r="T133" i="1" s="1"/>
  <c r="E134" i="1"/>
  <c r="T134" i="1" s="1"/>
  <c r="E135" i="1"/>
  <c r="T135" i="1" s="1"/>
  <c r="E136" i="1"/>
  <c r="T136" i="1" s="1"/>
  <c r="E137" i="1"/>
  <c r="T137" i="1" s="1"/>
  <c r="E138" i="1"/>
  <c r="T138" i="1" s="1"/>
  <c r="E139" i="1"/>
  <c r="T139" i="1" s="1"/>
  <c r="E140" i="1"/>
  <c r="T140" i="1" s="1"/>
  <c r="E141" i="1"/>
  <c r="T141" i="1" s="1"/>
  <c r="E142" i="1"/>
  <c r="E143" i="1"/>
  <c r="T143" i="1" s="1"/>
  <c r="E144" i="1"/>
  <c r="T144" i="1" s="1"/>
  <c r="E145" i="1"/>
  <c r="T145" i="1" s="1"/>
  <c r="E146" i="1"/>
  <c r="E147" i="1"/>
  <c r="T147" i="1" s="1"/>
  <c r="E148" i="1"/>
  <c r="T148" i="1" s="1"/>
  <c r="E149" i="1"/>
  <c r="T149" i="1" s="1"/>
  <c r="E150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8" i="1"/>
  <c r="C162" i="1" s="1"/>
  <c r="C9" i="13" s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8" i="1"/>
  <c r="S162" i="1" s="1"/>
  <c r="P9" i="13" s="1"/>
  <c r="P27" i="13" s="1"/>
  <c r="Q26" i="13"/>
  <c r="I26" i="13"/>
  <c r="H26" i="13"/>
  <c r="Q25" i="13"/>
  <c r="I25" i="13"/>
  <c r="H25" i="13"/>
  <c r="Q24" i="13"/>
  <c r="L24" i="13"/>
  <c r="J24" i="13"/>
  <c r="H24" i="13"/>
  <c r="G24" i="13"/>
  <c r="Q23" i="13"/>
  <c r="N23" i="13"/>
  <c r="M23" i="13"/>
  <c r="L23" i="13"/>
  <c r="K23" i="13"/>
  <c r="J23" i="13"/>
  <c r="I23" i="13"/>
  <c r="H23" i="13"/>
  <c r="G23" i="13"/>
  <c r="Q22" i="13"/>
  <c r="L22" i="13"/>
  <c r="K22" i="13"/>
  <c r="J22" i="13"/>
  <c r="I22" i="13"/>
  <c r="H22" i="13"/>
  <c r="G22" i="13"/>
  <c r="Q21" i="13"/>
  <c r="I21" i="13"/>
  <c r="H21" i="13"/>
  <c r="G21" i="13"/>
  <c r="Q20" i="13"/>
  <c r="I20" i="13"/>
  <c r="H20" i="13"/>
  <c r="G20" i="13"/>
  <c r="Q19" i="13"/>
  <c r="H19" i="13"/>
  <c r="Q17" i="13"/>
  <c r="I17" i="13"/>
  <c r="H17" i="13"/>
  <c r="F17" i="13"/>
  <c r="Q16" i="13"/>
  <c r="I16" i="13"/>
  <c r="H16" i="13"/>
  <c r="F16" i="13"/>
  <c r="Q15" i="13"/>
  <c r="I15" i="13"/>
  <c r="H15" i="13"/>
  <c r="G15" i="13"/>
  <c r="Q14" i="13"/>
  <c r="I14" i="13"/>
  <c r="H14" i="13"/>
  <c r="G14" i="13"/>
  <c r="Q13" i="13"/>
  <c r="I13" i="13"/>
  <c r="H13" i="13"/>
  <c r="G13" i="13"/>
  <c r="Q12" i="13"/>
  <c r="I12" i="13"/>
  <c r="H12" i="13"/>
  <c r="F12" i="13"/>
  <c r="I11" i="13"/>
  <c r="H11" i="13"/>
  <c r="G11" i="13"/>
  <c r="H10" i="13"/>
  <c r="G24" i="12"/>
  <c r="G25" i="12"/>
  <c r="I25" i="12" s="1"/>
  <c r="G26" i="12"/>
  <c r="I26" i="12" s="1"/>
  <c r="G27" i="12"/>
  <c r="G28" i="12"/>
  <c r="G29" i="12"/>
  <c r="I29" i="12" s="1"/>
  <c r="G30" i="12"/>
  <c r="I30" i="12" s="1"/>
  <c r="G31" i="12"/>
  <c r="G32" i="12"/>
  <c r="G33" i="12"/>
  <c r="G23" i="12"/>
  <c r="I28" i="12"/>
  <c r="I33" i="12"/>
  <c r="I32" i="12"/>
  <c r="I23" i="12"/>
  <c r="B23" i="12"/>
  <c r="F23" i="12" s="1"/>
  <c r="K26" i="13"/>
  <c r="J33" i="12"/>
  <c r="J32" i="12"/>
  <c r="J31" i="12"/>
  <c r="I31" i="12"/>
  <c r="J30" i="12"/>
  <c r="J29" i="12"/>
  <c r="J28" i="12"/>
  <c r="J27" i="12"/>
  <c r="I27" i="12"/>
  <c r="J26" i="12"/>
  <c r="J25" i="12"/>
  <c r="J24" i="12"/>
  <c r="I24" i="12"/>
  <c r="N26" i="13"/>
  <c r="J23" i="12"/>
  <c r="M26" i="13" s="1"/>
  <c r="G7" i="12"/>
  <c r="I7" i="12" s="1"/>
  <c r="G8" i="12"/>
  <c r="G9" i="12"/>
  <c r="G10" i="12"/>
  <c r="G11" i="12"/>
  <c r="G12" i="12"/>
  <c r="G13" i="12"/>
  <c r="G14" i="12"/>
  <c r="G15" i="12"/>
  <c r="G16" i="12"/>
  <c r="I16" i="12" s="1"/>
  <c r="G6" i="12"/>
  <c r="I6" i="12" s="1"/>
  <c r="F8" i="12"/>
  <c r="F9" i="12"/>
  <c r="F10" i="12"/>
  <c r="F11" i="12"/>
  <c r="F12" i="12"/>
  <c r="F13" i="12"/>
  <c r="F14" i="12"/>
  <c r="F15" i="12"/>
  <c r="F16" i="12"/>
  <c r="E7" i="12"/>
  <c r="E9" i="12"/>
  <c r="E10" i="12"/>
  <c r="E11" i="12"/>
  <c r="E12" i="12"/>
  <c r="E13" i="12"/>
  <c r="E14" i="12"/>
  <c r="E15" i="12"/>
  <c r="E16" i="12"/>
  <c r="B16" i="12"/>
  <c r="B6" i="12"/>
  <c r="B7" i="12"/>
  <c r="F7" i="12" s="1"/>
  <c r="B8" i="12"/>
  <c r="E8" i="12" s="1"/>
  <c r="B9" i="12"/>
  <c r="B10" i="12"/>
  <c r="B11" i="12"/>
  <c r="B12" i="12"/>
  <c r="B13" i="12"/>
  <c r="B14" i="12"/>
  <c r="H17" i="12"/>
  <c r="K25" i="13" s="1"/>
  <c r="J16" i="12"/>
  <c r="J15" i="12"/>
  <c r="I15" i="12"/>
  <c r="B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M17" i="12"/>
  <c r="N25" i="13" s="1"/>
  <c r="J6" i="12"/>
  <c r="T150" i="1" l="1"/>
  <c r="T146" i="1"/>
  <c r="T142" i="1"/>
  <c r="T18" i="1"/>
  <c r="T14" i="1"/>
  <c r="T10" i="1"/>
  <c r="D162" i="1"/>
  <c r="D9" i="13" s="1"/>
  <c r="N23" i="12"/>
  <c r="N34" i="12" s="1"/>
  <c r="G26" i="13"/>
  <c r="L26" i="13"/>
  <c r="J26" i="13"/>
  <c r="B34" i="12"/>
  <c r="E6" i="12"/>
  <c r="F6" i="12"/>
  <c r="F17" i="12" s="1"/>
  <c r="G25" i="13" s="1"/>
  <c r="J17" i="12"/>
  <c r="M25" i="13" s="1"/>
  <c r="B17" i="12"/>
  <c r="B25" i="13" s="1"/>
  <c r="C17" i="12"/>
  <c r="C25" i="13" s="1"/>
  <c r="I17" i="12"/>
  <c r="L25" i="13" s="1"/>
  <c r="G17" i="12"/>
  <c r="J25" i="13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8" i="1"/>
  <c r="R8" i="1" l="1"/>
  <c r="R162" i="1" s="1"/>
  <c r="Q9" i="13" s="1"/>
  <c r="Q162" i="1"/>
  <c r="F26" i="13"/>
  <c r="R26" i="13" s="1"/>
  <c r="N6" i="12"/>
  <c r="N17" i="12" s="1"/>
  <c r="F25" i="13"/>
  <c r="R25" i="13" s="1"/>
  <c r="K9" i="13"/>
  <c r="L140" i="1"/>
  <c r="L141" i="1"/>
  <c r="L142" i="1"/>
  <c r="L143" i="1"/>
  <c r="L144" i="1"/>
  <c r="L145" i="1"/>
  <c r="L146" i="1"/>
  <c r="L147" i="1"/>
  <c r="L148" i="1"/>
  <c r="L149" i="1"/>
  <c r="L150" i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H140" i="1"/>
  <c r="H141" i="1"/>
  <c r="H142" i="1"/>
  <c r="H143" i="1"/>
  <c r="H144" i="1"/>
  <c r="H145" i="1"/>
  <c r="H146" i="1"/>
  <c r="H147" i="1"/>
  <c r="H148" i="1"/>
  <c r="H149" i="1"/>
  <c r="H150" i="1"/>
  <c r="G140" i="1"/>
  <c r="G141" i="1"/>
  <c r="G142" i="1"/>
  <c r="G143" i="1"/>
  <c r="G144" i="1"/>
  <c r="G145" i="1"/>
  <c r="G146" i="1"/>
  <c r="G147" i="1"/>
  <c r="G148" i="1"/>
  <c r="G149" i="1"/>
  <c r="G150" i="1"/>
  <c r="B140" i="1"/>
  <c r="B141" i="1"/>
  <c r="B142" i="1"/>
  <c r="B143" i="1"/>
  <c r="B144" i="1"/>
  <c r="B145" i="1"/>
  <c r="B146" i="1"/>
  <c r="B147" i="1"/>
  <c r="B148" i="1"/>
  <c r="B149" i="1"/>
  <c r="B150" i="1"/>
  <c r="F25" i="10" l="1"/>
  <c r="B25" i="10"/>
  <c r="N22" i="13"/>
  <c r="F8" i="10"/>
  <c r="M22" i="13" s="1"/>
  <c r="B8" i="10"/>
  <c r="E22" i="13" l="1"/>
  <c r="E27" i="13" s="1"/>
  <c r="E8" i="10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H8" i="2"/>
  <c r="H74" i="2" s="1"/>
  <c r="F9" i="2" l="1"/>
  <c r="E9" i="2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K98" i="1"/>
  <c r="K130" i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N24" i="13" l="1"/>
  <c r="D6" i="11"/>
  <c r="C6" i="11"/>
  <c r="I24" i="13" s="1"/>
  <c r="D24" i="13" l="1"/>
  <c r="D27" i="13" s="1"/>
  <c r="F24" i="13"/>
  <c r="M24" i="13"/>
  <c r="K24" i="13"/>
  <c r="K21" i="13"/>
  <c r="F9" i="9"/>
  <c r="F10" i="9"/>
  <c r="F11" i="9"/>
  <c r="H11" i="9" s="1"/>
  <c r="F12" i="9"/>
  <c r="F13" i="9"/>
  <c r="H13" i="9" s="1"/>
  <c r="F14" i="9"/>
  <c r="F15" i="9"/>
  <c r="H15" i="9" s="1"/>
  <c r="F16" i="9"/>
  <c r="F17" i="9"/>
  <c r="F18" i="9"/>
  <c r="H18" i="9" s="1"/>
  <c r="F8" i="9"/>
  <c r="H8" i="9" s="1"/>
  <c r="I18" i="9"/>
  <c r="B18" i="9"/>
  <c r="I17" i="9"/>
  <c r="H17" i="9"/>
  <c r="B17" i="9"/>
  <c r="M17" i="9" s="1"/>
  <c r="I16" i="9"/>
  <c r="H16" i="9"/>
  <c r="M16" i="9"/>
  <c r="B16" i="9"/>
  <c r="I15" i="9"/>
  <c r="B15" i="9"/>
  <c r="I14" i="9"/>
  <c r="H14" i="9"/>
  <c r="B14" i="9"/>
  <c r="I13" i="9"/>
  <c r="B13" i="9"/>
  <c r="M13" i="9" s="1"/>
  <c r="I12" i="9"/>
  <c r="H12" i="9"/>
  <c r="M12" i="9"/>
  <c r="B12" i="9"/>
  <c r="I11" i="9"/>
  <c r="B11" i="9"/>
  <c r="M11" i="9" s="1"/>
  <c r="I10" i="9"/>
  <c r="H10" i="9"/>
  <c r="M10" i="9"/>
  <c r="B10" i="9"/>
  <c r="I9" i="9"/>
  <c r="H9" i="9"/>
  <c r="B9" i="9"/>
  <c r="M9" i="9" s="1"/>
  <c r="N21" i="13"/>
  <c r="I8" i="9"/>
  <c r="M21" i="13" s="1"/>
  <c r="C19" i="9"/>
  <c r="C21" i="13" s="1"/>
  <c r="B8" i="9"/>
  <c r="B19" i="9" s="1"/>
  <c r="B21" i="13" s="1"/>
  <c r="F9" i="8"/>
  <c r="H9" i="8" s="1"/>
  <c r="F10" i="8"/>
  <c r="F11" i="8"/>
  <c r="H11" i="8" s="1"/>
  <c r="F12" i="8"/>
  <c r="F13" i="8"/>
  <c r="F14" i="8"/>
  <c r="H14" i="8" s="1"/>
  <c r="F15" i="8"/>
  <c r="H15" i="8" s="1"/>
  <c r="F16" i="8"/>
  <c r="F17" i="8"/>
  <c r="H17" i="8" s="1"/>
  <c r="F18" i="8"/>
  <c r="F19" i="8"/>
  <c r="F20" i="8"/>
  <c r="F21" i="8"/>
  <c r="H21" i="8" s="1"/>
  <c r="F22" i="8"/>
  <c r="F23" i="8"/>
  <c r="H23" i="8" s="1"/>
  <c r="F24" i="8"/>
  <c r="F25" i="8"/>
  <c r="H25" i="8" s="1"/>
  <c r="F26" i="8"/>
  <c r="H26" i="8" s="1"/>
  <c r="F27" i="8"/>
  <c r="H27" i="8" s="1"/>
  <c r="F28" i="8"/>
  <c r="F29" i="8"/>
  <c r="F30" i="8"/>
  <c r="H30" i="8" s="1"/>
  <c r="F31" i="8"/>
  <c r="H31" i="8" s="1"/>
  <c r="F32" i="8"/>
  <c r="F33" i="8"/>
  <c r="H33" i="8" s="1"/>
  <c r="F34" i="8"/>
  <c r="F35" i="8"/>
  <c r="F36" i="8"/>
  <c r="F37" i="8"/>
  <c r="F38" i="8"/>
  <c r="F39" i="8"/>
  <c r="H39" i="8" s="1"/>
  <c r="F40" i="8"/>
  <c r="F41" i="8"/>
  <c r="F42" i="8"/>
  <c r="H42" i="8" s="1"/>
  <c r="F43" i="8"/>
  <c r="H43" i="8" s="1"/>
  <c r="F44" i="8"/>
  <c r="F45" i="8"/>
  <c r="F46" i="8"/>
  <c r="H46" i="8" s="1"/>
  <c r="F47" i="8"/>
  <c r="H47" i="8" s="1"/>
  <c r="F48" i="8"/>
  <c r="H48" i="8" s="1"/>
  <c r="F49" i="8"/>
  <c r="H49" i="8" s="1"/>
  <c r="F50" i="8"/>
  <c r="F51" i="8"/>
  <c r="F52" i="8"/>
  <c r="H52" i="8" s="1"/>
  <c r="F53" i="8"/>
  <c r="H53" i="8" s="1"/>
  <c r="F54" i="8"/>
  <c r="F55" i="8"/>
  <c r="H55" i="8" s="1"/>
  <c r="F56" i="8"/>
  <c r="H56" i="8" s="1"/>
  <c r="F57" i="8"/>
  <c r="H57" i="8" s="1"/>
  <c r="F58" i="8"/>
  <c r="H58" i="8" s="1"/>
  <c r="F59" i="8"/>
  <c r="H59" i="8" s="1"/>
  <c r="F60" i="8"/>
  <c r="H60" i="8" s="1"/>
  <c r="F61" i="8"/>
  <c r="H61" i="8" s="1"/>
  <c r="F62" i="8"/>
  <c r="H62" i="8" s="1"/>
  <c r="F63" i="8"/>
  <c r="H63" i="8" s="1"/>
  <c r="F64" i="8"/>
  <c r="F65" i="8"/>
  <c r="F66" i="8"/>
  <c r="H66" i="8" s="1"/>
  <c r="F67" i="8"/>
  <c r="H67" i="8" s="1"/>
  <c r="F68" i="8"/>
  <c r="H68" i="8" s="1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8" i="8"/>
  <c r="E8" i="8" s="1"/>
  <c r="E69" i="8" s="1"/>
  <c r="F8" i="8"/>
  <c r="F69" i="8" s="1"/>
  <c r="K20" i="13"/>
  <c r="I68" i="8"/>
  <c r="I67" i="8"/>
  <c r="I66" i="8"/>
  <c r="I65" i="8"/>
  <c r="I64" i="8"/>
  <c r="H64" i="8"/>
  <c r="I63" i="8"/>
  <c r="I62" i="8"/>
  <c r="M62" i="8"/>
  <c r="I61" i="8"/>
  <c r="I60" i="8"/>
  <c r="I59" i="8"/>
  <c r="I58" i="8"/>
  <c r="I57" i="8"/>
  <c r="I56" i="8"/>
  <c r="I55" i="8"/>
  <c r="I54" i="8"/>
  <c r="H54" i="8"/>
  <c r="I53" i="8"/>
  <c r="I52" i="8"/>
  <c r="I51" i="8"/>
  <c r="H51" i="8"/>
  <c r="I50" i="8"/>
  <c r="H50" i="8"/>
  <c r="I49" i="8"/>
  <c r="I48" i="8"/>
  <c r="I47" i="8"/>
  <c r="I46" i="8"/>
  <c r="M46" i="8"/>
  <c r="I45" i="8"/>
  <c r="H45" i="8"/>
  <c r="I44" i="8"/>
  <c r="H44" i="8"/>
  <c r="I43" i="8"/>
  <c r="I42" i="8"/>
  <c r="M42" i="8"/>
  <c r="I41" i="8"/>
  <c r="H41" i="8"/>
  <c r="I40" i="8"/>
  <c r="H40" i="8"/>
  <c r="I39" i="8"/>
  <c r="I38" i="8"/>
  <c r="H38" i="8"/>
  <c r="I37" i="8"/>
  <c r="H37" i="8"/>
  <c r="I36" i="8"/>
  <c r="H36" i="8"/>
  <c r="I35" i="8"/>
  <c r="H35" i="8"/>
  <c r="I34" i="8"/>
  <c r="H34" i="8"/>
  <c r="I33" i="8"/>
  <c r="I32" i="8"/>
  <c r="H32" i="8"/>
  <c r="I31" i="8"/>
  <c r="I30" i="8"/>
  <c r="I29" i="8"/>
  <c r="H29" i="8"/>
  <c r="I28" i="8"/>
  <c r="H28" i="8"/>
  <c r="I27" i="8"/>
  <c r="I26" i="8"/>
  <c r="I25" i="8"/>
  <c r="I24" i="8"/>
  <c r="H24" i="8"/>
  <c r="I23" i="8"/>
  <c r="I22" i="8"/>
  <c r="H22" i="8"/>
  <c r="I21" i="8"/>
  <c r="I20" i="8"/>
  <c r="H20" i="8"/>
  <c r="I19" i="8"/>
  <c r="H19" i="8"/>
  <c r="I18" i="8"/>
  <c r="H18" i="8"/>
  <c r="I17" i="8"/>
  <c r="I16" i="8"/>
  <c r="H16" i="8"/>
  <c r="M16" i="8"/>
  <c r="I15" i="8"/>
  <c r="I14" i="8"/>
  <c r="I13" i="8"/>
  <c r="H13" i="8"/>
  <c r="I12" i="8"/>
  <c r="H12" i="8"/>
  <c r="I11" i="8"/>
  <c r="I10" i="8"/>
  <c r="H10" i="8"/>
  <c r="I9" i="8"/>
  <c r="L69" i="8"/>
  <c r="I8" i="8"/>
  <c r="I69" i="8" s="1"/>
  <c r="H9" i="7"/>
  <c r="H10" i="7"/>
  <c r="J10" i="7" s="1"/>
  <c r="H11" i="7"/>
  <c r="J11" i="7" s="1"/>
  <c r="H12" i="7"/>
  <c r="H13" i="7"/>
  <c r="H14" i="7"/>
  <c r="H15" i="7"/>
  <c r="J15" i="7" s="1"/>
  <c r="H16" i="7"/>
  <c r="H17" i="7"/>
  <c r="H18" i="7"/>
  <c r="J18" i="7" s="1"/>
  <c r="H19" i="7"/>
  <c r="J19" i="7" s="1"/>
  <c r="H20" i="7"/>
  <c r="H21" i="7"/>
  <c r="J21" i="7" s="1"/>
  <c r="H22" i="7"/>
  <c r="J22" i="7" s="1"/>
  <c r="H23" i="7"/>
  <c r="H24" i="7"/>
  <c r="H25" i="7"/>
  <c r="H26" i="7"/>
  <c r="H27" i="7"/>
  <c r="J27" i="7" s="1"/>
  <c r="H28" i="7"/>
  <c r="H29" i="7"/>
  <c r="J29" i="7" s="1"/>
  <c r="H30" i="7"/>
  <c r="H31" i="7"/>
  <c r="J31" i="7" s="1"/>
  <c r="H32" i="7"/>
  <c r="J32" i="7" s="1"/>
  <c r="H33" i="7"/>
  <c r="H34" i="7"/>
  <c r="J34" i="7" s="1"/>
  <c r="H35" i="7"/>
  <c r="H36" i="7"/>
  <c r="H37" i="7"/>
  <c r="J37" i="7" s="1"/>
  <c r="H38" i="7"/>
  <c r="H39" i="7"/>
  <c r="J39" i="7" s="1"/>
  <c r="H40" i="7"/>
  <c r="H41" i="7"/>
  <c r="J41" i="7" s="1"/>
  <c r="H42" i="7"/>
  <c r="J42" i="7" s="1"/>
  <c r="H43" i="7"/>
  <c r="J43" i="7" s="1"/>
  <c r="H44" i="7"/>
  <c r="J44" i="7" s="1"/>
  <c r="H45" i="7"/>
  <c r="J45" i="7" s="1"/>
  <c r="H46" i="7"/>
  <c r="J46" i="7" s="1"/>
  <c r="H47" i="7"/>
  <c r="J47" i="7" s="1"/>
  <c r="H48" i="7"/>
  <c r="J48" i="7" s="1"/>
  <c r="H49" i="7"/>
  <c r="J49" i="7" s="1"/>
  <c r="H50" i="7"/>
  <c r="J50" i="7" s="1"/>
  <c r="H51" i="7"/>
  <c r="J51" i="7" s="1"/>
  <c r="H52" i="7"/>
  <c r="J52" i="7" s="1"/>
  <c r="H53" i="7"/>
  <c r="J53" i="7" s="1"/>
  <c r="H54" i="7"/>
  <c r="J54" i="7" s="1"/>
  <c r="H55" i="7"/>
  <c r="J55" i="7" s="1"/>
  <c r="H56" i="7"/>
  <c r="H57" i="7"/>
  <c r="J57" i="7" s="1"/>
  <c r="H58" i="7"/>
  <c r="J58" i="7" s="1"/>
  <c r="H59" i="7"/>
  <c r="H60" i="7"/>
  <c r="J60" i="7" s="1"/>
  <c r="H61" i="7"/>
  <c r="J61" i="7" s="1"/>
  <c r="H62" i="7"/>
  <c r="J62" i="7" s="1"/>
  <c r="H63" i="7"/>
  <c r="J63" i="7" s="1"/>
  <c r="H64" i="7"/>
  <c r="J64" i="7" s="1"/>
  <c r="H65" i="7"/>
  <c r="J65" i="7" s="1"/>
  <c r="H66" i="7"/>
  <c r="J66" i="7" s="1"/>
  <c r="H67" i="7"/>
  <c r="J67" i="7" s="1"/>
  <c r="H68" i="7"/>
  <c r="J9" i="7"/>
  <c r="J14" i="7"/>
  <c r="J23" i="7"/>
  <c r="J33" i="7"/>
  <c r="J35" i="7"/>
  <c r="J59" i="7"/>
  <c r="H8" i="7"/>
  <c r="H69" i="7" s="1"/>
  <c r="J38" i="7"/>
  <c r="K19" i="13"/>
  <c r="K68" i="7"/>
  <c r="J68" i="7"/>
  <c r="G68" i="7"/>
  <c r="B68" i="7"/>
  <c r="K67" i="7"/>
  <c r="G67" i="7"/>
  <c r="B67" i="7"/>
  <c r="K66" i="7"/>
  <c r="G66" i="7"/>
  <c r="B66" i="7"/>
  <c r="K65" i="7"/>
  <c r="G65" i="7"/>
  <c r="B65" i="7"/>
  <c r="K64" i="7"/>
  <c r="G64" i="7"/>
  <c r="B64" i="7"/>
  <c r="K63" i="7"/>
  <c r="G63" i="7"/>
  <c r="B63" i="7"/>
  <c r="K62" i="7"/>
  <c r="G62" i="7"/>
  <c r="B62" i="7"/>
  <c r="K61" i="7"/>
  <c r="G61" i="7"/>
  <c r="B61" i="7"/>
  <c r="K60" i="7"/>
  <c r="G60" i="7"/>
  <c r="B60" i="7"/>
  <c r="K59" i="7"/>
  <c r="G59" i="7"/>
  <c r="B59" i="7"/>
  <c r="K58" i="7"/>
  <c r="G58" i="7"/>
  <c r="B58" i="7"/>
  <c r="K57" i="7"/>
  <c r="G57" i="7"/>
  <c r="B57" i="7"/>
  <c r="K56" i="7"/>
  <c r="J56" i="7"/>
  <c r="G56" i="7"/>
  <c r="B56" i="7"/>
  <c r="K55" i="7"/>
  <c r="G55" i="7"/>
  <c r="B55" i="7"/>
  <c r="K54" i="7"/>
  <c r="G54" i="7"/>
  <c r="B54" i="7"/>
  <c r="K53" i="7"/>
  <c r="G53" i="7"/>
  <c r="B53" i="7"/>
  <c r="K52" i="7"/>
  <c r="G52" i="7"/>
  <c r="B52" i="7"/>
  <c r="K51" i="7"/>
  <c r="G51" i="7"/>
  <c r="B51" i="7"/>
  <c r="K50" i="7"/>
  <c r="G50" i="7"/>
  <c r="B50" i="7"/>
  <c r="K49" i="7"/>
  <c r="G49" i="7"/>
  <c r="B49" i="7"/>
  <c r="K48" i="7"/>
  <c r="G48" i="7"/>
  <c r="B48" i="7"/>
  <c r="K47" i="7"/>
  <c r="G47" i="7"/>
  <c r="B47" i="7"/>
  <c r="K46" i="7"/>
  <c r="G46" i="7"/>
  <c r="B46" i="7"/>
  <c r="K45" i="7"/>
  <c r="G45" i="7"/>
  <c r="B45" i="7"/>
  <c r="K44" i="7"/>
  <c r="G44" i="7"/>
  <c r="B44" i="7"/>
  <c r="K43" i="7"/>
  <c r="G43" i="7"/>
  <c r="B43" i="7"/>
  <c r="K42" i="7"/>
  <c r="G42" i="7"/>
  <c r="B42" i="7"/>
  <c r="K41" i="7"/>
  <c r="G41" i="7"/>
  <c r="B41" i="7"/>
  <c r="K40" i="7"/>
  <c r="J40" i="7"/>
  <c r="G40" i="7"/>
  <c r="B40" i="7"/>
  <c r="K39" i="7"/>
  <c r="G39" i="7"/>
  <c r="B39" i="7"/>
  <c r="K38" i="7"/>
  <c r="G38" i="7"/>
  <c r="B38" i="7"/>
  <c r="K37" i="7"/>
  <c r="G37" i="7"/>
  <c r="B37" i="7"/>
  <c r="K36" i="7"/>
  <c r="J36" i="7"/>
  <c r="G36" i="7"/>
  <c r="B36" i="7"/>
  <c r="K35" i="7"/>
  <c r="G35" i="7"/>
  <c r="B35" i="7"/>
  <c r="K34" i="7"/>
  <c r="G34" i="7"/>
  <c r="B34" i="7"/>
  <c r="K33" i="7"/>
  <c r="G33" i="7"/>
  <c r="B33" i="7"/>
  <c r="K32" i="7"/>
  <c r="G32" i="7"/>
  <c r="B32" i="7"/>
  <c r="K31" i="7"/>
  <c r="G31" i="7"/>
  <c r="B31" i="7"/>
  <c r="K30" i="7"/>
  <c r="J30" i="7"/>
  <c r="G30" i="7"/>
  <c r="B30" i="7"/>
  <c r="K29" i="7"/>
  <c r="G29" i="7"/>
  <c r="B29" i="7"/>
  <c r="K28" i="7"/>
  <c r="J28" i="7"/>
  <c r="G28" i="7"/>
  <c r="B28" i="7"/>
  <c r="K27" i="7"/>
  <c r="G27" i="7"/>
  <c r="B27" i="7"/>
  <c r="K26" i="7"/>
  <c r="J26" i="7"/>
  <c r="G26" i="7"/>
  <c r="B26" i="7"/>
  <c r="K25" i="7"/>
  <c r="J25" i="7"/>
  <c r="G25" i="7"/>
  <c r="B25" i="7"/>
  <c r="K24" i="7"/>
  <c r="J24" i="7"/>
  <c r="G24" i="7"/>
  <c r="B24" i="7"/>
  <c r="K23" i="7"/>
  <c r="G23" i="7"/>
  <c r="B23" i="7"/>
  <c r="K22" i="7"/>
  <c r="G22" i="7"/>
  <c r="B22" i="7"/>
  <c r="K21" i="7"/>
  <c r="G21" i="7"/>
  <c r="B21" i="7"/>
  <c r="K20" i="7"/>
  <c r="J20" i="7"/>
  <c r="G20" i="7"/>
  <c r="B20" i="7"/>
  <c r="K19" i="7"/>
  <c r="G19" i="7"/>
  <c r="B19" i="7"/>
  <c r="K18" i="7"/>
  <c r="G18" i="7"/>
  <c r="B18" i="7"/>
  <c r="K17" i="7"/>
  <c r="J17" i="7"/>
  <c r="G17" i="7"/>
  <c r="B17" i="7"/>
  <c r="K16" i="7"/>
  <c r="J16" i="7"/>
  <c r="G16" i="7"/>
  <c r="B16" i="7"/>
  <c r="K15" i="7"/>
  <c r="G15" i="7"/>
  <c r="B15" i="7"/>
  <c r="K14" i="7"/>
  <c r="G14" i="7"/>
  <c r="B14" i="7"/>
  <c r="K13" i="7"/>
  <c r="J13" i="7"/>
  <c r="G13" i="7"/>
  <c r="B13" i="7"/>
  <c r="K12" i="7"/>
  <c r="J12" i="7"/>
  <c r="G12" i="7"/>
  <c r="B12" i="7"/>
  <c r="K11" i="7"/>
  <c r="G11" i="7"/>
  <c r="B11" i="7"/>
  <c r="K10" i="7"/>
  <c r="G10" i="7"/>
  <c r="B10" i="7"/>
  <c r="K9" i="7"/>
  <c r="G9" i="7"/>
  <c r="B9" i="7"/>
  <c r="K8" i="7"/>
  <c r="K69" i="7" s="1"/>
  <c r="G8" i="7"/>
  <c r="G69" i="7" s="1"/>
  <c r="B8" i="7"/>
  <c r="F8" i="7" l="1"/>
  <c r="F69" i="7" s="1"/>
  <c r="E8" i="7"/>
  <c r="E69" i="7" s="1"/>
  <c r="R24" i="13"/>
  <c r="L21" i="13"/>
  <c r="M66" i="8"/>
  <c r="M14" i="8"/>
  <c r="M61" i="8"/>
  <c r="M65" i="8"/>
  <c r="M30" i="8"/>
  <c r="M12" i="8"/>
  <c r="M26" i="8"/>
  <c r="M58" i="8"/>
  <c r="M59" i="8"/>
  <c r="M55" i="8"/>
  <c r="M51" i="8"/>
  <c r="M47" i="8"/>
  <c r="M43" i="8"/>
  <c r="M39" i="8"/>
  <c r="M35" i="8"/>
  <c r="M31" i="8"/>
  <c r="M27" i="8"/>
  <c r="M23" i="8"/>
  <c r="M19" i="8"/>
  <c r="O22" i="7"/>
  <c r="O15" i="7"/>
  <c r="O62" i="7"/>
  <c r="O51" i="7"/>
  <c r="O12" i="7"/>
  <c r="O9" i="7"/>
  <c r="O23" i="7"/>
  <c r="O49" i="7"/>
  <c r="O59" i="7"/>
  <c r="O10" i="7"/>
  <c r="O13" i="7"/>
  <c r="O16" i="7"/>
  <c r="O26" i="7"/>
  <c r="O34" i="7"/>
  <c r="O37" i="7"/>
  <c r="O44" i="7"/>
  <c r="O50" i="7"/>
  <c r="O66" i="7"/>
  <c r="O19" i="7"/>
  <c r="O32" i="7"/>
  <c r="O35" i="7"/>
  <c r="O45" i="7"/>
  <c r="O55" i="7"/>
  <c r="O29" i="7"/>
  <c r="O48" i="7"/>
  <c r="O27" i="7"/>
  <c r="O30" i="7"/>
  <c r="O39" i="7"/>
  <c r="O52" i="7"/>
  <c r="O64" i="7"/>
  <c r="F21" i="13"/>
  <c r="J21" i="13"/>
  <c r="F6" i="11"/>
  <c r="F23" i="13"/>
  <c r="R23" i="13" s="1"/>
  <c r="F22" i="13"/>
  <c r="R22" i="13" s="1"/>
  <c r="M18" i="9"/>
  <c r="M14" i="9"/>
  <c r="M15" i="9"/>
  <c r="M63" i="8"/>
  <c r="M18" i="8"/>
  <c r="M34" i="8"/>
  <c r="M50" i="8"/>
  <c r="M10" i="8"/>
  <c r="M22" i="8"/>
  <c r="M38" i="8"/>
  <c r="M54" i="8"/>
  <c r="H65" i="8"/>
  <c r="M67" i="8"/>
  <c r="M8" i="8"/>
  <c r="M11" i="8"/>
  <c r="M17" i="8"/>
  <c r="M21" i="8"/>
  <c r="M25" i="8"/>
  <c r="M29" i="8"/>
  <c r="M33" i="8"/>
  <c r="M37" i="8"/>
  <c r="M41" i="8"/>
  <c r="M45" i="8"/>
  <c r="M49" i="8"/>
  <c r="M53" i="8"/>
  <c r="M57" i="8"/>
  <c r="M64" i="8"/>
  <c r="M20" i="13"/>
  <c r="M13" i="8"/>
  <c r="M15" i="8"/>
  <c r="M20" i="8"/>
  <c r="M24" i="8"/>
  <c r="M28" i="8"/>
  <c r="M32" i="8"/>
  <c r="M36" i="8"/>
  <c r="M40" i="8"/>
  <c r="M44" i="8"/>
  <c r="M48" i="8"/>
  <c r="M52" i="8"/>
  <c r="M56" i="8"/>
  <c r="M60" i="8"/>
  <c r="M68" i="8"/>
  <c r="J20" i="13"/>
  <c r="C69" i="8"/>
  <c r="C20" i="13" s="1"/>
  <c r="M9" i="8"/>
  <c r="N20" i="13"/>
  <c r="H8" i="8"/>
  <c r="H69" i="8" s="1"/>
  <c r="B69" i="8"/>
  <c r="B20" i="13" s="1"/>
  <c r="B69" i="7"/>
  <c r="B19" i="13" s="1"/>
  <c r="N19" i="13"/>
  <c r="I19" i="13"/>
  <c r="J19" i="13"/>
  <c r="J8" i="7"/>
  <c r="M19" i="13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I9" i="6"/>
  <c r="I10" i="6"/>
  <c r="K10" i="6" s="1"/>
  <c r="I11" i="6"/>
  <c r="K11" i="6" s="1"/>
  <c r="I12" i="6"/>
  <c r="I13" i="6"/>
  <c r="K13" i="6" s="1"/>
  <c r="I14" i="6"/>
  <c r="K14" i="6" s="1"/>
  <c r="I15" i="6"/>
  <c r="K15" i="6" s="1"/>
  <c r="I16" i="6"/>
  <c r="I17" i="6"/>
  <c r="I18" i="6"/>
  <c r="I19" i="6"/>
  <c r="I20" i="6"/>
  <c r="I21" i="6"/>
  <c r="I22" i="6"/>
  <c r="I23" i="6"/>
  <c r="I24" i="6"/>
  <c r="I25" i="6"/>
  <c r="I26" i="6"/>
  <c r="K26" i="6" s="1"/>
  <c r="I27" i="6"/>
  <c r="K27" i="6" s="1"/>
  <c r="I28" i="6"/>
  <c r="I29" i="6"/>
  <c r="K29" i="6" s="1"/>
  <c r="I30" i="6"/>
  <c r="K30" i="6" s="1"/>
  <c r="I31" i="6"/>
  <c r="K31" i="6" s="1"/>
  <c r="I32" i="6"/>
  <c r="I33" i="6"/>
  <c r="I34" i="6"/>
  <c r="I35" i="6"/>
  <c r="I36" i="6"/>
  <c r="I37" i="6"/>
  <c r="I38" i="6"/>
  <c r="I39" i="6"/>
  <c r="I40" i="6"/>
  <c r="I41" i="6"/>
  <c r="I42" i="6"/>
  <c r="K42" i="6" s="1"/>
  <c r="I43" i="6"/>
  <c r="K43" i="6" s="1"/>
  <c r="I44" i="6"/>
  <c r="I45" i="6"/>
  <c r="K45" i="6" s="1"/>
  <c r="I46" i="6"/>
  <c r="K46" i="6" s="1"/>
  <c r="I47" i="6"/>
  <c r="K47" i="6" s="1"/>
  <c r="I48" i="6"/>
  <c r="I49" i="6"/>
  <c r="I50" i="6"/>
  <c r="I51" i="6"/>
  <c r="I52" i="6"/>
  <c r="I53" i="6"/>
  <c r="I54" i="6"/>
  <c r="I55" i="6"/>
  <c r="I56" i="6"/>
  <c r="I57" i="6"/>
  <c r="I58" i="6"/>
  <c r="K58" i="6" s="1"/>
  <c r="I59" i="6"/>
  <c r="K59" i="6" s="1"/>
  <c r="I60" i="6"/>
  <c r="K60" i="6" s="1"/>
  <c r="I61" i="6"/>
  <c r="K61" i="6" s="1"/>
  <c r="I62" i="6"/>
  <c r="K62" i="6" s="1"/>
  <c r="I63" i="6"/>
  <c r="K63" i="6" s="1"/>
  <c r="I64" i="6"/>
  <c r="I65" i="6"/>
  <c r="I66" i="6"/>
  <c r="K66" i="6" s="1"/>
  <c r="I67" i="6"/>
  <c r="I68" i="6"/>
  <c r="K68" i="6" s="1"/>
  <c r="P8" i="6"/>
  <c r="P69" i="6" s="1"/>
  <c r="I8" i="6"/>
  <c r="K18" i="13"/>
  <c r="L68" i="6"/>
  <c r="H68" i="6"/>
  <c r="G68" i="6"/>
  <c r="B68" i="6"/>
  <c r="L67" i="6"/>
  <c r="K67" i="6"/>
  <c r="H67" i="6"/>
  <c r="G67" i="6"/>
  <c r="B67" i="6"/>
  <c r="L66" i="6"/>
  <c r="H66" i="6"/>
  <c r="G66" i="6"/>
  <c r="B66" i="6"/>
  <c r="L65" i="6"/>
  <c r="K65" i="6"/>
  <c r="H65" i="6"/>
  <c r="G65" i="6"/>
  <c r="B65" i="6"/>
  <c r="L64" i="6"/>
  <c r="K64" i="6"/>
  <c r="H64" i="6"/>
  <c r="G64" i="6"/>
  <c r="B64" i="6"/>
  <c r="L63" i="6"/>
  <c r="H63" i="6"/>
  <c r="G63" i="6"/>
  <c r="B63" i="6"/>
  <c r="L62" i="6"/>
  <c r="H62" i="6"/>
  <c r="G62" i="6"/>
  <c r="B62" i="6"/>
  <c r="L61" i="6"/>
  <c r="H61" i="6"/>
  <c r="G61" i="6"/>
  <c r="B61" i="6"/>
  <c r="L60" i="6"/>
  <c r="H60" i="6"/>
  <c r="G60" i="6"/>
  <c r="B60" i="6"/>
  <c r="L59" i="6"/>
  <c r="H59" i="6"/>
  <c r="G59" i="6"/>
  <c r="B59" i="6"/>
  <c r="L58" i="6"/>
  <c r="H58" i="6"/>
  <c r="G58" i="6"/>
  <c r="B58" i="6"/>
  <c r="L57" i="6"/>
  <c r="K57" i="6"/>
  <c r="H57" i="6"/>
  <c r="G57" i="6"/>
  <c r="B57" i="6"/>
  <c r="L56" i="6"/>
  <c r="K56" i="6"/>
  <c r="H56" i="6"/>
  <c r="G56" i="6"/>
  <c r="B56" i="6"/>
  <c r="L55" i="6"/>
  <c r="K55" i="6"/>
  <c r="H55" i="6"/>
  <c r="G55" i="6"/>
  <c r="B55" i="6"/>
  <c r="L54" i="6"/>
  <c r="K54" i="6"/>
  <c r="H54" i="6"/>
  <c r="G54" i="6"/>
  <c r="B54" i="6"/>
  <c r="L53" i="6"/>
  <c r="K53" i="6"/>
  <c r="H53" i="6"/>
  <c r="G53" i="6"/>
  <c r="B53" i="6"/>
  <c r="L52" i="6"/>
  <c r="K52" i="6"/>
  <c r="H52" i="6"/>
  <c r="G52" i="6"/>
  <c r="B52" i="6"/>
  <c r="L51" i="6"/>
  <c r="K51" i="6"/>
  <c r="H51" i="6"/>
  <c r="G51" i="6"/>
  <c r="B51" i="6"/>
  <c r="L50" i="6"/>
  <c r="K50" i="6"/>
  <c r="H50" i="6"/>
  <c r="G50" i="6"/>
  <c r="B50" i="6"/>
  <c r="L49" i="6"/>
  <c r="K49" i="6"/>
  <c r="H49" i="6"/>
  <c r="G49" i="6"/>
  <c r="B49" i="6"/>
  <c r="L48" i="6"/>
  <c r="K48" i="6"/>
  <c r="H48" i="6"/>
  <c r="G48" i="6"/>
  <c r="B48" i="6"/>
  <c r="L47" i="6"/>
  <c r="H47" i="6"/>
  <c r="G47" i="6"/>
  <c r="B47" i="6"/>
  <c r="L46" i="6"/>
  <c r="H46" i="6"/>
  <c r="G46" i="6"/>
  <c r="B46" i="6"/>
  <c r="L45" i="6"/>
  <c r="H45" i="6"/>
  <c r="G45" i="6"/>
  <c r="B45" i="6"/>
  <c r="L44" i="6"/>
  <c r="K44" i="6"/>
  <c r="H44" i="6"/>
  <c r="G44" i="6"/>
  <c r="B44" i="6"/>
  <c r="L43" i="6"/>
  <c r="H43" i="6"/>
  <c r="G43" i="6"/>
  <c r="B43" i="6"/>
  <c r="L42" i="6"/>
  <c r="H42" i="6"/>
  <c r="G42" i="6"/>
  <c r="B42" i="6"/>
  <c r="L41" i="6"/>
  <c r="K41" i="6"/>
  <c r="H41" i="6"/>
  <c r="G41" i="6"/>
  <c r="B41" i="6"/>
  <c r="L40" i="6"/>
  <c r="K40" i="6"/>
  <c r="H40" i="6"/>
  <c r="G40" i="6"/>
  <c r="B40" i="6"/>
  <c r="L39" i="6"/>
  <c r="K39" i="6"/>
  <c r="H39" i="6"/>
  <c r="G39" i="6"/>
  <c r="B39" i="6"/>
  <c r="L38" i="6"/>
  <c r="K38" i="6"/>
  <c r="H38" i="6"/>
  <c r="G38" i="6"/>
  <c r="B38" i="6"/>
  <c r="L37" i="6"/>
  <c r="K37" i="6"/>
  <c r="H37" i="6"/>
  <c r="G37" i="6"/>
  <c r="B37" i="6"/>
  <c r="L36" i="6"/>
  <c r="K36" i="6"/>
  <c r="H36" i="6"/>
  <c r="G36" i="6"/>
  <c r="B36" i="6"/>
  <c r="L35" i="6"/>
  <c r="K35" i="6"/>
  <c r="H35" i="6"/>
  <c r="G35" i="6"/>
  <c r="B35" i="6"/>
  <c r="L34" i="6"/>
  <c r="K34" i="6"/>
  <c r="H34" i="6"/>
  <c r="G34" i="6"/>
  <c r="B34" i="6"/>
  <c r="L33" i="6"/>
  <c r="K33" i="6"/>
  <c r="H33" i="6"/>
  <c r="G33" i="6"/>
  <c r="B33" i="6"/>
  <c r="L32" i="6"/>
  <c r="K32" i="6"/>
  <c r="H32" i="6"/>
  <c r="G32" i="6"/>
  <c r="B32" i="6"/>
  <c r="L31" i="6"/>
  <c r="H31" i="6"/>
  <c r="G31" i="6"/>
  <c r="B31" i="6"/>
  <c r="L30" i="6"/>
  <c r="H30" i="6"/>
  <c r="G30" i="6"/>
  <c r="B30" i="6"/>
  <c r="L29" i="6"/>
  <c r="H29" i="6"/>
  <c r="G29" i="6"/>
  <c r="B29" i="6"/>
  <c r="L28" i="6"/>
  <c r="K28" i="6"/>
  <c r="H28" i="6"/>
  <c r="G28" i="6"/>
  <c r="B28" i="6"/>
  <c r="L27" i="6"/>
  <c r="H27" i="6"/>
  <c r="G27" i="6"/>
  <c r="B27" i="6"/>
  <c r="L26" i="6"/>
  <c r="H26" i="6"/>
  <c r="G26" i="6"/>
  <c r="B26" i="6"/>
  <c r="L25" i="6"/>
  <c r="K25" i="6"/>
  <c r="H25" i="6"/>
  <c r="G25" i="6"/>
  <c r="B25" i="6"/>
  <c r="L24" i="6"/>
  <c r="K24" i="6"/>
  <c r="H24" i="6"/>
  <c r="G24" i="6"/>
  <c r="B24" i="6"/>
  <c r="L23" i="6"/>
  <c r="K23" i="6"/>
  <c r="H23" i="6"/>
  <c r="G23" i="6"/>
  <c r="B23" i="6"/>
  <c r="L22" i="6"/>
  <c r="K22" i="6"/>
  <c r="H22" i="6"/>
  <c r="G22" i="6"/>
  <c r="B22" i="6"/>
  <c r="L21" i="6"/>
  <c r="K21" i="6"/>
  <c r="H21" i="6"/>
  <c r="G21" i="6"/>
  <c r="B21" i="6"/>
  <c r="L20" i="6"/>
  <c r="K20" i="6"/>
  <c r="H20" i="6"/>
  <c r="G20" i="6"/>
  <c r="B20" i="6"/>
  <c r="L19" i="6"/>
  <c r="K19" i="6"/>
  <c r="H19" i="6"/>
  <c r="G19" i="6"/>
  <c r="B19" i="6"/>
  <c r="L18" i="6"/>
  <c r="K18" i="6"/>
  <c r="H18" i="6"/>
  <c r="G18" i="6"/>
  <c r="B18" i="6"/>
  <c r="L17" i="6"/>
  <c r="K17" i="6"/>
  <c r="H17" i="6"/>
  <c r="G17" i="6"/>
  <c r="B17" i="6"/>
  <c r="L16" i="6"/>
  <c r="K16" i="6"/>
  <c r="H16" i="6"/>
  <c r="G16" i="6"/>
  <c r="B16" i="6"/>
  <c r="L15" i="6"/>
  <c r="H15" i="6"/>
  <c r="G15" i="6"/>
  <c r="B15" i="6"/>
  <c r="L14" i="6"/>
  <c r="H14" i="6"/>
  <c r="G14" i="6"/>
  <c r="B14" i="6"/>
  <c r="L13" i="6"/>
  <c r="H13" i="6"/>
  <c r="G13" i="6"/>
  <c r="B13" i="6"/>
  <c r="L12" i="6"/>
  <c r="K12" i="6"/>
  <c r="H12" i="6"/>
  <c r="G12" i="6"/>
  <c r="B12" i="6"/>
  <c r="L11" i="6"/>
  <c r="H11" i="6"/>
  <c r="G11" i="6"/>
  <c r="B11" i="6"/>
  <c r="L10" i="6"/>
  <c r="H10" i="6"/>
  <c r="G10" i="6"/>
  <c r="B10" i="6"/>
  <c r="L9" i="6"/>
  <c r="K9" i="6"/>
  <c r="H9" i="6"/>
  <c r="G9" i="6"/>
  <c r="B9" i="6"/>
  <c r="O69" i="6"/>
  <c r="L8" i="6"/>
  <c r="L69" i="6" s="1"/>
  <c r="H8" i="6"/>
  <c r="H69" i="6" s="1"/>
  <c r="G8" i="6"/>
  <c r="G69" i="6" s="1"/>
  <c r="B8" i="6"/>
  <c r="F22" i="5"/>
  <c r="F23" i="5"/>
  <c r="H23" i="5" s="1"/>
  <c r="F24" i="5"/>
  <c r="H24" i="5" s="1"/>
  <c r="F25" i="5"/>
  <c r="F26" i="5"/>
  <c r="F27" i="5"/>
  <c r="H27" i="5" s="1"/>
  <c r="F28" i="5"/>
  <c r="F29" i="5"/>
  <c r="F30" i="5"/>
  <c r="H30" i="5" s="1"/>
  <c r="F31" i="5"/>
  <c r="B22" i="5"/>
  <c r="B23" i="5"/>
  <c r="B24" i="5"/>
  <c r="B25" i="5"/>
  <c r="B26" i="5"/>
  <c r="B27" i="5"/>
  <c r="B28" i="5"/>
  <c r="B29" i="5"/>
  <c r="B30" i="5"/>
  <c r="B31" i="5"/>
  <c r="F21" i="5"/>
  <c r="H21" i="5" s="1"/>
  <c r="B21" i="5"/>
  <c r="K17" i="13"/>
  <c r="I31" i="5"/>
  <c r="H31" i="5"/>
  <c r="I30" i="5"/>
  <c r="M30" i="5"/>
  <c r="I29" i="5"/>
  <c r="H29" i="5"/>
  <c r="M29" i="5"/>
  <c r="I28" i="5"/>
  <c r="H28" i="5"/>
  <c r="I27" i="5"/>
  <c r="I26" i="5"/>
  <c r="H26" i="5"/>
  <c r="I25" i="5"/>
  <c r="H25" i="5"/>
  <c r="M25" i="5"/>
  <c r="I24" i="5"/>
  <c r="I23" i="5"/>
  <c r="I22" i="5"/>
  <c r="H22" i="5"/>
  <c r="M22" i="5"/>
  <c r="N17" i="13"/>
  <c r="I21" i="5"/>
  <c r="M17" i="13" s="1"/>
  <c r="B6" i="5"/>
  <c r="B7" i="5"/>
  <c r="B8" i="5"/>
  <c r="B9" i="5"/>
  <c r="B10" i="5"/>
  <c r="B11" i="5"/>
  <c r="B12" i="5"/>
  <c r="B13" i="5"/>
  <c r="B14" i="5"/>
  <c r="B15" i="5"/>
  <c r="B5" i="5"/>
  <c r="F6" i="5"/>
  <c r="H6" i="5" s="1"/>
  <c r="F7" i="5"/>
  <c r="F8" i="5"/>
  <c r="F9" i="5"/>
  <c r="F10" i="5"/>
  <c r="F11" i="5"/>
  <c r="H11" i="5" s="1"/>
  <c r="F12" i="5"/>
  <c r="H12" i="5" s="1"/>
  <c r="F13" i="5"/>
  <c r="F14" i="5"/>
  <c r="F15" i="5"/>
  <c r="H15" i="5" s="1"/>
  <c r="F5" i="5"/>
  <c r="G16" i="5"/>
  <c r="K16" i="13" s="1"/>
  <c r="I15" i="5"/>
  <c r="I14" i="5"/>
  <c r="H14" i="5"/>
  <c r="M14" i="5"/>
  <c r="I13" i="5"/>
  <c r="H13" i="5"/>
  <c r="M13" i="5"/>
  <c r="I12" i="5"/>
  <c r="I11" i="5"/>
  <c r="I10" i="5"/>
  <c r="H10" i="5"/>
  <c r="M10" i="5"/>
  <c r="I9" i="5"/>
  <c r="H9" i="5"/>
  <c r="M9" i="5"/>
  <c r="I8" i="5"/>
  <c r="H8" i="5"/>
  <c r="I7" i="5"/>
  <c r="I6" i="5"/>
  <c r="I5" i="5"/>
  <c r="I16" i="5" s="1"/>
  <c r="M16" i="13" s="1"/>
  <c r="C16" i="5"/>
  <c r="C16" i="13" s="1"/>
  <c r="F50" i="4"/>
  <c r="F51" i="4"/>
  <c r="F52" i="4"/>
  <c r="F53" i="4"/>
  <c r="H53" i="4" s="1"/>
  <c r="F54" i="4"/>
  <c r="F55" i="4"/>
  <c r="F56" i="4"/>
  <c r="F57" i="4"/>
  <c r="H57" i="4" s="1"/>
  <c r="F58" i="4"/>
  <c r="F59" i="4"/>
  <c r="F49" i="4"/>
  <c r="K15" i="13"/>
  <c r="I59" i="4"/>
  <c r="H59" i="4"/>
  <c r="B59" i="4"/>
  <c r="M59" i="4" s="1"/>
  <c r="I58" i="4"/>
  <c r="H58" i="4"/>
  <c r="B58" i="4"/>
  <c r="I57" i="4"/>
  <c r="B57" i="4"/>
  <c r="I56" i="4"/>
  <c r="H56" i="4"/>
  <c r="B56" i="4"/>
  <c r="M56" i="4" s="1"/>
  <c r="I55" i="4"/>
  <c r="H55" i="4"/>
  <c r="B55" i="4"/>
  <c r="M55" i="4" s="1"/>
  <c r="I54" i="4"/>
  <c r="H54" i="4"/>
  <c r="B54" i="4"/>
  <c r="I53" i="4"/>
  <c r="B53" i="4"/>
  <c r="I52" i="4"/>
  <c r="H52" i="4"/>
  <c r="B52" i="4"/>
  <c r="M52" i="4" s="1"/>
  <c r="I51" i="4"/>
  <c r="H51" i="4"/>
  <c r="B51" i="4"/>
  <c r="M51" i="4" s="1"/>
  <c r="I50" i="4"/>
  <c r="H50" i="4"/>
  <c r="B50" i="4"/>
  <c r="N15" i="13"/>
  <c r="I49" i="4"/>
  <c r="M15" i="13" s="1"/>
  <c r="B49" i="4"/>
  <c r="B60" i="4" s="1"/>
  <c r="F34" i="4"/>
  <c r="H34" i="4" s="1"/>
  <c r="K14" i="13"/>
  <c r="I44" i="4"/>
  <c r="H44" i="4"/>
  <c r="B44" i="4"/>
  <c r="M44" i="4" s="1"/>
  <c r="I43" i="4"/>
  <c r="H43" i="4"/>
  <c r="B43" i="4"/>
  <c r="M43" i="4" s="1"/>
  <c r="I42" i="4"/>
  <c r="H42" i="4"/>
  <c r="B42" i="4"/>
  <c r="M42" i="4" s="1"/>
  <c r="I41" i="4"/>
  <c r="H41" i="4"/>
  <c r="B41" i="4"/>
  <c r="M41" i="4" s="1"/>
  <c r="I40" i="4"/>
  <c r="H40" i="4"/>
  <c r="B40" i="4"/>
  <c r="M40" i="4" s="1"/>
  <c r="I39" i="4"/>
  <c r="H39" i="4"/>
  <c r="B39" i="4"/>
  <c r="M39" i="4" s="1"/>
  <c r="I38" i="4"/>
  <c r="H38" i="4"/>
  <c r="B38" i="4"/>
  <c r="M38" i="4" s="1"/>
  <c r="I37" i="4"/>
  <c r="H37" i="4"/>
  <c r="B37" i="4"/>
  <c r="M37" i="4" s="1"/>
  <c r="I36" i="4"/>
  <c r="H36" i="4"/>
  <c r="B36" i="4"/>
  <c r="M36" i="4" s="1"/>
  <c r="I35" i="4"/>
  <c r="H35" i="4"/>
  <c r="H45" i="4" s="1"/>
  <c r="B35" i="4"/>
  <c r="M35" i="4" s="1"/>
  <c r="N14" i="13"/>
  <c r="I34" i="4"/>
  <c r="M14" i="13" s="1"/>
  <c r="C45" i="4"/>
  <c r="C14" i="13" s="1"/>
  <c r="B34" i="4"/>
  <c r="B45" i="4" s="1"/>
  <c r="B14" i="13" s="1"/>
  <c r="F20" i="4"/>
  <c r="F21" i="4"/>
  <c r="F22" i="4"/>
  <c r="F23" i="4"/>
  <c r="F24" i="4"/>
  <c r="F25" i="4"/>
  <c r="F26" i="4"/>
  <c r="F27" i="4"/>
  <c r="F28" i="4"/>
  <c r="H28" i="4" s="1"/>
  <c r="F29" i="4"/>
  <c r="B29" i="4"/>
  <c r="F19" i="4"/>
  <c r="H19" i="4" s="1"/>
  <c r="K13" i="13"/>
  <c r="I29" i="4"/>
  <c r="H29" i="4"/>
  <c r="I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N13" i="13"/>
  <c r="I19" i="4"/>
  <c r="M13" i="13" s="1"/>
  <c r="M7" i="4"/>
  <c r="M8" i="4"/>
  <c r="M10" i="4"/>
  <c r="M11" i="4"/>
  <c r="M12" i="4"/>
  <c r="M14" i="4"/>
  <c r="M5" i="4"/>
  <c r="M6" i="4"/>
  <c r="M9" i="4"/>
  <c r="M13" i="4"/>
  <c r="N12" i="13"/>
  <c r="I5" i="4"/>
  <c r="I6" i="4"/>
  <c r="I7" i="4"/>
  <c r="I8" i="4"/>
  <c r="I9" i="4"/>
  <c r="I10" i="4"/>
  <c r="I11" i="4"/>
  <c r="I12" i="4"/>
  <c r="I13" i="4"/>
  <c r="I14" i="4"/>
  <c r="H5" i="4"/>
  <c r="H6" i="4"/>
  <c r="H7" i="4"/>
  <c r="H8" i="4"/>
  <c r="H9" i="4"/>
  <c r="H10" i="4"/>
  <c r="H11" i="4"/>
  <c r="H12" i="4"/>
  <c r="H13" i="4"/>
  <c r="H14" i="4"/>
  <c r="I4" i="4"/>
  <c r="M12" i="13" s="1"/>
  <c r="F5" i="4"/>
  <c r="F6" i="4"/>
  <c r="F7" i="4"/>
  <c r="F8" i="4"/>
  <c r="F9" i="4"/>
  <c r="F10" i="4"/>
  <c r="F11" i="4"/>
  <c r="F12" i="4"/>
  <c r="F13" i="4"/>
  <c r="F14" i="4"/>
  <c r="B5" i="4"/>
  <c r="B6" i="4"/>
  <c r="B7" i="4"/>
  <c r="B8" i="4"/>
  <c r="B9" i="4"/>
  <c r="B10" i="4"/>
  <c r="B11" i="4"/>
  <c r="B12" i="4"/>
  <c r="B13" i="4"/>
  <c r="B14" i="4"/>
  <c r="F4" i="4"/>
  <c r="H4" i="4" s="1"/>
  <c r="B4" i="4"/>
  <c r="F9" i="3"/>
  <c r="H9" i="3" s="1"/>
  <c r="F10" i="3"/>
  <c r="H10" i="3" s="1"/>
  <c r="F11" i="3"/>
  <c r="H11" i="3" s="1"/>
  <c r="F12" i="3"/>
  <c r="F13" i="3"/>
  <c r="F14" i="3"/>
  <c r="H14" i="3" s="1"/>
  <c r="F15" i="3"/>
  <c r="H15" i="3" s="1"/>
  <c r="F16" i="3"/>
  <c r="F17" i="3"/>
  <c r="F18" i="3"/>
  <c r="H18" i="3" s="1"/>
  <c r="F19" i="3"/>
  <c r="H19" i="3" s="1"/>
  <c r="F20" i="3"/>
  <c r="F21" i="3"/>
  <c r="F22" i="3"/>
  <c r="F23" i="3"/>
  <c r="F24" i="3"/>
  <c r="F25" i="3"/>
  <c r="F26" i="3"/>
  <c r="F27" i="3"/>
  <c r="F28" i="3"/>
  <c r="F29" i="3"/>
  <c r="H29" i="3" s="1"/>
  <c r="F30" i="3"/>
  <c r="H30" i="3" s="1"/>
  <c r="F31" i="3"/>
  <c r="H31" i="3" s="1"/>
  <c r="F32" i="3"/>
  <c r="F33" i="3"/>
  <c r="H33" i="3" s="1"/>
  <c r="F34" i="3"/>
  <c r="H34" i="3" s="1"/>
  <c r="F35" i="3"/>
  <c r="H35" i="3" s="1"/>
  <c r="F36" i="3"/>
  <c r="F37" i="3"/>
  <c r="F38" i="3"/>
  <c r="F39" i="3"/>
  <c r="F40" i="3"/>
  <c r="F41" i="3"/>
  <c r="F42" i="3"/>
  <c r="H42" i="3" s="1"/>
  <c r="F43" i="3"/>
  <c r="H43" i="3" s="1"/>
  <c r="F44" i="3"/>
  <c r="F45" i="3"/>
  <c r="F46" i="3"/>
  <c r="F47" i="3"/>
  <c r="F48" i="3"/>
  <c r="F49" i="3"/>
  <c r="F50" i="3"/>
  <c r="F51" i="3"/>
  <c r="F52" i="3"/>
  <c r="F53" i="3"/>
  <c r="F54" i="3"/>
  <c r="H54" i="3" s="1"/>
  <c r="F55" i="3"/>
  <c r="H55" i="3" s="1"/>
  <c r="F56" i="3"/>
  <c r="F57" i="3"/>
  <c r="H57" i="3" s="1"/>
  <c r="F58" i="3"/>
  <c r="F59" i="3"/>
  <c r="F60" i="3"/>
  <c r="F61" i="3"/>
  <c r="F62" i="3"/>
  <c r="H62" i="3" s="1"/>
  <c r="F63" i="3"/>
  <c r="H63" i="3" s="1"/>
  <c r="F64" i="3"/>
  <c r="F65" i="3"/>
  <c r="F66" i="3"/>
  <c r="H66" i="3" s="1"/>
  <c r="F67" i="3"/>
  <c r="H67" i="3" s="1"/>
  <c r="F6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8" i="3"/>
  <c r="M69" i="3" s="1"/>
  <c r="O8" i="2"/>
  <c r="F8" i="3"/>
  <c r="F69" i="3" s="1"/>
  <c r="B8" i="3"/>
  <c r="E8" i="3" s="1"/>
  <c r="E69" i="3" s="1"/>
  <c r="K11" i="13"/>
  <c r="I68" i="3"/>
  <c r="H68" i="3"/>
  <c r="N68" i="3"/>
  <c r="I67" i="3"/>
  <c r="I66" i="3"/>
  <c r="I65" i="3"/>
  <c r="H65" i="3"/>
  <c r="I64" i="3"/>
  <c r="H64" i="3"/>
  <c r="I63" i="3"/>
  <c r="I62" i="3"/>
  <c r="I61" i="3"/>
  <c r="H61" i="3"/>
  <c r="N61" i="3"/>
  <c r="I60" i="3"/>
  <c r="H60" i="3"/>
  <c r="N60" i="3"/>
  <c r="I59" i="3"/>
  <c r="H59" i="3"/>
  <c r="I58" i="3"/>
  <c r="H58" i="3"/>
  <c r="I57" i="3"/>
  <c r="I56" i="3"/>
  <c r="H56" i="3"/>
  <c r="I55" i="3"/>
  <c r="I54" i="3"/>
  <c r="N54" i="3"/>
  <c r="I53" i="3"/>
  <c r="H53" i="3"/>
  <c r="N53" i="3"/>
  <c r="I52" i="3"/>
  <c r="H52" i="3"/>
  <c r="N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N45" i="3"/>
  <c r="I44" i="3"/>
  <c r="H44" i="3"/>
  <c r="N44" i="3"/>
  <c r="I43" i="3"/>
  <c r="I42" i="3"/>
  <c r="I41" i="3"/>
  <c r="H41" i="3"/>
  <c r="I40" i="3"/>
  <c r="H40" i="3"/>
  <c r="I39" i="3"/>
  <c r="H39" i="3"/>
  <c r="I38" i="3"/>
  <c r="H38" i="3"/>
  <c r="I37" i="3"/>
  <c r="H37" i="3"/>
  <c r="I36" i="3"/>
  <c r="H36" i="3"/>
  <c r="N36" i="3"/>
  <c r="I35" i="3"/>
  <c r="I34" i="3"/>
  <c r="I33" i="3"/>
  <c r="I32" i="3"/>
  <c r="H32" i="3"/>
  <c r="I31" i="3"/>
  <c r="I30" i="3"/>
  <c r="I29" i="3"/>
  <c r="N29" i="3"/>
  <c r="I28" i="3"/>
  <c r="H28" i="3"/>
  <c r="N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N21" i="3"/>
  <c r="I20" i="3"/>
  <c r="H20" i="3"/>
  <c r="N20" i="3"/>
  <c r="I19" i="3"/>
  <c r="I18" i="3"/>
  <c r="I17" i="3"/>
  <c r="H17" i="3"/>
  <c r="I16" i="3"/>
  <c r="H16" i="3"/>
  <c r="I15" i="3"/>
  <c r="I14" i="3"/>
  <c r="N14" i="3"/>
  <c r="I13" i="3"/>
  <c r="H13" i="3"/>
  <c r="I12" i="3"/>
  <c r="H12" i="3"/>
  <c r="N12" i="3"/>
  <c r="I11" i="3"/>
  <c r="I10" i="3"/>
  <c r="N10" i="3"/>
  <c r="I9" i="3"/>
  <c r="L69" i="3"/>
  <c r="I8" i="3"/>
  <c r="I69" i="3" s="1"/>
  <c r="G8" i="2"/>
  <c r="G74" i="2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K10" i="13"/>
  <c r="K68" i="2"/>
  <c r="K67" i="2"/>
  <c r="J67" i="2"/>
  <c r="K66" i="2"/>
  <c r="J66" i="2"/>
  <c r="K65" i="2"/>
  <c r="J65" i="2"/>
  <c r="K64" i="2"/>
  <c r="J64" i="2"/>
  <c r="O64" i="2"/>
  <c r="P64" i="2" s="1"/>
  <c r="K63" i="2"/>
  <c r="J63" i="2"/>
  <c r="K62" i="2"/>
  <c r="J62" i="2"/>
  <c r="K61" i="2"/>
  <c r="J61" i="2"/>
  <c r="K60" i="2"/>
  <c r="J60" i="2"/>
  <c r="O60" i="2"/>
  <c r="P60" i="2" s="1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O44" i="2"/>
  <c r="P44" i="2" s="1"/>
  <c r="K43" i="2"/>
  <c r="J43" i="2"/>
  <c r="K42" i="2"/>
  <c r="J42" i="2"/>
  <c r="K41" i="2"/>
  <c r="J41" i="2"/>
  <c r="K40" i="2"/>
  <c r="J40" i="2"/>
  <c r="O40" i="2"/>
  <c r="P40" i="2" s="1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O28" i="2"/>
  <c r="P28" i="2" s="1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O16" i="2"/>
  <c r="P16" i="2" s="1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N74" i="2"/>
  <c r="K8" i="2"/>
  <c r="K74" i="2" s="1"/>
  <c r="J8" i="2"/>
  <c r="B8" i="2"/>
  <c r="L59" i="1"/>
  <c r="L60" i="1"/>
  <c r="L61" i="1"/>
  <c r="L62" i="1"/>
  <c r="L63" i="1"/>
  <c r="L64" i="1"/>
  <c r="L65" i="1"/>
  <c r="L66" i="1"/>
  <c r="L67" i="1"/>
  <c r="L68" i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H59" i="1"/>
  <c r="H60" i="1"/>
  <c r="H61" i="1"/>
  <c r="H62" i="1"/>
  <c r="H63" i="1"/>
  <c r="H64" i="1"/>
  <c r="H65" i="1"/>
  <c r="H66" i="1"/>
  <c r="H67" i="1"/>
  <c r="H68" i="1"/>
  <c r="G59" i="1"/>
  <c r="G60" i="1"/>
  <c r="G61" i="1"/>
  <c r="G62" i="1"/>
  <c r="G63" i="1"/>
  <c r="G64" i="1"/>
  <c r="G65" i="1"/>
  <c r="G66" i="1"/>
  <c r="G67" i="1"/>
  <c r="G68" i="1"/>
  <c r="B59" i="1"/>
  <c r="B60" i="1"/>
  <c r="B61" i="1"/>
  <c r="B62" i="1"/>
  <c r="B63" i="1"/>
  <c r="B64" i="1"/>
  <c r="B65" i="1"/>
  <c r="B66" i="1"/>
  <c r="B67" i="1"/>
  <c r="B6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8" i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H56" i="1"/>
  <c r="H57" i="1"/>
  <c r="H5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8" i="1"/>
  <c r="I8" i="1"/>
  <c r="R21" i="13" l="1"/>
  <c r="M69" i="8"/>
  <c r="J69" i="7"/>
  <c r="L19" i="13" s="1"/>
  <c r="J74" i="2"/>
  <c r="K8" i="6"/>
  <c r="K69" i="6" s="1"/>
  <c r="I69" i="6"/>
  <c r="J18" i="13" s="1"/>
  <c r="F8" i="6"/>
  <c r="F69" i="6" s="1"/>
  <c r="E8" i="6"/>
  <c r="E69" i="6" s="1"/>
  <c r="B74" i="2"/>
  <c r="B10" i="13" s="1"/>
  <c r="F8" i="2"/>
  <c r="F74" i="2" s="1"/>
  <c r="E8" i="2"/>
  <c r="E74" i="2" s="1"/>
  <c r="B162" i="1"/>
  <c r="B9" i="13" s="1"/>
  <c r="L162" i="1"/>
  <c r="M9" i="13" s="1"/>
  <c r="O162" i="1"/>
  <c r="N9" i="13" s="1"/>
  <c r="I162" i="1"/>
  <c r="J9" i="13" s="1"/>
  <c r="E9" i="1"/>
  <c r="F9" i="1"/>
  <c r="L20" i="13"/>
  <c r="O65" i="7"/>
  <c r="O68" i="7"/>
  <c r="O56" i="7"/>
  <c r="O42" i="7"/>
  <c r="O36" i="7"/>
  <c r="O20" i="7"/>
  <c r="O63" i="7"/>
  <c r="O58" i="7"/>
  <c r="O60" i="7"/>
  <c r="O54" i="7"/>
  <c r="O47" i="7"/>
  <c r="O31" i="7"/>
  <c r="O24" i="7"/>
  <c r="O18" i="7"/>
  <c r="O40" i="7"/>
  <c r="O28" i="7"/>
  <c r="O14" i="7"/>
  <c r="O46" i="7"/>
  <c r="O38" i="7"/>
  <c r="O8" i="7"/>
  <c r="F19" i="13"/>
  <c r="G19" i="13"/>
  <c r="O25" i="7"/>
  <c r="O67" i="7"/>
  <c r="O61" i="7"/>
  <c r="O41" i="7"/>
  <c r="O57" i="7"/>
  <c r="O21" i="7"/>
  <c r="O53" i="7"/>
  <c r="O43" i="7"/>
  <c r="O33" i="7"/>
  <c r="O17" i="7"/>
  <c r="O11" i="7"/>
  <c r="M18" i="13"/>
  <c r="Q23" i="6"/>
  <c r="Q22" i="6"/>
  <c r="Q28" i="6"/>
  <c r="Q34" i="6"/>
  <c r="Q42" i="6"/>
  <c r="Q54" i="6"/>
  <c r="Q62" i="6"/>
  <c r="Q68" i="6"/>
  <c r="Q18" i="13"/>
  <c r="Q11" i="6"/>
  <c r="Q16" i="6"/>
  <c r="Q36" i="6"/>
  <c r="Q43" i="6"/>
  <c r="Q48" i="6"/>
  <c r="Q61" i="6"/>
  <c r="L14" i="13"/>
  <c r="L12" i="13"/>
  <c r="N66" i="3"/>
  <c r="N50" i="3"/>
  <c r="N34" i="3"/>
  <c r="N18" i="3"/>
  <c r="N42" i="3"/>
  <c r="N63" i="3"/>
  <c r="N59" i="3"/>
  <c r="N55" i="3"/>
  <c r="N47" i="3"/>
  <c r="N43" i="3"/>
  <c r="N39" i="3"/>
  <c r="N35" i="3"/>
  <c r="N31" i="3"/>
  <c r="N27" i="3"/>
  <c r="N23" i="3"/>
  <c r="N19" i="3"/>
  <c r="N15" i="3"/>
  <c r="N11" i="3"/>
  <c r="O58" i="2"/>
  <c r="P58" i="2" s="1"/>
  <c r="O32" i="2"/>
  <c r="P32" i="2" s="1"/>
  <c r="O24" i="2"/>
  <c r="P24" i="2" s="1"/>
  <c r="O48" i="2"/>
  <c r="P48" i="2" s="1"/>
  <c r="E8" i="1"/>
  <c r="E162" i="1" s="1"/>
  <c r="F8" i="1"/>
  <c r="F162" i="1" s="1"/>
  <c r="H18" i="13"/>
  <c r="I18" i="13"/>
  <c r="N18" i="13"/>
  <c r="O10" i="2"/>
  <c r="P10" i="2" s="1"/>
  <c r="O42" i="2"/>
  <c r="P42" i="2" s="1"/>
  <c r="O26" i="2"/>
  <c r="P26" i="2" s="1"/>
  <c r="J8" i="10"/>
  <c r="G17" i="13"/>
  <c r="K8" i="1"/>
  <c r="K162" i="1" s="1"/>
  <c r="M8" i="9"/>
  <c r="M19" i="9" s="1"/>
  <c r="J25" i="10"/>
  <c r="F20" i="13"/>
  <c r="R20" i="13" s="1"/>
  <c r="L18" i="13"/>
  <c r="B69" i="6"/>
  <c r="B18" i="13" s="1"/>
  <c r="B32" i="5"/>
  <c r="B17" i="13" s="1"/>
  <c r="M26" i="5"/>
  <c r="M31" i="5"/>
  <c r="M23" i="5"/>
  <c r="M24" i="5"/>
  <c r="L17" i="13"/>
  <c r="M27" i="5"/>
  <c r="M28" i="5"/>
  <c r="J17" i="13"/>
  <c r="M5" i="5"/>
  <c r="M6" i="5"/>
  <c r="L16" i="5"/>
  <c r="N16" i="13" s="1"/>
  <c r="F16" i="5"/>
  <c r="J16" i="13" s="1"/>
  <c r="H7" i="5"/>
  <c r="M8" i="5"/>
  <c r="M12" i="5"/>
  <c r="M15" i="5"/>
  <c r="M11" i="5"/>
  <c r="M7" i="5"/>
  <c r="H5" i="5"/>
  <c r="H16" i="5" s="1"/>
  <c r="L16" i="13" s="1"/>
  <c r="B16" i="5"/>
  <c r="B16" i="13" s="1"/>
  <c r="M53" i="4"/>
  <c r="M57" i="4"/>
  <c r="M50" i="4"/>
  <c r="M54" i="4"/>
  <c r="M58" i="4"/>
  <c r="J15" i="13"/>
  <c r="H49" i="4"/>
  <c r="L15" i="13" s="1"/>
  <c r="J14" i="13"/>
  <c r="L13" i="13"/>
  <c r="M21" i="4"/>
  <c r="C30" i="4"/>
  <c r="C13" i="13" s="1"/>
  <c r="M19" i="4"/>
  <c r="B30" i="4"/>
  <c r="B13" i="13" s="1"/>
  <c r="M20" i="4"/>
  <c r="M22" i="4"/>
  <c r="M23" i="4"/>
  <c r="M24" i="4"/>
  <c r="M25" i="4"/>
  <c r="M27" i="4"/>
  <c r="M28" i="4"/>
  <c r="M29" i="4"/>
  <c r="J13" i="13"/>
  <c r="M26" i="4"/>
  <c r="N58" i="3"/>
  <c r="N13" i="3"/>
  <c r="N26" i="3"/>
  <c r="N37" i="3"/>
  <c r="N22" i="3"/>
  <c r="N38" i="3"/>
  <c r="N46" i="3"/>
  <c r="N51" i="3"/>
  <c r="N67" i="3"/>
  <c r="N30" i="3"/>
  <c r="N62" i="3"/>
  <c r="J11" i="13"/>
  <c r="M11" i="13"/>
  <c r="N17" i="3"/>
  <c r="N24" i="3"/>
  <c r="N33" i="3"/>
  <c r="N40" i="3"/>
  <c r="N49" i="3"/>
  <c r="N56" i="3"/>
  <c r="N65" i="3"/>
  <c r="N11" i="13"/>
  <c r="C69" i="3"/>
  <c r="C11" i="13" s="1"/>
  <c r="N9" i="3"/>
  <c r="N16" i="3"/>
  <c r="N25" i="3"/>
  <c r="N32" i="3"/>
  <c r="N41" i="3"/>
  <c r="N48" i="3"/>
  <c r="N57" i="3"/>
  <c r="N64" i="3"/>
  <c r="N8" i="3"/>
  <c r="H8" i="3"/>
  <c r="B69" i="3"/>
  <c r="B11" i="13" s="1"/>
  <c r="O18" i="2"/>
  <c r="P18" i="2" s="1"/>
  <c r="O34" i="2"/>
  <c r="P34" i="2" s="1"/>
  <c r="O50" i="2"/>
  <c r="P50" i="2" s="1"/>
  <c r="O20" i="2"/>
  <c r="P20" i="2" s="1"/>
  <c r="O36" i="2"/>
  <c r="P36" i="2" s="1"/>
  <c r="O52" i="2"/>
  <c r="P52" i="2" s="1"/>
  <c r="O68" i="2"/>
  <c r="P68" i="2" s="1"/>
  <c r="I10" i="13"/>
  <c r="O66" i="2"/>
  <c r="P66" i="2" s="1"/>
  <c r="O30" i="2"/>
  <c r="P30" i="2" s="1"/>
  <c r="O14" i="2"/>
  <c r="P14" i="2" s="1"/>
  <c r="O22" i="2"/>
  <c r="P22" i="2" s="1"/>
  <c r="O38" i="2"/>
  <c r="P38" i="2" s="1"/>
  <c r="O46" i="2"/>
  <c r="P46" i="2" s="1"/>
  <c r="O54" i="2"/>
  <c r="P54" i="2" s="1"/>
  <c r="O62" i="2"/>
  <c r="P62" i="2" s="1"/>
  <c r="M10" i="13"/>
  <c r="O11" i="2"/>
  <c r="P11" i="2" s="1"/>
  <c r="O15" i="2"/>
  <c r="P15" i="2" s="1"/>
  <c r="O19" i="2"/>
  <c r="P19" i="2" s="1"/>
  <c r="O23" i="2"/>
  <c r="P23" i="2" s="1"/>
  <c r="O27" i="2"/>
  <c r="P27" i="2" s="1"/>
  <c r="O31" i="2"/>
  <c r="P31" i="2" s="1"/>
  <c r="O35" i="2"/>
  <c r="P35" i="2" s="1"/>
  <c r="O39" i="2"/>
  <c r="P39" i="2" s="1"/>
  <c r="O43" i="2"/>
  <c r="P43" i="2" s="1"/>
  <c r="O47" i="2"/>
  <c r="P47" i="2" s="1"/>
  <c r="O51" i="2"/>
  <c r="P51" i="2" s="1"/>
  <c r="O55" i="2"/>
  <c r="P55" i="2" s="1"/>
  <c r="O59" i="2"/>
  <c r="P59" i="2" s="1"/>
  <c r="O63" i="2"/>
  <c r="P63" i="2" s="1"/>
  <c r="O67" i="2"/>
  <c r="P67" i="2" s="1"/>
  <c r="N10" i="13"/>
  <c r="O9" i="2"/>
  <c r="P9" i="2" s="1"/>
  <c r="O13" i="2"/>
  <c r="P13" i="2" s="1"/>
  <c r="O17" i="2"/>
  <c r="P17" i="2" s="1"/>
  <c r="O21" i="2"/>
  <c r="P21" i="2" s="1"/>
  <c r="O25" i="2"/>
  <c r="P25" i="2" s="1"/>
  <c r="O29" i="2"/>
  <c r="P29" i="2" s="1"/>
  <c r="O33" i="2"/>
  <c r="P33" i="2" s="1"/>
  <c r="O37" i="2"/>
  <c r="P37" i="2" s="1"/>
  <c r="O41" i="2"/>
  <c r="P41" i="2" s="1"/>
  <c r="O45" i="2"/>
  <c r="P45" i="2" s="1"/>
  <c r="O49" i="2"/>
  <c r="P49" i="2" s="1"/>
  <c r="O53" i="2"/>
  <c r="P53" i="2" s="1"/>
  <c r="O57" i="2"/>
  <c r="P57" i="2" s="1"/>
  <c r="O61" i="2"/>
  <c r="P61" i="2" s="1"/>
  <c r="O65" i="2"/>
  <c r="P65" i="2" s="1"/>
  <c r="L10" i="13"/>
  <c r="J10" i="13"/>
  <c r="B86" i="10"/>
  <c r="B87" i="10"/>
  <c r="B88" i="10"/>
  <c r="B89" i="10"/>
  <c r="B90" i="10"/>
  <c r="B91" i="10"/>
  <c r="B92" i="10"/>
  <c r="B85" i="10"/>
  <c r="D93" i="10"/>
  <c r="C92" i="10"/>
  <c r="C91" i="10"/>
  <c r="C90" i="10"/>
  <c r="C89" i="10"/>
  <c r="C88" i="10"/>
  <c r="C87" i="10"/>
  <c r="C86" i="10"/>
  <c r="C85" i="10"/>
  <c r="B73" i="10"/>
  <c r="B74" i="10"/>
  <c r="B75" i="10"/>
  <c r="B76" i="10"/>
  <c r="B77" i="10"/>
  <c r="B78" i="10"/>
  <c r="B79" i="10"/>
  <c r="B72" i="10"/>
  <c r="C73" i="10"/>
  <c r="C74" i="10"/>
  <c r="C75" i="10"/>
  <c r="C76" i="10"/>
  <c r="C77" i="10"/>
  <c r="C78" i="10"/>
  <c r="C79" i="10"/>
  <c r="C72" i="10"/>
  <c r="D80" i="10"/>
  <c r="G107" i="9"/>
  <c r="C104" i="9"/>
  <c r="E104" i="9" s="1"/>
  <c r="G104" i="9" s="1"/>
  <c r="C105" i="9"/>
  <c r="C106" i="9"/>
  <c r="E106" i="9"/>
  <c r="G106" i="9" s="1"/>
  <c r="C107" i="9"/>
  <c r="C108" i="9"/>
  <c r="E108" i="9"/>
  <c r="G108" i="9" s="1"/>
  <c r="C109" i="9"/>
  <c r="E109" i="9" s="1"/>
  <c r="G109" i="9" s="1"/>
  <c r="C110" i="9"/>
  <c r="E110" i="9" s="1"/>
  <c r="G110" i="9" s="1"/>
  <c r="B104" i="9"/>
  <c r="B105" i="9"/>
  <c r="B106" i="9"/>
  <c r="B107" i="9"/>
  <c r="B108" i="9"/>
  <c r="B109" i="9"/>
  <c r="B110" i="9"/>
  <c r="E103" i="9"/>
  <c r="F111" i="9"/>
  <c r="D111" i="9"/>
  <c r="E107" i="9"/>
  <c r="E105" i="9"/>
  <c r="G105" i="9" s="1"/>
  <c r="B103" i="9"/>
  <c r="E130" i="5"/>
  <c r="C127" i="5"/>
  <c r="C128" i="5"/>
  <c r="E128" i="5"/>
  <c r="C129" i="5"/>
  <c r="C130" i="5"/>
  <c r="C126" i="5"/>
  <c r="B127" i="5"/>
  <c r="B128" i="5"/>
  <c r="G128" i="5" s="1"/>
  <c r="B129" i="5"/>
  <c r="G129" i="5" s="1"/>
  <c r="B130" i="5"/>
  <c r="G130" i="5" s="1"/>
  <c r="G126" i="5"/>
  <c r="F131" i="5"/>
  <c r="D131" i="5"/>
  <c r="E129" i="5"/>
  <c r="E127" i="5"/>
  <c r="G127" i="5" s="1"/>
  <c r="B120" i="5"/>
  <c r="G120" i="5" s="1"/>
  <c r="C120" i="5"/>
  <c r="E120" i="5"/>
  <c r="F121" i="5"/>
  <c r="D121" i="5"/>
  <c r="C119" i="5"/>
  <c r="E119" i="5"/>
  <c r="B119" i="5"/>
  <c r="G119" i="5"/>
  <c r="C118" i="5"/>
  <c r="E118" i="5"/>
  <c r="B118" i="5"/>
  <c r="B121" i="5" s="1"/>
  <c r="C117" i="5"/>
  <c r="E117" i="5"/>
  <c r="G117" i="5" s="1"/>
  <c r="B117" i="5"/>
  <c r="C116" i="5"/>
  <c r="C121" i="5"/>
  <c r="J12" i="13"/>
  <c r="H8" i="1"/>
  <c r="H162" i="1" s="1"/>
  <c r="G8" i="1"/>
  <c r="K12" i="13"/>
  <c r="K27" i="13" s="1"/>
  <c r="B111" i="9"/>
  <c r="C131" i="5"/>
  <c r="E126" i="5"/>
  <c r="E131" i="5"/>
  <c r="B131" i="5"/>
  <c r="G131" i="5" s="1"/>
  <c r="G118" i="5"/>
  <c r="E116" i="5"/>
  <c r="B15" i="4"/>
  <c r="B12" i="13" s="1"/>
  <c r="G116" i="5"/>
  <c r="O69" i="7" l="1"/>
  <c r="M30" i="4"/>
  <c r="C27" i="13"/>
  <c r="N69" i="3"/>
  <c r="Q8" i="6"/>
  <c r="H69" i="3"/>
  <c r="L11" i="13" s="1"/>
  <c r="B27" i="13"/>
  <c r="T9" i="1"/>
  <c r="G162" i="1"/>
  <c r="H9" i="13" s="1"/>
  <c r="H27" i="13" s="1"/>
  <c r="AN38" i="14" s="1"/>
  <c r="N27" i="13"/>
  <c r="R19" i="13"/>
  <c r="J27" i="13"/>
  <c r="R17" i="13"/>
  <c r="M27" i="13"/>
  <c r="Q58" i="6"/>
  <c r="Q50" i="6"/>
  <c r="Q44" i="6"/>
  <c r="Q38" i="6"/>
  <c r="Q26" i="6"/>
  <c r="Q18" i="6"/>
  <c r="Q12" i="6"/>
  <c r="Q66" i="6"/>
  <c r="Q52" i="6"/>
  <c r="Q46" i="6"/>
  <c r="Q40" i="6"/>
  <c r="Q32" i="6"/>
  <c r="Q20" i="6"/>
  <c r="Q14" i="6"/>
  <c r="Q10" i="6"/>
  <c r="Q64" i="6"/>
  <c r="Q49" i="6"/>
  <c r="Q25" i="6"/>
  <c r="Q65" i="6"/>
  <c r="Q31" i="6"/>
  <c r="Q55" i="6"/>
  <c r="Q45" i="6"/>
  <c r="Q35" i="6"/>
  <c r="Q13" i="6"/>
  <c r="G18" i="13"/>
  <c r="Q59" i="6"/>
  <c r="Q27" i="6"/>
  <c r="Q56" i="6"/>
  <c r="Q30" i="6"/>
  <c r="Q24" i="6"/>
  <c r="Q53" i="6"/>
  <c r="Q41" i="6"/>
  <c r="Q33" i="6"/>
  <c r="Q21" i="6"/>
  <c r="Q9" i="6"/>
  <c r="Q60" i="6"/>
  <c r="Q47" i="6"/>
  <c r="Q15" i="6"/>
  <c r="Q63" i="6"/>
  <c r="Q51" i="6"/>
  <c r="Q39" i="6"/>
  <c r="Q29" i="6"/>
  <c r="Q19" i="6"/>
  <c r="Q57" i="6"/>
  <c r="Q17" i="6"/>
  <c r="Q37" i="6"/>
  <c r="Q67" i="6"/>
  <c r="M4" i="4"/>
  <c r="M15" i="4" s="1"/>
  <c r="E15" i="4"/>
  <c r="G12" i="13" s="1"/>
  <c r="R12" i="13" s="1"/>
  <c r="F10" i="13"/>
  <c r="G10" i="13"/>
  <c r="P8" i="2"/>
  <c r="O12" i="2"/>
  <c r="P12" i="2" s="1"/>
  <c r="O56" i="2"/>
  <c r="P56" i="2" s="1"/>
  <c r="T8" i="1"/>
  <c r="G9" i="13"/>
  <c r="F9" i="13"/>
  <c r="L9" i="13"/>
  <c r="I9" i="13"/>
  <c r="I27" i="13" s="1"/>
  <c r="F18" i="13"/>
  <c r="M21" i="5"/>
  <c r="M32" i="5" s="1"/>
  <c r="E16" i="5"/>
  <c r="G16" i="13" s="1"/>
  <c r="R16" i="13" s="1"/>
  <c r="B80" i="10"/>
  <c r="B93" i="10"/>
  <c r="C80" i="10"/>
  <c r="C93" i="10"/>
  <c r="G103" i="9"/>
  <c r="E111" i="9"/>
  <c r="G111" i="9" s="1"/>
  <c r="C111" i="9"/>
  <c r="M16" i="5"/>
  <c r="E121" i="5"/>
  <c r="G121" i="5" s="1"/>
  <c r="M49" i="4"/>
  <c r="M60" i="4" s="1"/>
  <c r="F15" i="13"/>
  <c r="R15" i="13" s="1"/>
  <c r="M34" i="4"/>
  <c r="M45" i="4" s="1"/>
  <c r="F14" i="13"/>
  <c r="R14" i="13" s="1"/>
  <c r="F13" i="13"/>
  <c r="R13" i="13" s="1"/>
  <c r="Q11" i="13"/>
  <c r="F11" i="13"/>
  <c r="Q69" i="6" l="1"/>
  <c r="L27" i="13"/>
  <c r="BC19" i="14" s="1"/>
  <c r="T162" i="1"/>
  <c r="R18" i="13"/>
  <c r="R11" i="13"/>
  <c r="F27" i="13"/>
  <c r="R9" i="13"/>
  <c r="G27" i="13"/>
  <c r="Y19" i="14" s="1"/>
  <c r="AN19" i="14"/>
  <c r="P74" i="2"/>
  <c r="O74" i="2"/>
  <c r="Q10" i="13" s="1"/>
  <c r="Q27" i="13" s="1"/>
  <c r="BP44" i="14"/>
  <c r="BP40" i="14"/>
  <c r="BP18" i="14"/>
  <c r="BP14" i="14"/>
  <c r="BC38" i="14" l="1"/>
  <c r="R10" i="13"/>
  <c r="R27" i="13" s="1"/>
  <c r="Y38" i="14"/>
  <c r="J38" i="14"/>
  <c r="J19" i="14"/>
</calcChain>
</file>

<file path=xl/sharedStrings.xml><?xml version="1.0" encoding="utf-8"?>
<sst xmlns="http://schemas.openxmlformats.org/spreadsheetml/2006/main" count="489" uniqueCount="113">
  <si>
    <t>Registration Fees</t>
  </si>
  <si>
    <t xml:space="preserve">Tax </t>
  </si>
  <si>
    <t>Local Govt. Tax</t>
  </si>
  <si>
    <t xml:space="preserve">Stamp Duty </t>
  </si>
  <si>
    <t xml:space="preserve">                                                      Office of the Sub-Registrar</t>
  </si>
  <si>
    <t>NN Fee</t>
  </si>
  <si>
    <t xml:space="preserve">                                                        Hatibandha, Lalmonirhat</t>
  </si>
  <si>
    <t>Non-judicial Stamp</t>
  </si>
  <si>
    <t>Net Stamp Duty</t>
  </si>
  <si>
    <t>Total</t>
  </si>
  <si>
    <t>Mortgage Deed</t>
  </si>
  <si>
    <t>Heba Bil Ewaj/Gift</t>
  </si>
  <si>
    <t>Release</t>
  </si>
  <si>
    <t>Value of Deed</t>
  </si>
  <si>
    <t>Value of the Deed</t>
  </si>
  <si>
    <t>Sale Deed</t>
  </si>
  <si>
    <t>Power of Attorney (Bank)</t>
  </si>
  <si>
    <t xml:space="preserve"> </t>
  </si>
  <si>
    <t>Sale Contract</t>
  </si>
  <si>
    <t>Partition Deed</t>
  </si>
  <si>
    <t>Exchange Deed</t>
  </si>
  <si>
    <t>Type of Deed</t>
  </si>
  <si>
    <t>Partnershp Deed</t>
  </si>
  <si>
    <t>Asiyat/Will Deed</t>
  </si>
  <si>
    <t>Asiyat/Will Cancellation Deed</t>
  </si>
  <si>
    <t>Revocation/Cancellation Deed</t>
  </si>
  <si>
    <t>Non-Judicial Stamp</t>
  </si>
  <si>
    <t>A Fees</t>
  </si>
  <si>
    <t>Affidavit Stamp</t>
  </si>
  <si>
    <t xml:space="preserve">Declaration of Heba/Gift </t>
  </si>
  <si>
    <t>Court Fee</t>
  </si>
  <si>
    <t>A Fee</t>
  </si>
  <si>
    <t>Redemption Deed</t>
  </si>
  <si>
    <t>Partnership Deed</t>
  </si>
  <si>
    <t>Stamp Duty</t>
  </si>
  <si>
    <t>Kabuliyat Deed</t>
  </si>
  <si>
    <t>Sale</t>
  </si>
  <si>
    <t>Heba</t>
  </si>
  <si>
    <t>Mortgage</t>
  </si>
  <si>
    <t>Redemption</t>
  </si>
  <si>
    <t>Revocation</t>
  </si>
  <si>
    <t>Partition</t>
  </si>
  <si>
    <t>Exchange</t>
  </si>
  <si>
    <t>E-Fees Deed</t>
  </si>
  <si>
    <t>Partnership</t>
  </si>
  <si>
    <t>Asiyat</t>
  </si>
  <si>
    <t>Asiyat Cancellation</t>
  </si>
  <si>
    <t>Kabuliyat</t>
  </si>
  <si>
    <t>Tax</t>
  </si>
  <si>
    <t>Types of Deed</t>
  </si>
  <si>
    <t>Non-Judicial Stamp Duty</t>
  </si>
  <si>
    <t>Number of Deed</t>
  </si>
  <si>
    <t>Date:</t>
  </si>
  <si>
    <t xml:space="preserve">               Government of the People's Repubic of Bangladesh</t>
  </si>
  <si>
    <t xml:space="preserve">                Government of the People's Repubic of Bangladesh</t>
  </si>
  <si>
    <t xml:space="preserve">                           Summary</t>
  </si>
  <si>
    <t>E-Fees Deed: Rectification, Delaration, Contract</t>
  </si>
  <si>
    <t>Regi Fees (Cash)</t>
  </si>
  <si>
    <t>Regi Fees (PO)</t>
  </si>
  <si>
    <t>Regi Fee (Cash)</t>
  </si>
  <si>
    <t>Regi Fee (PO)</t>
  </si>
  <si>
    <t>No. of Co-Sharer Notice</t>
  </si>
  <si>
    <t>Add. Court Fee</t>
  </si>
  <si>
    <t xml:space="preserve">চালান ফরম </t>
  </si>
  <si>
    <t xml:space="preserve">টি,আর ফরম নং (এস, আর ৩৭ দ্রষ্টব্য) </t>
  </si>
  <si>
    <t>চালান নং ..................................................... তারিখ ............................................................</t>
  </si>
  <si>
    <t xml:space="preserve">কোড নং </t>
  </si>
  <si>
    <t xml:space="preserve">টাকা পাওয়া গেল </t>
  </si>
  <si>
    <t xml:space="preserve">তারিখঃ </t>
  </si>
  <si>
    <t xml:space="preserve">টাকা (কথায়): </t>
  </si>
  <si>
    <t xml:space="preserve">নোটঃ           ১। সংশ্লিষ্ট দপ্তরের সহিত যোগাযোগ করিয়া সঠিক কোড নম্বর জানিয়া লইবেন । </t>
  </si>
  <si>
    <t xml:space="preserve">                  ২।  *যে সকল ক্ষেত্রে কর্মকর্তা কর্তৃক পৃষ্ঠাংকন প্রয়োজন, সে সকল ক্ষেত্রে প্রযোজ্য হইবে । </t>
  </si>
  <si>
    <t xml:space="preserve">ফ-৫৬ </t>
  </si>
  <si>
    <t xml:space="preserve">একজন অফিসার ক্যাশ ও একজন অফিসারের যুগ্ম স্বাক্ষর </t>
  </si>
  <si>
    <t xml:space="preserve">ছাড়া কোন জমা রসিদ বৈধ বলে পরিগণিত হবে না । </t>
  </si>
  <si>
    <t xml:space="preserve">সোনালী ব্যাংক লিমিটেড </t>
  </si>
  <si>
    <t xml:space="preserve">তাং </t>
  </si>
  <si>
    <t xml:space="preserve">চেক/নগদ টাকার বিবরণ </t>
  </si>
  <si>
    <t xml:space="preserve">টাকা </t>
  </si>
  <si>
    <t>পয়সা</t>
  </si>
  <si>
    <t xml:space="preserve">মোট টাকা </t>
  </si>
  <si>
    <t xml:space="preserve">কথায় ......................................................................................................... </t>
  </si>
  <si>
    <t xml:space="preserve">স্ক্রল নং </t>
  </si>
  <si>
    <t xml:space="preserve">অফিসার ক্যাশ </t>
  </si>
  <si>
    <t>অফিসার</t>
  </si>
  <si>
    <t xml:space="preserve">পে-অর্ডারের বিবরণ </t>
  </si>
  <si>
    <t xml:space="preserve">সংযুক্ত পৃষ্ঠায় দ্রষ্টব্য </t>
  </si>
  <si>
    <t>.................................................................................................................</t>
  </si>
  <si>
    <t>Power of Attorney (with Consideration)</t>
  </si>
  <si>
    <t>Power of Attorney (without Consideration)</t>
  </si>
  <si>
    <t>Power of Attorney (With Consideration)</t>
  </si>
  <si>
    <t>Power of Attorney (Without Consideration)</t>
  </si>
  <si>
    <t xml:space="preserve">............................... শাখা </t>
  </si>
  <si>
    <t xml:space="preserve">................................ শাখা </t>
  </si>
  <si>
    <t>নাম ...............................................................................................</t>
  </si>
  <si>
    <t>নাম ............................................................................................................</t>
  </si>
  <si>
    <t>Name of Month:</t>
  </si>
  <si>
    <t>Postage</t>
  </si>
  <si>
    <t>E Fee</t>
  </si>
  <si>
    <t>N Fee</t>
  </si>
  <si>
    <t>Total Court Fee</t>
  </si>
  <si>
    <t>Nme of Month:</t>
  </si>
  <si>
    <t xml:space="preserve">Name of Month: </t>
  </si>
  <si>
    <t>C Fee</t>
  </si>
  <si>
    <t>No. Co-sharer Notice</t>
  </si>
  <si>
    <t xml:space="preserve">A Fee </t>
  </si>
  <si>
    <t>N Fees</t>
  </si>
  <si>
    <t xml:space="preserve">বাংলাদেশ বাংক/সোনালী ব্যাংকের …………    ………..জেলার …….………………….. শাখায় টাকা জমা দেয়ার চালান </t>
  </si>
  <si>
    <t xml:space="preserve">বাংলাদেশ বাংক/সোনালী ব্যাংকের ………………... জেলার ……………………….. শাখায় টাকা জমা দেয়ার চালান </t>
  </si>
  <si>
    <t xml:space="preserve">বাংলাদেশ বাংক/সোনালী ব্যাংকের ………………….... জেলার ……………………... শাখায় টাকা জমা দেয়ার চালান </t>
  </si>
  <si>
    <t xml:space="preserve">বাংলাদেশ বাংক/সোনালী ব্যাংকের ………………………. জেলার ………………………. শাখায় টাকা জমা দেয়ার চালান </t>
  </si>
  <si>
    <t>No. of Page of Deed (Bn.)</t>
  </si>
  <si>
    <t>No. of Page of Deed (En.)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</si>
</sst>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5000445]0"/>
  </numFmts>
  <fonts count="17" x14ac:knownFonts="1">
    <font>
      <sz val="11"/>
      <color theme="1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Nikosh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theme="1"/>
      <name val="Nikosh"/>
    </font>
    <font>
      <sz val="16"/>
      <color theme="1"/>
      <name val="Nikosh"/>
    </font>
    <font>
      <sz val="16"/>
      <color theme="1"/>
      <name val="NikoshBAN"/>
    </font>
    <font>
      <sz val="16"/>
      <color theme="1"/>
      <name val="Times New Roman"/>
      <family val="1"/>
    </font>
    <font>
      <sz val="11"/>
      <color rgb="FF006100"/>
      <name val="Calibri"/>
      <family val="2"/>
      <charset val="1"/>
      <scheme val="minor"/>
    </font>
    <font>
      <sz val="18"/>
      <color theme="1"/>
      <name val="Nikosh"/>
    </font>
    <font>
      <sz val="20"/>
      <color theme="1"/>
      <name val="Nikosh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2" borderId="2" applyNumberFormat="0" applyAlignment="0" applyProtection="0"/>
    <xf numFmtId="0" fontId="2" fillId="0" borderId="0" applyNumberFormat="0" applyFill="0" applyBorder="0" applyAlignment="0" applyProtection="0"/>
    <xf numFmtId="0" fontId="6" fillId="3" borderId="3" applyNumberFormat="0" applyAlignment="0" applyProtection="0"/>
    <xf numFmtId="0" fontId="5" fillId="4" borderId="0" applyNumberFormat="0" applyBorder="0" applyAlignment="0" applyProtection="0"/>
    <xf numFmtId="0" fontId="14" fillId="5" borderId="0" applyNumberFormat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1" fillId="2" borderId="2" xfId="1" applyAlignment="1">
      <alignment horizontal="center" vertical="center"/>
    </xf>
    <xf numFmtId="0" fontId="1" fillId="2" borderId="2" xfId="1"/>
    <xf numFmtId="0" fontId="3" fillId="0" borderId="0" xfId="0" applyFont="1" applyBorder="1" applyAlignment="1">
      <alignment horizontal="center" vertical="center" wrapText="1"/>
    </xf>
    <xf numFmtId="0" fontId="5" fillId="4" borderId="1" xfId="4" applyBorder="1" applyAlignment="1">
      <alignment horizontal="center" vertical="center" wrapText="1"/>
    </xf>
    <xf numFmtId="0" fontId="6" fillId="3" borderId="3" xfId="3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0" fillId="4" borderId="1" xfId="4" applyFont="1" applyBorder="1" applyAlignment="1">
      <alignment horizontal="center" vertical="center" wrapText="1"/>
    </xf>
    <xf numFmtId="0" fontId="5" fillId="4" borderId="2" xfId="4" applyBorder="1" applyAlignment="1">
      <alignment horizontal="center" vertical="center" wrapText="1"/>
    </xf>
    <xf numFmtId="0" fontId="1" fillId="2" borderId="4" xfId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4" borderId="1" xfId="4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2" borderId="2" xfId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4" borderId="2" xfId="4" applyFont="1" applyBorder="1" applyAlignment="1">
      <alignment horizontal="center" vertical="center" wrapText="1"/>
    </xf>
    <xf numFmtId="0" fontId="6" fillId="3" borderId="6" xfId="3" applyBorder="1" applyAlignment="1">
      <alignment horizontal="center" vertical="center"/>
    </xf>
    <xf numFmtId="0" fontId="0" fillId="4" borderId="4" xfId="4" applyFont="1" applyBorder="1" applyAlignment="1">
      <alignment horizontal="center" vertical="center" wrapText="1"/>
    </xf>
    <xf numFmtId="0" fontId="0" fillId="4" borderId="5" xfId="4" applyFont="1" applyBorder="1" applyAlignment="1">
      <alignment horizontal="center" vertical="center" wrapText="1"/>
    </xf>
    <xf numFmtId="0" fontId="5" fillId="4" borderId="5" xfId="4" applyBorder="1" applyAlignment="1">
      <alignment horizontal="center" vertical="center" wrapText="1"/>
    </xf>
    <xf numFmtId="0" fontId="0" fillId="4" borderId="5" xfId="4" applyFon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6" fillId="3" borderId="3" xfId="3" applyAlignment="1">
      <alignment horizontal="center" vertical="center" wrapText="1"/>
    </xf>
    <xf numFmtId="0" fontId="2" fillId="3" borderId="3" xfId="2" applyFill="1" applyBorder="1" applyAlignment="1">
      <alignment horizontal="center" vertical="center"/>
    </xf>
    <xf numFmtId="0" fontId="0" fillId="4" borderId="7" xfId="4" applyFont="1" applyBorder="1" applyAlignment="1">
      <alignment horizontal="center" vertical="center" wrapText="1"/>
    </xf>
    <xf numFmtId="0" fontId="6" fillId="3" borderId="1" xfId="3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6" fillId="3" borderId="8" xfId="3" applyBorder="1" applyAlignment="1">
      <alignment horizontal="center" vertical="center"/>
    </xf>
    <xf numFmtId="0" fontId="6" fillId="3" borderId="9" xfId="3" applyBorder="1" applyAlignment="1">
      <alignment horizontal="center" vertical="center"/>
    </xf>
    <xf numFmtId="0" fontId="5" fillId="4" borderId="10" xfId="4" applyBorder="1" applyAlignment="1">
      <alignment horizontal="center" vertical="center" wrapText="1"/>
    </xf>
    <xf numFmtId="0" fontId="6" fillId="3" borderId="11" xfId="3" applyBorder="1" applyAlignment="1">
      <alignment horizontal="center" vertical="center"/>
    </xf>
    <xf numFmtId="0" fontId="6" fillId="3" borderId="12" xfId="3" applyBorder="1" applyAlignment="1">
      <alignment horizontal="center" vertical="center"/>
    </xf>
    <xf numFmtId="0" fontId="6" fillId="3" borderId="7" xfId="3" applyBorder="1" applyAlignment="1">
      <alignment horizontal="center" vertical="center"/>
    </xf>
    <xf numFmtId="0" fontId="2" fillId="3" borderId="8" xfId="2" applyFill="1" applyBorder="1" applyAlignment="1">
      <alignment horizontal="center" vertical="center"/>
    </xf>
    <xf numFmtId="0" fontId="6" fillId="3" borderId="10" xfId="3" applyBorder="1" applyAlignment="1">
      <alignment horizontal="center" vertical="center" wrapText="1"/>
    </xf>
    <xf numFmtId="0" fontId="6" fillId="3" borderId="10" xfId="3" applyBorder="1" applyAlignment="1">
      <alignment horizontal="center" vertical="center"/>
    </xf>
    <xf numFmtId="0" fontId="2" fillId="3" borderId="11" xfId="2" applyFill="1" applyBorder="1" applyAlignment="1">
      <alignment horizontal="center" vertical="center"/>
    </xf>
    <xf numFmtId="0" fontId="0" fillId="4" borderId="3" xfId="4" applyFont="1" applyBorder="1" applyAlignment="1">
      <alignment horizontal="center" vertical="center" wrapText="1"/>
    </xf>
    <xf numFmtId="0" fontId="1" fillId="2" borderId="4" xfId="1" applyBorder="1"/>
    <xf numFmtId="0" fontId="5" fillId="4" borderId="7" xfId="4" applyBorder="1" applyAlignment="1">
      <alignment horizontal="center" vertical="center" wrapText="1"/>
    </xf>
    <xf numFmtId="0" fontId="0" fillId="4" borderId="10" xfId="4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16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21" xfId="0" applyFont="1" applyBorder="1"/>
    <xf numFmtId="0" fontId="11" fillId="0" borderId="15" xfId="0" applyFont="1" applyBorder="1"/>
    <xf numFmtId="0" fontId="11" fillId="0" borderId="10" xfId="0" applyFont="1" applyBorder="1"/>
    <xf numFmtId="0" fontId="11" fillId="0" borderId="14" xfId="0" applyFont="1" applyBorder="1"/>
    <xf numFmtId="0" fontId="11" fillId="0" borderId="1" xfId="0" applyFont="1" applyBorder="1"/>
    <xf numFmtId="0" fontId="11" fillId="0" borderId="7" xfId="0" applyFont="1" applyBorder="1" applyAlignment="1"/>
    <xf numFmtId="0" fontId="11" fillId="0" borderId="15" xfId="0" applyFont="1" applyBorder="1" applyAlignment="1"/>
    <xf numFmtId="0" fontId="5" fillId="4" borderId="17" xfId="4" applyBorder="1" applyAlignment="1">
      <alignment horizontal="center" vertical="center" wrapText="1"/>
    </xf>
    <xf numFmtId="0" fontId="6" fillId="3" borderId="16" xfId="3" applyBorder="1" applyAlignment="1">
      <alignment horizontal="center" vertical="center"/>
    </xf>
    <xf numFmtId="0" fontId="6" fillId="3" borderId="6" xfId="3" applyBorder="1" applyAlignment="1">
      <alignment horizontal="center" vertical="center" wrapText="1"/>
    </xf>
    <xf numFmtId="0" fontId="6" fillId="3" borderId="17" xfId="3" applyBorder="1" applyAlignment="1">
      <alignment horizontal="center" vertical="center"/>
    </xf>
    <xf numFmtId="0" fontId="6" fillId="3" borderId="5" xfId="3" applyBorder="1" applyAlignment="1">
      <alignment horizontal="center" vertical="center"/>
    </xf>
    <xf numFmtId="0" fontId="2" fillId="4" borderId="19" xfId="2" applyFill="1" applyBorder="1" applyAlignment="1">
      <alignment horizontal="center" vertical="center"/>
    </xf>
    <xf numFmtId="0" fontId="2" fillId="3" borderId="29" xfId="2" applyFill="1" applyBorder="1" applyAlignment="1">
      <alignment horizontal="center" vertical="center"/>
    </xf>
    <xf numFmtId="0" fontId="2" fillId="3" borderId="28" xfId="2" applyFill="1" applyBorder="1" applyAlignment="1">
      <alignment horizontal="center" vertical="center"/>
    </xf>
    <xf numFmtId="0" fontId="5" fillId="4" borderId="31" xfId="4" applyBorder="1" applyAlignment="1">
      <alignment horizontal="center" vertical="center" wrapText="1"/>
    </xf>
    <xf numFmtId="0" fontId="1" fillId="2" borderId="31" xfId="1" applyBorder="1" applyAlignment="1">
      <alignment horizontal="center" vertical="center"/>
    </xf>
    <xf numFmtId="0" fontId="1" fillId="2" borderId="32" xfId="1" applyBorder="1" applyAlignment="1">
      <alignment horizontal="center" vertical="center"/>
    </xf>
    <xf numFmtId="0" fontId="1" fillId="2" borderId="31" xfId="1" applyBorder="1"/>
    <xf numFmtId="0" fontId="1" fillId="2" borderId="31" xfId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4" borderId="15" xfId="4" applyFont="1" applyBorder="1" applyAlignment="1">
      <alignment horizontal="center" vertical="center" wrapText="1"/>
    </xf>
    <xf numFmtId="0" fontId="6" fillId="3" borderId="33" xfId="3" applyBorder="1" applyAlignment="1">
      <alignment horizontal="center" vertical="center"/>
    </xf>
    <xf numFmtId="0" fontId="5" fillId="4" borderId="3" xfId="4" applyBorder="1" applyAlignment="1">
      <alignment horizontal="center" vertical="center" wrapText="1"/>
    </xf>
    <xf numFmtId="0" fontId="1" fillId="2" borderId="34" xfId="1" applyBorder="1" applyAlignment="1">
      <alignment horizontal="center" vertical="center"/>
    </xf>
    <xf numFmtId="0" fontId="1" fillId="2" borderId="34" xfId="1" applyBorder="1"/>
    <xf numFmtId="0" fontId="6" fillId="3" borderId="35" xfId="3" applyBorder="1" applyAlignment="1">
      <alignment horizontal="center" vertical="center"/>
    </xf>
    <xf numFmtId="0" fontId="2" fillId="3" borderId="18" xfId="2" applyFill="1" applyBorder="1" applyAlignment="1">
      <alignment horizontal="center" vertical="center"/>
    </xf>
    <xf numFmtId="0" fontId="2" fillId="3" borderId="19" xfId="2" applyFill="1" applyBorder="1" applyAlignment="1">
      <alignment horizontal="center" vertical="center"/>
    </xf>
    <xf numFmtId="0" fontId="2" fillId="3" borderId="27" xfId="2" applyFill="1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2" fillId="3" borderId="37" xfId="2" applyFill="1" applyBorder="1" applyAlignment="1">
      <alignment horizontal="center" vertical="center"/>
    </xf>
    <xf numFmtId="0" fontId="1" fillId="2" borderId="1" xfId="1" applyBorder="1"/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5" fillId="4" borderId="7" xfId="4" applyBorder="1" applyAlignment="1">
      <alignment horizontal="center" vertical="center"/>
    </xf>
    <xf numFmtId="0" fontId="5" fillId="4" borderId="1" xfId="4" applyBorder="1" applyAlignment="1">
      <alignment horizontal="center" vertical="center"/>
    </xf>
    <xf numFmtId="0" fontId="0" fillId="4" borderId="7" xfId="4" applyFont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6" fillId="3" borderId="15" xfId="3" applyBorder="1" applyAlignment="1">
      <alignment horizontal="center" vertical="center"/>
    </xf>
    <xf numFmtId="0" fontId="6" fillId="3" borderId="20" xfId="3" applyBorder="1" applyAlignment="1">
      <alignment horizontal="center" vertical="center"/>
    </xf>
    <xf numFmtId="0" fontId="6" fillId="3" borderId="7" xfId="3" applyBorder="1" applyAlignment="1">
      <alignment horizontal="center" vertical="center" wrapText="1"/>
    </xf>
    <xf numFmtId="0" fontId="6" fillId="3" borderId="30" xfId="3" applyBorder="1" applyAlignment="1">
      <alignment horizontal="center" vertical="center" wrapText="1"/>
    </xf>
    <xf numFmtId="0" fontId="14" fillId="5" borderId="25" xfId="5" applyBorder="1" applyAlignment="1">
      <alignment horizontal="center" vertical="center"/>
    </xf>
    <xf numFmtId="0" fontId="2" fillId="0" borderId="0" xfId="2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3" borderId="14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5" fillId="4" borderId="4" xfId="4" applyBorder="1" applyAlignment="1">
      <alignment horizontal="center" vertical="center" wrapText="1"/>
    </xf>
    <xf numFmtId="0" fontId="2" fillId="3" borderId="24" xfId="2" applyFill="1" applyBorder="1" applyAlignment="1">
      <alignment horizontal="center" vertical="center"/>
    </xf>
    <xf numFmtId="0" fontId="6" fillId="3" borderId="28" xfId="3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1" fillId="0" borderId="1" xfId="0" applyFont="1" applyBorder="1"/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3" borderId="3" xfId="2" applyFill="1" applyBorder="1" applyAlignment="1">
      <alignment horizontal="center" vertical="center"/>
    </xf>
    <xf numFmtId="0" fontId="2" fillId="3" borderId="3" xfId="2" applyFill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164" fontId="2" fillId="3" borderId="3" xfId="2" applyNumberFormat="1" applyFill="1" applyBorder="1" applyAlignment="1">
      <alignment horizontal="center" vertical="center"/>
    </xf>
    <xf numFmtId="164" fontId="2" fillId="3" borderId="9" xfId="2" applyNumberFormat="1" applyFill="1" applyBorder="1" applyAlignment="1">
      <alignment horizontal="center" vertical="center"/>
    </xf>
    <xf numFmtId="164" fontId="2" fillId="3" borderId="22" xfId="2" applyNumberFormat="1" applyFill="1" applyBorder="1" applyAlignment="1">
      <alignment horizontal="center" vertical="center"/>
    </xf>
    <xf numFmtId="164" fontId="2" fillId="3" borderId="23" xfId="2" applyNumberFormat="1" applyFill="1" applyBorder="1" applyAlignment="1">
      <alignment horizontal="center" vertical="center"/>
    </xf>
    <xf numFmtId="164" fontId="2" fillId="3" borderId="21" xfId="2" applyNumberFormat="1" applyFill="1" applyBorder="1" applyAlignment="1">
      <alignment horizontal="center" vertical="center"/>
    </xf>
    <xf numFmtId="164" fontId="2" fillId="3" borderId="24" xfId="2" applyNumberFormat="1" applyFill="1" applyBorder="1" applyAlignment="1">
      <alignment horizontal="center" vertical="center"/>
    </xf>
    <xf numFmtId="164" fontId="2" fillId="3" borderId="25" xfId="2" applyNumberFormat="1" applyFill="1" applyBorder="1" applyAlignment="1">
      <alignment horizontal="center" vertical="center"/>
    </xf>
  </cellXfs>
  <cellStyles count="6">
    <cellStyle name="20% - Accent4" xfId="4" builtinId="42"/>
    <cellStyle name="Good" xfId="5" builtinId="26"/>
    <cellStyle name="Input" xfId="1" builtinId="20"/>
    <cellStyle name="Normal" xfId="0" builtinId="0"/>
    <cellStyle name="Output" xfId="3" builtinId="21"/>
    <cellStyle name="Warning Text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97632</xdr:colOff>
      <xdr:row>11</xdr:row>
      <xdr:rowOff>30957</xdr:rowOff>
    </xdr:from>
    <xdr:to>
      <xdr:col>5</xdr:col>
      <xdr:colOff>564357</xdr:colOff>
      <xdr:row>11</xdr:row>
      <xdr:rowOff>269082</xdr:rowOff>
    </xdr:to>
    <xdr:sp macro="" textlink="">
      <xdr:nvSpPr>
        <xdr:cNvPr id="2" name="Rectangle 1"/>
        <xdr:cNvSpPr/>
      </xdr:nvSpPr>
      <xdr:spPr>
        <a:xfrm>
          <a:off x="31456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9</xdr:col>
      <xdr:colOff>245269</xdr:colOff>
      <xdr:row>11</xdr:row>
      <xdr:rowOff>14289</xdr:rowOff>
    </xdr:from>
    <xdr:to>
      <xdr:col>10</xdr:col>
      <xdr:colOff>100013</xdr:colOff>
      <xdr:row>11</xdr:row>
      <xdr:rowOff>252414</xdr:rowOff>
    </xdr:to>
    <xdr:sp macro="" textlink="">
      <xdr:nvSpPr>
        <xdr:cNvPr id="3" name="Rectangle 2"/>
        <xdr:cNvSpPr/>
      </xdr:nvSpPr>
      <xdr:spPr>
        <a:xfrm>
          <a:off x="5731669" y="3052764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8</xdr:col>
      <xdr:colOff>302419</xdr:colOff>
      <xdr:row>11</xdr:row>
      <xdr:rowOff>21432</xdr:rowOff>
    </xdr:from>
    <xdr:to>
      <xdr:col>9</xdr:col>
      <xdr:colOff>157163</xdr:colOff>
      <xdr:row>11</xdr:row>
      <xdr:rowOff>259557</xdr:rowOff>
    </xdr:to>
    <xdr:sp macro="" textlink="">
      <xdr:nvSpPr>
        <xdr:cNvPr id="4" name="Rectangle 3"/>
        <xdr:cNvSpPr/>
      </xdr:nvSpPr>
      <xdr:spPr>
        <a:xfrm>
          <a:off x="5179219" y="3059907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</xdr:col>
      <xdr:colOff>350044</xdr:colOff>
      <xdr:row>11</xdr:row>
      <xdr:rowOff>19051</xdr:rowOff>
    </xdr:from>
    <xdr:to>
      <xdr:col>8</xdr:col>
      <xdr:colOff>207169</xdr:colOff>
      <xdr:row>11</xdr:row>
      <xdr:rowOff>257176</xdr:rowOff>
    </xdr:to>
    <xdr:sp macro="" textlink="">
      <xdr:nvSpPr>
        <xdr:cNvPr id="5" name="Rectangle 4"/>
        <xdr:cNvSpPr/>
      </xdr:nvSpPr>
      <xdr:spPr>
        <a:xfrm>
          <a:off x="4617244" y="305752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</xdr:col>
      <xdr:colOff>409577</xdr:colOff>
      <xdr:row>11</xdr:row>
      <xdr:rowOff>19050</xdr:rowOff>
    </xdr:from>
    <xdr:to>
      <xdr:col>7</xdr:col>
      <xdr:colOff>266702</xdr:colOff>
      <xdr:row>11</xdr:row>
      <xdr:rowOff>257175</xdr:rowOff>
    </xdr:to>
    <xdr:sp macro="" textlink="">
      <xdr:nvSpPr>
        <xdr:cNvPr id="6" name="Rectangle 5"/>
        <xdr:cNvSpPr/>
      </xdr:nvSpPr>
      <xdr:spPr>
        <a:xfrm>
          <a:off x="4067177" y="3057525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13</xdr:col>
      <xdr:colOff>402431</xdr:colOff>
      <xdr:row>11</xdr:row>
      <xdr:rowOff>16668</xdr:rowOff>
    </xdr:from>
    <xdr:to>
      <xdr:col>14</xdr:col>
      <xdr:colOff>259557</xdr:colOff>
      <xdr:row>11</xdr:row>
      <xdr:rowOff>254793</xdr:rowOff>
    </xdr:to>
    <xdr:sp macro="" textlink="">
      <xdr:nvSpPr>
        <xdr:cNvPr id="7" name="Rectangle 6"/>
        <xdr:cNvSpPr/>
      </xdr:nvSpPr>
      <xdr:spPr>
        <a:xfrm>
          <a:off x="8327231" y="3055143"/>
          <a:ext cx="466726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৬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12</xdr:col>
      <xdr:colOff>483394</xdr:colOff>
      <xdr:row>11</xdr:row>
      <xdr:rowOff>23811</xdr:rowOff>
    </xdr:from>
    <xdr:to>
      <xdr:col>13</xdr:col>
      <xdr:colOff>340519</xdr:colOff>
      <xdr:row>11</xdr:row>
      <xdr:rowOff>261936</xdr:rowOff>
    </xdr:to>
    <xdr:sp macro="" textlink="">
      <xdr:nvSpPr>
        <xdr:cNvPr id="8" name="Rectangle 7"/>
        <xdr:cNvSpPr/>
      </xdr:nvSpPr>
      <xdr:spPr>
        <a:xfrm>
          <a:off x="7798594" y="306228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11</xdr:col>
      <xdr:colOff>566739</xdr:colOff>
      <xdr:row>11</xdr:row>
      <xdr:rowOff>21431</xdr:rowOff>
    </xdr:from>
    <xdr:to>
      <xdr:col>12</xdr:col>
      <xdr:colOff>423864</xdr:colOff>
      <xdr:row>11</xdr:row>
      <xdr:rowOff>259556</xdr:rowOff>
    </xdr:to>
    <xdr:sp macro="" textlink="">
      <xdr:nvSpPr>
        <xdr:cNvPr id="9" name="Rectangle 8"/>
        <xdr:cNvSpPr/>
      </xdr:nvSpPr>
      <xdr:spPr>
        <a:xfrm>
          <a:off x="7272339" y="305990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৮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11</xdr:col>
      <xdr:colOff>35720</xdr:colOff>
      <xdr:row>11</xdr:row>
      <xdr:rowOff>28575</xdr:rowOff>
    </xdr:from>
    <xdr:to>
      <xdr:col>11</xdr:col>
      <xdr:colOff>502445</xdr:colOff>
      <xdr:row>11</xdr:row>
      <xdr:rowOff>266700</xdr:rowOff>
    </xdr:to>
    <xdr:sp macro="" textlink="">
      <xdr:nvSpPr>
        <xdr:cNvPr id="10" name="Rectangle 9"/>
        <xdr:cNvSpPr/>
      </xdr:nvSpPr>
      <xdr:spPr>
        <a:xfrm>
          <a:off x="6741320" y="3067050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</xdr:col>
      <xdr:colOff>583407</xdr:colOff>
      <xdr:row>3</xdr:row>
      <xdr:rowOff>23812</xdr:rowOff>
    </xdr:from>
    <xdr:to>
      <xdr:col>10</xdr:col>
      <xdr:colOff>11907</xdr:colOff>
      <xdr:row>5</xdr:row>
      <xdr:rowOff>0</xdr:rowOff>
    </xdr:to>
    <xdr:sp macro="" textlink="">
      <xdr:nvSpPr>
        <xdr:cNvPr id="11" name="Rectangle 10"/>
        <xdr:cNvSpPr/>
      </xdr:nvSpPr>
      <xdr:spPr>
        <a:xfrm>
          <a:off x="4850607" y="852487"/>
          <a:ext cx="1257300" cy="5286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১ম (মূল)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10</xdr:col>
      <xdr:colOff>9527</xdr:colOff>
      <xdr:row>3</xdr:row>
      <xdr:rowOff>21432</xdr:rowOff>
    </xdr:from>
    <xdr:to>
      <xdr:col>12</xdr:col>
      <xdr:colOff>45245</xdr:colOff>
      <xdr:row>5</xdr:row>
      <xdr:rowOff>0</xdr:rowOff>
    </xdr:to>
    <xdr:sp macro="" textlink="">
      <xdr:nvSpPr>
        <xdr:cNvPr id="12" name="Rectangle 11"/>
        <xdr:cNvSpPr/>
      </xdr:nvSpPr>
      <xdr:spPr>
        <a:xfrm>
          <a:off x="6105527" y="850107"/>
          <a:ext cx="1254918" cy="5310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২য় কপি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12</xdr:col>
      <xdr:colOff>42864</xdr:colOff>
      <xdr:row>3</xdr:row>
      <xdr:rowOff>19048</xdr:rowOff>
    </xdr:from>
    <xdr:to>
      <xdr:col>14</xdr:col>
      <xdr:colOff>78583</xdr:colOff>
      <xdr:row>5</xdr:row>
      <xdr:rowOff>0</xdr:rowOff>
    </xdr:to>
    <xdr:sp macro="" textlink="">
      <xdr:nvSpPr>
        <xdr:cNvPr id="13" name="Rectangle 12"/>
        <xdr:cNvSpPr/>
      </xdr:nvSpPr>
      <xdr:spPr>
        <a:xfrm>
          <a:off x="7358064" y="847723"/>
          <a:ext cx="1254919" cy="533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৩য়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0</xdr:col>
      <xdr:colOff>11908</xdr:colOff>
      <xdr:row>12</xdr:row>
      <xdr:rowOff>83343</xdr:rowOff>
    </xdr:from>
    <xdr:to>
      <xdr:col>9</xdr:col>
      <xdr:colOff>0</xdr:colOff>
      <xdr:row>13</xdr:row>
      <xdr:rowOff>178594</xdr:rowOff>
    </xdr:to>
    <xdr:sp macro="" textlink="">
      <xdr:nvSpPr>
        <xdr:cNvPr id="14" name="Rectangle 13"/>
        <xdr:cNvSpPr/>
      </xdr:nvSpPr>
      <xdr:spPr>
        <a:xfrm>
          <a:off x="11908" y="3398043"/>
          <a:ext cx="5474492" cy="371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জমা প্রদানকারী কর্তৃক</a:t>
          </a:r>
          <a:r>
            <a:rPr lang="bn-BD" sz="1400" baseline="0">
              <a:latin typeface="Nikosh" pitchFamily="2" charset="0"/>
              <a:cs typeface="Nikosh" pitchFamily="2" charset="0"/>
            </a:rPr>
            <a:t> পূরণ করিতে হইবে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0</xdr:col>
      <xdr:colOff>23813</xdr:colOff>
      <xdr:row>13</xdr:row>
      <xdr:rowOff>178593</xdr:rowOff>
    </xdr:from>
    <xdr:to>
      <xdr:col>1</xdr:col>
      <xdr:colOff>654845</xdr:colOff>
      <xdr:row>18</xdr:row>
      <xdr:rowOff>11906</xdr:rowOff>
    </xdr:to>
    <xdr:sp macro="" textlink="">
      <xdr:nvSpPr>
        <xdr:cNvPr id="15" name="Rectangle 14"/>
        <xdr:cNvSpPr/>
      </xdr:nvSpPr>
      <xdr:spPr>
        <a:xfrm>
          <a:off x="23813" y="3769518"/>
          <a:ext cx="1193007" cy="12144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যাহার মারফত প্রদত্ত হইল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তাহার নাম ও ঠিকানা ।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</xdr:col>
      <xdr:colOff>640558</xdr:colOff>
      <xdr:row>13</xdr:row>
      <xdr:rowOff>176213</xdr:rowOff>
    </xdr:from>
    <xdr:to>
      <xdr:col>3</xdr:col>
      <xdr:colOff>583406</xdr:colOff>
      <xdr:row>18</xdr:row>
      <xdr:rowOff>-1</xdr:rowOff>
    </xdr:to>
    <xdr:sp macro="" textlink="">
      <xdr:nvSpPr>
        <xdr:cNvPr id="16" name="Rectangle 15"/>
        <xdr:cNvSpPr/>
      </xdr:nvSpPr>
      <xdr:spPr>
        <a:xfrm>
          <a:off x="1221583" y="3767138"/>
          <a:ext cx="1190623" cy="12049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যে ব্যাক্তির</a:t>
          </a:r>
          <a:r>
            <a:rPr lang="bn-BD" sz="1400" baseline="0">
              <a:latin typeface="Nikosh" pitchFamily="2" charset="0"/>
              <a:cs typeface="Nikosh" pitchFamily="2" charset="0"/>
            </a:rPr>
            <a:t> /প্রতিষ্ঠানের পক্ষ হইতে টাকা প্রদত্ত হইল তাহার নাম, পদবী ও ঠিকানা।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</xdr:col>
      <xdr:colOff>583406</xdr:colOff>
      <xdr:row>13</xdr:row>
      <xdr:rowOff>178595</xdr:rowOff>
    </xdr:from>
    <xdr:to>
      <xdr:col>6</xdr:col>
      <xdr:colOff>250031</xdr:colOff>
      <xdr:row>18</xdr:row>
      <xdr:rowOff>0</xdr:rowOff>
    </xdr:to>
    <xdr:sp macro="" textlink="">
      <xdr:nvSpPr>
        <xdr:cNvPr id="17" name="Rectangle 16"/>
        <xdr:cNvSpPr/>
      </xdr:nvSpPr>
      <xdr:spPr>
        <a:xfrm>
          <a:off x="2412206" y="3769520"/>
          <a:ext cx="1495425" cy="12025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কি বাবদ জমা দেওয়া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হইল তাহার বিবরণ ।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</xdr:col>
      <xdr:colOff>233366</xdr:colOff>
      <xdr:row>13</xdr:row>
      <xdr:rowOff>178595</xdr:rowOff>
    </xdr:from>
    <xdr:to>
      <xdr:col>9</xdr:col>
      <xdr:colOff>0</xdr:colOff>
      <xdr:row>18</xdr:row>
      <xdr:rowOff>11906</xdr:rowOff>
    </xdr:to>
    <xdr:sp macro="" textlink="">
      <xdr:nvSpPr>
        <xdr:cNvPr id="18" name="Rectangle 17"/>
        <xdr:cNvSpPr/>
      </xdr:nvSpPr>
      <xdr:spPr>
        <a:xfrm>
          <a:off x="3890966" y="3769520"/>
          <a:ext cx="1595434" cy="12144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মুদ্রা ও নোটের বিবরণ/</a:t>
          </a:r>
          <a:r>
            <a:rPr lang="bn-BD" sz="1400" baseline="0">
              <a:latin typeface="Nikosh" pitchFamily="2" charset="0"/>
              <a:cs typeface="Nikosh" pitchFamily="2" charset="0"/>
            </a:rPr>
            <a:t> ড্রাফট, পে-অর্ডার ও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চেকের বিবরণ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9</xdr:col>
      <xdr:colOff>0</xdr:colOff>
      <xdr:row>12</xdr:row>
      <xdr:rowOff>83345</xdr:rowOff>
    </xdr:from>
    <xdr:to>
      <xdr:col>12</xdr:col>
      <xdr:colOff>11905</xdr:colOff>
      <xdr:row>15</xdr:row>
      <xdr:rowOff>166687</xdr:rowOff>
    </xdr:to>
    <xdr:sp macro="" textlink="">
      <xdr:nvSpPr>
        <xdr:cNvPr id="19" name="Rectangle 18"/>
        <xdr:cNvSpPr/>
      </xdr:nvSpPr>
      <xdr:spPr>
        <a:xfrm>
          <a:off x="5486400" y="3398045"/>
          <a:ext cx="1840705" cy="9120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টাকার অংক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11</xdr:col>
      <xdr:colOff>595311</xdr:colOff>
      <xdr:row>12</xdr:row>
      <xdr:rowOff>78581</xdr:rowOff>
    </xdr:from>
    <xdr:to>
      <xdr:col>15</xdr:col>
      <xdr:colOff>11905</xdr:colOff>
      <xdr:row>18</xdr:row>
      <xdr:rowOff>0</xdr:rowOff>
    </xdr:to>
    <xdr:sp macro="" textlink="">
      <xdr:nvSpPr>
        <xdr:cNvPr id="20" name="Rectangle 19"/>
        <xdr:cNvSpPr/>
      </xdr:nvSpPr>
      <xdr:spPr>
        <a:xfrm>
          <a:off x="7300911" y="3393281"/>
          <a:ext cx="1854994" cy="15787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বিভাগের নাম এবং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চালানের পৃষ্ঠাংকনকারী কর্মকর্তার নাম, পদবী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ও দপ্তর ।*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9</xdr:col>
      <xdr:colOff>11906</xdr:colOff>
      <xdr:row>15</xdr:row>
      <xdr:rowOff>166687</xdr:rowOff>
    </xdr:from>
    <xdr:to>
      <xdr:col>11</xdr:col>
      <xdr:colOff>35719</xdr:colOff>
      <xdr:row>18</xdr:row>
      <xdr:rowOff>-1</xdr:rowOff>
    </xdr:to>
    <xdr:sp macro="" textlink="">
      <xdr:nvSpPr>
        <xdr:cNvPr id="21" name="Rectangle 20"/>
        <xdr:cNvSpPr/>
      </xdr:nvSpPr>
      <xdr:spPr>
        <a:xfrm>
          <a:off x="5498306" y="4310062"/>
          <a:ext cx="1243013" cy="66198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11</xdr:col>
      <xdr:colOff>11907</xdr:colOff>
      <xdr:row>15</xdr:row>
      <xdr:rowOff>164307</xdr:rowOff>
    </xdr:from>
    <xdr:to>
      <xdr:col>11</xdr:col>
      <xdr:colOff>595313</xdr:colOff>
      <xdr:row>18</xdr:row>
      <xdr:rowOff>-1</xdr:rowOff>
    </xdr:to>
    <xdr:sp macro="" textlink="">
      <xdr:nvSpPr>
        <xdr:cNvPr id="22" name="Rectangle 21"/>
        <xdr:cNvSpPr/>
      </xdr:nvSpPr>
      <xdr:spPr>
        <a:xfrm>
          <a:off x="6717507" y="4307682"/>
          <a:ext cx="583406" cy="6643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পয়সা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0</xdr:col>
      <xdr:colOff>23814</xdr:colOff>
      <xdr:row>18</xdr:row>
      <xdr:rowOff>11906</xdr:rowOff>
    </xdr:from>
    <xdr:to>
      <xdr:col>1</xdr:col>
      <xdr:colOff>652464</xdr:colOff>
      <xdr:row>40</xdr:row>
      <xdr:rowOff>23811</xdr:rowOff>
    </xdr:to>
    <xdr:sp macro="" textlink="">
      <xdr:nvSpPr>
        <xdr:cNvPr id="23" name="Rectangle 22"/>
        <xdr:cNvSpPr/>
      </xdr:nvSpPr>
      <xdr:spPr>
        <a:xfrm>
          <a:off x="23814" y="4983956"/>
          <a:ext cx="1190625" cy="60888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 অফিস সহায়ক, সাব-রেজিস্ট্রারের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</xdr:col>
      <xdr:colOff>638177</xdr:colOff>
      <xdr:row>18</xdr:row>
      <xdr:rowOff>0</xdr:rowOff>
    </xdr:from>
    <xdr:to>
      <xdr:col>3</xdr:col>
      <xdr:colOff>581025</xdr:colOff>
      <xdr:row>40</xdr:row>
      <xdr:rowOff>23812</xdr:rowOff>
    </xdr:to>
    <xdr:sp macro="" textlink="">
      <xdr:nvSpPr>
        <xdr:cNvPr id="24" name="Rectangle 23"/>
        <xdr:cNvSpPr/>
      </xdr:nvSpPr>
      <xdr:spPr>
        <a:xfrm>
          <a:off x="1219202" y="4972050"/>
          <a:ext cx="1190623" cy="61007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সাব-রেজিস্ট্রার,,</a:t>
          </a:r>
          <a:r>
            <a:rPr lang="bn-BD" sz="1400" baseline="0">
              <a:latin typeface="Nikosh" pitchFamily="2" charset="0"/>
              <a:cs typeface="Nikosh" pitchFamily="2" charset="0"/>
            </a:rPr>
            <a:t> সাব-রেজিস্ট্রারের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</xdr:col>
      <xdr:colOff>583406</xdr:colOff>
      <xdr:row>18</xdr:row>
      <xdr:rowOff>0</xdr:rowOff>
    </xdr:from>
    <xdr:to>
      <xdr:col>6</xdr:col>
      <xdr:colOff>250031</xdr:colOff>
      <xdr:row>40</xdr:row>
      <xdr:rowOff>19049</xdr:rowOff>
    </xdr:to>
    <xdr:sp macro="" textlink="">
      <xdr:nvSpPr>
        <xdr:cNvPr id="25" name="Rectangle 24"/>
        <xdr:cNvSpPr/>
      </xdr:nvSpPr>
      <xdr:spPr>
        <a:xfrm>
          <a:off x="2412206" y="4972050"/>
          <a:ext cx="1495425" cy="60959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দলিল</a:t>
          </a:r>
          <a:r>
            <a:rPr lang="bn-BD" sz="1400" baseline="0">
              <a:latin typeface="Nikosh" pitchFamily="2" charset="0"/>
              <a:cs typeface="Nikosh" pitchFamily="2" charset="0"/>
            </a:rPr>
            <a:t> নিবন্ধন ফিস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</xdr:col>
      <xdr:colOff>242891</xdr:colOff>
      <xdr:row>18</xdr:row>
      <xdr:rowOff>0</xdr:rowOff>
    </xdr:from>
    <xdr:to>
      <xdr:col>9</xdr:col>
      <xdr:colOff>11907</xdr:colOff>
      <xdr:row>37</xdr:row>
      <xdr:rowOff>0</xdr:rowOff>
    </xdr:to>
    <xdr:sp macro="" textlink="">
      <xdr:nvSpPr>
        <xdr:cNvPr id="26" name="Rectangle 25"/>
        <xdr:cNvSpPr/>
      </xdr:nvSpPr>
      <xdr:spPr>
        <a:xfrm>
          <a:off x="3916820" y="4898571"/>
          <a:ext cx="1605980" cy="517071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নগদ, মুদ্রা ও নোটের বিবরণ অপর পৃষ্ঠায়</a:t>
          </a:r>
          <a:r>
            <a:rPr lang="bn-BD" sz="1400" baseline="0">
              <a:latin typeface="Nikosh" pitchFamily="2" charset="0"/>
              <a:cs typeface="Nikosh" pitchFamily="2" charset="0"/>
            </a:rPr>
            <a:t> দ্রষ্টব্য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15</xdr:col>
      <xdr:colOff>11906</xdr:colOff>
      <xdr:row>37</xdr:row>
      <xdr:rowOff>0</xdr:rowOff>
    </xdr:to>
    <xdr:sp macro="" textlink="">
      <xdr:nvSpPr>
        <xdr:cNvPr id="27" name="Rectangle 26"/>
        <xdr:cNvSpPr/>
      </xdr:nvSpPr>
      <xdr:spPr>
        <a:xfrm>
          <a:off x="7347857" y="4898571"/>
          <a:ext cx="1848870" cy="517071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সাব-রেজিস্ট্রারের কার্যালয়,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</a:p>
        <a:p>
          <a:pPr algn="ctr"/>
          <a:endParaRPr lang="bn-BD" sz="1400" baseline="0">
            <a:latin typeface="Nikosh" pitchFamily="2" charset="0"/>
            <a:cs typeface="Nikosh" pitchFamily="2" charset="0"/>
          </a:endParaRPr>
        </a:p>
        <a:p>
          <a:pPr algn="ctr"/>
          <a:endParaRPr lang="bn-BD" sz="1400" baseline="0">
            <a:latin typeface="Nikosh" pitchFamily="2" charset="0"/>
            <a:cs typeface="Nikosh" pitchFamily="2" charset="0"/>
          </a:endParaRPr>
        </a:p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</xdr:col>
      <xdr:colOff>242891</xdr:colOff>
      <xdr:row>37</xdr:row>
      <xdr:rowOff>13607</xdr:rowOff>
    </xdr:from>
    <xdr:to>
      <xdr:col>9</xdr:col>
      <xdr:colOff>11907</xdr:colOff>
      <xdr:row>40</xdr:row>
      <xdr:rowOff>23812</xdr:rowOff>
    </xdr:to>
    <xdr:sp macro="" textlink="">
      <xdr:nvSpPr>
        <xdr:cNvPr id="28" name="Rectangle 27"/>
        <xdr:cNvSpPr/>
      </xdr:nvSpPr>
      <xdr:spPr>
        <a:xfrm>
          <a:off x="3916820" y="10082893"/>
          <a:ext cx="1605980" cy="82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              মোট টাকা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9</xdr:col>
      <xdr:colOff>11907</xdr:colOff>
      <xdr:row>40</xdr:row>
      <xdr:rowOff>11906</xdr:rowOff>
    </xdr:from>
    <xdr:to>
      <xdr:col>15</xdr:col>
      <xdr:colOff>0</xdr:colOff>
      <xdr:row>42</xdr:row>
      <xdr:rowOff>250032</xdr:rowOff>
    </xdr:to>
    <xdr:sp macro="" textlink="">
      <xdr:nvSpPr>
        <xdr:cNvPr id="29" name="Rectangle 28"/>
        <xdr:cNvSpPr/>
      </xdr:nvSpPr>
      <xdr:spPr>
        <a:xfrm>
          <a:off x="5498307" y="11060906"/>
          <a:ext cx="3645693" cy="7905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bn-BD" sz="1400">
            <a:latin typeface="Nikosh" pitchFamily="2" charset="0"/>
            <a:cs typeface="Nikosh" pitchFamily="2" charset="0"/>
          </a:endParaRP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ম্যানেজার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বাংলাদেশ ব্যাংক/সোনালী ব্যাংক লিমিটেড </a:t>
          </a:r>
        </a:p>
      </xdr:txBody>
    </xdr:sp>
    <xdr:clientData/>
  </xdr:twoCellAnchor>
  <xdr:twoCellAnchor>
    <xdr:from>
      <xdr:col>4</xdr:col>
      <xdr:colOff>135732</xdr:colOff>
      <xdr:row>11</xdr:row>
      <xdr:rowOff>30957</xdr:rowOff>
    </xdr:from>
    <xdr:to>
      <xdr:col>4</xdr:col>
      <xdr:colOff>602457</xdr:colOff>
      <xdr:row>11</xdr:row>
      <xdr:rowOff>269082</xdr:rowOff>
    </xdr:to>
    <xdr:sp macro="" textlink="">
      <xdr:nvSpPr>
        <xdr:cNvPr id="30" name="Rectangle 29"/>
        <xdr:cNvSpPr/>
      </xdr:nvSpPr>
      <xdr:spPr>
        <a:xfrm>
          <a:off x="25741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৬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</xdr:col>
      <xdr:colOff>183357</xdr:colOff>
      <xdr:row>11</xdr:row>
      <xdr:rowOff>30957</xdr:rowOff>
    </xdr:from>
    <xdr:to>
      <xdr:col>4</xdr:col>
      <xdr:colOff>40482</xdr:colOff>
      <xdr:row>11</xdr:row>
      <xdr:rowOff>269082</xdr:rowOff>
    </xdr:to>
    <xdr:sp macro="" textlink="">
      <xdr:nvSpPr>
        <xdr:cNvPr id="31" name="Rectangle 30"/>
        <xdr:cNvSpPr/>
      </xdr:nvSpPr>
      <xdr:spPr>
        <a:xfrm>
          <a:off x="201215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</xdr:col>
      <xdr:colOff>230982</xdr:colOff>
      <xdr:row>11</xdr:row>
      <xdr:rowOff>21432</xdr:rowOff>
    </xdr:from>
    <xdr:to>
      <xdr:col>3</xdr:col>
      <xdr:colOff>88107</xdr:colOff>
      <xdr:row>11</xdr:row>
      <xdr:rowOff>259557</xdr:rowOff>
    </xdr:to>
    <xdr:sp macro="" textlink="">
      <xdr:nvSpPr>
        <xdr:cNvPr id="32" name="Rectangle 31"/>
        <xdr:cNvSpPr/>
      </xdr:nvSpPr>
      <xdr:spPr>
        <a:xfrm>
          <a:off x="1450182" y="3059907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</xdr:col>
      <xdr:colOff>11907</xdr:colOff>
      <xdr:row>11</xdr:row>
      <xdr:rowOff>30957</xdr:rowOff>
    </xdr:from>
    <xdr:to>
      <xdr:col>1</xdr:col>
      <xdr:colOff>478632</xdr:colOff>
      <xdr:row>11</xdr:row>
      <xdr:rowOff>269082</xdr:rowOff>
    </xdr:to>
    <xdr:sp macro="" textlink="">
      <xdr:nvSpPr>
        <xdr:cNvPr id="33" name="Rectangle 32"/>
        <xdr:cNvSpPr/>
      </xdr:nvSpPr>
      <xdr:spPr>
        <a:xfrm>
          <a:off x="62150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20</xdr:col>
      <xdr:colOff>97632</xdr:colOff>
      <xdr:row>11</xdr:row>
      <xdr:rowOff>30957</xdr:rowOff>
    </xdr:from>
    <xdr:to>
      <xdr:col>20</xdr:col>
      <xdr:colOff>564357</xdr:colOff>
      <xdr:row>11</xdr:row>
      <xdr:rowOff>269082</xdr:rowOff>
    </xdr:to>
    <xdr:sp macro="" textlink="">
      <xdr:nvSpPr>
        <xdr:cNvPr id="34" name="Rectangle 33"/>
        <xdr:cNvSpPr/>
      </xdr:nvSpPr>
      <xdr:spPr>
        <a:xfrm>
          <a:off x="122896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24</xdr:col>
      <xdr:colOff>245269</xdr:colOff>
      <xdr:row>11</xdr:row>
      <xdr:rowOff>14289</xdr:rowOff>
    </xdr:from>
    <xdr:to>
      <xdr:col>25</xdr:col>
      <xdr:colOff>100013</xdr:colOff>
      <xdr:row>11</xdr:row>
      <xdr:rowOff>252414</xdr:rowOff>
    </xdr:to>
    <xdr:sp macro="" textlink="">
      <xdr:nvSpPr>
        <xdr:cNvPr id="35" name="Rectangle 34"/>
        <xdr:cNvSpPr/>
      </xdr:nvSpPr>
      <xdr:spPr>
        <a:xfrm>
          <a:off x="14875669" y="3052764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23</xdr:col>
      <xdr:colOff>302419</xdr:colOff>
      <xdr:row>11</xdr:row>
      <xdr:rowOff>21432</xdr:rowOff>
    </xdr:from>
    <xdr:to>
      <xdr:col>24</xdr:col>
      <xdr:colOff>157163</xdr:colOff>
      <xdr:row>11</xdr:row>
      <xdr:rowOff>259557</xdr:rowOff>
    </xdr:to>
    <xdr:sp macro="" textlink="">
      <xdr:nvSpPr>
        <xdr:cNvPr id="36" name="Rectangle 35"/>
        <xdr:cNvSpPr/>
      </xdr:nvSpPr>
      <xdr:spPr>
        <a:xfrm>
          <a:off x="14323219" y="3059907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22</xdr:col>
      <xdr:colOff>350044</xdr:colOff>
      <xdr:row>11</xdr:row>
      <xdr:rowOff>19051</xdr:rowOff>
    </xdr:from>
    <xdr:to>
      <xdr:col>23</xdr:col>
      <xdr:colOff>207169</xdr:colOff>
      <xdr:row>11</xdr:row>
      <xdr:rowOff>257176</xdr:rowOff>
    </xdr:to>
    <xdr:sp macro="" textlink="">
      <xdr:nvSpPr>
        <xdr:cNvPr id="37" name="Rectangle 36"/>
        <xdr:cNvSpPr/>
      </xdr:nvSpPr>
      <xdr:spPr>
        <a:xfrm>
          <a:off x="13761244" y="305752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21</xdr:col>
      <xdr:colOff>409577</xdr:colOff>
      <xdr:row>11</xdr:row>
      <xdr:rowOff>19050</xdr:rowOff>
    </xdr:from>
    <xdr:to>
      <xdr:col>22</xdr:col>
      <xdr:colOff>266702</xdr:colOff>
      <xdr:row>11</xdr:row>
      <xdr:rowOff>257175</xdr:rowOff>
    </xdr:to>
    <xdr:sp macro="" textlink="">
      <xdr:nvSpPr>
        <xdr:cNvPr id="38" name="Rectangle 37"/>
        <xdr:cNvSpPr/>
      </xdr:nvSpPr>
      <xdr:spPr>
        <a:xfrm>
          <a:off x="13211177" y="3057525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28</xdr:col>
      <xdr:colOff>402431</xdr:colOff>
      <xdr:row>11</xdr:row>
      <xdr:rowOff>16668</xdr:rowOff>
    </xdr:from>
    <xdr:to>
      <xdr:col>29</xdr:col>
      <xdr:colOff>259557</xdr:colOff>
      <xdr:row>11</xdr:row>
      <xdr:rowOff>254793</xdr:rowOff>
    </xdr:to>
    <xdr:sp macro="" textlink="">
      <xdr:nvSpPr>
        <xdr:cNvPr id="39" name="Rectangle 38"/>
        <xdr:cNvSpPr/>
      </xdr:nvSpPr>
      <xdr:spPr>
        <a:xfrm>
          <a:off x="17471231" y="3055143"/>
          <a:ext cx="466726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৬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27</xdr:col>
      <xdr:colOff>483394</xdr:colOff>
      <xdr:row>11</xdr:row>
      <xdr:rowOff>23811</xdr:rowOff>
    </xdr:from>
    <xdr:to>
      <xdr:col>28</xdr:col>
      <xdr:colOff>340519</xdr:colOff>
      <xdr:row>11</xdr:row>
      <xdr:rowOff>261936</xdr:rowOff>
    </xdr:to>
    <xdr:sp macro="" textlink="">
      <xdr:nvSpPr>
        <xdr:cNvPr id="40" name="Rectangle 39"/>
        <xdr:cNvSpPr/>
      </xdr:nvSpPr>
      <xdr:spPr>
        <a:xfrm>
          <a:off x="16942594" y="306228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26</xdr:col>
      <xdr:colOff>566739</xdr:colOff>
      <xdr:row>11</xdr:row>
      <xdr:rowOff>21431</xdr:rowOff>
    </xdr:from>
    <xdr:to>
      <xdr:col>27</xdr:col>
      <xdr:colOff>423864</xdr:colOff>
      <xdr:row>11</xdr:row>
      <xdr:rowOff>259556</xdr:rowOff>
    </xdr:to>
    <xdr:sp macro="" textlink="">
      <xdr:nvSpPr>
        <xdr:cNvPr id="41" name="Rectangle 40"/>
        <xdr:cNvSpPr/>
      </xdr:nvSpPr>
      <xdr:spPr>
        <a:xfrm>
          <a:off x="16416339" y="305990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৮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26</xdr:col>
      <xdr:colOff>35720</xdr:colOff>
      <xdr:row>11</xdr:row>
      <xdr:rowOff>28575</xdr:rowOff>
    </xdr:from>
    <xdr:to>
      <xdr:col>26</xdr:col>
      <xdr:colOff>502445</xdr:colOff>
      <xdr:row>11</xdr:row>
      <xdr:rowOff>266700</xdr:rowOff>
    </xdr:to>
    <xdr:sp macro="" textlink="">
      <xdr:nvSpPr>
        <xdr:cNvPr id="42" name="Rectangle 41"/>
        <xdr:cNvSpPr/>
      </xdr:nvSpPr>
      <xdr:spPr>
        <a:xfrm>
          <a:off x="15885320" y="3067050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22</xdr:col>
      <xdr:colOff>583407</xdr:colOff>
      <xdr:row>3</xdr:row>
      <xdr:rowOff>23812</xdr:rowOff>
    </xdr:from>
    <xdr:to>
      <xdr:col>25</xdr:col>
      <xdr:colOff>11907</xdr:colOff>
      <xdr:row>5</xdr:row>
      <xdr:rowOff>0</xdr:rowOff>
    </xdr:to>
    <xdr:sp macro="" textlink="">
      <xdr:nvSpPr>
        <xdr:cNvPr id="43" name="Rectangle 42"/>
        <xdr:cNvSpPr/>
      </xdr:nvSpPr>
      <xdr:spPr>
        <a:xfrm>
          <a:off x="13994607" y="852487"/>
          <a:ext cx="1257300" cy="5286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১ম (মূল)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25</xdr:col>
      <xdr:colOff>9527</xdr:colOff>
      <xdr:row>3</xdr:row>
      <xdr:rowOff>21432</xdr:rowOff>
    </xdr:from>
    <xdr:to>
      <xdr:col>27</xdr:col>
      <xdr:colOff>45245</xdr:colOff>
      <xdr:row>5</xdr:row>
      <xdr:rowOff>0</xdr:rowOff>
    </xdr:to>
    <xdr:sp macro="" textlink="">
      <xdr:nvSpPr>
        <xdr:cNvPr id="44" name="Rectangle 43"/>
        <xdr:cNvSpPr/>
      </xdr:nvSpPr>
      <xdr:spPr>
        <a:xfrm>
          <a:off x="15249527" y="850107"/>
          <a:ext cx="1254918" cy="5310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২য় কপি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27</xdr:col>
      <xdr:colOff>42864</xdr:colOff>
      <xdr:row>3</xdr:row>
      <xdr:rowOff>19048</xdr:rowOff>
    </xdr:from>
    <xdr:to>
      <xdr:col>29</xdr:col>
      <xdr:colOff>78583</xdr:colOff>
      <xdr:row>5</xdr:row>
      <xdr:rowOff>0</xdr:rowOff>
    </xdr:to>
    <xdr:sp macro="" textlink="">
      <xdr:nvSpPr>
        <xdr:cNvPr id="45" name="Rectangle 44"/>
        <xdr:cNvSpPr/>
      </xdr:nvSpPr>
      <xdr:spPr>
        <a:xfrm>
          <a:off x="16502064" y="847723"/>
          <a:ext cx="1254919" cy="533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৩য়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15</xdr:col>
      <xdr:colOff>11908</xdr:colOff>
      <xdr:row>12</xdr:row>
      <xdr:rowOff>83343</xdr:rowOff>
    </xdr:from>
    <xdr:to>
      <xdr:col>24</xdr:col>
      <xdr:colOff>0</xdr:colOff>
      <xdr:row>13</xdr:row>
      <xdr:rowOff>178594</xdr:rowOff>
    </xdr:to>
    <xdr:sp macro="" textlink="">
      <xdr:nvSpPr>
        <xdr:cNvPr id="46" name="Rectangle 45"/>
        <xdr:cNvSpPr/>
      </xdr:nvSpPr>
      <xdr:spPr>
        <a:xfrm>
          <a:off x="9155908" y="3398043"/>
          <a:ext cx="5474492" cy="371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জমা প্রদানকারী কর্তৃক</a:t>
          </a:r>
          <a:r>
            <a:rPr lang="bn-BD" sz="1400" baseline="0">
              <a:latin typeface="Nikosh" pitchFamily="2" charset="0"/>
              <a:cs typeface="Nikosh" pitchFamily="2" charset="0"/>
            </a:rPr>
            <a:t> পূরণ করিতে হইবে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15</xdr:col>
      <xdr:colOff>23813</xdr:colOff>
      <xdr:row>13</xdr:row>
      <xdr:rowOff>178593</xdr:rowOff>
    </xdr:from>
    <xdr:to>
      <xdr:col>16</xdr:col>
      <xdr:colOff>654845</xdr:colOff>
      <xdr:row>18</xdr:row>
      <xdr:rowOff>11906</xdr:rowOff>
    </xdr:to>
    <xdr:sp macro="" textlink="">
      <xdr:nvSpPr>
        <xdr:cNvPr id="47" name="Rectangle 46"/>
        <xdr:cNvSpPr/>
      </xdr:nvSpPr>
      <xdr:spPr>
        <a:xfrm>
          <a:off x="9167813" y="3769518"/>
          <a:ext cx="1193007" cy="12144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যাহার মারফত প্রদত্ত হইল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তাহার নাম ও ঠিকানা ।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16</xdr:col>
      <xdr:colOff>640558</xdr:colOff>
      <xdr:row>13</xdr:row>
      <xdr:rowOff>176213</xdr:rowOff>
    </xdr:from>
    <xdr:to>
      <xdr:col>18</xdr:col>
      <xdr:colOff>583406</xdr:colOff>
      <xdr:row>18</xdr:row>
      <xdr:rowOff>-1</xdr:rowOff>
    </xdr:to>
    <xdr:sp macro="" textlink="">
      <xdr:nvSpPr>
        <xdr:cNvPr id="48" name="Rectangle 47"/>
        <xdr:cNvSpPr/>
      </xdr:nvSpPr>
      <xdr:spPr>
        <a:xfrm>
          <a:off x="10365583" y="3767138"/>
          <a:ext cx="1190623" cy="12049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যে ব্যাক্তির</a:t>
          </a:r>
          <a:r>
            <a:rPr lang="bn-BD" sz="1400" baseline="0">
              <a:latin typeface="Nikosh" pitchFamily="2" charset="0"/>
              <a:cs typeface="Nikosh" pitchFamily="2" charset="0"/>
            </a:rPr>
            <a:t> /প্রতিষ্ঠানের পক্ষ হইতে টাকা প্রদত্ত হইল তাহার নাম, পদবী ও ঠিকানা।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18</xdr:col>
      <xdr:colOff>583406</xdr:colOff>
      <xdr:row>13</xdr:row>
      <xdr:rowOff>178595</xdr:rowOff>
    </xdr:from>
    <xdr:to>
      <xdr:col>21</xdr:col>
      <xdr:colOff>250031</xdr:colOff>
      <xdr:row>18</xdr:row>
      <xdr:rowOff>0</xdr:rowOff>
    </xdr:to>
    <xdr:sp macro="" textlink="">
      <xdr:nvSpPr>
        <xdr:cNvPr id="49" name="Rectangle 48"/>
        <xdr:cNvSpPr/>
      </xdr:nvSpPr>
      <xdr:spPr>
        <a:xfrm>
          <a:off x="11556206" y="3769520"/>
          <a:ext cx="1495425" cy="12025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কি বাবদ জমা দেওয়া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হইল তাহার বিবরণ ।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21</xdr:col>
      <xdr:colOff>233366</xdr:colOff>
      <xdr:row>13</xdr:row>
      <xdr:rowOff>178595</xdr:rowOff>
    </xdr:from>
    <xdr:to>
      <xdr:col>24</xdr:col>
      <xdr:colOff>0</xdr:colOff>
      <xdr:row>18</xdr:row>
      <xdr:rowOff>11906</xdr:rowOff>
    </xdr:to>
    <xdr:sp macro="" textlink="">
      <xdr:nvSpPr>
        <xdr:cNvPr id="50" name="Rectangle 49"/>
        <xdr:cNvSpPr/>
      </xdr:nvSpPr>
      <xdr:spPr>
        <a:xfrm>
          <a:off x="13034966" y="3769520"/>
          <a:ext cx="1595434" cy="12144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মুদ্রা ও নোটের বিবরণ/</a:t>
          </a:r>
          <a:r>
            <a:rPr lang="bn-BD" sz="1400" baseline="0">
              <a:latin typeface="Nikosh" pitchFamily="2" charset="0"/>
              <a:cs typeface="Nikosh" pitchFamily="2" charset="0"/>
            </a:rPr>
            <a:t> ড্রাফট, পে-অর্ডার ও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চেকের বিবরণ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24</xdr:col>
      <xdr:colOff>0</xdr:colOff>
      <xdr:row>12</xdr:row>
      <xdr:rowOff>83345</xdr:rowOff>
    </xdr:from>
    <xdr:to>
      <xdr:col>27</xdr:col>
      <xdr:colOff>11905</xdr:colOff>
      <xdr:row>15</xdr:row>
      <xdr:rowOff>166687</xdr:rowOff>
    </xdr:to>
    <xdr:sp macro="" textlink="">
      <xdr:nvSpPr>
        <xdr:cNvPr id="51" name="Rectangle 50"/>
        <xdr:cNvSpPr/>
      </xdr:nvSpPr>
      <xdr:spPr>
        <a:xfrm>
          <a:off x="14630400" y="3398045"/>
          <a:ext cx="1840705" cy="9120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টাকার অংক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26</xdr:col>
      <xdr:colOff>595311</xdr:colOff>
      <xdr:row>12</xdr:row>
      <xdr:rowOff>78581</xdr:rowOff>
    </xdr:from>
    <xdr:to>
      <xdr:col>30</xdr:col>
      <xdr:colOff>11905</xdr:colOff>
      <xdr:row>18</xdr:row>
      <xdr:rowOff>0</xdr:rowOff>
    </xdr:to>
    <xdr:sp macro="" textlink="">
      <xdr:nvSpPr>
        <xdr:cNvPr id="52" name="Rectangle 51"/>
        <xdr:cNvSpPr/>
      </xdr:nvSpPr>
      <xdr:spPr>
        <a:xfrm>
          <a:off x="16444911" y="3393281"/>
          <a:ext cx="1854994" cy="15787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বিভাগের নাম এবং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চালানের পৃষ্ঠাংকনকারী কর্মকর্তার নাম, পদবী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ও দপ্তর ।*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24</xdr:col>
      <xdr:colOff>11906</xdr:colOff>
      <xdr:row>15</xdr:row>
      <xdr:rowOff>166687</xdr:rowOff>
    </xdr:from>
    <xdr:to>
      <xdr:col>26</xdr:col>
      <xdr:colOff>35719</xdr:colOff>
      <xdr:row>18</xdr:row>
      <xdr:rowOff>-1</xdr:rowOff>
    </xdr:to>
    <xdr:sp macro="" textlink="">
      <xdr:nvSpPr>
        <xdr:cNvPr id="53" name="Rectangle 52"/>
        <xdr:cNvSpPr/>
      </xdr:nvSpPr>
      <xdr:spPr>
        <a:xfrm>
          <a:off x="14642306" y="4310062"/>
          <a:ext cx="1243013" cy="66198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26</xdr:col>
      <xdr:colOff>11907</xdr:colOff>
      <xdr:row>15</xdr:row>
      <xdr:rowOff>164307</xdr:rowOff>
    </xdr:from>
    <xdr:to>
      <xdr:col>26</xdr:col>
      <xdr:colOff>595313</xdr:colOff>
      <xdr:row>18</xdr:row>
      <xdr:rowOff>-1</xdr:rowOff>
    </xdr:to>
    <xdr:sp macro="" textlink="">
      <xdr:nvSpPr>
        <xdr:cNvPr id="54" name="Rectangle 53"/>
        <xdr:cNvSpPr/>
      </xdr:nvSpPr>
      <xdr:spPr>
        <a:xfrm>
          <a:off x="15861507" y="4307682"/>
          <a:ext cx="583406" cy="6643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পয়সা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15</xdr:col>
      <xdr:colOff>23814</xdr:colOff>
      <xdr:row>18</xdr:row>
      <xdr:rowOff>11906</xdr:rowOff>
    </xdr:from>
    <xdr:to>
      <xdr:col>16</xdr:col>
      <xdr:colOff>652464</xdr:colOff>
      <xdr:row>40</xdr:row>
      <xdr:rowOff>23811</xdr:rowOff>
    </xdr:to>
    <xdr:sp macro="" textlink="">
      <xdr:nvSpPr>
        <xdr:cNvPr id="55" name="Rectangle 54"/>
        <xdr:cNvSpPr/>
      </xdr:nvSpPr>
      <xdr:spPr>
        <a:xfrm>
          <a:off x="9167814" y="4983956"/>
          <a:ext cx="1190625" cy="60888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 অফিস সহায়ক, সাব-রেজিস্ট্রারের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16</xdr:col>
      <xdr:colOff>638177</xdr:colOff>
      <xdr:row>18</xdr:row>
      <xdr:rowOff>0</xdr:rowOff>
    </xdr:from>
    <xdr:to>
      <xdr:col>18</xdr:col>
      <xdr:colOff>581025</xdr:colOff>
      <xdr:row>40</xdr:row>
      <xdr:rowOff>23812</xdr:rowOff>
    </xdr:to>
    <xdr:sp macro="" textlink="">
      <xdr:nvSpPr>
        <xdr:cNvPr id="56" name="Rectangle 55"/>
        <xdr:cNvSpPr/>
      </xdr:nvSpPr>
      <xdr:spPr>
        <a:xfrm>
          <a:off x="10363202" y="4972050"/>
          <a:ext cx="1190623" cy="61007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 সাব-রেজিস্ট্রারের কার্যালয়,</a:t>
          </a:r>
          <a:r>
            <a:rPr lang="bn-BD" sz="1400" baseline="0">
              <a:latin typeface="Nikosh" pitchFamily="2" charset="0"/>
              <a:cs typeface="Nikosh" pitchFamily="2" charset="0"/>
            </a:rPr>
            <a:t>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18</xdr:col>
      <xdr:colOff>583406</xdr:colOff>
      <xdr:row>18</xdr:row>
      <xdr:rowOff>0</xdr:rowOff>
    </xdr:from>
    <xdr:to>
      <xdr:col>21</xdr:col>
      <xdr:colOff>250031</xdr:colOff>
      <xdr:row>40</xdr:row>
      <xdr:rowOff>19049</xdr:rowOff>
    </xdr:to>
    <xdr:sp macro="" textlink="">
      <xdr:nvSpPr>
        <xdr:cNvPr id="57" name="Rectangle 56"/>
        <xdr:cNvSpPr/>
      </xdr:nvSpPr>
      <xdr:spPr>
        <a:xfrm>
          <a:off x="11556206" y="4972050"/>
          <a:ext cx="1495425" cy="60959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দলিল নিবন্ধন</a:t>
          </a:r>
          <a:r>
            <a:rPr lang="bn-BD" sz="1400" baseline="0">
              <a:latin typeface="Nikosh" pitchFamily="2" charset="0"/>
              <a:cs typeface="Nikosh" pitchFamily="2" charset="0"/>
            </a:rPr>
            <a:t> ফিস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21</xdr:col>
      <xdr:colOff>242891</xdr:colOff>
      <xdr:row>18</xdr:row>
      <xdr:rowOff>0</xdr:rowOff>
    </xdr:from>
    <xdr:to>
      <xdr:col>24</xdr:col>
      <xdr:colOff>11907</xdr:colOff>
      <xdr:row>37</xdr:row>
      <xdr:rowOff>0</xdr:rowOff>
    </xdr:to>
    <xdr:sp macro="" textlink="">
      <xdr:nvSpPr>
        <xdr:cNvPr id="58" name="Rectangle 57"/>
        <xdr:cNvSpPr/>
      </xdr:nvSpPr>
      <xdr:spPr>
        <a:xfrm>
          <a:off x="13044491" y="4972050"/>
          <a:ext cx="1597816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পে-অর্ডারের</a:t>
          </a:r>
          <a:r>
            <a:rPr lang="bn-BD" sz="1400" baseline="0">
              <a:latin typeface="Nikosh" pitchFamily="2" charset="0"/>
              <a:cs typeface="Nikosh" pitchFamily="2" charset="0"/>
            </a:rPr>
            <a:t> তথ্য </a:t>
          </a:r>
          <a:r>
            <a:rPr lang="bn-BD" sz="1400">
              <a:latin typeface="Nikosh" pitchFamily="2" charset="0"/>
              <a:cs typeface="Nikosh" pitchFamily="2" charset="0"/>
            </a:rPr>
            <a:t>সংযুক্ত</a:t>
          </a:r>
          <a:r>
            <a:rPr lang="bn-BD" sz="1400" baseline="0">
              <a:latin typeface="Nikosh" pitchFamily="2" charset="0"/>
              <a:cs typeface="Nikosh" pitchFamily="2" charset="0"/>
            </a:rPr>
            <a:t> পৃষ্ঠায় দ্রষ্টব্য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30</xdr:col>
      <xdr:colOff>11906</xdr:colOff>
      <xdr:row>37</xdr:row>
      <xdr:rowOff>0</xdr:rowOff>
    </xdr:to>
    <xdr:sp macro="" textlink="">
      <xdr:nvSpPr>
        <xdr:cNvPr id="59" name="Rectangle 58"/>
        <xdr:cNvSpPr/>
      </xdr:nvSpPr>
      <xdr:spPr>
        <a:xfrm>
          <a:off x="16459200" y="4972050"/>
          <a:ext cx="1840706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n-BD" sz="1400">
              <a:solidFill>
                <a:schemeClr val="dk1"/>
              </a:solidFill>
              <a:effectLst/>
              <a:latin typeface="Nikosh" pitchFamily="2" charset="0"/>
              <a:ea typeface="+mn-ea"/>
              <a:cs typeface="Nikosh" pitchFamily="2" charset="0"/>
            </a:rPr>
            <a:t>সাব-রেজিস্ট্রার, সাব-রেজিস্ট্রারের কার্যালয়,</a:t>
          </a:r>
          <a:r>
            <a:rPr lang="bn-BD" sz="1400" baseline="0">
              <a:solidFill>
                <a:schemeClr val="dk1"/>
              </a:solidFill>
              <a:effectLst/>
              <a:latin typeface="Nikosh" pitchFamily="2" charset="0"/>
              <a:ea typeface="+mn-ea"/>
              <a:cs typeface="Nikosh" pitchFamily="2" charset="0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n-BD" sz="1400" baseline="0">
            <a:solidFill>
              <a:schemeClr val="dk1"/>
            </a:solidFill>
            <a:effectLst/>
            <a:latin typeface="Nikosh" pitchFamily="2" charset="0"/>
            <a:ea typeface="+mn-ea"/>
            <a:cs typeface="Nikosh" pitchFamily="2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n-BD" sz="1400" baseline="0">
            <a:solidFill>
              <a:schemeClr val="dk1"/>
            </a:solidFill>
            <a:effectLst/>
            <a:latin typeface="Nikosh" pitchFamily="2" charset="0"/>
            <a:ea typeface="+mn-ea"/>
            <a:cs typeface="Nikosh" pitchFamily="2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n-BD" sz="1400" baseline="0">
            <a:solidFill>
              <a:schemeClr val="dk1"/>
            </a:solidFill>
            <a:effectLst/>
            <a:latin typeface="Nikosh" pitchFamily="2" charset="0"/>
            <a:ea typeface="+mn-ea"/>
            <a:cs typeface="Nikosh" pitchFamily="2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21</xdr:col>
      <xdr:colOff>242891</xdr:colOff>
      <xdr:row>37</xdr:row>
      <xdr:rowOff>0</xdr:rowOff>
    </xdr:from>
    <xdr:to>
      <xdr:col>24</xdr:col>
      <xdr:colOff>11907</xdr:colOff>
      <xdr:row>40</xdr:row>
      <xdr:rowOff>23812</xdr:rowOff>
    </xdr:to>
    <xdr:sp macro="" textlink="">
      <xdr:nvSpPr>
        <xdr:cNvPr id="60" name="Rectangle 59"/>
        <xdr:cNvSpPr/>
      </xdr:nvSpPr>
      <xdr:spPr>
        <a:xfrm>
          <a:off x="13101641" y="10069286"/>
          <a:ext cx="1605980" cy="8402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              মোট টাকা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24</xdr:col>
      <xdr:colOff>11907</xdr:colOff>
      <xdr:row>40</xdr:row>
      <xdr:rowOff>11906</xdr:rowOff>
    </xdr:from>
    <xdr:to>
      <xdr:col>30</xdr:col>
      <xdr:colOff>0</xdr:colOff>
      <xdr:row>42</xdr:row>
      <xdr:rowOff>250032</xdr:rowOff>
    </xdr:to>
    <xdr:sp macro="" textlink="">
      <xdr:nvSpPr>
        <xdr:cNvPr id="61" name="Rectangle 60"/>
        <xdr:cNvSpPr/>
      </xdr:nvSpPr>
      <xdr:spPr>
        <a:xfrm>
          <a:off x="14642307" y="11060906"/>
          <a:ext cx="3645693" cy="7905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bn-BD" sz="1400">
            <a:latin typeface="Nikosh" pitchFamily="2" charset="0"/>
            <a:cs typeface="Nikosh" pitchFamily="2" charset="0"/>
          </a:endParaRP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ম্যানেজার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বাংলাদেশ ব্যাংক/সোনালী ব্যাংক লিমিটেড </a:t>
          </a:r>
        </a:p>
      </xdr:txBody>
    </xdr:sp>
    <xdr:clientData/>
  </xdr:twoCellAnchor>
  <xdr:twoCellAnchor>
    <xdr:from>
      <xdr:col>19</xdr:col>
      <xdr:colOff>135732</xdr:colOff>
      <xdr:row>11</xdr:row>
      <xdr:rowOff>30957</xdr:rowOff>
    </xdr:from>
    <xdr:to>
      <xdr:col>19</xdr:col>
      <xdr:colOff>602457</xdr:colOff>
      <xdr:row>11</xdr:row>
      <xdr:rowOff>269082</xdr:rowOff>
    </xdr:to>
    <xdr:sp macro="" textlink="">
      <xdr:nvSpPr>
        <xdr:cNvPr id="62" name="Rectangle 61"/>
        <xdr:cNvSpPr/>
      </xdr:nvSpPr>
      <xdr:spPr>
        <a:xfrm>
          <a:off x="117181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৬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18</xdr:col>
      <xdr:colOff>183357</xdr:colOff>
      <xdr:row>11</xdr:row>
      <xdr:rowOff>30957</xdr:rowOff>
    </xdr:from>
    <xdr:to>
      <xdr:col>19</xdr:col>
      <xdr:colOff>40482</xdr:colOff>
      <xdr:row>11</xdr:row>
      <xdr:rowOff>269082</xdr:rowOff>
    </xdr:to>
    <xdr:sp macro="" textlink="">
      <xdr:nvSpPr>
        <xdr:cNvPr id="63" name="Rectangle 62"/>
        <xdr:cNvSpPr/>
      </xdr:nvSpPr>
      <xdr:spPr>
        <a:xfrm>
          <a:off x="1115615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17</xdr:col>
      <xdr:colOff>230982</xdr:colOff>
      <xdr:row>11</xdr:row>
      <xdr:rowOff>21432</xdr:rowOff>
    </xdr:from>
    <xdr:to>
      <xdr:col>18</xdr:col>
      <xdr:colOff>88107</xdr:colOff>
      <xdr:row>11</xdr:row>
      <xdr:rowOff>259557</xdr:rowOff>
    </xdr:to>
    <xdr:sp macro="" textlink="">
      <xdr:nvSpPr>
        <xdr:cNvPr id="64" name="Rectangle 63"/>
        <xdr:cNvSpPr/>
      </xdr:nvSpPr>
      <xdr:spPr>
        <a:xfrm>
          <a:off x="10594182" y="3059907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16</xdr:col>
      <xdr:colOff>11907</xdr:colOff>
      <xdr:row>11</xdr:row>
      <xdr:rowOff>30957</xdr:rowOff>
    </xdr:from>
    <xdr:to>
      <xdr:col>16</xdr:col>
      <xdr:colOff>478632</xdr:colOff>
      <xdr:row>11</xdr:row>
      <xdr:rowOff>269082</xdr:rowOff>
    </xdr:to>
    <xdr:sp macro="" textlink="">
      <xdr:nvSpPr>
        <xdr:cNvPr id="65" name="Rectangle 64"/>
        <xdr:cNvSpPr/>
      </xdr:nvSpPr>
      <xdr:spPr>
        <a:xfrm>
          <a:off x="976550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35</xdr:col>
      <xdr:colOff>97632</xdr:colOff>
      <xdr:row>11</xdr:row>
      <xdr:rowOff>30957</xdr:rowOff>
    </xdr:from>
    <xdr:to>
      <xdr:col>35</xdr:col>
      <xdr:colOff>564357</xdr:colOff>
      <xdr:row>11</xdr:row>
      <xdr:rowOff>269082</xdr:rowOff>
    </xdr:to>
    <xdr:sp macro="" textlink="">
      <xdr:nvSpPr>
        <xdr:cNvPr id="66" name="Rectangle 65"/>
        <xdr:cNvSpPr/>
      </xdr:nvSpPr>
      <xdr:spPr>
        <a:xfrm>
          <a:off x="214336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39</xdr:col>
      <xdr:colOff>245269</xdr:colOff>
      <xdr:row>11</xdr:row>
      <xdr:rowOff>14289</xdr:rowOff>
    </xdr:from>
    <xdr:to>
      <xdr:col>40</xdr:col>
      <xdr:colOff>100013</xdr:colOff>
      <xdr:row>11</xdr:row>
      <xdr:rowOff>252414</xdr:rowOff>
    </xdr:to>
    <xdr:sp macro="" textlink="">
      <xdr:nvSpPr>
        <xdr:cNvPr id="67" name="Rectangle 66"/>
        <xdr:cNvSpPr/>
      </xdr:nvSpPr>
      <xdr:spPr>
        <a:xfrm>
          <a:off x="24019669" y="3052764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৫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38</xdr:col>
      <xdr:colOff>302419</xdr:colOff>
      <xdr:row>11</xdr:row>
      <xdr:rowOff>21432</xdr:rowOff>
    </xdr:from>
    <xdr:to>
      <xdr:col>39</xdr:col>
      <xdr:colOff>157163</xdr:colOff>
      <xdr:row>11</xdr:row>
      <xdr:rowOff>259557</xdr:rowOff>
    </xdr:to>
    <xdr:sp macro="" textlink="">
      <xdr:nvSpPr>
        <xdr:cNvPr id="68" name="Rectangle 67"/>
        <xdr:cNvSpPr/>
      </xdr:nvSpPr>
      <xdr:spPr>
        <a:xfrm>
          <a:off x="23467219" y="3059907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৬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37</xdr:col>
      <xdr:colOff>350044</xdr:colOff>
      <xdr:row>11</xdr:row>
      <xdr:rowOff>19051</xdr:rowOff>
    </xdr:from>
    <xdr:to>
      <xdr:col>38</xdr:col>
      <xdr:colOff>207169</xdr:colOff>
      <xdr:row>11</xdr:row>
      <xdr:rowOff>257176</xdr:rowOff>
    </xdr:to>
    <xdr:sp macro="" textlink="">
      <xdr:nvSpPr>
        <xdr:cNvPr id="69" name="Rectangle 68"/>
        <xdr:cNvSpPr/>
      </xdr:nvSpPr>
      <xdr:spPr>
        <a:xfrm>
          <a:off x="22905244" y="305752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36</xdr:col>
      <xdr:colOff>409577</xdr:colOff>
      <xdr:row>11</xdr:row>
      <xdr:rowOff>19050</xdr:rowOff>
    </xdr:from>
    <xdr:to>
      <xdr:col>37</xdr:col>
      <xdr:colOff>266702</xdr:colOff>
      <xdr:row>11</xdr:row>
      <xdr:rowOff>257175</xdr:rowOff>
    </xdr:to>
    <xdr:sp macro="" textlink="">
      <xdr:nvSpPr>
        <xdr:cNvPr id="70" name="Rectangle 69"/>
        <xdr:cNvSpPr/>
      </xdr:nvSpPr>
      <xdr:spPr>
        <a:xfrm>
          <a:off x="22355177" y="3057525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43</xdr:col>
      <xdr:colOff>402431</xdr:colOff>
      <xdr:row>11</xdr:row>
      <xdr:rowOff>16668</xdr:rowOff>
    </xdr:from>
    <xdr:to>
      <xdr:col>44</xdr:col>
      <xdr:colOff>259557</xdr:colOff>
      <xdr:row>11</xdr:row>
      <xdr:rowOff>254793</xdr:rowOff>
    </xdr:to>
    <xdr:sp macro="" textlink="">
      <xdr:nvSpPr>
        <xdr:cNvPr id="71" name="Rectangle 70"/>
        <xdr:cNvSpPr/>
      </xdr:nvSpPr>
      <xdr:spPr>
        <a:xfrm>
          <a:off x="26615231" y="3055143"/>
          <a:ext cx="466726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42</xdr:col>
      <xdr:colOff>483394</xdr:colOff>
      <xdr:row>11</xdr:row>
      <xdr:rowOff>23811</xdr:rowOff>
    </xdr:from>
    <xdr:to>
      <xdr:col>43</xdr:col>
      <xdr:colOff>340519</xdr:colOff>
      <xdr:row>11</xdr:row>
      <xdr:rowOff>261936</xdr:rowOff>
    </xdr:to>
    <xdr:sp macro="" textlink="">
      <xdr:nvSpPr>
        <xdr:cNvPr id="72" name="Rectangle 71"/>
        <xdr:cNvSpPr/>
      </xdr:nvSpPr>
      <xdr:spPr>
        <a:xfrm>
          <a:off x="26086594" y="306228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41</xdr:col>
      <xdr:colOff>566739</xdr:colOff>
      <xdr:row>11</xdr:row>
      <xdr:rowOff>21431</xdr:rowOff>
    </xdr:from>
    <xdr:to>
      <xdr:col>42</xdr:col>
      <xdr:colOff>423864</xdr:colOff>
      <xdr:row>11</xdr:row>
      <xdr:rowOff>259556</xdr:rowOff>
    </xdr:to>
    <xdr:sp macro="" textlink="">
      <xdr:nvSpPr>
        <xdr:cNvPr id="73" name="Rectangle 72"/>
        <xdr:cNvSpPr/>
      </xdr:nvSpPr>
      <xdr:spPr>
        <a:xfrm>
          <a:off x="25560339" y="305990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41</xdr:col>
      <xdr:colOff>35720</xdr:colOff>
      <xdr:row>11</xdr:row>
      <xdr:rowOff>28575</xdr:rowOff>
    </xdr:from>
    <xdr:to>
      <xdr:col>41</xdr:col>
      <xdr:colOff>502445</xdr:colOff>
      <xdr:row>11</xdr:row>
      <xdr:rowOff>266700</xdr:rowOff>
    </xdr:to>
    <xdr:sp macro="" textlink="">
      <xdr:nvSpPr>
        <xdr:cNvPr id="74" name="Rectangle 73"/>
        <xdr:cNvSpPr/>
      </xdr:nvSpPr>
      <xdr:spPr>
        <a:xfrm>
          <a:off x="25029320" y="3067050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37</xdr:col>
      <xdr:colOff>583407</xdr:colOff>
      <xdr:row>3</xdr:row>
      <xdr:rowOff>23812</xdr:rowOff>
    </xdr:from>
    <xdr:to>
      <xdr:col>40</xdr:col>
      <xdr:colOff>11907</xdr:colOff>
      <xdr:row>5</xdr:row>
      <xdr:rowOff>0</xdr:rowOff>
    </xdr:to>
    <xdr:sp macro="" textlink="">
      <xdr:nvSpPr>
        <xdr:cNvPr id="75" name="Rectangle 74"/>
        <xdr:cNvSpPr/>
      </xdr:nvSpPr>
      <xdr:spPr>
        <a:xfrm>
          <a:off x="23138607" y="852487"/>
          <a:ext cx="1257300" cy="5286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১ম (মূল)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40</xdr:col>
      <xdr:colOff>9527</xdr:colOff>
      <xdr:row>3</xdr:row>
      <xdr:rowOff>21432</xdr:rowOff>
    </xdr:from>
    <xdr:to>
      <xdr:col>42</xdr:col>
      <xdr:colOff>45245</xdr:colOff>
      <xdr:row>5</xdr:row>
      <xdr:rowOff>0</xdr:rowOff>
    </xdr:to>
    <xdr:sp macro="" textlink="">
      <xdr:nvSpPr>
        <xdr:cNvPr id="76" name="Rectangle 75"/>
        <xdr:cNvSpPr/>
      </xdr:nvSpPr>
      <xdr:spPr>
        <a:xfrm>
          <a:off x="24393527" y="850107"/>
          <a:ext cx="1254918" cy="5310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২য় কপি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42</xdr:col>
      <xdr:colOff>42864</xdr:colOff>
      <xdr:row>3</xdr:row>
      <xdr:rowOff>19048</xdr:rowOff>
    </xdr:from>
    <xdr:to>
      <xdr:col>44</xdr:col>
      <xdr:colOff>78583</xdr:colOff>
      <xdr:row>5</xdr:row>
      <xdr:rowOff>0</xdr:rowOff>
    </xdr:to>
    <xdr:sp macro="" textlink="">
      <xdr:nvSpPr>
        <xdr:cNvPr id="77" name="Rectangle 76"/>
        <xdr:cNvSpPr/>
      </xdr:nvSpPr>
      <xdr:spPr>
        <a:xfrm>
          <a:off x="25646064" y="847723"/>
          <a:ext cx="1254919" cy="533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৩য়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30</xdr:col>
      <xdr:colOff>11908</xdr:colOff>
      <xdr:row>12</xdr:row>
      <xdr:rowOff>83343</xdr:rowOff>
    </xdr:from>
    <xdr:to>
      <xdr:col>39</xdr:col>
      <xdr:colOff>0</xdr:colOff>
      <xdr:row>13</xdr:row>
      <xdr:rowOff>178594</xdr:rowOff>
    </xdr:to>
    <xdr:sp macro="" textlink="">
      <xdr:nvSpPr>
        <xdr:cNvPr id="78" name="Rectangle 77"/>
        <xdr:cNvSpPr/>
      </xdr:nvSpPr>
      <xdr:spPr>
        <a:xfrm>
          <a:off x="18299908" y="3398043"/>
          <a:ext cx="5474492" cy="371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জমা প্রদানকারী কর্তৃক</a:t>
          </a:r>
          <a:r>
            <a:rPr lang="bn-BD" sz="1400" baseline="0">
              <a:latin typeface="Nikosh" pitchFamily="2" charset="0"/>
              <a:cs typeface="Nikosh" pitchFamily="2" charset="0"/>
            </a:rPr>
            <a:t> পূরণ করিতে হইবে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30</xdr:col>
      <xdr:colOff>23813</xdr:colOff>
      <xdr:row>13</xdr:row>
      <xdr:rowOff>178593</xdr:rowOff>
    </xdr:from>
    <xdr:to>
      <xdr:col>31</xdr:col>
      <xdr:colOff>654845</xdr:colOff>
      <xdr:row>18</xdr:row>
      <xdr:rowOff>11906</xdr:rowOff>
    </xdr:to>
    <xdr:sp macro="" textlink="">
      <xdr:nvSpPr>
        <xdr:cNvPr id="79" name="Rectangle 78"/>
        <xdr:cNvSpPr/>
      </xdr:nvSpPr>
      <xdr:spPr>
        <a:xfrm>
          <a:off x="18311813" y="3769518"/>
          <a:ext cx="1193007" cy="12144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যাহার মারফত প্রদত্ত হইল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তাহার নাম ও ঠিকানা ।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31</xdr:col>
      <xdr:colOff>640558</xdr:colOff>
      <xdr:row>13</xdr:row>
      <xdr:rowOff>176213</xdr:rowOff>
    </xdr:from>
    <xdr:to>
      <xdr:col>33</xdr:col>
      <xdr:colOff>583406</xdr:colOff>
      <xdr:row>18</xdr:row>
      <xdr:rowOff>-1</xdr:rowOff>
    </xdr:to>
    <xdr:sp macro="" textlink="">
      <xdr:nvSpPr>
        <xdr:cNvPr id="80" name="Rectangle 79"/>
        <xdr:cNvSpPr/>
      </xdr:nvSpPr>
      <xdr:spPr>
        <a:xfrm>
          <a:off x="19509583" y="3767138"/>
          <a:ext cx="1190623" cy="12049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যে ব্যাক্তির</a:t>
          </a:r>
          <a:r>
            <a:rPr lang="bn-BD" sz="1400" baseline="0">
              <a:latin typeface="Nikosh" pitchFamily="2" charset="0"/>
              <a:cs typeface="Nikosh" pitchFamily="2" charset="0"/>
            </a:rPr>
            <a:t> /প্রতিষ্ঠানের পক্ষ হইতে টাকা প্রদত্ত হইল তাহার নাম, পদবী ও ঠিকানা।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33</xdr:col>
      <xdr:colOff>583406</xdr:colOff>
      <xdr:row>13</xdr:row>
      <xdr:rowOff>178595</xdr:rowOff>
    </xdr:from>
    <xdr:to>
      <xdr:col>36</xdr:col>
      <xdr:colOff>250031</xdr:colOff>
      <xdr:row>18</xdr:row>
      <xdr:rowOff>0</xdr:rowOff>
    </xdr:to>
    <xdr:sp macro="" textlink="">
      <xdr:nvSpPr>
        <xdr:cNvPr id="81" name="Rectangle 80"/>
        <xdr:cNvSpPr/>
      </xdr:nvSpPr>
      <xdr:spPr>
        <a:xfrm>
          <a:off x="20700206" y="3769520"/>
          <a:ext cx="1495425" cy="12025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কি বাবদ জমা দেওয়া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হইল তাহার বিবরণ ।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36</xdr:col>
      <xdr:colOff>233366</xdr:colOff>
      <xdr:row>13</xdr:row>
      <xdr:rowOff>178595</xdr:rowOff>
    </xdr:from>
    <xdr:to>
      <xdr:col>39</xdr:col>
      <xdr:colOff>0</xdr:colOff>
      <xdr:row>18</xdr:row>
      <xdr:rowOff>11906</xdr:rowOff>
    </xdr:to>
    <xdr:sp macro="" textlink="">
      <xdr:nvSpPr>
        <xdr:cNvPr id="82" name="Rectangle 81"/>
        <xdr:cNvSpPr/>
      </xdr:nvSpPr>
      <xdr:spPr>
        <a:xfrm>
          <a:off x="22178966" y="3769520"/>
          <a:ext cx="1595434" cy="12144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মুদ্রা ও নোটের বিবরণ/</a:t>
          </a:r>
          <a:r>
            <a:rPr lang="bn-BD" sz="1400" baseline="0">
              <a:latin typeface="Nikosh" pitchFamily="2" charset="0"/>
              <a:cs typeface="Nikosh" pitchFamily="2" charset="0"/>
            </a:rPr>
            <a:t> ড্রাফট, পে-অর্ডার ও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চেকের বিবরণ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39</xdr:col>
      <xdr:colOff>0</xdr:colOff>
      <xdr:row>12</xdr:row>
      <xdr:rowOff>83345</xdr:rowOff>
    </xdr:from>
    <xdr:to>
      <xdr:col>42</xdr:col>
      <xdr:colOff>11905</xdr:colOff>
      <xdr:row>15</xdr:row>
      <xdr:rowOff>166687</xdr:rowOff>
    </xdr:to>
    <xdr:sp macro="" textlink="">
      <xdr:nvSpPr>
        <xdr:cNvPr id="83" name="Rectangle 82"/>
        <xdr:cNvSpPr/>
      </xdr:nvSpPr>
      <xdr:spPr>
        <a:xfrm>
          <a:off x="23774400" y="3398045"/>
          <a:ext cx="1840705" cy="9120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টাকার অংক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41</xdr:col>
      <xdr:colOff>595311</xdr:colOff>
      <xdr:row>12</xdr:row>
      <xdr:rowOff>78581</xdr:rowOff>
    </xdr:from>
    <xdr:to>
      <xdr:col>45</xdr:col>
      <xdr:colOff>11905</xdr:colOff>
      <xdr:row>18</xdr:row>
      <xdr:rowOff>0</xdr:rowOff>
    </xdr:to>
    <xdr:sp macro="" textlink="">
      <xdr:nvSpPr>
        <xdr:cNvPr id="84" name="Rectangle 83"/>
        <xdr:cNvSpPr/>
      </xdr:nvSpPr>
      <xdr:spPr>
        <a:xfrm>
          <a:off x="25588911" y="3393281"/>
          <a:ext cx="1854994" cy="15787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বিভাগের নাম এবং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চালানের পৃষ্ঠাংকনকারী কর্মকর্তার নাম, পদবী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ও দপ্তর ।*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39</xdr:col>
      <xdr:colOff>11906</xdr:colOff>
      <xdr:row>15</xdr:row>
      <xdr:rowOff>166687</xdr:rowOff>
    </xdr:from>
    <xdr:to>
      <xdr:col>41</xdr:col>
      <xdr:colOff>35719</xdr:colOff>
      <xdr:row>18</xdr:row>
      <xdr:rowOff>-1</xdr:rowOff>
    </xdr:to>
    <xdr:sp macro="" textlink="">
      <xdr:nvSpPr>
        <xdr:cNvPr id="85" name="Rectangle 84"/>
        <xdr:cNvSpPr/>
      </xdr:nvSpPr>
      <xdr:spPr>
        <a:xfrm>
          <a:off x="23786306" y="4310062"/>
          <a:ext cx="1243013" cy="66198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41</xdr:col>
      <xdr:colOff>11907</xdr:colOff>
      <xdr:row>15</xdr:row>
      <xdr:rowOff>164307</xdr:rowOff>
    </xdr:from>
    <xdr:to>
      <xdr:col>41</xdr:col>
      <xdr:colOff>595313</xdr:colOff>
      <xdr:row>18</xdr:row>
      <xdr:rowOff>-1</xdr:rowOff>
    </xdr:to>
    <xdr:sp macro="" textlink="">
      <xdr:nvSpPr>
        <xdr:cNvPr id="86" name="Rectangle 85"/>
        <xdr:cNvSpPr/>
      </xdr:nvSpPr>
      <xdr:spPr>
        <a:xfrm>
          <a:off x="25005507" y="4307682"/>
          <a:ext cx="583406" cy="6643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পয়সা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30</xdr:col>
      <xdr:colOff>23814</xdr:colOff>
      <xdr:row>18</xdr:row>
      <xdr:rowOff>11906</xdr:rowOff>
    </xdr:from>
    <xdr:to>
      <xdr:col>31</xdr:col>
      <xdr:colOff>652464</xdr:colOff>
      <xdr:row>40</xdr:row>
      <xdr:rowOff>23811</xdr:rowOff>
    </xdr:to>
    <xdr:sp macro="" textlink="">
      <xdr:nvSpPr>
        <xdr:cNvPr id="87" name="Rectangle 86"/>
        <xdr:cNvSpPr/>
      </xdr:nvSpPr>
      <xdr:spPr>
        <a:xfrm>
          <a:off x="18311814" y="4983956"/>
          <a:ext cx="1190625" cy="60888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 অফিস সহায়ক, সাব-রেজিস্ট্রারের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31</xdr:col>
      <xdr:colOff>638177</xdr:colOff>
      <xdr:row>18</xdr:row>
      <xdr:rowOff>0</xdr:rowOff>
    </xdr:from>
    <xdr:to>
      <xdr:col>33</xdr:col>
      <xdr:colOff>581025</xdr:colOff>
      <xdr:row>40</xdr:row>
      <xdr:rowOff>23812</xdr:rowOff>
    </xdr:to>
    <xdr:sp macro="" textlink="">
      <xdr:nvSpPr>
        <xdr:cNvPr id="88" name="Rectangle 87"/>
        <xdr:cNvSpPr/>
      </xdr:nvSpPr>
      <xdr:spPr>
        <a:xfrm>
          <a:off x="19507202" y="4972050"/>
          <a:ext cx="1190623" cy="61007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সাব-রেজিস্ট্রারের কার্যালয়,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33</xdr:col>
      <xdr:colOff>583406</xdr:colOff>
      <xdr:row>18</xdr:row>
      <xdr:rowOff>0</xdr:rowOff>
    </xdr:from>
    <xdr:to>
      <xdr:col>36</xdr:col>
      <xdr:colOff>250031</xdr:colOff>
      <xdr:row>40</xdr:row>
      <xdr:rowOff>19049</xdr:rowOff>
    </xdr:to>
    <xdr:sp macro="" textlink="">
      <xdr:nvSpPr>
        <xdr:cNvPr id="89" name="Rectangle 88"/>
        <xdr:cNvSpPr/>
      </xdr:nvSpPr>
      <xdr:spPr>
        <a:xfrm>
          <a:off x="20700206" y="4972050"/>
          <a:ext cx="1495425" cy="60959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উৎস আয়কর-কোম্পানী ব্যতীত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36</xdr:col>
      <xdr:colOff>242891</xdr:colOff>
      <xdr:row>18</xdr:row>
      <xdr:rowOff>0</xdr:rowOff>
    </xdr:from>
    <xdr:to>
      <xdr:col>39</xdr:col>
      <xdr:colOff>11907</xdr:colOff>
      <xdr:row>37</xdr:row>
      <xdr:rowOff>0</xdr:rowOff>
    </xdr:to>
    <xdr:sp macro="" textlink="">
      <xdr:nvSpPr>
        <xdr:cNvPr id="90" name="Rectangle 89"/>
        <xdr:cNvSpPr/>
      </xdr:nvSpPr>
      <xdr:spPr>
        <a:xfrm>
          <a:off x="22188491" y="4972050"/>
          <a:ext cx="1597816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পে-অর্ডারের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r>
            <a:rPr lang="bn-BD" sz="1400">
              <a:latin typeface="Nikosh" pitchFamily="2" charset="0"/>
              <a:cs typeface="Nikosh" pitchFamily="2" charset="0"/>
            </a:rPr>
            <a:t>বিবরণ সংযুক্ত পৃষ্ঠায়</a:t>
          </a:r>
          <a:r>
            <a:rPr lang="bn-BD" sz="1400" baseline="0">
              <a:latin typeface="Nikosh" pitchFamily="2" charset="0"/>
              <a:cs typeface="Nikosh" pitchFamily="2" charset="0"/>
            </a:rPr>
            <a:t> দ্রষ্টব্য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45</xdr:col>
      <xdr:colOff>11906</xdr:colOff>
      <xdr:row>37</xdr:row>
      <xdr:rowOff>0</xdr:rowOff>
    </xdr:to>
    <xdr:sp macro="" textlink="">
      <xdr:nvSpPr>
        <xdr:cNvPr id="91" name="Rectangle 90"/>
        <xdr:cNvSpPr/>
      </xdr:nvSpPr>
      <xdr:spPr>
        <a:xfrm>
          <a:off x="25603200" y="4972050"/>
          <a:ext cx="1840706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সাব-রেজিস্ট্রারের কার্যালয়,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</a:p>
        <a:p>
          <a:pPr algn="ctr"/>
          <a:endParaRPr lang="bn-BD" sz="1400" baseline="0">
            <a:latin typeface="Nikosh" pitchFamily="2" charset="0"/>
            <a:cs typeface="Nikosh" pitchFamily="2" charset="0"/>
          </a:endParaRPr>
        </a:p>
        <a:p>
          <a:pPr algn="ctr"/>
          <a:endParaRPr lang="bn-BD" sz="1400" baseline="0">
            <a:latin typeface="Nikosh" pitchFamily="2" charset="0"/>
            <a:cs typeface="Nikosh" pitchFamily="2" charset="0"/>
          </a:endParaRPr>
        </a:p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36</xdr:col>
      <xdr:colOff>242891</xdr:colOff>
      <xdr:row>36</xdr:row>
      <xdr:rowOff>190500</xdr:rowOff>
    </xdr:from>
    <xdr:to>
      <xdr:col>39</xdr:col>
      <xdr:colOff>11907</xdr:colOff>
      <xdr:row>40</xdr:row>
      <xdr:rowOff>23812</xdr:rowOff>
    </xdr:to>
    <xdr:sp macro="" textlink="">
      <xdr:nvSpPr>
        <xdr:cNvPr id="92" name="Rectangle 91"/>
        <xdr:cNvSpPr/>
      </xdr:nvSpPr>
      <xdr:spPr>
        <a:xfrm>
          <a:off x="22188491" y="10134600"/>
          <a:ext cx="1597816" cy="9382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              মোট টাকা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39</xdr:col>
      <xdr:colOff>11907</xdr:colOff>
      <xdr:row>40</xdr:row>
      <xdr:rowOff>11906</xdr:rowOff>
    </xdr:from>
    <xdr:to>
      <xdr:col>45</xdr:col>
      <xdr:colOff>0</xdr:colOff>
      <xdr:row>42</xdr:row>
      <xdr:rowOff>250032</xdr:rowOff>
    </xdr:to>
    <xdr:sp macro="" textlink="">
      <xdr:nvSpPr>
        <xdr:cNvPr id="93" name="Rectangle 92"/>
        <xdr:cNvSpPr/>
      </xdr:nvSpPr>
      <xdr:spPr>
        <a:xfrm>
          <a:off x="23786307" y="11060906"/>
          <a:ext cx="3645693" cy="7905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bn-BD" sz="1400">
            <a:latin typeface="Nikosh" pitchFamily="2" charset="0"/>
            <a:cs typeface="Nikosh" pitchFamily="2" charset="0"/>
          </a:endParaRP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ম্যানেজার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বাংলাদেশ ব্যাংক/সোনালী ব্যাংক লিমিটেড </a:t>
          </a:r>
        </a:p>
      </xdr:txBody>
    </xdr:sp>
    <xdr:clientData/>
  </xdr:twoCellAnchor>
  <xdr:twoCellAnchor>
    <xdr:from>
      <xdr:col>34</xdr:col>
      <xdr:colOff>135732</xdr:colOff>
      <xdr:row>11</xdr:row>
      <xdr:rowOff>30957</xdr:rowOff>
    </xdr:from>
    <xdr:to>
      <xdr:col>34</xdr:col>
      <xdr:colOff>602457</xdr:colOff>
      <xdr:row>11</xdr:row>
      <xdr:rowOff>269082</xdr:rowOff>
    </xdr:to>
    <xdr:sp macro="" textlink="">
      <xdr:nvSpPr>
        <xdr:cNvPr id="94" name="Rectangle 93"/>
        <xdr:cNvSpPr/>
      </xdr:nvSpPr>
      <xdr:spPr>
        <a:xfrm>
          <a:off x="208621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৪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33</xdr:col>
      <xdr:colOff>183357</xdr:colOff>
      <xdr:row>11</xdr:row>
      <xdr:rowOff>30957</xdr:rowOff>
    </xdr:from>
    <xdr:to>
      <xdr:col>34</xdr:col>
      <xdr:colOff>40482</xdr:colOff>
      <xdr:row>11</xdr:row>
      <xdr:rowOff>269082</xdr:rowOff>
    </xdr:to>
    <xdr:sp macro="" textlink="">
      <xdr:nvSpPr>
        <xdr:cNvPr id="95" name="Rectangle 94"/>
        <xdr:cNvSpPr/>
      </xdr:nvSpPr>
      <xdr:spPr>
        <a:xfrm>
          <a:off x="2030015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32</xdr:col>
      <xdr:colOff>230982</xdr:colOff>
      <xdr:row>11</xdr:row>
      <xdr:rowOff>21432</xdr:rowOff>
    </xdr:from>
    <xdr:to>
      <xdr:col>33</xdr:col>
      <xdr:colOff>88107</xdr:colOff>
      <xdr:row>11</xdr:row>
      <xdr:rowOff>259557</xdr:rowOff>
    </xdr:to>
    <xdr:sp macro="" textlink="">
      <xdr:nvSpPr>
        <xdr:cNvPr id="96" name="Rectangle 95"/>
        <xdr:cNvSpPr/>
      </xdr:nvSpPr>
      <xdr:spPr>
        <a:xfrm>
          <a:off x="19738182" y="3059907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31</xdr:col>
      <xdr:colOff>11907</xdr:colOff>
      <xdr:row>11</xdr:row>
      <xdr:rowOff>30957</xdr:rowOff>
    </xdr:from>
    <xdr:to>
      <xdr:col>31</xdr:col>
      <xdr:colOff>478632</xdr:colOff>
      <xdr:row>11</xdr:row>
      <xdr:rowOff>269082</xdr:rowOff>
    </xdr:to>
    <xdr:sp macro="" textlink="">
      <xdr:nvSpPr>
        <xdr:cNvPr id="97" name="Rectangle 96"/>
        <xdr:cNvSpPr/>
      </xdr:nvSpPr>
      <xdr:spPr>
        <a:xfrm>
          <a:off x="1890950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50</xdr:col>
      <xdr:colOff>97632</xdr:colOff>
      <xdr:row>11</xdr:row>
      <xdr:rowOff>30957</xdr:rowOff>
    </xdr:from>
    <xdr:to>
      <xdr:col>50</xdr:col>
      <xdr:colOff>564357</xdr:colOff>
      <xdr:row>11</xdr:row>
      <xdr:rowOff>269082</xdr:rowOff>
    </xdr:to>
    <xdr:sp macro="" textlink="">
      <xdr:nvSpPr>
        <xdr:cNvPr id="98" name="Rectangle 97"/>
        <xdr:cNvSpPr/>
      </xdr:nvSpPr>
      <xdr:spPr>
        <a:xfrm>
          <a:off x="305776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54</xdr:col>
      <xdr:colOff>245269</xdr:colOff>
      <xdr:row>11</xdr:row>
      <xdr:rowOff>14289</xdr:rowOff>
    </xdr:from>
    <xdr:to>
      <xdr:col>55</xdr:col>
      <xdr:colOff>100013</xdr:colOff>
      <xdr:row>11</xdr:row>
      <xdr:rowOff>252414</xdr:rowOff>
    </xdr:to>
    <xdr:sp macro="" textlink="">
      <xdr:nvSpPr>
        <xdr:cNvPr id="99" name="Rectangle 98"/>
        <xdr:cNvSpPr/>
      </xdr:nvSpPr>
      <xdr:spPr>
        <a:xfrm>
          <a:off x="33163669" y="3052764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53</xdr:col>
      <xdr:colOff>302419</xdr:colOff>
      <xdr:row>11</xdr:row>
      <xdr:rowOff>21432</xdr:rowOff>
    </xdr:from>
    <xdr:to>
      <xdr:col>54</xdr:col>
      <xdr:colOff>157163</xdr:colOff>
      <xdr:row>11</xdr:row>
      <xdr:rowOff>259557</xdr:rowOff>
    </xdr:to>
    <xdr:sp macro="" textlink="">
      <xdr:nvSpPr>
        <xdr:cNvPr id="100" name="Rectangle 99"/>
        <xdr:cNvSpPr/>
      </xdr:nvSpPr>
      <xdr:spPr>
        <a:xfrm>
          <a:off x="32611219" y="3059907"/>
          <a:ext cx="464344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52</xdr:col>
      <xdr:colOff>350044</xdr:colOff>
      <xdr:row>11</xdr:row>
      <xdr:rowOff>19051</xdr:rowOff>
    </xdr:from>
    <xdr:to>
      <xdr:col>53</xdr:col>
      <xdr:colOff>207169</xdr:colOff>
      <xdr:row>11</xdr:row>
      <xdr:rowOff>257176</xdr:rowOff>
    </xdr:to>
    <xdr:sp macro="" textlink="">
      <xdr:nvSpPr>
        <xdr:cNvPr id="101" name="Rectangle 100"/>
        <xdr:cNvSpPr/>
      </xdr:nvSpPr>
      <xdr:spPr>
        <a:xfrm>
          <a:off x="32049244" y="305752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51</xdr:col>
      <xdr:colOff>409577</xdr:colOff>
      <xdr:row>11</xdr:row>
      <xdr:rowOff>19050</xdr:rowOff>
    </xdr:from>
    <xdr:to>
      <xdr:col>52</xdr:col>
      <xdr:colOff>266702</xdr:colOff>
      <xdr:row>11</xdr:row>
      <xdr:rowOff>257175</xdr:rowOff>
    </xdr:to>
    <xdr:sp macro="" textlink="">
      <xdr:nvSpPr>
        <xdr:cNvPr id="102" name="Rectangle 101"/>
        <xdr:cNvSpPr/>
      </xdr:nvSpPr>
      <xdr:spPr>
        <a:xfrm>
          <a:off x="31499177" y="3057525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58</xdr:col>
      <xdr:colOff>402431</xdr:colOff>
      <xdr:row>11</xdr:row>
      <xdr:rowOff>16668</xdr:rowOff>
    </xdr:from>
    <xdr:to>
      <xdr:col>59</xdr:col>
      <xdr:colOff>259557</xdr:colOff>
      <xdr:row>11</xdr:row>
      <xdr:rowOff>254793</xdr:rowOff>
    </xdr:to>
    <xdr:sp macro="" textlink="">
      <xdr:nvSpPr>
        <xdr:cNvPr id="103" name="Rectangle 102"/>
        <xdr:cNvSpPr/>
      </xdr:nvSpPr>
      <xdr:spPr>
        <a:xfrm>
          <a:off x="35759231" y="3055143"/>
          <a:ext cx="466726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57</xdr:col>
      <xdr:colOff>483394</xdr:colOff>
      <xdr:row>11</xdr:row>
      <xdr:rowOff>23811</xdr:rowOff>
    </xdr:from>
    <xdr:to>
      <xdr:col>58</xdr:col>
      <xdr:colOff>340519</xdr:colOff>
      <xdr:row>11</xdr:row>
      <xdr:rowOff>261936</xdr:rowOff>
    </xdr:to>
    <xdr:sp macro="" textlink="">
      <xdr:nvSpPr>
        <xdr:cNvPr id="104" name="Rectangle 103"/>
        <xdr:cNvSpPr/>
      </xdr:nvSpPr>
      <xdr:spPr>
        <a:xfrm>
          <a:off x="35230594" y="306228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56</xdr:col>
      <xdr:colOff>566739</xdr:colOff>
      <xdr:row>11</xdr:row>
      <xdr:rowOff>21431</xdr:rowOff>
    </xdr:from>
    <xdr:to>
      <xdr:col>57</xdr:col>
      <xdr:colOff>423864</xdr:colOff>
      <xdr:row>11</xdr:row>
      <xdr:rowOff>259556</xdr:rowOff>
    </xdr:to>
    <xdr:sp macro="" textlink="">
      <xdr:nvSpPr>
        <xdr:cNvPr id="105" name="Rectangle 104"/>
        <xdr:cNvSpPr/>
      </xdr:nvSpPr>
      <xdr:spPr>
        <a:xfrm>
          <a:off x="34704339" y="3059906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৩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56</xdr:col>
      <xdr:colOff>35720</xdr:colOff>
      <xdr:row>11</xdr:row>
      <xdr:rowOff>28575</xdr:rowOff>
    </xdr:from>
    <xdr:to>
      <xdr:col>56</xdr:col>
      <xdr:colOff>502445</xdr:colOff>
      <xdr:row>11</xdr:row>
      <xdr:rowOff>266700</xdr:rowOff>
    </xdr:to>
    <xdr:sp macro="" textlink="">
      <xdr:nvSpPr>
        <xdr:cNvPr id="106" name="Rectangle 105"/>
        <xdr:cNvSpPr/>
      </xdr:nvSpPr>
      <xdr:spPr>
        <a:xfrm>
          <a:off x="34173320" y="3067050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52</xdr:col>
      <xdr:colOff>583407</xdr:colOff>
      <xdr:row>3</xdr:row>
      <xdr:rowOff>23812</xdr:rowOff>
    </xdr:from>
    <xdr:to>
      <xdr:col>55</xdr:col>
      <xdr:colOff>11907</xdr:colOff>
      <xdr:row>5</xdr:row>
      <xdr:rowOff>0</xdr:rowOff>
    </xdr:to>
    <xdr:sp macro="" textlink="">
      <xdr:nvSpPr>
        <xdr:cNvPr id="107" name="Rectangle 106"/>
        <xdr:cNvSpPr/>
      </xdr:nvSpPr>
      <xdr:spPr>
        <a:xfrm>
          <a:off x="32282607" y="852487"/>
          <a:ext cx="1257300" cy="5286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১ম (মূল)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55</xdr:col>
      <xdr:colOff>9527</xdr:colOff>
      <xdr:row>3</xdr:row>
      <xdr:rowOff>21432</xdr:rowOff>
    </xdr:from>
    <xdr:to>
      <xdr:col>57</xdr:col>
      <xdr:colOff>45245</xdr:colOff>
      <xdr:row>5</xdr:row>
      <xdr:rowOff>0</xdr:rowOff>
    </xdr:to>
    <xdr:sp macro="" textlink="">
      <xdr:nvSpPr>
        <xdr:cNvPr id="108" name="Rectangle 107"/>
        <xdr:cNvSpPr/>
      </xdr:nvSpPr>
      <xdr:spPr>
        <a:xfrm>
          <a:off x="33537527" y="850107"/>
          <a:ext cx="1254918" cy="5310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২য় কপি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57</xdr:col>
      <xdr:colOff>42864</xdr:colOff>
      <xdr:row>3</xdr:row>
      <xdr:rowOff>19048</xdr:rowOff>
    </xdr:from>
    <xdr:to>
      <xdr:col>59</xdr:col>
      <xdr:colOff>78583</xdr:colOff>
      <xdr:row>5</xdr:row>
      <xdr:rowOff>0</xdr:rowOff>
    </xdr:to>
    <xdr:sp macro="" textlink="">
      <xdr:nvSpPr>
        <xdr:cNvPr id="109" name="Rectangle 108"/>
        <xdr:cNvSpPr/>
      </xdr:nvSpPr>
      <xdr:spPr>
        <a:xfrm>
          <a:off x="34790064" y="847723"/>
          <a:ext cx="1254919" cy="533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৩য় কপি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45</xdr:col>
      <xdr:colOff>11908</xdr:colOff>
      <xdr:row>12</xdr:row>
      <xdr:rowOff>83343</xdr:rowOff>
    </xdr:from>
    <xdr:to>
      <xdr:col>54</xdr:col>
      <xdr:colOff>0</xdr:colOff>
      <xdr:row>13</xdr:row>
      <xdr:rowOff>178594</xdr:rowOff>
    </xdr:to>
    <xdr:sp macro="" textlink="">
      <xdr:nvSpPr>
        <xdr:cNvPr id="110" name="Rectangle 109"/>
        <xdr:cNvSpPr/>
      </xdr:nvSpPr>
      <xdr:spPr>
        <a:xfrm>
          <a:off x="27443908" y="3398043"/>
          <a:ext cx="5474492" cy="371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জমা প্রদানকারী কর্তৃক</a:t>
          </a:r>
          <a:r>
            <a:rPr lang="bn-BD" sz="1400" baseline="0">
              <a:latin typeface="Nikosh" pitchFamily="2" charset="0"/>
              <a:cs typeface="Nikosh" pitchFamily="2" charset="0"/>
            </a:rPr>
            <a:t> পূরণ করিতে হইবে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45</xdr:col>
      <xdr:colOff>23813</xdr:colOff>
      <xdr:row>13</xdr:row>
      <xdr:rowOff>178593</xdr:rowOff>
    </xdr:from>
    <xdr:to>
      <xdr:col>46</xdr:col>
      <xdr:colOff>654845</xdr:colOff>
      <xdr:row>18</xdr:row>
      <xdr:rowOff>11906</xdr:rowOff>
    </xdr:to>
    <xdr:sp macro="" textlink="">
      <xdr:nvSpPr>
        <xdr:cNvPr id="111" name="Rectangle 110"/>
        <xdr:cNvSpPr/>
      </xdr:nvSpPr>
      <xdr:spPr>
        <a:xfrm>
          <a:off x="27455813" y="3769518"/>
          <a:ext cx="1193007" cy="12144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যাহার মারফত প্রদত্ত হইল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তাহার নাম ও ঠিকানা ।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46</xdr:col>
      <xdr:colOff>640558</xdr:colOff>
      <xdr:row>13</xdr:row>
      <xdr:rowOff>176213</xdr:rowOff>
    </xdr:from>
    <xdr:to>
      <xdr:col>48</xdr:col>
      <xdr:colOff>583406</xdr:colOff>
      <xdr:row>18</xdr:row>
      <xdr:rowOff>-1</xdr:rowOff>
    </xdr:to>
    <xdr:sp macro="" textlink="">
      <xdr:nvSpPr>
        <xdr:cNvPr id="112" name="Rectangle 111"/>
        <xdr:cNvSpPr/>
      </xdr:nvSpPr>
      <xdr:spPr>
        <a:xfrm>
          <a:off x="28653583" y="3767138"/>
          <a:ext cx="1190623" cy="12049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যে ব্যাক্তির</a:t>
          </a:r>
          <a:r>
            <a:rPr lang="bn-BD" sz="1400" baseline="0">
              <a:latin typeface="Nikosh" pitchFamily="2" charset="0"/>
              <a:cs typeface="Nikosh" pitchFamily="2" charset="0"/>
            </a:rPr>
            <a:t> /প্রতিষ্ঠানের পক্ষ হইতে টাকা প্রদত্ত হইল তাহার নাম, পদবী ও ঠিকানা।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48</xdr:col>
      <xdr:colOff>583406</xdr:colOff>
      <xdr:row>13</xdr:row>
      <xdr:rowOff>178595</xdr:rowOff>
    </xdr:from>
    <xdr:to>
      <xdr:col>51</xdr:col>
      <xdr:colOff>250031</xdr:colOff>
      <xdr:row>18</xdr:row>
      <xdr:rowOff>0</xdr:rowOff>
    </xdr:to>
    <xdr:sp macro="" textlink="">
      <xdr:nvSpPr>
        <xdr:cNvPr id="113" name="Rectangle 112"/>
        <xdr:cNvSpPr/>
      </xdr:nvSpPr>
      <xdr:spPr>
        <a:xfrm>
          <a:off x="29844206" y="3769520"/>
          <a:ext cx="1495425" cy="120253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কি বাবদ জমা দেওয়া </a:t>
          </a: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হইল তাহার বিবরণ ।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51</xdr:col>
      <xdr:colOff>233366</xdr:colOff>
      <xdr:row>13</xdr:row>
      <xdr:rowOff>178595</xdr:rowOff>
    </xdr:from>
    <xdr:to>
      <xdr:col>54</xdr:col>
      <xdr:colOff>0</xdr:colOff>
      <xdr:row>18</xdr:row>
      <xdr:rowOff>11906</xdr:rowOff>
    </xdr:to>
    <xdr:sp macro="" textlink="">
      <xdr:nvSpPr>
        <xdr:cNvPr id="114" name="Rectangle 113"/>
        <xdr:cNvSpPr/>
      </xdr:nvSpPr>
      <xdr:spPr>
        <a:xfrm>
          <a:off x="31322966" y="3769520"/>
          <a:ext cx="1595434" cy="12144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মুদ্রা ও নোটের বিবরণ/</a:t>
          </a:r>
          <a:r>
            <a:rPr lang="bn-BD" sz="1400" baseline="0">
              <a:latin typeface="Nikosh" pitchFamily="2" charset="0"/>
              <a:cs typeface="Nikosh" pitchFamily="2" charset="0"/>
            </a:rPr>
            <a:t> ড্রাফট, পে-অর্ডার ও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চেকের বিবরণ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54</xdr:col>
      <xdr:colOff>0</xdr:colOff>
      <xdr:row>12</xdr:row>
      <xdr:rowOff>83345</xdr:rowOff>
    </xdr:from>
    <xdr:to>
      <xdr:col>57</xdr:col>
      <xdr:colOff>11905</xdr:colOff>
      <xdr:row>15</xdr:row>
      <xdr:rowOff>166687</xdr:rowOff>
    </xdr:to>
    <xdr:sp macro="" textlink="">
      <xdr:nvSpPr>
        <xdr:cNvPr id="115" name="Rectangle 114"/>
        <xdr:cNvSpPr/>
      </xdr:nvSpPr>
      <xdr:spPr>
        <a:xfrm>
          <a:off x="32918400" y="3398045"/>
          <a:ext cx="1840705" cy="9120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টাকার অংক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56</xdr:col>
      <xdr:colOff>595312</xdr:colOff>
      <xdr:row>12</xdr:row>
      <xdr:rowOff>78581</xdr:rowOff>
    </xdr:from>
    <xdr:to>
      <xdr:col>59</xdr:col>
      <xdr:colOff>535782</xdr:colOff>
      <xdr:row>18</xdr:row>
      <xdr:rowOff>0</xdr:rowOff>
    </xdr:to>
    <xdr:sp macro="" textlink="">
      <xdr:nvSpPr>
        <xdr:cNvPr id="116" name="Rectangle 115"/>
        <xdr:cNvSpPr/>
      </xdr:nvSpPr>
      <xdr:spPr>
        <a:xfrm>
          <a:off x="34732912" y="3393281"/>
          <a:ext cx="1769270" cy="15787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বিভাগের নাম এবং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চালানের পৃষ্ঠাংকনকারী কর্মকর্তার নাম, পদবী 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ও দপ্তর ।*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54</xdr:col>
      <xdr:colOff>11906</xdr:colOff>
      <xdr:row>15</xdr:row>
      <xdr:rowOff>166687</xdr:rowOff>
    </xdr:from>
    <xdr:to>
      <xdr:col>56</xdr:col>
      <xdr:colOff>35719</xdr:colOff>
      <xdr:row>18</xdr:row>
      <xdr:rowOff>-1</xdr:rowOff>
    </xdr:to>
    <xdr:sp macro="" textlink="">
      <xdr:nvSpPr>
        <xdr:cNvPr id="117" name="Rectangle 116"/>
        <xdr:cNvSpPr/>
      </xdr:nvSpPr>
      <xdr:spPr>
        <a:xfrm>
          <a:off x="32930306" y="4310062"/>
          <a:ext cx="1243013" cy="66198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টাকা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56</xdr:col>
      <xdr:colOff>11907</xdr:colOff>
      <xdr:row>15</xdr:row>
      <xdr:rowOff>164307</xdr:rowOff>
    </xdr:from>
    <xdr:to>
      <xdr:col>56</xdr:col>
      <xdr:colOff>595313</xdr:colOff>
      <xdr:row>18</xdr:row>
      <xdr:rowOff>-1</xdr:rowOff>
    </xdr:to>
    <xdr:sp macro="" textlink="">
      <xdr:nvSpPr>
        <xdr:cNvPr id="118" name="Rectangle 117"/>
        <xdr:cNvSpPr/>
      </xdr:nvSpPr>
      <xdr:spPr>
        <a:xfrm>
          <a:off x="34149507" y="4307682"/>
          <a:ext cx="583406" cy="6643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পয়সা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45</xdr:col>
      <xdr:colOff>23814</xdr:colOff>
      <xdr:row>18</xdr:row>
      <xdr:rowOff>11906</xdr:rowOff>
    </xdr:from>
    <xdr:to>
      <xdr:col>46</xdr:col>
      <xdr:colOff>652464</xdr:colOff>
      <xdr:row>40</xdr:row>
      <xdr:rowOff>23811</xdr:rowOff>
    </xdr:to>
    <xdr:sp macro="" textlink="">
      <xdr:nvSpPr>
        <xdr:cNvPr id="119" name="Rectangle 118"/>
        <xdr:cNvSpPr/>
      </xdr:nvSpPr>
      <xdr:spPr>
        <a:xfrm>
          <a:off x="27455814" y="4983956"/>
          <a:ext cx="1190625" cy="60888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অফিস সহায়ক, সাব-রেজিস্ট্রারের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46</xdr:col>
      <xdr:colOff>638177</xdr:colOff>
      <xdr:row>18</xdr:row>
      <xdr:rowOff>0</xdr:rowOff>
    </xdr:from>
    <xdr:to>
      <xdr:col>48</xdr:col>
      <xdr:colOff>581025</xdr:colOff>
      <xdr:row>40</xdr:row>
      <xdr:rowOff>23812</xdr:rowOff>
    </xdr:to>
    <xdr:sp macro="" textlink="">
      <xdr:nvSpPr>
        <xdr:cNvPr id="120" name="Rectangle 119"/>
        <xdr:cNvSpPr/>
      </xdr:nvSpPr>
      <xdr:spPr>
        <a:xfrm>
          <a:off x="28651202" y="4972050"/>
          <a:ext cx="1190623" cy="61007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</a:t>
          </a:r>
          <a:r>
            <a:rPr lang="en-US" sz="1400">
              <a:latin typeface="Nikosh" pitchFamily="2" charset="0"/>
              <a:cs typeface="Nikosh" pitchFamily="2" charset="0"/>
            </a:rPr>
            <a:t> </a:t>
          </a:r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সাব-রেজিস্ট্রারের</a:t>
          </a:r>
          <a:r>
            <a:rPr lang="bn-BD" sz="1400" baseline="0">
              <a:latin typeface="Nikosh" pitchFamily="2" charset="0"/>
              <a:cs typeface="Nikosh" pitchFamily="2" charset="0"/>
            </a:rPr>
            <a:t> কার্যালয়,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48</xdr:col>
      <xdr:colOff>583406</xdr:colOff>
      <xdr:row>18</xdr:row>
      <xdr:rowOff>0</xdr:rowOff>
    </xdr:from>
    <xdr:to>
      <xdr:col>51</xdr:col>
      <xdr:colOff>250031</xdr:colOff>
      <xdr:row>40</xdr:row>
      <xdr:rowOff>19049</xdr:rowOff>
    </xdr:to>
    <xdr:sp macro="" textlink="">
      <xdr:nvSpPr>
        <xdr:cNvPr id="121" name="Rectangle 120"/>
        <xdr:cNvSpPr/>
      </xdr:nvSpPr>
      <xdr:spPr>
        <a:xfrm>
          <a:off x="29844206" y="4972050"/>
          <a:ext cx="1495425" cy="60959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স্ট্যাম্প শুল্ক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51</xdr:col>
      <xdr:colOff>242891</xdr:colOff>
      <xdr:row>18</xdr:row>
      <xdr:rowOff>0</xdr:rowOff>
    </xdr:from>
    <xdr:to>
      <xdr:col>54</xdr:col>
      <xdr:colOff>11907</xdr:colOff>
      <xdr:row>37</xdr:row>
      <xdr:rowOff>0</xdr:rowOff>
    </xdr:to>
    <xdr:sp macro="" textlink="">
      <xdr:nvSpPr>
        <xdr:cNvPr id="122" name="Rectangle 121"/>
        <xdr:cNvSpPr/>
      </xdr:nvSpPr>
      <xdr:spPr>
        <a:xfrm>
          <a:off x="31332491" y="4972050"/>
          <a:ext cx="1597816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নগদ, মুদ্রা ও নোটের বিবরণ অপর পৃষ্ঠা</a:t>
          </a:r>
          <a:r>
            <a:rPr lang="bn-BD" sz="1400" baseline="0">
              <a:latin typeface="Nikosh" pitchFamily="2" charset="0"/>
              <a:cs typeface="Nikosh" pitchFamily="2" charset="0"/>
            </a:rPr>
            <a:t> দ্রষ্টব্য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57</xdr:col>
      <xdr:colOff>1</xdr:colOff>
      <xdr:row>18</xdr:row>
      <xdr:rowOff>0</xdr:rowOff>
    </xdr:from>
    <xdr:to>
      <xdr:col>59</xdr:col>
      <xdr:colOff>535781</xdr:colOff>
      <xdr:row>37</xdr:row>
      <xdr:rowOff>0</xdr:rowOff>
    </xdr:to>
    <xdr:sp macro="" textlink="">
      <xdr:nvSpPr>
        <xdr:cNvPr id="123" name="Rectangle 122"/>
        <xdr:cNvSpPr/>
      </xdr:nvSpPr>
      <xdr:spPr>
        <a:xfrm>
          <a:off x="34747201" y="4972050"/>
          <a:ext cx="1754980" cy="5248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সাব-রেজিস্ট্রার, সাব-রেজিস্ট্রারের কার্যালয়,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 baseline="0">
            <a:latin typeface="Nikosh" pitchFamily="2" charset="0"/>
            <a:cs typeface="Nikosh" pitchFamily="2" charset="0"/>
          </a:endParaRPr>
        </a:p>
        <a:p>
          <a:pPr algn="ctr"/>
          <a:endParaRPr lang="en-US" sz="1400" baseline="0">
            <a:latin typeface="Nikosh" pitchFamily="2" charset="0"/>
            <a:cs typeface="Nikosh" pitchFamily="2" charset="0"/>
          </a:endParaRPr>
        </a:p>
        <a:p>
          <a:pPr algn="ctr"/>
          <a:endParaRPr lang="en-US" sz="1400" baseline="0">
            <a:latin typeface="Nikosh" pitchFamily="2" charset="0"/>
            <a:cs typeface="Nikosh" pitchFamily="2" charset="0"/>
          </a:endParaRP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 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51</xdr:col>
      <xdr:colOff>242891</xdr:colOff>
      <xdr:row>36</xdr:row>
      <xdr:rowOff>190500</xdr:rowOff>
    </xdr:from>
    <xdr:to>
      <xdr:col>54</xdr:col>
      <xdr:colOff>11907</xdr:colOff>
      <xdr:row>40</xdr:row>
      <xdr:rowOff>23812</xdr:rowOff>
    </xdr:to>
    <xdr:sp macro="" textlink="">
      <xdr:nvSpPr>
        <xdr:cNvPr id="124" name="Rectangle 123"/>
        <xdr:cNvSpPr/>
      </xdr:nvSpPr>
      <xdr:spPr>
        <a:xfrm>
          <a:off x="31332491" y="10134600"/>
          <a:ext cx="1597816" cy="9382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              মোট টাকা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54</xdr:col>
      <xdr:colOff>11907</xdr:colOff>
      <xdr:row>40</xdr:row>
      <xdr:rowOff>11906</xdr:rowOff>
    </xdr:from>
    <xdr:to>
      <xdr:col>60</xdr:col>
      <xdr:colOff>0</xdr:colOff>
      <xdr:row>42</xdr:row>
      <xdr:rowOff>250032</xdr:rowOff>
    </xdr:to>
    <xdr:sp macro="" textlink="">
      <xdr:nvSpPr>
        <xdr:cNvPr id="125" name="Rectangle 124"/>
        <xdr:cNvSpPr/>
      </xdr:nvSpPr>
      <xdr:spPr>
        <a:xfrm>
          <a:off x="32930307" y="11060906"/>
          <a:ext cx="3645693" cy="7905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bn-BD" sz="1400">
            <a:latin typeface="Nikosh" pitchFamily="2" charset="0"/>
            <a:cs typeface="Nikosh" pitchFamily="2" charset="0"/>
          </a:endParaRPr>
        </a:p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ম্যানেজার</a:t>
          </a:r>
        </a:p>
        <a:p>
          <a:pPr algn="ctr"/>
          <a:r>
            <a:rPr lang="bn-BD" sz="1400" baseline="0">
              <a:latin typeface="Nikosh" pitchFamily="2" charset="0"/>
              <a:cs typeface="Nikosh" pitchFamily="2" charset="0"/>
            </a:rPr>
            <a:t>বাংলাদেশ ব্যাংক/সোনালী ব্যাংক লিমিটেড </a:t>
          </a:r>
        </a:p>
      </xdr:txBody>
    </xdr:sp>
    <xdr:clientData/>
  </xdr:twoCellAnchor>
  <xdr:twoCellAnchor>
    <xdr:from>
      <xdr:col>49</xdr:col>
      <xdr:colOff>135732</xdr:colOff>
      <xdr:row>11</xdr:row>
      <xdr:rowOff>30957</xdr:rowOff>
    </xdr:from>
    <xdr:to>
      <xdr:col>49</xdr:col>
      <xdr:colOff>602457</xdr:colOff>
      <xdr:row>11</xdr:row>
      <xdr:rowOff>269082</xdr:rowOff>
    </xdr:to>
    <xdr:sp macro="" textlink="">
      <xdr:nvSpPr>
        <xdr:cNvPr id="126" name="Rectangle 125"/>
        <xdr:cNvSpPr/>
      </xdr:nvSpPr>
      <xdr:spPr>
        <a:xfrm>
          <a:off x="30006132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০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48</xdr:col>
      <xdr:colOff>183357</xdr:colOff>
      <xdr:row>11</xdr:row>
      <xdr:rowOff>30957</xdr:rowOff>
    </xdr:from>
    <xdr:to>
      <xdr:col>49</xdr:col>
      <xdr:colOff>40482</xdr:colOff>
      <xdr:row>11</xdr:row>
      <xdr:rowOff>269082</xdr:rowOff>
    </xdr:to>
    <xdr:sp macro="" textlink="">
      <xdr:nvSpPr>
        <xdr:cNvPr id="127" name="Rectangle 126"/>
        <xdr:cNvSpPr/>
      </xdr:nvSpPr>
      <xdr:spPr>
        <a:xfrm>
          <a:off x="2944415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47</xdr:col>
      <xdr:colOff>230982</xdr:colOff>
      <xdr:row>11</xdr:row>
      <xdr:rowOff>21432</xdr:rowOff>
    </xdr:from>
    <xdr:to>
      <xdr:col>48</xdr:col>
      <xdr:colOff>88107</xdr:colOff>
      <xdr:row>11</xdr:row>
      <xdr:rowOff>259557</xdr:rowOff>
    </xdr:to>
    <xdr:sp macro="" textlink="">
      <xdr:nvSpPr>
        <xdr:cNvPr id="128" name="Rectangle 127"/>
        <xdr:cNvSpPr/>
      </xdr:nvSpPr>
      <xdr:spPr>
        <a:xfrm>
          <a:off x="28882182" y="3059907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46</xdr:col>
      <xdr:colOff>11907</xdr:colOff>
      <xdr:row>11</xdr:row>
      <xdr:rowOff>30957</xdr:rowOff>
    </xdr:from>
    <xdr:to>
      <xdr:col>46</xdr:col>
      <xdr:colOff>478632</xdr:colOff>
      <xdr:row>11</xdr:row>
      <xdr:rowOff>269082</xdr:rowOff>
    </xdr:to>
    <xdr:sp macro="" textlink="">
      <xdr:nvSpPr>
        <xdr:cNvPr id="129" name="Rectangle 128"/>
        <xdr:cNvSpPr/>
      </xdr:nvSpPr>
      <xdr:spPr>
        <a:xfrm>
          <a:off x="28053507" y="3069432"/>
          <a:ext cx="466725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১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 editAs="oneCell">
    <xdr:from>
      <xdr:col>63</xdr:col>
      <xdr:colOff>59533</xdr:colOff>
      <xdr:row>5</xdr:row>
      <xdr:rowOff>166688</xdr:rowOff>
    </xdr:from>
    <xdr:to>
      <xdr:col>63</xdr:col>
      <xdr:colOff>476250</xdr:colOff>
      <xdr:row>6</xdr:row>
      <xdr:rowOff>297088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5783" y="1527402"/>
          <a:ext cx="416717" cy="404811"/>
        </a:xfrm>
        <a:prstGeom prst="rect">
          <a:avLst/>
        </a:prstGeom>
      </xdr:spPr>
    </xdr:pic>
    <xdr:clientData/>
  </xdr:twoCellAnchor>
  <xdr:twoCellAnchor>
    <xdr:from>
      <xdr:col>67</xdr:col>
      <xdr:colOff>404813</xdr:colOff>
      <xdr:row>6</xdr:row>
      <xdr:rowOff>47624</xdr:rowOff>
    </xdr:from>
    <xdr:to>
      <xdr:col>68</xdr:col>
      <xdr:colOff>119062</xdr:colOff>
      <xdr:row>6</xdr:row>
      <xdr:rowOff>238125</xdr:rowOff>
    </xdr:to>
    <xdr:sp macro="" textlink="">
      <xdr:nvSpPr>
        <xdr:cNvPr id="131" name="Rectangle 130"/>
        <xdr:cNvSpPr/>
      </xdr:nvSpPr>
      <xdr:spPr>
        <a:xfrm>
          <a:off x="41248013" y="1704974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116682</xdr:colOff>
      <xdr:row>6</xdr:row>
      <xdr:rowOff>45242</xdr:rowOff>
    </xdr:from>
    <xdr:to>
      <xdr:col>68</xdr:col>
      <xdr:colOff>438150</xdr:colOff>
      <xdr:row>6</xdr:row>
      <xdr:rowOff>235743</xdr:rowOff>
    </xdr:to>
    <xdr:sp macro="" textlink="">
      <xdr:nvSpPr>
        <xdr:cNvPr id="132" name="Rectangle 131"/>
        <xdr:cNvSpPr/>
      </xdr:nvSpPr>
      <xdr:spPr>
        <a:xfrm>
          <a:off x="41569482" y="170259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542246</xdr:colOff>
      <xdr:row>6</xdr:row>
      <xdr:rowOff>50685</xdr:rowOff>
    </xdr:from>
    <xdr:to>
      <xdr:col>71</xdr:col>
      <xdr:colOff>256495</xdr:colOff>
      <xdr:row>6</xdr:row>
      <xdr:rowOff>241186</xdr:rowOff>
    </xdr:to>
    <xdr:sp macro="" textlink="">
      <xdr:nvSpPr>
        <xdr:cNvPr id="134" name="Rectangle 133"/>
        <xdr:cNvSpPr/>
      </xdr:nvSpPr>
      <xdr:spPr>
        <a:xfrm>
          <a:off x="43047559" y="1693748"/>
          <a:ext cx="321467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218395</xdr:colOff>
      <xdr:row>6</xdr:row>
      <xdr:rowOff>48304</xdr:rowOff>
    </xdr:from>
    <xdr:to>
      <xdr:col>70</xdr:col>
      <xdr:colOff>539863</xdr:colOff>
      <xdr:row>6</xdr:row>
      <xdr:rowOff>238805</xdr:rowOff>
    </xdr:to>
    <xdr:sp macro="" textlink="">
      <xdr:nvSpPr>
        <xdr:cNvPr id="135" name="Rectangle 134"/>
        <xdr:cNvSpPr/>
      </xdr:nvSpPr>
      <xdr:spPr>
        <a:xfrm>
          <a:off x="42723708" y="1691367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488156</xdr:colOff>
      <xdr:row>6</xdr:row>
      <xdr:rowOff>47624</xdr:rowOff>
    </xdr:from>
    <xdr:to>
      <xdr:col>70</xdr:col>
      <xdr:colOff>202406</xdr:colOff>
      <xdr:row>6</xdr:row>
      <xdr:rowOff>238125</xdr:rowOff>
    </xdr:to>
    <xdr:sp macro="" textlink="">
      <xdr:nvSpPr>
        <xdr:cNvPr id="136" name="Rectangle 135"/>
        <xdr:cNvSpPr/>
      </xdr:nvSpPr>
      <xdr:spPr>
        <a:xfrm>
          <a:off x="42550556" y="1704974"/>
          <a:ext cx="32385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152400</xdr:colOff>
      <xdr:row>6</xdr:row>
      <xdr:rowOff>45242</xdr:rowOff>
    </xdr:from>
    <xdr:to>
      <xdr:col>69</xdr:col>
      <xdr:colOff>473868</xdr:colOff>
      <xdr:row>6</xdr:row>
      <xdr:rowOff>235743</xdr:rowOff>
    </xdr:to>
    <xdr:sp macro="" textlink="">
      <xdr:nvSpPr>
        <xdr:cNvPr id="137" name="Rectangle 136"/>
        <xdr:cNvSpPr/>
      </xdr:nvSpPr>
      <xdr:spPr>
        <a:xfrm>
          <a:off x="42214800" y="170259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447675</xdr:colOff>
      <xdr:row>6</xdr:row>
      <xdr:rowOff>42862</xdr:rowOff>
    </xdr:from>
    <xdr:to>
      <xdr:col>69</xdr:col>
      <xdr:colOff>161924</xdr:colOff>
      <xdr:row>6</xdr:row>
      <xdr:rowOff>233363</xdr:rowOff>
    </xdr:to>
    <xdr:sp macro="" textlink="">
      <xdr:nvSpPr>
        <xdr:cNvPr id="138" name="Rectangle 137"/>
        <xdr:cNvSpPr/>
      </xdr:nvSpPr>
      <xdr:spPr>
        <a:xfrm>
          <a:off x="41900475" y="1700212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67</xdr:col>
      <xdr:colOff>421821</xdr:colOff>
      <xdr:row>7</xdr:row>
      <xdr:rowOff>39120</xdr:rowOff>
    </xdr:from>
    <xdr:to>
      <xdr:col>71</xdr:col>
      <xdr:colOff>595313</xdr:colOff>
      <xdr:row>7</xdr:row>
      <xdr:rowOff>250031</xdr:rowOff>
    </xdr:to>
    <xdr:sp macro="" textlink="">
      <xdr:nvSpPr>
        <xdr:cNvPr id="139" name="Rectangle 138"/>
        <xdr:cNvSpPr/>
      </xdr:nvSpPr>
      <xdr:spPr>
        <a:xfrm>
          <a:off x="41105477" y="1956026"/>
          <a:ext cx="2602367" cy="21091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চলতি হিসাব নং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65</xdr:col>
      <xdr:colOff>226218</xdr:colOff>
      <xdr:row>8</xdr:row>
      <xdr:rowOff>35717</xdr:rowOff>
    </xdr:from>
    <xdr:to>
      <xdr:col>65</xdr:col>
      <xdr:colOff>547686</xdr:colOff>
      <xdr:row>8</xdr:row>
      <xdr:rowOff>226218</xdr:rowOff>
    </xdr:to>
    <xdr:sp macro="" textlink="">
      <xdr:nvSpPr>
        <xdr:cNvPr id="140" name="Rectangle 139"/>
        <xdr:cNvSpPr/>
      </xdr:nvSpPr>
      <xdr:spPr>
        <a:xfrm>
          <a:off x="39695437" y="2226467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97972</xdr:colOff>
      <xdr:row>8</xdr:row>
      <xdr:rowOff>33338</xdr:rowOff>
    </xdr:from>
    <xdr:to>
      <xdr:col>70</xdr:col>
      <xdr:colOff>419440</xdr:colOff>
      <xdr:row>8</xdr:row>
      <xdr:rowOff>223839</xdr:rowOff>
    </xdr:to>
    <xdr:sp macro="" textlink="">
      <xdr:nvSpPr>
        <xdr:cNvPr id="141" name="Rectangle 140"/>
        <xdr:cNvSpPr/>
      </xdr:nvSpPr>
      <xdr:spPr>
        <a:xfrm>
          <a:off x="42603285" y="2224088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7143</xdr:colOff>
      <xdr:row>8</xdr:row>
      <xdr:rowOff>30954</xdr:rowOff>
    </xdr:from>
    <xdr:to>
      <xdr:col>68</xdr:col>
      <xdr:colOff>328611</xdr:colOff>
      <xdr:row>8</xdr:row>
      <xdr:rowOff>221455</xdr:rowOff>
    </xdr:to>
    <xdr:sp macro="" textlink="">
      <xdr:nvSpPr>
        <xdr:cNvPr id="142" name="Rectangle 141"/>
        <xdr:cNvSpPr/>
      </xdr:nvSpPr>
      <xdr:spPr>
        <a:xfrm>
          <a:off x="41298018" y="2221704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67</xdr:col>
      <xdr:colOff>297317</xdr:colOff>
      <xdr:row>8</xdr:row>
      <xdr:rowOff>38779</xdr:rowOff>
    </xdr:from>
    <xdr:to>
      <xdr:col>68</xdr:col>
      <xdr:colOff>11566</xdr:colOff>
      <xdr:row>8</xdr:row>
      <xdr:rowOff>229280</xdr:rowOff>
    </xdr:to>
    <xdr:sp macro="" textlink="">
      <xdr:nvSpPr>
        <xdr:cNvPr id="143" name="Rectangle 142"/>
        <xdr:cNvSpPr/>
      </xdr:nvSpPr>
      <xdr:spPr>
        <a:xfrm>
          <a:off x="41322853" y="2215922"/>
          <a:ext cx="32657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66</xdr:col>
      <xdr:colOff>585789</xdr:colOff>
      <xdr:row>8</xdr:row>
      <xdr:rowOff>36398</xdr:rowOff>
    </xdr:from>
    <xdr:to>
      <xdr:col>67</xdr:col>
      <xdr:colOff>294935</xdr:colOff>
      <xdr:row>8</xdr:row>
      <xdr:rowOff>226899</xdr:rowOff>
    </xdr:to>
    <xdr:sp macro="" textlink="">
      <xdr:nvSpPr>
        <xdr:cNvPr id="144" name="Rectangle 143"/>
        <xdr:cNvSpPr/>
      </xdr:nvSpPr>
      <xdr:spPr>
        <a:xfrm>
          <a:off x="40999003" y="2213541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65</xdr:col>
      <xdr:colOff>552109</xdr:colOff>
      <xdr:row>8</xdr:row>
      <xdr:rowOff>33336</xdr:rowOff>
    </xdr:from>
    <xdr:to>
      <xdr:col>66</xdr:col>
      <xdr:colOff>261256</xdr:colOff>
      <xdr:row>8</xdr:row>
      <xdr:rowOff>223837</xdr:rowOff>
    </xdr:to>
    <xdr:sp macro="" textlink="">
      <xdr:nvSpPr>
        <xdr:cNvPr id="146" name="Rectangle 145"/>
        <xdr:cNvSpPr/>
      </xdr:nvSpPr>
      <xdr:spPr>
        <a:xfrm>
          <a:off x="40021328" y="2224086"/>
          <a:ext cx="316366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64</xdr:col>
      <xdr:colOff>521494</xdr:colOff>
      <xdr:row>8</xdr:row>
      <xdr:rowOff>33338</xdr:rowOff>
    </xdr:from>
    <xdr:to>
      <xdr:col>65</xdr:col>
      <xdr:colOff>235743</xdr:colOff>
      <xdr:row>8</xdr:row>
      <xdr:rowOff>223839</xdr:rowOff>
    </xdr:to>
    <xdr:sp macro="" textlink="">
      <xdr:nvSpPr>
        <xdr:cNvPr id="148" name="Rectangle 147"/>
        <xdr:cNvSpPr/>
      </xdr:nvSpPr>
      <xdr:spPr>
        <a:xfrm>
          <a:off x="39383494" y="2224088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384060</xdr:colOff>
      <xdr:row>8</xdr:row>
      <xdr:rowOff>38778</xdr:rowOff>
    </xdr:from>
    <xdr:to>
      <xdr:col>70</xdr:col>
      <xdr:colOff>98309</xdr:colOff>
      <xdr:row>8</xdr:row>
      <xdr:rowOff>229279</xdr:rowOff>
    </xdr:to>
    <xdr:sp macro="" textlink="">
      <xdr:nvSpPr>
        <xdr:cNvPr id="149" name="Rectangle 148"/>
        <xdr:cNvSpPr/>
      </xdr:nvSpPr>
      <xdr:spPr>
        <a:xfrm>
          <a:off x="42282154" y="2229528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48304</xdr:colOff>
      <xdr:row>8</xdr:row>
      <xdr:rowOff>36400</xdr:rowOff>
    </xdr:from>
    <xdr:to>
      <xdr:col>69</xdr:col>
      <xdr:colOff>369772</xdr:colOff>
      <xdr:row>8</xdr:row>
      <xdr:rowOff>226901</xdr:rowOff>
    </xdr:to>
    <xdr:sp macro="" textlink="">
      <xdr:nvSpPr>
        <xdr:cNvPr id="150" name="Rectangle 149"/>
        <xdr:cNvSpPr/>
      </xdr:nvSpPr>
      <xdr:spPr>
        <a:xfrm>
          <a:off x="41946398" y="2227150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406514</xdr:colOff>
      <xdr:row>8</xdr:row>
      <xdr:rowOff>35716</xdr:rowOff>
    </xdr:from>
    <xdr:to>
      <xdr:col>71</xdr:col>
      <xdr:colOff>115661</xdr:colOff>
      <xdr:row>8</xdr:row>
      <xdr:rowOff>226217</xdr:rowOff>
    </xdr:to>
    <xdr:sp macro="" textlink="">
      <xdr:nvSpPr>
        <xdr:cNvPr id="151" name="Rectangle 150"/>
        <xdr:cNvSpPr/>
      </xdr:nvSpPr>
      <xdr:spPr>
        <a:xfrm>
          <a:off x="42911827" y="2226466"/>
          <a:ext cx="316365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329291</xdr:colOff>
      <xdr:row>8</xdr:row>
      <xdr:rowOff>33336</xdr:rowOff>
    </xdr:from>
    <xdr:to>
      <xdr:col>69</xdr:col>
      <xdr:colOff>43540</xdr:colOff>
      <xdr:row>8</xdr:row>
      <xdr:rowOff>223837</xdr:rowOff>
    </xdr:to>
    <xdr:sp macro="" textlink="">
      <xdr:nvSpPr>
        <xdr:cNvPr id="152" name="Rectangle 151"/>
        <xdr:cNvSpPr/>
      </xdr:nvSpPr>
      <xdr:spPr>
        <a:xfrm>
          <a:off x="41620166" y="2224086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 editAs="oneCell">
    <xdr:from>
      <xdr:col>63</xdr:col>
      <xdr:colOff>59533</xdr:colOff>
      <xdr:row>31</xdr:row>
      <xdr:rowOff>166689</xdr:rowOff>
    </xdr:from>
    <xdr:to>
      <xdr:col>63</xdr:col>
      <xdr:colOff>476250</xdr:colOff>
      <xdr:row>33</xdr:row>
      <xdr:rowOff>27215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5783" y="8603118"/>
          <a:ext cx="416717" cy="404811"/>
        </a:xfrm>
        <a:prstGeom prst="rect">
          <a:avLst/>
        </a:prstGeom>
      </xdr:spPr>
    </xdr:pic>
    <xdr:clientData/>
  </xdr:twoCellAnchor>
  <xdr:twoCellAnchor>
    <xdr:from>
      <xdr:col>67</xdr:col>
      <xdr:colOff>404813</xdr:colOff>
      <xdr:row>32</xdr:row>
      <xdr:rowOff>47624</xdr:rowOff>
    </xdr:from>
    <xdr:to>
      <xdr:col>68</xdr:col>
      <xdr:colOff>119062</xdr:colOff>
      <xdr:row>32</xdr:row>
      <xdr:rowOff>238125</xdr:rowOff>
    </xdr:to>
    <xdr:sp macro="" textlink="">
      <xdr:nvSpPr>
        <xdr:cNvPr id="154" name="Rectangle 153"/>
        <xdr:cNvSpPr/>
      </xdr:nvSpPr>
      <xdr:spPr>
        <a:xfrm>
          <a:off x="41248013" y="8886824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116682</xdr:colOff>
      <xdr:row>32</xdr:row>
      <xdr:rowOff>45242</xdr:rowOff>
    </xdr:from>
    <xdr:to>
      <xdr:col>68</xdr:col>
      <xdr:colOff>438150</xdr:colOff>
      <xdr:row>32</xdr:row>
      <xdr:rowOff>235743</xdr:rowOff>
    </xdr:to>
    <xdr:sp macro="" textlink="">
      <xdr:nvSpPr>
        <xdr:cNvPr id="155" name="Rectangle 154"/>
        <xdr:cNvSpPr/>
      </xdr:nvSpPr>
      <xdr:spPr>
        <a:xfrm>
          <a:off x="41569482" y="888444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500402</xdr:colOff>
      <xdr:row>32</xdr:row>
      <xdr:rowOff>42860</xdr:rowOff>
    </xdr:from>
    <xdr:to>
      <xdr:col>71</xdr:col>
      <xdr:colOff>209549</xdr:colOff>
      <xdr:row>32</xdr:row>
      <xdr:rowOff>233361</xdr:rowOff>
    </xdr:to>
    <xdr:sp macro="" textlink="">
      <xdr:nvSpPr>
        <xdr:cNvPr id="156" name="Rectangle 155"/>
        <xdr:cNvSpPr/>
      </xdr:nvSpPr>
      <xdr:spPr>
        <a:xfrm>
          <a:off x="43005715" y="8805860"/>
          <a:ext cx="316365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71</xdr:col>
      <xdr:colOff>219076</xdr:colOff>
      <xdr:row>32</xdr:row>
      <xdr:rowOff>50685</xdr:rowOff>
    </xdr:from>
    <xdr:to>
      <xdr:col>71</xdr:col>
      <xdr:colOff>545646</xdr:colOff>
      <xdr:row>32</xdr:row>
      <xdr:rowOff>241186</xdr:rowOff>
    </xdr:to>
    <xdr:sp macro="" textlink="">
      <xdr:nvSpPr>
        <xdr:cNvPr id="157" name="Rectangle 156"/>
        <xdr:cNvSpPr/>
      </xdr:nvSpPr>
      <xdr:spPr>
        <a:xfrm>
          <a:off x="43331607" y="8813685"/>
          <a:ext cx="32657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191180</xdr:colOff>
      <xdr:row>32</xdr:row>
      <xdr:rowOff>48303</xdr:rowOff>
    </xdr:from>
    <xdr:to>
      <xdr:col>70</xdr:col>
      <xdr:colOff>512648</xdr:colOff>
      <xdr:row>32</xdr:row>
      <xdr:rowOff>238804</xdr:rowOff>
    </xdr:to>
    <xdr:sp macro="" textlink="">
      <xdr:nvSpPr>
        <xdr:cNvPr id="158" name="Rectangle 157"/>
        <xdr:cNvSpPr/>
      </xdr:nvSpPr>
      <xdr:spPr>
        <a:xfrm>
          <a:off x="42696493" y="8811303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488156</xdr:colOff>
      <xdr:row>32</xdr:row>
      <xdr:rowOff>47624</xdr:rowOff>
    </xdr:from>
    <xdr:to>
      <xdr:col>70</xdr:col>
      <xdr:colOff>202406</xdr:colOff>
      <xdr:row>32</xdr:row>
      <xdr:rowOff>238125</xdr:rowOff>
    </xdr:to>
    <xdr:sp macro="" textlink="">
      <xdr:nvSpPr>
        <xdr:cNvPr id="159" name="Rectangle 158"/>
        <xdr:cNvSpPr/>
      </xdr:nvSpPr>
      <xdr:spPr>
        <a:xfrm>
          <a:off x="42550556" y="8886824"/>
          <a:ext cx="32385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152400</xdr:colOff>
      <xdr:row>32</xdr:row>
      <xdr:rowOff>45242</xdr:rowOff>
    </xdr:from>
    <xdr:to>
      <xdr:col>69</xdr:col>
      <xdr:colOff>473868</xdr:colOff>
      <xdr:row>32</xdr:row>
      <xdr:rowOff>235743</xdr:rowOff>
    </xdr:to>
    <xdr:sp macro="" textlink="">
      <xdr:nvSpPr>
        <xdr:cNvPr id="160" name="Rectangle 159"/>
        <xdr:cNvSpPr/>
      </xdr:nvSpPr>
      <xdr:spPr>
        <a:xfrm>
          <a:off x="42214800" y="888444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447675</xdr:colOff>
      <xdr:row>32</xdr:row>
      <xdr:rowOff>42862</xdr:rowOff>
    </xdr:from>
    <xdr:to>
      <xdr:col>69</xdr:col>
      <xdr:colOff>161924</xdr:colOff>
      <xdr:row>32</xdr:row>
      <xdr:rowOff>233363</xdr:rowOff>
    </xdr:to>
    <xdr:sp macro="" textlink="">
      <xdr:nvSpPr>
        <xdr:cNvPr id="161" name="Rectangle 160"/>
        <xdr:cNvSpPr/>
      </xdr:nvSpPr>
      <xdr:spPr>
        <a:xfrm>
          <a:off x="41900475" y="8882062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67</xdr:col>
      <xdr:colOff>426245</xdr:colOff>
      <xdr:row>33</xdr:row>
      <xdr:rowOff>11906</xdr:rowOff>
    </xdr:from>
    <xdr:to>
      <xdr:col>71</xdr:col>
      <xdr:colOff>559594</xdr:colOff>
      <xdr:row>33</xdr:row>
      <xdr:rowOff>259557</xdr:rowOff>
    </xdr:to>
    <xdr:sp macro="" textlink="">
      <xdr:nvSpPr>
        <xdr:cNvPr id="162" name="Rectangle 161"/>
        <xdr:cNvSpPr/>
      </xdr:nvSpPr>
      <xdr:spPr>
        <a:xfrm>
          <a:off x="41269445" y="9127331"/>
          <a:ext cx="2571749" cy="24765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bn-BD" sz="1400">
              <a:latin typeface="Nikosh" pitchFamily="2" charset="0"/>
              <a:cs typeface="Nikosh" pitchFamily="2" charset="0"/>
            </a:rPr>
            <a:t>চলতি হিসাব নং</a:t>
          </a:r>
          <a:r>
            <a:rPr lang="bn-BD" sz="1400" baseline="0">
              <a:latin typeface="Nikosh" pitchFamily="2" charset="0"/>
              <a:cs typeface="Nikosh" pitchFamily="2" charset="0"/>
            </a:rPr>
            <a:t> </a:t>
          </a:r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64</xdr:col>
      <xdr:colOff>404813</xdr:colOff>
      <xdr:row>34</xdr:row>
      <xdr:rowOff>47624</xdr:rowOff>
    </xdr:from>
    <xdr:to>
      <xdr:col>65</xdr:col>
      <xdr:colOff>119062</xdr:colOff>
      <xdr:row>34</xdr:row>
      <xdr:rowOff>238125</xdr:rowOff>
    </xdr:to>
    <xdr:sp macro="" textlink="">
      <xdr:nvSpPr>
        <xdr:cNvPr id="163" name="Rectangle 162"/>
        <xdr:cNvSpPr/>
      </xdr:nvSpPr>
      <xdr:spPr>
        <a:xfrm>
          <a:off x="39419213" y="9439274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65</xdr:col>
      <xdr:colOff>116682</xdr:colOff>
      <xdr:row>34</xdr:row>
      <xdr:rowOff>45242</xdr:rowOff>
    </xdr:from>
    <xdr:to>
      <xdr:col>65</xdr:col>
      <xdr:colOff>438150</xdr:colOff>
      <xdr:row>34</xdr:row>
      <xdr:rowOff>235743</xdr:rowOff>
    </xdr:to>
    <xdr:sp macro="" textlink="">
      <xdr:nvSpPr>
        <xdr:cNvPr id="164" name="Rectangle 163"/>
        <xdr:cNvSpPr/>
      </xdr:nvSpPr>
      <xdr:spPr>
        <a:xfrm>
          <a:off x="39740682" y="943689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67</xdr:col>
      <xdr:colOff>548027</xdr:colOff>
      <xdr:row>34</xdr:row>
      <xdr:rowOff>42861</xdr:rowOff>
    </xdr:from>
    <xdr:to>
      <xdr:col>68</xdr:col>
      <xdr:colOff>257174</xdr:colOff>
      <xdr:row>34</xdr:row>
      <xdr:rowOff>233362</xdr:rowOff>
    </xdr:to>
    <xdr:sp macro="" textlink="">
      <xdr:nvSpPr>
        <xdr:cNvPr id="165" name="Rectangle 164"/>
        <xdr:cNvSpPr/>
      </xdr:nvSpPr>
      <xdr:spPr>
        <a:xfrm>
          <a:off x="41573563" y="9295718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67</xdr:col>
      <xdr:colOff>205469</xdr:colOff>
      <xdr:row>34</xdr:row>
      <xdr:rowOff>50686</xdr:rowOff>
    </xdr:from>
    <xdr:to>
      <xdr:col>67</xdr:col>
      <xdr:colOff>532039</xdr:colOff>
      <xdr:row>34</xdr:row>
      <xdr:rowOff>241187</xdr:rowOff>
    </xdr:to>
    <xdr:sp macro="" textlink="">
      <xdr:nvSpPr>
        <xdr:cNvPr id="166" name="Rectangle 165"/>
        <xdr:cNvSpPr/>
      </xdr:nvSpPr>
      <xdr:spPr>
        <a:xfrm>
          <a:off x="40889125" y="9361374"/>
          <a:ext cx="32657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70</xdr:col>
      <xdr:colOff>303439</xdr:colOff>
      <xdr:row>34</xdr:row>
      <xdr:rowOff>48303</xdr:rowOff>
    </xdr:from>
    <xdr:to>
      <xdr:col>71</xdr:col>
      <xdr:colOff>12586</xdr:colOff>
      <xdr:row>34</xdr:row>
      <xdr:rowOff>238804</xdr:rowOff>
    </xdr:to>
    <xdr:sp macro="" textlink="">
      <xdr:nvSpPr>
        <xdr:cNvPr id="167" name="Rectangle 166"/>
        <xdr:cNvSpPr/>
      </xdr:nvSpPr>
      <xdr:spPr>
        <a:xfrm>
          <a:off x="42808752" y="9358991"/>
          <a:ext cx="316365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66</xdr:col>
      <xdr:colOff>488156</xdr:colOff>
      <xdr:row>34</xdr:row>
      <xdr:rowOff>47624</xdr:rowOff>
    </xdr:from>
    <xdr:to>
      <xdr:col>67</xdr:col>
      <xdr:colOff>202406</xdr:colOff>
      <xdr:row>34</xdr:row>
      <xdr:rowOff>238125</xdr:rowOff>
    </xdr:to>
    <xdr:sp macro="" textlink="">
      <xdr:nvSpPr>
        <xdr:cNvPr id="168" name="Rectangle 167"/>
        <xdr:cNvSpPr/>
      </xdr:nvSpPr>
      <xdr:spPr>
        <a:xfrm>
          <a:off x="40721756" y="9439274"/>
          <a:ext cx="323850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66</xdr:col>
      <xdr:colOff>152400</xdr:colOff>
      <xdr:row>34</xdr:row>
      <xdr:rowOff>45242</xdr:rowOff>
    </xdr:from>
    <xdr:to>
      <xdr:col>66</xdr:col>
      <xdr:colOff>473868</xdr:colOff>
      <xdr:row>34</xdr:row>
      <xdr:rowOff>235743</xdr:rowOff>
    </xdr:to>
    <xdr:sp macro="" textlink="">
      <xdr:nvSpPr>
        <xdr:cNvPr id="169" name="Rectangle 168"/>
        <xdr:cNvSpPr/>
      </xdr:nvSpPr>
      <xdr:spPr>
        <a:xfrm>
          <a:off x="40386000" y="9436892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65</xdr:col>
      <xdr:colOff>447675</xdr:colOff>
      <xdr:row>34</xdr:row>
      <xdr:rowOff>42862</xdr:rowOff>
    </xdr:from>
    <xdr:to>
      <xdr:col>66</xdr:col>
      <xdr:colOff>161924</xdr:colOff>
      <xdr:row>34</xdr:row>
      <xdr:rowOff>233363</xdr:rowOff>
    </xdr:to>
    <xdr:sp macro="" textlink="">
      <xdr:nvSpPr>
        <xdr:cNvPr id="170" name="Rectangle 169"/>
        <xdr:cNvSpPr/>
      </xdr:nvSpPr>
      <xdr:spPr>
        <a:xfrm>
          <a:off x="40071675" y="9434512"/>
          <a:ext cx="323849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64</xdr:col>
      <xdr:colOff>57150</xdr:colOff>
      <xdr:row>34</xdr:row>
      <xdr:rowOff>45243</xdr:rowOff>
    </xdr:from>
    <xdr:to>
      <xdr:col>64</xdr:col>
      <xdr:colOff>378618</xdr:colOff>
      <xdr:row>34</xdr:row>
      <xdr:rowOff>235744</xdr:rowOff>
    </xdr:to>
    <xdr:sp macro="" textlink="">
      <xdr:nvSpPr>
        <xdr:cNvPr id="171" name="Rectangle 170"/>
        <xdr:cNvSpPr/>
      </xdr:nvSpPr>
      <xdr:spPr>
        <a:xfrm>
          <a:off x="39071550" y="9436893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586465</xdr:colOff>
      <xdr:row>34</xdr:row>
      <xdr:rowOff>50685</xdr:rowOff>
    </xdr:from>
    <xdr:to>
      <xdr:col>70</xdr:col>
      <xdr:colOff>300714</xdr:colOff>
      <xdr:row>34</xdr:row>
      <xdr:rowOff>241186</xdr:rowOff>
    </xdr:to>
    <xdr:sp macro="" textlink="">
      <xdr:nvSpPr>
        <xdr:cNvPr id="172" name="Rectangle 171"/>
        <xdr:cNvSpPr/>
      </xdr:nvSpPr>
      <xdr:spPr>
        <a:xfrm>
          <a:off x="42484559" y="9361373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69</xdr:col>
      <xdr:colOff>260916</xdr:colOff>
      <xdr:row>34</xdr:row>
      <xdr:rowOff>48303</xdr:rowOff>
    </xdr:from>
    <xdr:to>
      <xdr:col>69</xdr:col>
      <xdr:colOff>582384</xdr:colOff>
      <xdr:row>34</xdr:row>
      <xdr:rowOff>238804</xdr:rowOff>
    </xdr:to>
    <xdr:sp macro="" textlink="">
      <xdr:nvSpPr>
        <xdr:cNvPr id="173" name="Rectangle 172"/>
        <xdr:cNvSpPr/>
      </xdr:nvSpPr>
      <xdr:spPr>
        <a:xfrm>
          <a:off x="42159010" y="9358991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557892</xdr:colOff>
      <xdr:row>34</xdr:row>
      <xdr:rowOff>47624</xdr:rowOff>
    </xdr:from>
    <xdr:to>
      <xdr:col>69</xdr:col>
      <xdr:colOff>267038</xdr:colOff>
      <xdr:row>34</xdr:row>
      <xdr:rowOff>238125</xdr:rowOff>
    </xdr:to>
    <xdr:sp macro="" textlink="">
      <xdr:nvSpPr>
        <xdr:cNvPr id="174" name="Rectangle 173"/>
        <xdr:cNvSpPr/>
      </xdr:nvSpPr>
      <xdr:spPr>
        <a:xfrm>
          <a:off x="42195749" y="9300481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68</xdr:col>
      <xdr:colOff>242546</xdr:colOff>
      <xdr:row>34</xdr:row>
      <xdr:rowOff>45243</xdr:rowOff>
    </xdr:from>
    <xdr:to>
      <xdr:col>68</xdr:col>
      <xdr:colOff>569117</xdr:colOff>
      <xdr:row>34</xdr:row>
      <xdr:rowOff>235744</xdr:rowOff>
    </xdr:to>
    <xdr:sp macro="" textlink="">
      <xdr:nvSpPr>
        <xdr:cNvPr id="175" name="Rectangle 174"/>
        <xdr:cNvSpPr/>
      </xdr:nvSpPr>
      <xdr:spPr>
        <a:xfrm>
          <a:off x="41880403" y="9298100"/>
          <a:ext cx="326571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71</xdr:col>
      <xdr:colOff>256497</xdr:colOff>
      <xdr:row>6</xdr:row>
      <xdr:rowOff>52386</xdr:rowOff>
    </xdr:from>
    <xdr:to>
      <xdr:col>71</xdr:col>
      <xdr:colOff>577964</xdr:colOff>
      <xdr:row>6</xdr:row>
      <xdr:rowOff>242887</xdr:rowOff>
    </xdr:to>
    <xdr:sp macro="" textlink="">
      <xdr:nvSpPr>
        <xdr:cNvPr id="176" name="Rectangle 175"/>
        <xdr:cNvSpPr/>
      </xdr:nvSpPr>
      <xdr:spPr>
        <a:xfrm>
          <a:off x="43369028" y="1695449"/>
          <a:ext cx="321467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66</xdr:col>
      <xdr:colOff>263977</xdr:colOff>
      <xdr:row>8</xdr:row>
      <xdr:rowOff>30955</xdr:rowOff>
    </xdr:from>
    <xdr:to>
      <xdr:col>66</xdr:col>
      <xdr:colOff>580343</xdr:colOff>
      <xdr:row>8</xdr:row>
      <xdr:rowOff>221456</xdr:rowOff>
    </xdr:to>
    <xdr:sp macro="" textlink="">
      <xdr:nvSpPr>
        <xdr:cNvPr id="177" name="Rectangle 176"/>
        <xdr:cNvSpPr/>
      </xdr:nvSpPr>
      <xdr:spPr>
        <a:xfrm>
          <a:off x="40340415" y="2221705"/>
          <a:ext cx="316366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  <xdr:twoCellAnchor>
    <xdr:from>
      <xdr:col>64</xdr:col>
      <xdr:colOff>185738</xdr:colOff>
      <xdr:row>8</xdr:row>
      <xdr:rowOff>30957</xdr:rowOff>
    </xdr:from>
    <xdr:to>
      <xdr:col>64</xdr:col>
      <xdr:colOff>507206</xdr:colOff>
      <xdr:row>8</xdr:row>
      <xdr:rowOff>221458</xdr:rowOff>
    </xdr:to>
    <xdr:sp macro="" textlink="">
      <xdr:nvSpPr>
        <xdr:cNvPr id="178" name="Rectangle 177"/>
        <xdr:cNvSpPr/>
      </xdr:nvSpPr>
      <xdr:spPr>
        <a:xfrm>
          <a:off x="39047738" y="2221707"/>
          <a:ext cx="321468" cy="190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>
            <a:latin typeface="Nikosh" pitchFamily="2" charset="0"/>
            <a:cs typeface="Nikosh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E192"/>
  <sheetViews>
    <sheetView tabSelected="1" topLeftCell="A4" zoomScale="80" zoomScaleNormal="80" workbookViewId="0">
      <pane xSplit="20790" topLeftCell="W1"/>
      <selection activeCell="X12" sqref="X12"/>
      <selection pane="topRight" activeCell="AA1" sqref="AA1"/>
    </sheetView>
  </sheetViews>
  <sheetFormatPr defaultRowHeight="15" x14ac:dyDescent="0.25"/>
  <cols>
    <col min="1" max="1" width="13.140625" customWidth="1"/>
    <col min="2" max="2" width="8" customWidth="1"/>
    <col min="3" max="3" width="6.7109375" style="2" customWidth="1"/>
    <col min="4" max="4" width="7.7109375" style="2" customWidth="1"/>
    <col min="5" max="5" width="8.42578125" style="2" customWidth="1"/>
    <col min="6" max="6" width="8.7109375" customWidth="1"/>
    <col min="7" max="7" width="9.85546875" customWidth="1"/>
    <col min="8" max="8" width="9.5703125" customWidth="1"/>
    <col min="9" max="9" width="10.85546875" style="2" customWidth="1"/>
    <col min="10" max="10" width="9.7109375" customWidth="1"/>
    <col min="11" max="11" width="8.85546875" customWidth="1"/>
    <col min="12" max="14" width="9.28515625" customWidth="1"/>
    <col min="15" max="15" width="8.5703125" style="2" customWidth="1"/>
    <col min="16" max="16" width="9.7109375" style="2" customWidth="1"/>
    <col min="17" max="17" width="7.5703125" customWidth="1"/>
    <col min="18" max="18" width="8.5703125" customWidth="1"/>
    <col min="19" max="19" width="8.85546875" style="2" customWidth="1"/>
    <col min="20" max="20" width="9.7109375" customWidth="1"/>
    <col min="21" max="21" width="7" customWidth="1"/>
    <col min="22" max="23" width="8.85546875" customWidth="1"/>
    <col min="24" max="24" width="7.140625" customWidth="1"/>
    <col min="25" max="25" width="10.5703125" customWidth="1"/>
    <col min="26" max="26" width="12.42578125" customWidth="1"/>
    <col min="27" max="27" width="11.140625" customWidth="1"/>
    <col min="28" max="28" width="9.5703125" customWidth="1"/>
    <col min="29" max="29" width="8.42578125" customWidth="1"/>
    <col min="30" max="30" width="8.7109375" customWidth="1"/>
    <col min="31" max="31" width="9.5703125" customWidth="1"/>
    <col min="32" max="32" width="7" customWidth="1"/>
    <col min="33" max="33" width="9.140625" customWidth="1"/>
    <col min="35" max="35" width="12.5703125" customWidth="1"/>
    <col min="36" max="36" width="7.7109375" customWidth="1"/>
    <col min="51" max="51" width="12.85546875" customWidth="1"/>
    <col min="67" max="67" width="12.42578125" customWidth="1"/>
    <col min="83" max="83" width="12" customWidth="1"/>
    <col min="99" max="99" width="13.42578125" customWidth="1"/>
    <col min="115" max="115" width="14.28515625" customWidth="1"/>
    <col min="147" max="147" width="14.28515625" customWidth="1"/>
    <col min="163" max="163" width="14.42578125" customWidth="1"/>
    <col min="179" max="179" width="14.7109375" customWidth="1"/>
    <col min="195" max="195" width="14.5703125" customWidth="1"/>
    <col min="211" max="211" width="14.7109375" customWidth="1"/>
    <col min="227" max="227" width="14.42578125" customWidth="1"/>
    <col min="243" max="243" width="14.42578125" customWidth="1"/>
    <col min="259" max="259" width="14.140625" customWidth="1"/>
    <col min="275" max="275" width="14.28515625" customWidth="1"/>
    <col min="291" max="291" width="14" customWidth="1"/>
    <col min="307" max="307" width="13.85546875" customWidth="1"/>
    <col min="339" max="339" width="14.28515625" customWidth="1"/>
  </cols>
  <sheetData>
    <row r="1" spans="1:369" x14ac:dyDescent="0.25">
      <c r="GP1" s="2"/>
      <c r="GQ1" s="2"/>
      <c r="GU1" s="2"/>
      <c r="GY1" s="2"/>
      <c r="GZ1" s="2"/>
      <c r="HF1" s="2"/>
      <c r="HG1" s="2"/>
      <c r="HK1" s="2"/>
      <c r="HO1" s="2"/>
      <c r="HP1" s="2"/>
      <c r="HV1" s="2"/>
      <c r="HW1" s="2"/>
      <c r="IA1" s="2"/>
      <c r="IE1" s="2"/>
      <c r="IF1" s="2"/>
      <c r="IL1" s="2"/>
      <c r="IM1" s="2"/>
      <c r="IQ1" s="2"/>
      <c r="IU1" s="2"/>
      <c r="IV1" s="2"/>
      <c r="JB1" s="2"/>
      <c r="JC1" s="2"/>
      <c r="JG1" s="2"/>
      <c r="JK1" s="2"/>
      <c r="JL1" s="2"/>
      <c r="JR1" s="2"/>
      <c r="JS1" s="2"/>
      <c r="JW1" s="2"/>
      <c r="KA1" s="2"/>
      <c r="KB1" s="2"/>
      <c r="KH1" s="2"/>
      <c r="KI1" s="2"/>
      <c r="KM1" s="2"/>
      <c r="KQ1" s="2"/>
      <c r="KR1" s="2"/>
      <c r="KX1" s="2"/>
      <c r="KY1" s="2"/>
      <c r="LC1" s="2"/>
      <c r="LG1" s="2"/>
      <c r="LH1" s="2"/>
      <c r="LN1" s="2"/>
      <c r="LO1" s="2"/>
      <c r="LS1" s="2"/>
      <c r="LW1" s="2"/>
      <c r="LX1" s="2"/>
      <c r="MD1" s="2"/>
      <c r="ME1" s="2"/>
      <c r="MI1" s="2"/>
      <c r="MM1" s="2"/>
      <c r="MN1" s="2"/>
    </row>
    <row r="2" spans="1:369" ht="15.75" x14ac:dyDescent="0.25">
      <c r="B2" s="7"/>
      <c r="G2" s="4"/>
      <c r="H2" s="2"/>
      <c r="I2" s="4" t="s">
        <v>53</v>
      </c>
      <c r="L2" s="2"/>
      <c r="M2" s="2"/>
      <c r="N2" s="2"/>
    </row>
    <row r="3" spans="1:369" ht="15.75" x14ac:dyDescent="0.3">
      <c r="B3" s="3"/>
      <c r="C3" s="4"/>
      <c r="G3" s="2"/>
      <c r="H3" s="4" t="s">
        <v>4</v>
      </c>
      <c r="I3" s="5"/>
      <c r="J3" s="5"/>
      <c r="L3" s="2"/>
      <c r="M3" s="2"/>
      <c r="N3" s="2"/>
    </row>
    <row r="4" spans="1:369" s="2" customFormat="1" ht="15.75" x14ac:dyDescent="0.25">
      <c r="A4" s="96" t="s">
        <v>96</v>
      </c>
      <c r="H4" s="4" t="s">
        <v>6</v>
      </c>
      <c r="I4" s="4"/>
      <c r="J4" s="4"/>
      <c r="K4" s="1"/>
      <c r="L4" s="1"/>
      <c r="M4" s="1"/>
      <c r="N4" s="1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</row>
    <row r="5" spans="1:369" x14ac:dyDescent="0.25">
      <c r="A5" t="s">
        <v>52</v>
      </c>
      <c r="G5" s="2"/>
      <c r="H5" s="2"/>
      <c r="I5"/>
      <c r="L5" s="2"/>
      <c r="M5" s="2"/>
      <c r="N5" s="2"/>
    </row>
    <row r="6" spans="1:369" ht="15.75" x14ac:dyDescent="0.3">
      <c r="G6" s="2"/>
      <c r="H6" s="2"/>
      <c r="I6" s="3" t="s">
        <v>15</v>
      </c>
      <c r="L6" s="2"/>
      <c r="M6" s="2"/>
      <c r="N6" s="2"/>
    </row>
    <row r="7" spans="1:369" ht="60" x14ac:dyDescent="0.25">
      <c r="A7" s="91" t="s">
        <v>14</v>
      </c>
      <c r="B7" s="43" t="s">
        <v>31</v>
      </c>
      <c r="C7" s="99" t="s">
        <v>98</v>
      </c>
      <c r="D7" s="60" t="s">
        <v>99</v>
      </c>
      <c r="E7" s="43" t="s">
        <v>57</v>
      </c>
      <c r="F7" s="16" t="s">
        <v>58</v>
      </c>
      <c r="G7" s="49" t="s">
        <v>1</v>
      </c>
      <c r="H7" s="16" t="s">
        <v>2</v>
      </c>
      <c r="I7" s="16" t="s">
        <v>3</v>
      </c>
      <c r="J7" s="20" t="s">
        <v>26</v>
      </c>
      <c r="K7" s="19" t="s">
        <v>8</v>
      </c>
      <c r="L7" s="19" t="s">
        <v>28</v>
      </c>
      <c r="M7" s="43" t="s">
        <v>111</v>
      </c>
      <c r="N7" s="43" t="s">
        <v>112</v>
      </c>
      <c r="O7" s="59" t="s">
        <v>5</v>
      </c>
      <c r="P7" s="16" t="s">
        <v>61</v>
      </c>
      <c r="Q7" s="19" t="s">
        <v>62</v>
      </c>
      <c r="R7" s="97" t="s">
        <v>100</v>
      </c>
      <c r="S7" s="16" t="s">
        <v>97</v>
      </c>
      <c r="T7" s="19" t="s">
        <v>9</v>
      </c>
    </row>
    <row r="8" spans="1:369" x14ac:dyDescent="0.25">
      <c r="A8" s="92"/>
      <c r="B8" s="47">
        <f>IF(A8&gt;0,IF(A8*0.01&gt;=100,A8*0.01,100),0)</f>
        <v>0</v>
      </c>
      <c r="C8" s="17">
        <f>IF(A8&gt;0,100,0)</f>
        <v>0</v>
      </c>
      <c r="D8" s="50">
        <f>IF(A8=0,0,IF(M8&gt;0,M8*16,IF(N8&gt;0,N8*24,IF(AND(A8&gt;0,M8=0,N8=0),160,""))))</f>
        <v>0</v>
      </c>
      <c r="E8" s="47">
        <f>IF(B8&lt;=240,B8+C8+D8,0)</f>
        <v>0</v>
      </c>
      <c r="F8" s="17">
        <f>IF(B8&gt;240,B8+C8+D8,0)</f>
        <v>0</v>
      </c>
      <c r="G8" s="50">
        <f t="shared" ref="G8:G39" si="0">A8*0.01</f>
        <v>0</v>
      </c>
      <c r="H8" s="17">
        <f t="shared" ref="H8:H39" si="1">A8*0.03</f>
        <v>0</v>
      </c>
      <c r="I8" s="17">
        <f t="shared" ref="I8:I39" si="2">IF(A8&gt;0,MAX(MIN(A8*0.015,20000000)),0)</f>
        <v>0</v>
      </c>
      <c r="J8" s="13"/>
      <c r="K8" s="17">
        <f>I8-J8</f>
        <v>0</v>
      </c>
      <c r="L8" s="47">
        <f t="shared" ref="L8:L39" si="3">IF(A8&gt;0,300,0)</f>
        <v>0</v>
      </c>
      <c r="M8" s="39"/>
      <c r="N8" s="39"/>
      <c r="O8" s="98">
        <f>IF(A8=0,0,IF(M8&gt;0,M8*24,IF(N8&gt;0,N8*36,IF(AND(A8&gt;0,M8=0,N8=0),240,""))))</f>
        <v>0</v>
      </c>
      <c r="P8" s="39"/>
      <c r="Q8" s="50">
        <f>IF(P8&gt;0,P8*5,0)</f>
        <v>0</v>
      </c>
      <c r="R8" s="98">
        <f t="shared" ref="R8:R39" si="4">IF(A8&gt;0,10+Q8,0)</f>
        <v>0</v>
      </c>
      <c r="S8" s="40">
        <f>IF(P8&gt;0,P8*13,0)</f>
        <v>0</v>
      </c>
      <c r="T8" s="40">
        <f>E8+F8+G8+H8+I8+L8+O8+R8+S8</f>
        <v>0</v>
      </c>
    </row>
    <row r="9" spans="1:369" x14ac:dyDescent="0.25">
      <c r="A9" s="92"/>
      <c r="B9" s="47">
        <f>IF(A9&gt;0,IF(A9*0.01&gt;=100,A9*0.01,100),0)</f>
        <v>0</v>
      </c>
      <c r="C9" s="17">
        <f t="shared" ref="C9:C72" si="5">IF(A9&gt;0,100,0)</f>
        <v>0</v>
      </c>
      <c r="D9" s="50">
        <f t="shared" ref="D9:D72" si="6">IF(A9=0,0,IF(M9&gt;0,M9*16,IF(N9&gt;0,N9*24,IF(AND(A9&gt;0,M9=0,N9=0),160,""))))</f>
        <v>0</v>
      </c>
      <c r="E9" s="47">
        <f t="shared" ref="E9:E72" si="7">IF(B9&lt;=240,B9+C9+D9,0)</f>
        <v>0</v>
      </c>
      <c r="F9" s="17">
        <f t="shared" ref="F9:F72" si="8">IF(B9&gt;240,B9+C9+D9,0)</f>
        <v>0</v>
      </c>
      <c r="G9" s="50">
        <f t="shared" si="0"/>
        <v>0</v>
      </c>
      <c r="H9" s="17">
        <f t="shared" si="1"/>
        <v>0</v>
      </c>
      <c r="I9" s="17">
        <f t="shared" si="2"/>
        <v>0</v>
      </c>
      <c r="J9" s="13"/>
      <c r="K9" s="17">
        <f t="shared" ref="K9:K72" si="9">I9-J9</f>
        <v>0</v>
      </c>
      <c r="L9" s="47">
        <f t="shared" si="3"/>
        <v>0</v>
      </c>
      <c r="M9" s="39"/>
      <c r="N9" s="39"/>
      <c r="O9" s="98">
        <f t="shared" ref="O9:O72" si="10">IF(A9=0,0,IF(M9&gt;0,M9*24,IF(N9&gt;0,N9*36,IF(AND(A9&gt;0,M9=0,N9=0),240,""))))</f>
        <v>0</v>
      </c>
      <c r="P9" s="39"/>
      <c r="Q9" s="50">
        <f t="shared" ref="Q9:Q72" si="11">IF(P9&gt;0,P9*5,0)</f>
        <v>0</v>
      </c>
      <c r="R9" s="98">
        <f t="shared" si="4"/>
        <v>0</v>
      </c>
      <c r="S9" s="40">
        <f t="shared" ref="S9:S72" si="12">IF(P9&gt;0,P9*13,0)</f>
        <v>0</v>
      </c>
      <c r="T9" s="40">
        <f t="shared" ref="T9:T72" si="13">E9+F9+G9+H9+I9+L9+O9+R9+S9</f>
        <v>0</v>
      </c>
    </row>
    <row r="10" spans="1:369" x14ac:dyDescent="0.25">
      <c r="A10" s="92"/>
      <c r="B10" s="47">
        <f t="shared" ref="B10:B72" si="14">IF(A10&gt;0,IF(A10*0.01&gt;=100,A10*0.01,100),0)</f>
        <v>0</v>
      </c>
      <c r="C10" s="17">
        <f t="shared" si="5"/>
        <v>0</v>
      </c>
      <c r="D10" s="50">
        <f t="shared" si="6"/>
        <v>0</v>
      </c>
      <c r="E10" s="47">
        <f t="shared" si="7"/>
        <v>0</v>
      </c>
      <c r="F10" s="17">
        <f t="shared" si="8"/>
        <v>0</v>
      </c>
      <c r="G10" s="50">
        <f t="shared" si="0"/>
        <v>0</v>
      </c>
      <c r="H10" s="17">
        <f t="shared" si="1"/>
        <v>0</v>
      </c>
      <c r="I10" s="17">
        <f t="shared" si="2"/>
        <v>0</v>
      </c>
      <c r="J10" s="13"/>
      <c r="K10" s="17">
        <f t="shared" si="9"/>
        <v>0</v>
      </c>
      <c r="L10" s="47">
        <f t="shared" si="3"/>
        <v>0</v>
      </c>
      <c r="M10" s="39"/>
      <c r="N10" s="39"/>
      <c r="O10" s="98">
        <f t="shared" si="10"/>
        <v>0</v>
      </c>
      <c r="P10" s="39"/>
      <c r="Q10" s="50">
        <f t="shared" si="11"/>
        <v>0</v>
      </c>
      <c r="R10" s="98">
        <f t="shared" si="4"/>
        <v>0</v>
      </c>
      <c r="S10" s="40">
        <f t="shared" si="12"/>
        <v>0</v>
      </c>
      <c r="T10" s="40">
        <f t="shared" si="13"/>
        <v>0</v>
      </c>
    </row>
    <row r="11" spans="1:369" x14ac:dyDescent="0.25">
      <c r="A11" s="92"/>
      <c r="B11" s="47">
        <f t="shared" si="14"/>
        <v>0</v>
      </c>
      <c r="C11" s="17">
        <f t="shared" si="5"/>
        <v>0</v>
      </c>
      <c r="D11" s="50">
        <f t="shared" si="6"/>
        <v>0</v>
      </c>
      <c r="E11" s="47">
        <f t="shared" si="7"/>
        <v>0</v>
      </c>
      <c r="F11" s="17">
        <f t="shared" si="8"/>
        <v>0</v>
      </c>
      <c r="G11" s="50">
        <f t="shared" si="0"/>
        <v>0</v>
      </c>
      <c r="H11" s="17">
        <f t="shared" si="1"/>
        <v>0</v>
      </c>
      <c r="I11" s="17">
        <f t="shared" si="2"/>
        <v>0</v>
      </c>
      <c r="J11" s="13"/>
      <c r="K11" s="17">
        <f t="shared" si="9"/>
        <v>0</v>
      </c>
      <c r="L11" s="47">
        <f t="shared" si="3"/>
        <v>0</v>
      </c>
      <c r="M11" s="39"/>
      <c r="N11" s="39"/>
      <c r="O11" s="98">
        <f t="shared" si="10"/>
        <v>0</v>
      </c>
      <c r="P11" s="39"/>
      <c r="Q11" s="50">
        <f t="shared" si="11"/>
        <v>0</v>
      </c>
      <c r="R11" s="98">
        <f t="shared" si="4"/>
        <v>0</v>
      </c>
      <c r="S11" s="40">
        <f t="shared" si="12"/>
        <v>0</v>
      </c>
      <c r="T11" s="40">
        <f t="shared" si="13"/>
        <v>0</v>
      </c>
    </row>
    <row r="12" spans="1:369" x14ac:dyDescent="0.25">
      <c r="A12" s="92"/>
      <c r="B12" s="47">
        <f t="shared" si="14"/>
        <v>0</v>
      </c>
      <c r="C12" s="17">
        <f t="shared" si="5"/>
        <v>0</v>
      </c>
      <c r="D12" s="50">
        <f t="shared" si="6"/>
        <v>0</v>
      </c>
      <c r="E12" s="47">
        <f t="shared" si="7"/>
        <v>0</v>
      </c>
      <c r="F12" s="17">
        <f t="shared" si="8"/>
        <v>0</v>
      </c>
      <c r="G12" s="50">
        <f t="shared" si="0"/>
        <v>0</v>
      </c>
      <c r="H12" s="17">
        <f t="shared" si="1"/>
        <v>0</v>
      </c>
      <c r="I12" s="17">
        <f t="shared" si="2"/>
        <v>0</v>
      </c>
      <c r="J12" s="13"/>
      <c r="K12" s="17">
        <f t="shared" si="9"/>
        <v>0</v>
      </c>
      <c r="L12" s="47">
        <f t="shared" si="3"/>
        <v>0</v>
      </c>
      <c r="M12" s="39"/>
      <c r="N12" s="39"/>
      <c r="O12" s="98">
        <f t="shared" si="10"/>
        <v>0</v>
      </c>
      <c r="P12" s="39"/>
      <c r="Q12" s="50">
        <f t="shared" si="11"/>
        <v>0</v>
      </c>
      <c r="R12" s="98">
        <f t="shared" si="4"/>
        <v>0</v>
      </c>
      <c r="S12" s="40">
        <f t="shared" si="12"/>
        <v>0</v>
      </c>
      <c r="T12" s="40">
        <f t="shared" si="13"/>
        <v>0</v>
      </c>
    </row>
    <row r="13" spans="1:369" x14ac:dyDescent="0.25">
      <c r="A13" s="92"/>
      <c r="B13" s="47">
        <f t="shared" si="14"/>
        <v>0</v>
      </c>
      <c r="C13" s="17">
        <f t="shared" si="5"/>
        <v>0</v>
      </c>
      <c r="D13" s="50">
        <f t="shared" si="6"/>
        <v>0</v>
      </c>
      <c r="E13" s="47">
        <f t="shared" si="7"/>
        <v>0</v>
      </c>
      <c r="F13" s="17">
        <f t="shared" si="8"/>
        <v>0</v>
      </c>
      <c r="G13" s="50">
        <f t="shared" si="0"/>
        <v>0</v>
      </c>
      <c r="H13" s="17">
        <f t="shared" si="1"/>
        <v>0</v>
      </c>
      <c r="I13" s="17">
        <f t="shared" si="2"/>
        <v>0</v>
      </c>
      <c r="J13" s="13"/>
      <c r="K13" s="17">
        <f t="shared" si="9"/>
        <v>0</v>
      </c>
      <c r="L13" s="47">
        <f t="shared" si="3"/>
        <v>0</v>
      </c>
      <c r="M13" s="39"/>
      <c r="N13" s="39"/>
      <c r="O13" s="98">
        <f t="shared" si="10"/>
        <v>0</v>
      </c>
      <c r="P13" s="39"/>
      <c r="Q13" s="50">
        <f t="shared" si="11"/>
        <v>0</v>
      </c>
      <c r="R13" s="98">
        <f t="shared" si="4"/>
        <v>0</v>
      </c>
      <c r="S13" s="40">
        <f t="shared" si="12"/>
        <v>0</v>
      </c>
      <c r="T13" s="40">
        <f t="shared" si="13"/>
        <v>0</v>
      </c>
    </row>
    <row r="14" spans="1:369" x14ac:dyDescent="0.25">
      <c r="A14" s="92"/>
      <c r="B14" s="47">
        <f t="shared" si="14"/>
        <v>0</v>
      </c>
      <c r="C14" s="17">
        <f t="shared" si="5"/>
        <v>0</v>
      </c>
      <c r="D14" s="50">
        <f t="shared" si="6"/>
        <v>0</v>
      </c>
      <c r="E14" s="47">
        <f t="shared" si="7"/>
        <v>0</v>
      </c>
      <c r="F14" s="17">
        <f t="shared" si="8"/>
        <v>0</v>
      </c>
      <c r="G14" s="50">
        <f t="shared" si="0"/>
        <v>0</v>
      </c>
      <c r="H14" s="17">
        <f t="shared" si="1"/>
        <v>0</v>
      </c>
      <c r="I14" s="17">
        <f t="shared" si="2"/>
        <v>0</v>
      </c>
      <c r="J14" s="13"/>
      <c r="K14" s="17">
        <f t="shared" si="9"/>
        <v>0</v>
      </c>
      <c r="L14" s="47">
        <f t="shared" si="3"/>
        <v>0</v>
      </c>
      <c r="M14" s="39"/>
      <c r="N14" s="39"/>
      <c r="O14" s="98">
        <f t="shared" si="10"/>
        <v>0</v>
      </c>
      <c r="P14" s="39"/>
      <c r="Q14" s="50">
        <f t="shared" si="11"/>
        <v>0</v>
      </c>
      <c r="R14" s="98">
        <f t="shared" si="4"/>
        <v>0</v>
      </c>
      <c r="S14" s="40">
        <f t="shared" si="12"/>
        <v>0</v>
      </c>
      <c r="T14" s="40">
        <f t="shared" si="13"/>
        <v>0</v>
      </c>
    </row>
    <row r="15" spans="1:369" x14ac:dyDescent="0.25">
      <c r="A15" s="92"/>
      <c r="B15" s="47">
        <f t="shared" si="14"/>
        <v>0</v>
      </c>
      <c r="C15" s="17">
        <f t="shared" si="5"/>
        <v>0</v>
      </c>
      <c r="D15" s="50">
        <f t="shared" si="6"/>
        <v>0</v>
      </c>
      <c r="E15" s="47">
        <f t="shared" si="7"/>
        <v>0</v>
      </c>
      <c r="F15" s="17">
        <f t="shared" si="8"/>
        <v>0</v>
      </c>
      <c r="G15" s="50">
        <f t="shared" si="0"/>
        <v>0</v>
      </c>
      <c r="H15" s="17">
        <f t="shared" si="1"/>
        <v>0</v>
      </c>
      <c r="I15" s="17">
        <f t="shared" si="2"/>
        <v>0</v>
      </c>
      <c r="J15" s="13"/>
      <c r="K15" s="17">
        <f t="shared" si="9"/>
        <v>0</v>
      </c>
      <c r="L15" s="47">
        <f t="shared" si="3"/>
        <v>0</v>
      </c>
      <c r="M15" s="39"/>
      <c r="N15" s="39"/>
      <c r="O15" s="98">
        <f t="shared" si="10"/>
        <v>0</v>
      </c>
      <c r="P15" s="39"/>
      <c r="Q15" s="50">
        <f t="shared" si="11"/>
        <v>0</v>
      </c>
      <c r="R15" s="98">
        <f t="shared" si="4"/>
        <v>0</v>
      </c>
      <c r="S15" s="40">
        <f t="shared" si="12"/>
        <v>0</v>
      </c>
      <c r="T15" s="40">
        <f t="shared" si="13"/>
        <v>0</v>
      </c>
    </row>
    <row r="16" spans="1:369" x14ac:dyDescent="0.25">
      <c r="A16" s="92"/>
      <c r="B16" s="47">
        <f t="shared" si="14"/>
        <v>0</v>
      </c>
      <c r="C16" s="17">
        <f t="shared" si="5"/>
        <v>0</v>
      </c>
      <c r="D16" s="50">
        <f t="shared" si="6"/>
        <v>0</v>
      </c>
      <c r="E16" s="47">
        <f t="shared" si="7"/>
        <v>0</v>
      </c>
      <c r="F16" s="17">
        <f t="shared" si="8"/>
        <v>0</v>
      </c>
      <c r="G16" s="50">
        <f t="shared" si="0"/>
        <v>0</v>
      </c>
      <c r="H16" s="17">
        <f t="shared" si="1"/>
        <v>0</v>
      </c>
      <c r="I16" s="17">
        <f t="shared" si="2"/>
        <v>0</v>
      </c>
      <c r="J16" s="13"/>
      <c r="K16" s="17">
        <f t="shared" si="9"/>
        <v>0</v>
      </c>
      <c r="L16" s="47">
        <f t="shared" si="3"/>
        <v>0</v>
      </c>
      <c r="M16" s="39"/>
      <c r="N16" s="39"/>
      <c r="O16" s="98">
        <f t="shared" si="10"/>
        <v>0</v>
      </c>
      <c r="P16" s="39"/>
      <c r="Q16" s="50">
        <f t="shared" si="11"/>
        <v>0</v>
      </c>
      <c r="R16" s="98">
        <f t="shared" si="4"/>
        <v>0</v>
      </c>
      <c r="S16" s="40">
        <f t="shared" si="12"/>
        <v>0</v>
      </c>
      <c r="T16" s="40">
        <f t="shared" si="13"/>
        <v>0</v>
      </c>
    </row>
    <row r="17" spans="1:27" x14ac:dyDescent="0.25">
      <c r="A17" s="92"/>
      <c r="B17" s="47">
        <f t="shared" si="14"/>
        <v>0</v>
      </c>
      <c r="C17" s="17">
        <f t="shared" si="5"/>
        <v>0</v>
      </c>
      <c r="D17" s="50">
        <f t="shared" si="6"/>
        <v>0</v>
      </c>
      <c r="E17" s="47">
        <f t="shared" si="7"/>
        <v>0</v>
      </c>
      <c r="F17" s="17">
        <f t="shared" si="8"/>
        <v>0</v>
      </c>
      <c r="G17" s="50">
        <f t="shared" si="0"/>
        <v>0</v>
      </c>
      <c r="H17" s="17">
        <f t="shared" si="1"/>
        <v>0</v>
      </c>
      <c r="I17" s="17">
        <f t="shared" si="2"/>
        <v>0</v>
      </c>
      <c r="J17" s="13"/>
      <c r="K17" s="17">
        <f t="shared" si="9"/>
        <v>0</v>
      </c>
      <c r="L17" s="47">
        <f t="shared" si="3"/>
        <v>0</v>
      </c>
      <c r="M17" s="39"/>
      <c r="N17" s="39"/>
      <c r="O17" s="98">
        <f t="shared" si="10"/>
        <v>0</v>
      </c>
      <c r="P17" s="39"/>
      <c r="Q17" s="50">
        <f t="shared" si="11"/>
        <v>0</v>
      </c>
      <c r="R17" s="98">
        <f t="shared" si="4"/>
        <v>0</v>
      </c>
      <c r="S17" s="40">
        <f t="shared" si="12"/>
        <v>0</v>
      </c>
      <c r="T17" s="40">
        <f t="shared" si="13"/>
        <v>0</v>
      </c>
    </row>
    <row r="18" spans="1:27" x14ac:dyDescent="0.25">
      <c r="A18" s="92"/>
      <c r="B18" s="47">
        <f t="shared" si="14"/>
        <v>0</v>
      </c>
      <c r="C18" s="17">
        <f t="shared" si="5"/>
        <v>0</v>
      </c>
      <c r="D18" s="50">
        <f t="shared" si="6"/>
        <v>0</v>
      </c>
      <c r="E18" s="47">
        <f t="shared" si="7"/>
        <v>0</v>
      </c>
      <c r="F18" s="17">
        <f t="shared" si="8"/>
        <v>0</v>
      </c>
      <c r="G18" s="50">
        <f t="shared" si="0"/>
        <v>0</v>
      </c>
      <c r="H18" s="17">
        <f t="shared" si="1"/>
        <v>0</v>
      </c>
      <c r="I18" s="17">
        <f t="shared" si="2"/>
        <v>0</v>
      </c>
      <c r="J18" s="13"/>
      <c r="K18" s="17">
        <f t="shared" si="9"/>
        <v>0</v>
      </c>
      <c r="L18" s="47">
        <f t="shared" si="3"/>
        <v>0</v>
      </c>
      <c r="M18" s="39"/>
      <c r="N18" s="39"/>
      <c r="O18" s="98">
        <f t="shared" si="10"/>
        <v>0</v>
      </c>
      <c r="P18" s="39"/>
      <c r="Q18" s="50">
        <f t="shared" si="11"/>
        <v>0</v>
      </c>
      <c r="R18" s="98">
        <f t="shared" si="4"/>
        <v>0</v>
      </c>
      <c r="S18" s="40">
        <f t="shared" si="12"/>
        <v>0</v>
      </c>
      <c r="T18" s="40">
        <f t="shared" si="13"/>
        <v>0</v>
      </c>
    </row>
    <row r="19" spans="1:27" x14ac:dyDescent="0.25">
      <c r="A19" s="92"/>
      <c r="B19" s="47">
        <f t="shared" si="14"/>
        <v>0</v>
      </c>
      <c r="C19" s="17">
        <f t="shared" si="5"/>
        <v>0</v>
      </c>
      <c r="D19" s="50">
        <f t="shared" si="6"/>
        <v>0</v>
      </c>
      <c r="E19" s="47">
        <f t="shared" si="7"/>
        <v>0</v>
      </c>
      <c r="F19" s="17">
        <f t="shared" si="8"/>
        <v>0</v>
      </c>
      <c r="G19" s="50">
        <f t="shared" si="0"/>
        <v>0</v>
      </c>
      <c r="H19" s="17">
        <f t="shared" si="1"/>
        <v>0</v>
      </c>
      <c r="I19" s="17">
        <f t="shared" si="2"/>
        <v>0</v>
      </c>
      <c r="J19" s="13"/>
      <c r="K19" s="17">
        <f t="shared" si="9"/>
        <v>0</v>
      </c>
      <c r="L19" s="47">
        <f t="shared" si="3"/>
        <v>0</v>
      </c>
      <c r="M19" s="39"/>
      <c r="N19" s="39"/>
      <c r="O19" s="98">
        <f t="shared" si="10"/>
        <v>0</v>
      </c>
      <c r="P19" s="39"/>
      <c r="Q19" s="50">
        <f t="shared" si="11"/>
        <v>0</v>
      </c>
      <c r="R19" s="98">
        <f t="shared" si="4"/>
        <v>0</v>
      </c>
      <c r="S19" s="40">
        <f t="shared" si="12"/>
        <v>0</v>
      </c>
      <c r="T19" s="40">
        <f t="shared" si="13"/>
        <v>0</v>
      </c>
    </row>
    <row r="20" spans="1:27" x14ac:dyDescent="0.25">
      <c r="A20" s="92"/>
      <c r="B20" s="47">
        <f t="shared" si="14"/>
        <v>0</v>
      </c>
      <c r="C20" s="17">
        <f t="shared" si="5"/>
        <v>0</v>
      </c>
      <c r="D20" s="50">
        <f t="shared" si="6"/>
        <v>0</v>
      </c>
      <c r="E20" s="47">
        <f t="shared" si="7"/>
        <v>0</v>
      </c>
      <c r="F20" s="17">
        <f t="shared" si="8"/>
        <v>0</v>
      </c>
      <c r="G20" s="50">
        <f t="shared" si="0"/>
        <v>0</v>
      </c>
      <c r="H20" s="17">
        <f t="shared" si="1"/>
        <v>0</v>
      </c>
      <c r="I20" s="17">
        <f t="shared" si="2"/>
        <v>0</v>
      </c>
      <c r="J20" s="13"/>
      <c r="K20" s="17">
        <f t="shared" si="9"/>
        <v>0</v>
      </c>
      <c r="L20" s="47">
        <f t="shared" si="3"/>
        <v>0</v>
      </c>
      <c r="M20" s="39"/>
      <c r="N20" s="39"/>
      <c r="O20" s="98">
        <f t="shared" si="10"/>
        <v>0</v>
      </c>
      <c r="P20" s="39"/>
      <c r="Q20" s="50">
        <f t="shared" si="11"/>
        <v>0</v>
      </c>
      <c r="R20" s="98">
        <f t="shared" si="4"/>
        <v>0</v>
      </c>
      <c r="S20" s="40">
        <f t="shared" si="12"/>
        <v>0</v>
      </c>
      <c r="T20" s="40">
        <f t="shared" si="13"/>
        <v>0</v>
      </c>
    </row>
    <row r="21" spans="1:27" x14ac:dyDescent="0.25">
      <c r="A21" s="92"/>
      <c r="B21" s="47">
        <f t="shared" si="14"/>
        <v>0</v>
      </c>
      <c r="C21" s="17">
        <f t="shared" si="5"/>
        <v>0</v>
      </c>
      <c r="D21" s="50">
        <f t="shared" si="6"/>
        <v>0</v>
      </c>
      <c r="E21" s="47">
        <f t="shared" si="7"/>
        <v>0</v>
      </c>
      <c r="F21" s="17">
        <f t="shared" si="8"/>
        <v>0</v>
      </c>
      <c r="G21" s="50">
        <f t="shared" si="0"/>
        <v>0</v>
      </c>
      <c r="H21" s="17">
        <f t="shared" si="1"/>
        <v>0</v>
      </c>
      <c r="I21" s="17">
        <f t="shared" si="2"/>
        <v>0</v>
      </c>
      <c r="J21" s="13"/>
      <c r="K21" s="17">
        <f t="shared" si="9"/>
        <v>0</v>
      </c>
      <c r="L21" s="47">
        <f t="shared" si="3"/>
        <v>0</v>
      </c>
      <c r="M21" s="39"/>
      <c r="N21" s="39"/>
      <c r="O21" s="98">
        <f t="shared" si="10"/>
        <v>0</v>
      </c>
      <c r="P21" s="39"/>
      <c r="Q21" s="50">
        <f t="shared" si="11"/>
        <v>0</v>
      </c>
      <c r="R21" s="98">
        <f t="shared" si="4"/>
        <v>0</v>
      </c>
      <c r="S21" s="40">
        <f t="shared" si="12"/>
        <v>0</v>
      </c>
      <c r="T21" s="40">
        <f t="shared" si="13"/>
        <v>0</v>
      </c>
      <c r="AA21" t="s">
        <v>17</v>
      </c>
    </row>
    <row r="22" spans="1:27" x14ac:dyDescent="0.25">
      <c r="A22" s="92"/>
      <c r="B22" s="47">
        <f t="shared" si="14"/>
        <v>0</v>
      </c>
      <c r="C22" s="17">
        <f t="shared" si="5"/>
        <v>0</v>
      </c>
      <c r="D22" s="50">
        <f t="shared" si="6"/>
        <v>0</v>
      </c>
      <c r="E22" s="47">
        <f t="shared" si="7"/>
        <v>0</v>
      </c>
      <c r="F22" s="17">
        <f t="shared" si="8"/>
        <v>0</v>
      </c>
      <c r="G22" s="50">
        <f t="shared" si="0"/>
        <v>0</v>
      </c>
      <c r="H22" s="17">
        <f t="shared" si="1"/>
        <v>0</v>
      </c>
      <c r="I22" s="17">
        <f t="shared" si="2"/>
        <v>0</v>
      </c>
      <c r="J22" s="13"/>
      <c r="K22" s="17">
        <f t="shared" si="9"/>
        <v>0</v>
      </c>
      <c r="L22" s="47">
        <f t="shared" si="3"/>
        <v>0</v>
      </c>
      <c r="M22" s="39"/>
      <c r="N22" s="39"/>
      <c r="O22" s="98">
        <f t="shared" si="10"/>
        <v>0</v>
      </c>
      <c r="P22" s="39"/>
      <c r="Q22" s="50">
        <f t="shared" si="11"/>
        <v>0</v>
      </c>
      <c r="R22" s="98">
        <f t="shared" si="4"/>
        <v>0</v>
      </c>
      <c r="S22" s="40">
        <f t="shared" si="12"/>
        <v>0</v>
      </c>
      <c r="T22" s="40">
        <f t="shared" si="13"/>
        <v>0</v>
      </c>
    </row>
    <row r="23" spans="1:27" x14ac:dyDescent="0.25">
      <c r="A23" s="92"/>
      <c r="B23" s="47">
        <f t="shared" si="14"/>
        <v>0</v>
      </c>
      <c r="C23" s="17">
        <f t="shared" si="5"/>
        <v>0</v>
      </c>
      <c r="D23" s="50">
        <f t="shared" si="6"/>
        <v>0</v>
      </c>
      <c r="E23" s="47">
        <f t="shared" si="7"/>
        <v>0</v>
      </c>
      <c r="F23" s="17">
        <f t="shared" si="8"/>
        <v>0</v>
      </c>
      <c r="G23" s="50">
        <f t="shared" si="0"/>
        <v>0</v>
      </c>
      <c r="H23" s="17">
        <f t="shared" si="1"/>
        <v>0</v>
      </c>
      <c r="I23" s="17">
        <f t="shared" si="2"/>
        <v>0</v>
      </c>
      <c r="J23" s="13"/>
      <c r="K23" s="17">
        <f t="shared" si="9"/>
        <v>0</v>
      </c>
      <c r="L23" s="47">
        <f t="shared" si="3"/>
        <v>0</v>
      </c>
      <c r="M23" s="39"/>
      <c r="N23" s="39"/>
      <c r="O23" s="98">
        <f t="shared" si="10"/>
        <v>0</v>
      </c>
      <c r="P23" s="39"/>
      <c r="Q23" s="50">
        <f t="shared" si="11"/>
        <v>0</v>
      </c>
      <c r="R23" s="98">
        <f t="shared" si="4"/>
        <v>0</v>
      </c>
      <c r="S23" s="40">
        <f t="shared" si="12"/>
        <v>0</v>
      </c>
      <c r="T23" s="40">
        <f t="shared" si="13"/>
        <v>0</v>
      </c>
    </row>
    <row r="24" spans="1:27" x14ac:dyDescent="0.25">
      <c r="A24" s="92"/>
      <c r="B24" s="47">
        <f t="shared" si="14"/>
        <v>0</v>
      </c>
      <c r="C24" s="17">
        <f t="shared" si="5"/>
        <v>0</v>
      </c>
      <c r="D24" s="50">
        <f t="shared" si="6"/>
        <v>0</v>
      </c>
      <c r="E24" s="47">
        <f t="shared" si="7"/>
        <v>0</v>
      </c>
      <c r="F24" s="17">
        <f t="shared" si="8"/>
        <v>0</v>
      </c>
      <c r="G24" s="50">
        <f t="shared" si="0"/>
        <v>0</v>
      </c>
      <c r="H24" s="17">
        <f t="shared" si="1"/>
        <v>0</v>
      </c>
      <c r="I24" s="17">
        <f t="shared" si="2"/>
        <v>0</v>
      </c>
      <c r="J24" s="13"/>
      <c r="K24" s="17">
        <f t="shared" si="9"/>
        <v>0</v>
      </c>
      <c r="L24" s="47">
        <f t="shared" si="3"/>
        <v>0</v>
      </c>
      <c r="M24" s="39"/>
      <c r="N24" s="39"/>
      <c r="O24" s="98">
        <f t="shared" si="10"/>
        <v>0</v>
      </c>
      <c r="P24" s="39"/>
      <c r="Q24" s="50">
        <f t="shared" si="11"/>
        <v>0</v>
      </c>
      <c r="R24" s="98">
        <f t="shared" si="4"/>
        <v>0</v>
      </c>
      <c r="S24" s="40">
        <f t="shared" si="12"/>
        <v>0</v>
      </c>
      <c r="T24" s="40">
        <f t="shared" si="13"/>
        <v>0</v>
      </c>
    </row>
    <row r="25" spans="1:27" x14ac:dyDescent="0.25">
      <c r="A25" s="92"/>
      <c r="B25" s="47">
        <f t="shared" si="14"/>
        <v>0</v>
      </c>
      <c r="C25" s="17">
        <f t="shared" si="5"/>
        <v>0</v>
      </c>
      <c r="D25" s="50">
        <f t="shared" si="6"/>
        <v>0</v>
      </c>
      <c r="E25" s="47">
        <f t="shared" si="7"/>
        <v>0</v>
      </c>
      <c r="F25" s="17">
        <f t="shared" si="8"/>
        <v>0</v>
      </c>
      <c r="G25" s="50">
        <f t="shared" si="0"/>
        <v>0</v>
      </c>
      <c r="H25" s="17">
        <f t="shared" si="1"/>
        <v>0</v>
      </c>
      <c r="I25" s="17">
        <f t="shared" si="2"/>
        <v>0</v>
      </c>
      <c r="J25" s="13"/>
      <c r="K25" s="17">
        <f t="shared" si="9"/>
        <v>0</v>
      </c>
      <c r="L25" s="47">
        <f t="shared" si="3"/>
        <v>0</v>
      </c>
      <c r="M25" s="39"/>
      <c r="N25" s="39"/>
      <c r="O25" s="98">
        <f t="shared" si="10"/>
        <v>0</v>
      </c>
      <c r="P25" s="39"/>
      <c r="Q25" s="50">
        <f t="shared" si="11"/>
        <v>0</v>
      </c>
      <c r="R25" s="98">
        <f t="shared" si="4"/>
        <v>0</v>
      </c>
      <c r="S25" s="40">
        <f t="shared" si="12"/>
        <v>0</v>
      </c>
      <c r="T25" s="40">
        <f t="shared" si="13"/>
        <v>0</v>
      </c>
    </row>
    <row r="26" spans="1:27" x14ac:dyDescent="0.25">
      <c r="A26" s="92"/>
      <c r="B26" s="47">
        <f t="shared" si="14"/>
        <v>0</v>
      </c>
      <c r="C26" s="17">
        <f t="shared" si="5"/>
        <v>0</v>
      </c>
      <c r="D26" s="50">
        <f t="shared" si="6"/>
        <v>0</v>
      </c>
      <c r="E26" s="47">
        <f t="shared" si="7"/>
        <v>0</v>
      </c>
      <c r="F26" s="17">
        <f t="shared" si="8"/>
        <v>0</v>
      </c>
      <c r="G26" s="50">
        <f t="shared" si="0"/>
        <v>0</v>
      </c>
      <c r="H26" s="17">
        <f t="shared" si="1"/>
        <v>0</v>
      </c>
      <c r="I26" s="17">
        <f t="shared" si="2"/>
        <v>0</v>
      </c>
      <c r="J26" s="13"/>
      <c r="K26" s="17">
        <f t="shared" si="9"/>
        <v>0</v>
      </c>
      <c r="L26" s="47">
        <f t="shared" si="3"/>
        <v>0</v>
      </c>
      <c r="M26" s="39"/>
      <c r="N26" s="39"/>
      <c r="O26" s="98">
        <f t="shared" si="10"/>
        <v>0</v>
      </c>
      <c r="P26" s="39"/>
      <c r="Q26" s="50">
        <f t="shared" si="11"/>
        <v>0</v>
      </c>
      <c r="R26" s="98">
        <f t="shared" si="4"/>
        <v>0</v>
      </c>
      <c r="S26" s="40">
        <f t="shared" si="12"/>
        <v>0</v>
      </c>
      <c r="T26" s="40">
        <f t="shared" si="13"/>
        <v>0</v>
      </c>
    </row>
    <row r="27" spans="1:27" x14ac:dyDescent="0.25">
      <c r="A27" s="92"/>
      <c r="B27" s="47">
        <f t="shared" si="14"/>
        <v>0</v>
      </c>
      <c r="C27" s="17">
        <f t="shared" si="5"/>
        <v>0</v>
      </c>
      <c r="D27" s="50">
        <f t="shared" si="6"/>
        <v>0</v>
      </c>
      <c r="E27" s="47">
        <f t="shared" si="7"/>
        <v>0</v>
      </c>
      <c r="F27" s="17">
        <f t="shared" si="8"/>
        <v>0</v>
      </c>
      <c r="G27" s="50">
        <f t="shared" si="0"/>
        <v>0</v>
      </c>
      <c r="H27" s="17">
        <f t="shared" si="1"/>
        <v>0</v>
      </c>
      <c r="I27" s="17">
        <f t="shared" si="2"/>
        <v>0</v>
      </c>
      <c r="J27" s="13"/>
      <c r="K27" s="17">
        <f t="shared" si="9"/>
        <v>0</v>
      </c>
      <c r="L27" s="47">
        <f t="shared" si="3"/>
        <v>0</v>
      </c>
      <c r="M27" s="39"/>
      <c r="N27" s="39"/>
      <c r="O27" s="98">
        <f t="shared" si="10"/>
        <v>0</v>
      </c>
      <c r="P27" s="39"/>
      <c r="Q27" s="50">
        <f t="shared" si="11"/>
        <v>0</v>
      </c>
      <c r="R27" s="98">
        <f t="shared" si="4"/>
        <v>0</v>
      </c>
      <c r="S27" s="40">
        <f t="shared" si="12"/>
        <v>0</v>
      </c>
      <c r="T27" s="40">
        <f t="shared" si="13"/>
        <v>0</v>
      </c>
    </row>
    <row r="28" spans="1:27" x14ac:dyDescent="0.25">
      <c r="A28" s="92"/>
      <c r="B28" s="47">
        <f t="shared" si="14"/>
        <v>0</v>
      </c>
      <c r="C28" s="17">
        <f t="shared" si="5"/>
        <v>0</v>
      </c>
      <c r="D28" s="50">
        <f t="shared" si="6"/>
        <v>0</v>
      </c>
      <c r="E28" s="47">
        <f t="shared" si="7"/>
        <v>0</v>
      </c>
      <c r="F28" s="17">
        <f t="shared" si="8"/>
        <v>0</v>
      </c>
      <c r="G28" s="50">
        <f t="shared" si="0"/>
        <v>0</v>
      </c>
      <c r="H28" s="17">
        <f t="shared" si="1"/>
        <v>0</v>
      </c>
      <c r="I28" s="17">
        <f t="shared" si="2"/>
        <v>0</v>
      </c>
      <c r="J28" s="13"/>
      <c r="K28" s="17">
        <f t="shared" si="9"/>
        <v>0</v>
      </c>
      <c r="L28" s="47">
        <f t="shared" si="3"/>
        <v>0</v>
      </c>
      <c r="M28" s="39"/>
      <c r="N28" s="39"/>
      <c r="O28" s="98">
        <f t="shared" si="10"/>
        <v>0</v>
      </c>
      <c r="P28" s="39"/>
      <c r="Q28" s="50">
        <f t="shared" si="11"/>
        <v>0</v>
      </c>
      <c r="R28" s="98">
        <f t="shared" si="4"/>
        <v>0</v>
      </c>
      <c r="S28" s="40">
        <f t="shared" si="12"/>
        <v>0</v>
      </c>
      <c r="T28" s="40">
        <f t="shared" si="13"/>
        <v>0</v>
      </c>
    </row>
    <row r="29" spans="1:27" x14ac:dyDescent="0.25">
      <c r="A29" s="92"/>
      <c r="B29" s="47">
        <f t="shared" si="14"/>
        <v>0</v>
      </c>
      <c r="C29" s="17">
        <f t="shared" si="5"/>
        <v>0</v>
      </c>
      <c r="D29" s="50">
        <f t="shared" si="6"/>
        <v>0</v>
      </c>
      <c r="E29" s="47">
        <f t="shared" si="7"/>
        <v>0</v>
      </c>
      <c r="F29" s="17">
        <f t="shared" si="8"/>
        <v>0</v>
      </c>
      <c r="G29" s="50">
        <f t="shared" si="0"/>
        <v>0</v>
      </c>
      <c r="H29" s="17">
        <f t="shared" si="1"/>
        <v>0</v>
      </c>
      <c r="I29" s="17">
        <f t="shared" si="2"/>
        <v>0</v>
      </c>
      <c r="J29" s="13"/>
      <c r="K29" s="17">
        <f t="shared" si="9"/>
        <v>0</v>
      </c>
      <c r="L29" s="47">
        <f t="shared" si="3"/>
        <v>0</v>
      </c>
      <c r="M29" s="39"/>
      <c r="N29" s="39"/>
      <c r="O29" s="98">
        <f t="shared" si="10"/>
        <v>0</v>
      </c>
      <c r="P29" s="39"/>
      <c r="Q29" s="50">
        <f t="shared" si="11"/>
        <v>0</v>
      </c>
      <c r="R29" s="98">
        <f t="shared" si="4"/>
        <v>0</v>
      </c>
      <c r="S29" s="40">
        <f t="shared" si="12"/>
        <v>0</v>
      </c>
      <c r="T29" s="40">
        <f t="shared" si="13"/>
        <v>0</v>
      </c>
    </row>
    <row r="30" spans="1:27" x14ac:dyDescent="0.25">
      <c r="A30" s="92"/>
      <c r="B30" s="47">
        <f t="shared" si="14"/>
        <v>0</v>
      </c>
      <c r="C30" s="17">
        <f t="shared" si="5"/>
        <v>0</v>
      </c>
      <c r="D30" s="50">
        <f t="shared" si="6"/>
        <v>0</v>
      </c>
      <c r="E30" s="47">
        <f t="shared" si="7"/>
        <v>0</v>
      </c>
      <c r="F30" s="17">
        <f t="shared" si="8"/>
        <v>0</v>
      </c>
      <c r="G30" s="50">
        <f t="shared" si="0"/>
        <v>0</v>
      </c>
      <c r="H30" s="17">
        <f t="shared" si="1"/>
        <v>0</v>
      </c>
      <c r="I30" s="17">
        <f t="shared" si="2"/>
        <v>0</v>
      </c>
      <c r="J30" s="13"/>
      <c r="K30" s="17">
        <f t="shared" si="9"/>
        <v>0</v>
      </c>
      <c r="L30" s="47">
        <f t="shared" si="3"/>
        <v>0</v>
      </c>
      <c r="M30" s="39"/>
      <c r="N30" s="39"/>
      <c r="O30" s="98">
        <f t="shared" si="10"/>
        <v>0</v>
      </c>
      <c r="P30" s="39"/>
      <c r="Q30" s="50">
        <f t="shared" si="11"/>
        <v>0</v>
      </c>
      <c r="R30" s="98">
        <f t="shared" si="4"/>
        <v>0</v>
      </c>
      <c r="S30" s="40">
        <f t="shared" si="12"/>
        <v>0</v>
      </c>
      <c r="T30" s="40">
        <f t="shared" si="13"/>
        <v>0</v>
      </c>
    </row>
    <row r="31" spans="1:27" x14ac:dyDescent="0.25">
      <c r="A31" s="92"/>
      <c r="B31" s="47">
        <f t="shared" si="14"/>
        <v>0</v>
      </c>
      <c r="C31" s="17">
        <f t="shared" si="5"/>
        <v>0</v>
      </c>
      <c r="D31" s="50">
        <f t="shared" si="6"/>
        <v>0</v>
      </c>
      <c r="E31" s="47">
        <f t="shared" si="7"/>
        <v>0</v>
      </c>
      <c r="F31" s="17">
        <f t="shared" si="8"/>
        <v>0</v>
      </c>
      <c r="G31" s="50">
        <f t="shared" si="0"/>
        <v>0</v>
      </c>
      <c r="H31" s="17">
        <f t="shared" si="1"/>
        <v>0</v>
      </c>
      <c r="I31" s="17">
        <f t="shared" si="2"/>
        <v>0</v>
      </c>
      <c r="J31" s="13"/>
      <c r="K31" s="17">
        <f t="shared" si="9"/>
        <v>0</v>
      </c>
      <c r="L31" s="47">
        <f t="shared" si="3"/>
        <v>0</v>
      </c>
      <c r="M31" s="39"/>
      <c r="N31" s="39"/>
      <c r="O31" s="98">
        <f t="shared" si="10"/>
        <v>0</v>
      </c>
      <c r="P31" s="39"/>
      <c r="Q31" s="50">
        <f t="shared" si="11"/>
        <v>0</v>
      </c>
      <c r="R31" s="98">
        <f t="shared" si="4"/>
        <v>0</v>
      </c>
      <c r="S31" s="40">
        <f t="shared" si="12"/>
        <v>0</v>
      </c>
      <c r="T31" s="40">
        <f t="shared" si="13"/>
        <v>0</v>
      </c>
    </row>
    <row r="32" spans="1:27" x14ac:dyDescent="0.25">
      <c r="A32" s="92"/>
      <c r="B32" s="47">
        <f t="shared" si="14"/>
        <v>0</v>
      </c>
      <c r="C32" s="17">
        <f t="shared" si="5"/>
        <v>0</v>
      </c>
      <c r="D32" s="50">
        <f t="shared" si="6"/>
        <v>0</v>
      </c>
      <c r="E32" s="47">
        <f t="shared" si="7"/>
        <v>0</v>
      </c>
      <c r="F32" s="17">
        <f t="shared" si="8"/>
        <v>0</v>
      </c>
      <c r="G32" s="50">
        <f t="shared" si="0"/>
        <v>0</v>
      </c>
      <c r="H32" s="17">
        <f t="shared" si="1"/>
        <v>0</v>
      </c>
      <c r="I32" s="17">
        <f t="shared" si="2"/>
        <v>0</v>
      </c>
      <c r="J32" s="13"/>
      <c r="K32" s="17">
        <f t="shared" si="9"/>
        <v>0</v>
      </c>
      <c r="L32" s="47">
        <f t="shared" si="3"/>
        <v>0</v>
      </c>
      <c r="M32" s="39"/>
      <c r="N32" s="39"/>
      <c r="O32" s="98">
        <f t="shared" si="10"/>
        <v>0</v>
      </c>
      <c r="P32" s="39"/>
      <c r="Q32" s="50">
        <f t="shared" si="11"/>
        <v>0</v>
      </c>
      <c r="R32" s="98">
        <f t="shared" si="4"/>
        <v>0</v>
      </c>
      <c r="S32" s="40">
        <f t="shared" si="12"/>
        <v>0</v>
      </c>
      <c r="T32" s="40">
        <f t="shared" si="13"/>
        <v>0</v>
      </c>
    </row>
    <row r="33" spans="1:20" x14ac:dyDescent="0.25">
      <c r="A33" s="92"/>
      <c r="B33" s="47">
        <f t="shared" si="14"/>
        <v>0</v>
      </c>
      <c r="C33" s="17">
        <f t="shared" si="5"/>
        <v>0</v>
      </c>
      <c r="D33" s="50">
        <f t="shared" si="6"/>
        <v>0</v>
      </c>
      <c r="E33" s="47">
        <f t="shared" si="7"/>
        <v>0</v>
      </c>
      <c r="F33" s="17">
        <f t="shared" si="8"/>
        <v>0</v>
      </c>
      <c r="G33" s="50">
        <f t="shared" si="0"/>
        <v>0</v>
      </c>
      <c r="H33" s="17">
        <f t="shared" si="1"/>
        <v>0</v>
      </c>
      <c r="I33" s="17">
        <f t="shared" si="2"/>
        <v>0</v>
      </c>
      <c r="J33" s="13"/>
      <c r="K33" s="17">
        <f t="shared" si="9"/>
        <v>0</v>
      </c>
      <c r="L33" s="47">
        <f t="shared" si="3"/>
        <v>0</v>
      </c>
      <c r="M33" s="39"/>
      <c r="N33" s="39"/>
      <c r="O33" s="98">
        <f t="shared" si="10"/>
        <v>0</v>
      </c>
      <c r="P33" s="39"/>
      <c r="Q33" s="50">
        <f t="shared" si="11"/>
        <v>0</v>
      </c>
      <c r="R33" s="98">
        <f t="shared" si="4"/>
        <v>0</v>
      </c>
      <c r="S33" s="40">
        <f t="shared" si="12"/>
        <v>0</v>
      </c>
      <c r="T33" s="40">
        <f t="shared" si="13"/>
        <v>0</v>
      </c>
    </row>
    <row r="34" spans="1:20" x14ac:dyDescent="0.25">
      <c r="A34" s="92"/>
      <c r="B34" s="47">
        <f t="shared" si="14"/>
        <v>0</v>
      </c>
      <c r="C34" s="17">
        <f t="shared" si="5"/>
        <v>0</v>
      </c>
      <c r="D34" s="50">
        <f t="shared" si="6"/>
        <v>0</v>
      </c>
      <c r="E34" s="47">
        <f t="shared" si="7"/>
        <v>0</v>
      </c>
      <c r="F34" s="17">
        <f t="shared" si="8"/>
        <v>0</v>
      </c>
      <c r="G34" s="50">
        <f t="shared" si="0"/>
        <v>0</v>
      </c>
      <c r="H34" s="17">
        <f t="shared" si="1"/>
        <v>0</v>
      </c>
      <c r="I34" s="17">
        <f t="shared" si="2"/>
        <v>0</v>
      </c>
      <c r="J34" s="13"/>
      <c r="K34" s="17">
        <f t="shared" si="9"/>
        <v>0</v>
      </c>
      <c r="L34" s="47">
        <f t="shared" si="3"/>
        <v>0</v>
      </c>
      <c r="M34" s="39"/>
      <c r="N34" s="39"/>
      <c r="O34" s="98">
        <f t="shared" si="10"/>
        <v>0</v>
      </c>
      <c r="P34" s="39"/>
      <c r="Q34" s="50">
        <f t="shared" si="11"/>
        <v>0</v>
      </c>
      <c r="R34" s="98">
        <f t="shared" si="4"/>
        <v>0</v>
      </c>
      <c r="S34" s="40">
        <f t="shared" si="12"/>
        <v>0</v>
      </c>
      <c r="T34" s="40">
        <f t="shared" si="13"/>
        <v>0</v>
      </c>
    </row>
    <row r="35" spans="1:20" x14ac:dyDescent="0.25">
      <c r="A35" s="92"/>
      <c r="B35" s="47">
        <f t="shared" si="14"/>
        <v>0</v>
      </c>
      <c r="C35" s="17">
        <f t="shared" si="5"/>
        <v>0</v>
      </c>
      <c r="D35" s="50">
        <f t="shared" si="6"/>
        <v>0</v>
      </c>
      <c r="E35" s="47">
        <f t="shared" si="7"/>
        <v>0</v>
      </c>
      <c r="F35" s="17">
        <f t="shared" si="8"/>
        <v>0</v>
      </c>
      <c r="G35" s="50">
        <f t="shared" si="0"/>
        <v>0</v>
      </c>
      <c r="H35" s="17">
        <f t="shared" si="1"/>
        <v>0</v>
      </c>
      <c r="I35" s="17">
        <f t="shared" si="2"/>
        <v>0</v>
      </c>
      <c r="J35" s="13"/>
      <c r="K35" s="17">
        <f t="shared" si="9"/>
        <v>0</v>
      </c>
      <c r="L35" s="47">
        <f t="shared" si="3"/>
        <v>0</v>
      </c>
      <c r="M35" s="39"/>
      <c r="N35" s="39"/>
      <c r="O35" s="98">
        <f t="shared" si="10"/>
        <v>0</v>
      </c>
      <c r="P35" s="39"/>
      <c r="Q35" s="50">
        <f t="shared" si="11"/>
        <v>0</v>
      </c>
      <c r="R35" s="98">
        <f t="shared" si="4"/>
        <v>0</v>
      </c>
      <c r="S35" s="40">
        <f t="shared" si="12"/>
        <v>0</v>
      </c>
      <c r="T35" s="40">
        <f t="shared" si="13"/>
        <v>0</v>
      </c>
    </row>
    <row r="36" spans="1:20" x14ac:dyDescent="0.25">
      <c r="A36" s="92"/>
      <c r="B36" s="47">
        <f t="shared" si="14"/>
        <v>0</v>
      </c>
      <c r="C36" s="17">
        <f t="shared" si="5"/>
        <v>0</v>
      </c>
      <c r="D36" s="50">
        <f t="shared" si="6"/>
        <v>0</v>
      </c>
      <c r="E36" s="47">
        <f t="shared" si="7"/>
        <v>0</v>
      </c>
      <c r="F36" s="17">
        <f t="shared" si="8"/>
        <v>0</v>
      </c>
      <c r="G36" s="50">
        <f t="shared" si="0"/>
        <v>0</v>
      </c>
      <c r="H36" s="17">
        <f t="shared" si="1"/>
        <v>0</v>
      </c>
      <c r="I36" s="17">
        <f t="shared" si="2"/>
        <v>0</v>
      </c>
      <c r="J36" s="13"/>
      <c r="K36" s="17">
        <f t="shared" si="9"/>
        <v>0</v>
      </c>
      <c r="L36" s="47">
        <f t="shared" si="3"/>
        <v>0</v>
      </c>
      <c r="M36" s="39"/>
      <c r="N36" s="39"/>
      <c r="O36" s="98">
        <f t="shared" si="10"/>
        <v>0</v>
      </c>
      <c r="P36" s="39"/>
      <c r="Q36" s="50">
        <f t="shared" si="11"/>
        <v>0</v>
      </c>
      <c r="R36" s="98">
        <f t="shared" si="4"/>
        <v>0</v>
      </c>
      <c r="S36" s="40">
        <f t="shared" si="12"/>
        <v>0</v>
      </c>
      <c r="T36" s="40">
        <f t="shared" si="13"/>
        <v>0</v>
      </c>
    </row>
    <row r="37" spans="1:20" x14ac:dyDescent="0.25">
      <c r="A37" s="92"/>
      <c r="B37" s="47">
        <f t="shared" si="14"/>
        <v>0</v>
      </c>
      <c r="C37" s="17">
        <f t="shared" si="5"/>
        <v>0</v>
      </c>
      <c r="D37" s="50">
        <f t="shared" si="6"/>
        <v>0</v>
      </c>
      <c r="E37" s="47">
        <f t="shared" si="7"/>
        <v>0</v>
      </c>
      <c r="F37" s="17">
        <f t="shared" si="8"/>
        <v>0</v>
      </c>
      <c r="G37" s="50">
        <f t="shared" si="0"/>
        <v>0</v>
      </c>
      <c r="H37" s="17">
        <f t="shared" si="1"/>
        <v>0</v>
      </c>
      <c r="I37" s="17">
        <f t="shared" si="2"/>
        <v>0</v>
      </c>
      <c r="J37" s="13"/>
      <c r="K37" s="17">
        <f t="shared" si="9"/>
        <v>0</v>
      </c>
      <c r="L37" s="47">
        <f t="shared" si="3"/>
        <v>0</v>
      </c>
      <c r="M37" s="39"/>
      <c r="N37" s="39"/>
      <c r="O37" s="98">
        <f t="shared" si="10"/>
        <v>0</v>
      </c>
      <c r="P37" s="39"/>
      <c r="Q37" s="50">
        <f t="shared" si="11"/>
        <v>0</v>
      </c>
      <c r="R37" s="98">
        <f t="shared" si="4"/>
        <v>0</v>
      </c>
      <c r="S37" s="40">
        <f t="shared" si="12"/>
        <v>0</v>
      </c>
      <c r="T37" s="40">
        <f t="shared" si="13"/>
        <v>0</v>
      </c>
    </row>
    <row r="38" spans="1:20" x14ac:dyDescent="0.25">
      <c r="A38" s="92"/>
      <c r="B38" s="47">
        <f t="shared" si="14"/>
        <v>0</v>
      </c>
      <c r="C38" s="17">
        <f t="shared" si="5"/>
        <v>0</v>
      </c>
      <c r="D38" s="50">
        <f t="shared" si="6"/>
        <v>0</v>
      </c>
      <c r="E38" s="47">
        <f t="shared" si="7"/>
        <v>0</v>
      </c>
      <c r="F38" s="17">
        <f t="shared" si="8"/>
        <v>0</v>
      </c>
      <c r="G38" s="50">
        <f t="shared" si="0"/>
        <v>0</v>
      </c>
      <c r="H38" s="17">
        <f t="shared" si="1"/>
        <v>0</v>
      </c>
      <c r="I38" s="17">
        <f t="shared" si="2"/>
        <v>0</v>
      </c>
      <c r="J38" s="13"/>
      <c r="K38" s="17">
        <f t="shared" si="9"/>
        <v>0</v>
      </c>
      <c r="L38" s="47">
        <f t="shared" si="3"/>
        <v>0</v>
      </c>
      <c r="M38" s="39"/>
      <c r="N38" s="39"/>
      <c r="O38" s="98">
        <f t="shared" si="10"/>
        <v>0</v>
      </c>
      <c r="P38" s="39"/>
      <c r="Q38" s="50">
        <f t="shared" si="11"/>
        <v>0</v>
      </c>
      <c r="R38" s="98">
        <f t="shared" si="4"/>
        <v>0</v>
      </c>
      <c r="S38" s="40">
        <f t="shared" si="12"/>
        <v>0</v>
      </c>
      <c r="T38" s="40">
        <f t="shared" si="13"/>
        <v>0</v>
      </c>
    </row>
    <row r="39" spans="1:20" x14ac:dyDescent="0.25">
      <c r="A39" s="92"/>
      <c r="B39" s="47">
        <f t="shared" si="14"/>
        <v>0</v>
      </c>
      <c r="C39" s="17">
        <f t="shared" si="5"/>
        <v>0</v>
      </c>
      <c r="D39" s="50">
        <f t="shared" si="6"/>
        <v>0</v>
      </c>
      <c r="E39" s="47">
        <f t="shared" si="7"/>
        <v>0</v>
      </c>
      <c r="F39" s="17">
        <f t="shared" si="8"/>
        <v>0</v>
      </c>
      <c r="G39" s="50">
        <f t="shared" si="0"/>
        <v>0</v>
      </c>
      <c r="H39" s="17">
        <f t="shared" si="1"/>
        <v>0</v>
      </c>
      <c r="I39" s="17">
        <f t="shared" si="2"/>
        <v>0</v>
      </c>
      <c r="J39" s="13"/>
      <c r="K39" s="17">
        <f t="shared" si="9"/>
        <v>0</v>
      </c>
      <c r="L39" s="47">
        <f t="shared" si="3"/>
        <v>0</v>
      </c>
      <c r="M39" s="39"/>
      <c r="N39" s="39"/>
      <c r="O39" s="98">
        <f t="shared" si="10"/>
        <v>0</v>
      </c>
      <c r="P39" s="39"/>
      <c r="Q39" s="50">
        <f t="shared" si="11"/>
        <v>0</v>
      </c>
      <c r="R39" s="98">
        <f t="shared" si="4"/>
        <v>0</v>
      </c>
      <c r="S39" s="40">
        <f t="shared" si="12"/>
        <v>0</v>
      </c>
      <c r="T39" s="40">
        <f t="shared" si="13"/>
        <v>0</v>
      </c>
    </row>
    <row r="40" spans="1:20" x14ac:dyDescent="0.25">
      <c r="A40" s="92"/>
      <c r="B40" s="47">
        <f t="shared" si="14"/>
        <v>0</v>
      </c>
      <c r="C40" s="17">
        <f t="shared" si="5"/>
        <v>0</v>
      </c>
      <c r="D40" s="50">
        <f t="shared" si="6"/>
        <v>0</v>
      </c>
      <c r="E40" s="47">
        <f t="shared" si="7"/>
        <v>0</v>
      </c>
      <c r="F40" s="17">
        <f t="shared" si="8"/>
        <v>0</v>
      </c>
      <c r="G40" s="50">
        <f t="shared" ref="G40:G71" si="15">A40*0.01</f>
        <v>0</v>
      </c>
      <c r="H40" s="17">
        <f t="shared" ref="H40:H71" si="16">A40*0.03</f>
        <v>0</v>
      </c>
      <c r="I40" s="17">
        <f t="shared" ref="I40:I71" si="17">IF(A40&gt;0,MAX(MIN(A40*0.015,20000000)),0)</f>
        <v>0</v>
      </c>
      <c r="J40" s="13"/>
      <c r="K40" s="17">
        <f t="shared" si="9"/>
        <v>0</v>
      </c>
      <c r="L40" s="47">
        <f t="shared" ref="L40:L71" si="18">IF(A40&gt;0,300,0)</f>
        <v>0</v>
      </c>
      <c r="M40" s="39"/>
      <c r="N40" s="39"/>
      <c r="O40" s="98">
        <f t="shared" si="10"/>
        <v>0</v>
      </c>
      <c r="P40" s="39"/>
      <c r="Q40" s="50">
        <f t="shared" si="11"/>
        <v>0</v>
      </c>
      <c r="R40" s="98">
        <f t="shared" ref="R40:R71" si="19">IF(A40&gt;0,10+Q40,0)</f>
        <v>0</v>
      </c>
      <c r="S40" s="40">
        <f t="shared" si="12"/>
        <v>0</v>
      </c>
      <c r="T40" s="40">
        <f t="shared" si="13"/>
        <v>0</v>
      </c>
    </row>
    <row r="41" spans="1:20" x14ac:dyDescent="0.25">
      <c r="A41" s="92"/>
      <c r="B41" s="47">
        <f t="shared" si="14"/>
        <v>0</v>
      </c>
      <c r="C41" s="17">
        <f t="shared" si="5"/>
        <v>0</v>
      </c>
      <c r="D41" s="50">
        <f t="shared" si="6"/>
        <v>0</v>
      </c>
      <c r="E41" s="47">
        <f t="shared" si="7"/>
        <v>0</v>
      </c>
      <c r="F41" s="17">
        <f t="shared" si="8"/>
        <v>0</v>
      </c>
      <c r="G41" s="50">
        <f t="shared" si="15"/>
        <v>0</v>
      </c>
      <c r="H41" s="17">
        <f t="shared" si="16"/>
        <v>0</v>
      </c>
      <c r="I41" s="17">
        <f t="shared" si="17"/>
        <v>0</v>
      </c>
      <c r="J41" s="13"/>
      <c r="K41" s="17">
        <f t="shared" si="9"/>
        <v>0</v>
      </c>
      <c r="L41" s="47">
        <f t="shared" si="18"/>
        <v>0</v>
      </c>
      <c r="M41" s="39"/>
      <c r="N41" s="39"/>
      <c r="O41" s="98">
        <f t="shared" si="10"/>
        <v>0</v>
      </c>
      <c r="P41" s="39"/>
      <c r="Q41" s="50">
        <f t="shared" si="11"/>
        <v>0</v>
      </c>
      <c r="R41" s="98">
        <f t="shared" si="19"/>
        <v>0</v>
      </c>
      <c r="S41" s="40">
        <f t="shared" si="12"/>
        <v>0</v>
      </c>
      <c r="T41" s="40">
        <f t="shared" si="13"/>
        <v>0</v>
      </c>
    </row>
    <row r="42" spans="1:20" x14ac:dyDescent="0.25">
      <c r="A42" s="92"/>
      <c r="B42" s="47">
        <f t="shared" si="14"/>
        <v>0</v>
      </c>
      <c r="C42" s="17">
        <f t="shared" si="5"/>
        <v>0</v>
      </c>
      <c r="D42" s="50">
        <f t="shared" si="6"/>
        <v>0</v>
      </c>
      <c r="E42" s="47">
        <f t="shared" si="7"/>
        <v>0</v>
      </c>
      <c r="F42" s="17">
        <f t="shared" si="8"/>
        <v>0</v>
      </c>
      <c r="G42" s="50">
        <f t="shared" si="15"/>
        <v>0</v>
      </c>
      <c r="H42" s="17">
        <f t="shared" si="16"/>
        <v>0</v>
      </c>
      <c r="I42" s="17">
        <f t="shared" si="17"/>
        <v>0</v>
      </c>
      <c r="J42" s="13"/>
      <c r="K42" s="17">
        <f t="shared" si="9"/>
        <v>0</v>
      </c>
      <c r="L42" s="47">
        <f t="shared" si="18"/>
        <v>0</v>
      </c>
      <c r="M42" s="39"/>
      <c r="N42" s="39"/>
      <c r="O42" s="98">
        <f t="shared" si="10"/>
        <v>0</v>
      </c>
      <c r="P42" s="39"/>
      <c r="Q42" s="50">
        <f t="shared" si="11"/>
        <v>0</v>
      </c>
      <c r="R42" s="98">
        <f t="shared" si="19"/>
        <v>0</v>
      </c>
      <c r="S42" s="40">
        <f t="shared" si="12"/>
        <v>0</v>
      </c>
      <c r="T42" s="40">
        <f t="shared" si="13"/>
        <v>0</v>
      </c>
    </row>
    <row r="43" spans="1:20" x14ac:dyDescent="0.25">
      <c r="A43" s="92"/>
      <c r="B43" s="47">
        <f t="shared" si="14"/>
        <v>0</v>
      </c>
      <c r="C43" s="17">
        <f t="shared" si="5"/>
        <v>0</v>
      </c>
      <c r="D43" s="50">
        <f t="shared" si="6"/>
        <v>0</v>
      </c>
      <c r="E43" s="47">
        <f t="shared" si="7"/>
        <v>0</v>
      </c>
      <c r="F43" s="17">
        <f t="shared" si="8"/>
        <v>0</v>
      </c>
      <c r="G43" s="50">
        <f t="shared" si="15"/>
        <v>0</v>
      </c>
      <c r="H43" s="17">
        <f t="shared" si="16"/>
        <v>0</v>
      </c>
      <c r="I43" s="17">
        <f t="shared" si="17"/>
        <v>0</v>
      </c>
      <c r="J43" s="13"/>
      <c r="K43" s="17">
        <f t="shared" si="9"/>
        <v>0</v>
      </c>
      <c r="L43" s="47">
        <f t="shared" si="18"/>
        <v>0</v>
      </c>
      <c r="M43" s="39"/>
      <c r="N43" s="39"/>
      <c r="O43" s="98">
        <f t="shared" si="10"/>
        <v>0</v>
      </c>
      <c r="P43" s="39"/>
      <c r="Q43" s="50">
        <f t="shared" si="11"/>
        <v>0</v>
      </c>
      <c r="R43" s="98">
        <f t="shared" si="19"/>
        <v>0</v>
      </c>
      <c r="S43" s="40">
        <f t="shared" si="12"/>
        <v>0</v>
      </c>
      <c r="T43" s="40">
        <f t="shared" si="13"/>
        <v>0</v>
      </c>
    </row>
    <row r="44" spans="1:20" x14ac:dyDescent="0.25">
      <c r="A44" s="92"/>
      <c r="B44" s="47">
        <f t="shared" si="14"/>
        <v>0</v>
      </c>
      <c r="C44" s="17">
        <f t="shared" si="5"/>
        <v>0</v>
      </c>
      <c r="D44" s="50">
        <f t="shared" si="6"/>
        <v>0</v>
      </c>
      <c r="E44" s="47">
        <f t="shared" si="7"/>
        <v>0</v>
      </c>
      <c r="F44" s="17">
        <f t="shared" si="8"/>
        <v>0</v>
      </c>
      <c r="G44" s="50">
        <f t="shared" si="15"/>
        <v>0</v>
      </c>
      <c r="H44" s="17">
        <f t="shared" si="16"/>
        <v>0</v>
      </c>
      <c r="I44" s="17">
        <f t="shared" si="17"/>
        <v>0</v>
      </c>
      <c r="J44" s="13"/>
      <c r="K44" s="17">
        <f t="shared" si="9"/>
        <v>0</v>
      </c>
      <c r="L44" s="47">
        <f t="shared" si="18"/>
        <v>0</v>
      </c>
      <c r="M44" s="39"/>
      <c r="N44" s="39"/>
      <c r="O44" s="98">
        <f t="shared" si="10"/>
        <v>0</v>
      </c>
      <c r="P44" s="39"/>
      <c r="Q44" s="50">
        <f t="shared" si="11"/>
        <v>0</v>
      </c>
      <c r="R44" s="98">
        <f t="shared" si="19"/>
        <v>0</v>
      </c>
      <c r="S44" s="40">
        <f t="shared" si="12"/>
        <v>0</v>
      </c>
      <c r="T44" s="40">
        <f t="shared" si="13"/>
        <v>0</v>
      </c>
    </row>
    <row r="45" spans="1:20" x14ac:dyDescent="0.25">
      <c r="A45" s="92"/>
      <c r="B45" s="47">
        <f t="shared" si="14"/>
        <v>0</v>
      </c>
      <c r="C45" s="17">
        <f t="shared" si="5"/>
        <v>0</v>
      </c>
      <c r="D45" s="50">
        <f t="shared" si="6"/>
        <v>0</v>
      </c>
      <c r="E45" s="47">
        <f t="shared" si="7"/>
        <v>0</v>
      </c>
      <c r="F45" s="17">
        <f t="shared" si="8"/>
        <v>0</v>
      </c>
      <c r="G45" s="50">
        <f t="shared" si="15"/>
        <v>0</v>
      </c>
      <c r="H45" s="17">
        <f t="shared" si="16"/>
        <v>0</v>
      </c>
      <c r="I45" s="17">
        <f t="shared" si="17"/>
        <v>0</v>
      </c>
      <c r="J45" s="13"/>
      <c r="K45" s="17">
        <f t="shared" si="9"/>
        <v>0</v>
      </c>
      <c r="L45" s="47">
        <f t="shared" si="18"/>
        <v>0</v>
      </c>
      <c r="M45" s="39"/>
      <c r="N45" s="39"/>
      <c r="O45" s="98">
        <f t="shared" si="10"/>
        <v>0</v>
      </c>
      <c r="P45" s="39"/>
      <c r="Q45" s="50">
        <f t="shared" si="11"/>
        <v>0</v>
      </c>
      <c r="R45" s="98">
        <f t="shared" si="19"/>
        <v>0</v>
      </c>
      <c r="S45" s="40">
        <f t="shared" si="12"/>
        <v>0</v>
      </c>
      <c r="T45" s="40">
        <f t="shared" si="13"/>
        <v>0</v>
      </c>
    </row>
    <row r="46" spans="1:20" x14ac:dyDescent="0.25">
      <c r="A46" s="92"/>
      <c r="B46" s="47">
        <f t="shared" si="14"/>
        <v>0</v>
      </c>
      <c r="C46" s="17">
        <f t="shared" si="5"/>
        <v>0</v>
      </c>
      <c r="D46" s="50">
        <f t="shared" si="6"/>
        <v>0</v>
      </c>
      <c r="E46" s="47">
        <f t="shared" si="7"/>
        <v>0</v>
      </c>
      <c r="F46" s="17">
        <f t="shared" si="8"/>
        <v>0</v>
      </c>
      <c r="G46" s="50">
        <f t="shared" si="15"/>
        <v>0</v>
      </c>
      <c r="H46" s="17">
        <f t="shared" si="16"/>
        <v>0</v>
      </c>
      <c r="I46" s="17">
        <f t="shared" si="17"/>
        <v>0</v>
      </c>
      <c r="J46" s="13"/>
      <c r="K46" s="17">
        <f t="shared" si="9"/>
        <v>0</v>
      </c>
      <c r="L46" s="47">
        <f t="shared" si="18"/>
        <v>0</v>
      </c>
      <c r="M46" s="39"/>
      <c r="N46" s="39"/>
      <c r="O46" s="98">
        <f t="shared" si="10"/>
        <v>0</v>
      </c>
      <c r="P46" s="39"/>
      <c r="Q46" s="50">
        <f t="shared" si="11"/>
        <v>0</v>
      </c>
      <c r="R46" s="98">
        <f t="shared" si="19"/>
        <v>0</v>
      </c>
      <c r="S46" s="40">
        <f t="shared" si="12"/>
        <v>0</v>
      </c>
      <c r="T46" s="40">
        <f t="shared" si="13"/>
        <v>0</v>
      </c>
    </row>
    <row r="47" spans="1:20" x14ac:dyDescent="0.25">
      <c r="A47" s="92"/>
      <c r="B47" s="47">
        <f t="shared" si="14"/>
        <v>0</v>
      </c>
      <c r="C47" s="17">
        <f t="shared" si="5"/>
        <v>0</v>
      </c>
      <c r="D47" s="50">
        <f>IF(A47=0,0,IF(M47&gt;0,M47*16,IF(N47&gt;0,N47*24,IF(AND(A47&gt;0,M47=0,N47=0),160,""))))</f>
        <v>0</v>
      </c>
      <c r="E47" s="47">
        <f t="shared" si="7"/>
        <v>0</v>
      </c>
      <c r="F47" s="17">
        <f t="shared" si="8"/>
        <v>0</v>
      </c>
      <c r="G47" s="50">
        <f t="shared" si="15"/>
        <v>0</v>
      </c>
      <c r="H47" s="17">
        <f t="shared" si="16"/>
        <v>0</v>
      </c>
      <c r="I47" s="17">
        <f t="shared" si="17"/>
        <v>0</v>
      </c>
      <c r="J47" s="13"/>
      <c r="K47" s="17">
        <f t="shared" si="9"/>
        <v>0</v>
      </c>
      <c r="L47" s="47">
        <f t="shared" si="18"/>
        <v>0</v>
      </c>
      <c r="M47" s="39"/>
      <c r="N47" s="39"/>
      <c r="O47" s="98">
        <f t="shared" si="10"/>
        <v>0</v>
      </c>
      <c r="P47" s="39"/>
      <c r="Q47" s="50">
        <f t="shared" si="11"/>
        <v>0</v>
      </c>
      <c r="R47" s="98">
        <f t="shared" si="19"/>
        <v>0</v>
      </c>
      <c r="S47" s="40">
        <f t="shared" si="12"/>
        <v>0</v>
      </c>
      <c r="T47" s="40">
        <f t="shared" si="13"/>
        <v>0</v>
      </c>
    </row>
    <row r="48" spans="1:20" x14ac:dyDescent="0.25">
      <c r="A48" s="92"/>
      <c r="B48" s="47">
        <f t="shared" si="14"/>
        <v>0</v>
      </c>
      <c r="C48" s="17">
        <f t="shared" si="5"/>
        <v>0</v>
      </c>
      <c r="D48" s="50">
        <f t="shared" si="6"/>
        <v>0</v>
      </c>
      <c r="E48" s="47">
        <f t="shared" si="7"/>
        <v>0</v>
      </c>
      <c r="F48" s="17">
        <f t="shared" si="8"/>
        <v>0</v>
      </c>
      <c r="G48" s="50">
        <f t="shared" si="15"/>
        <v>0</v>
      </c>
      <c r="H48" s="17">
        <f t="shared" si="16"/>
        <v>0</v>
      </c>
      <c r="I48" s="17">
        <f t="shared" si="17"/>
        <v>0</v>
      </c>
      <c r="J48" s="13"/>
      <c r="K48" s="17">
        <f t="shared" si="9"/>
        <v>0</v>
      </c>
      <c r="L48" s="47">
        <f t="shared" si="18"/>
        <v>0</v>
      </c>
      <c r="M48" s="39"/>
      <c r="N48" s="39"/>
      <c r="O48" s="98">
        <f t="shared" si="10"/>
        <v>0</v>
      </c>
      <c r="P48" s="39"/>
      <c r="Q48" s="50">
        <f t="shared" si="11"/>
        <v>0</v>
      </c>
      <c r="R48" s="98">
        <f t="shared" si="19"/>
        <v>0</v>
      </c>
      <c r="S48" s="40">
        <f t="shared" si="12"/>
        <v>0</v>
      </c>
      <c r="T48" s="40">
        <f t="shared" si="13"/>
        <v>0</v>
      </c>
    </row>
    <row r="49" spans="1:20" x14ac:dyDescent="0.25">
      <c r="A49" s="92"/>
      <c r="B49" s="47">
        <f t="shared" si="14"/>
        <v>0</v>
      </c>
      <c r="C49" s="17">
        <f t="shared" si="5"/>
        <v>0</v>
      </c>
      <c r="D49" s="50">
        <f t="shared" si="6"/>
        <v>0</v>
      </c>
      <c r="E49" s="47">
        <f t="shared" si="7"/>
        <v>0</v>
      </c>
      <c r="F49" s="17">
        <f t="shared" si="8"/>
        <v>0</v>
      </c>
      <c r="G49" s="50">
        <f t="shared" si="15"/>
        <v>0</v>
      </c>
      <c r="H49" s="17">
        <f t="shared" si="16"/>
        <v>0</v>
      </c>
      <c r="I49" s="17">
        <f t="shared" si="17"/>
        <v>0</v>
      </c>
      <c r="J49" s="13"/>
      <c r="K49" s="17">
        <f t="shared" si="9"/>
        <v>0</v>
      </c>
      <c r="L49" s="47">
        <f t="shared" si="18"/>
        <v>0</v>
      </c>
      <c r="M49" s="39"/>
      <c r="N49" s="39"/>
      <c r="O49" s="98">
        <f t="shared" si="10"/>
        <v>0</v>
      </c>
      <c r="P49" s="39"/>
      <c r="Q49" s="50">
        <f t="shared" si="11"/>
        <v>0</v>
      </c>
      <c r="R49" s="98">
        <f t="shared" si="19"/>
        <v>0</v>
      </c>
      <c r="S49" s="40">
        <f t="shared" si="12"/>
        <v>0</v>
      </c>
      <c r="T49" s="40">
        <f t="shared" si="13"/>
        <v>0</v>
      </c>
    </row>
    <row r="50" spans="1:20" x14ac:dyDescent="0.25">
      <c r="A50" s="92"/>
      <c r="B50" s="47">
        <f t="shared" si="14"/>
        <v>0</v>
      </c>
      <c r="C50" s="17">
        <f t="shared" si="5"/>
        <v>0</v>
      </c>
      <c r="D50" s="50">
        <f t="shared" si="6"/>
        <v>0</v>
      </c>
      <c r="E50" s="47">
        <f t="shared" si="7"/>
        <v>0</v>
      </c>
      <c r="F50" s="17">
        <f t="shared" si="8"/>
        <v>0</v>
      </c>
      <c r="G50" s="50">
        <f t="shared" si="15"/>
        <v>0</v>
      </c>
      <c r="H50" s="17">
        <f t="shared" si="16"/>
        <v>0</v>
      </c>
      <c r="I50" s="17">
        <f t="shared" si="17"/>
        <v>0</v>
      </c>
      <c r="J50" s="13"/>
      <c r="K50" s="17">
        <f t="shared" si="9"/>
        <v>0</v>
      </c>
      <c r="L50" s="47">
        <f t="shared" si="18"/>
        <v>0</v>
      </c>
      <c r="M50" s="39"/>
      <c r="N50" s="39"/>
      <c r="O50" s="98">
        <f t="shared" si="10"/>
        <v>0</v>
      </c>
      <c r="P50" s="39"/>
      <c r="Q50" s="50">
        <f t="shared" si="11"/>
        <v>0</v>
      </c>
      <c r="R50" s="98">
        <f t="shared" si="19"/>
        <v>0</v>
      </c>
      <c r="S50" s="40">
        <f t="shared" si="12"/>
        <v>0</v>
      </c>
      <c r="T50" s="40">
        <f t="shared" si="13"/>
        <v>0</v>
      </c>
    </row>
    <row r="51" spans="1:20" x14ac:dyDescent="0.25">
      <c r="A51" s="92"/>
      <c r="B51" s="47">
        <f t="shared" si="14"/>
        <v>0</v>
      </c>
      <c r="C51" s="17">
        <f t="shared" si="5"/>
        <v>0</v>
      </c>
      <c r="D51" s="50">
        <f t="shared" si="6"/>
        <v>0</v>
      </c>
      <c r="E51" s="47">
        <f t="shared" si="7"/>
        <v>0</v>
      </c>
      <c r="F51" s="17">
        <f t="shared" si="8"/>
        <v>0</v>
      </c>
      <c r="G51" s="50">
        <f t="shared" si="15"/>
        <v>0</v>
      </c>
      <c r="H51" s="17">
        <f t="shared" si="16"/>
        <v>0</v>
      </c>
      <c r="I51" s="17">
        <f t="shared" si="17"/>
        <v>0</v>
      </c>
      <c r="J51" s="13"/>
      <c r="K51" s="17">
        <f t="shared" si="9"/>
        <v>0</v>
      </c>
      <c r="L51" s="47">
        <f t="shared" si="18"/>
        <v>0</v>
      </c>
      <c r="M51" s="39"/>
      <c r="N51" s="39"/>
      <c r="O51" s="98">
        <f t="shared" si="10"/>
        <v>0</v>
      </c>
      <c r="P51" s="39"/>
      <c r="Q51" s="50">
        <f t="shared" si="11"/>
        <v>0</v>
      </c>
      <c r="R51" s="98">
        <f t="shared" si="19"/>
        <v>0</v>
      </c>
      <c r="S51" s="40">
        <f t="shared" si="12"/>
        <v>0</v>
      </c>
      <c r="T51" s="40">
        <f t="shared" si="13"/>
        <v>0</v>
      </c>
    </row>
    <row r="52" spans="1:20" x14ac:dyDescent="0.25">
      <c r="A52" s="92"/>
      <c r="B52" s="47">
        <f t="shared" si="14"/>
        <v>0</v>
      </c>
      <c r="C52" s="17">
        <f t="shared" si="5"/>
        <v>0</v>
      </c>
      <c r="D52" s="50">
        <f t="shared" si="6"/>
        <v>0</v>
      </c>
      <c r="E52" s="47">
        <f t="shared" si="7"/>
        <v>0</v>
      </c>
      <c r="F52" s="17">
        <f t="shared" si="8"/>
        <v>0</v>
      </c>
      <c r="G52" s="50">
        <f t="shared" si="15"/>
        <v>0</v>
      </c>
      <c r="H52" s="17">
        <f t="shared" si="16"/>
        <v>0</v>
      </c>
      <c r="I52" s="17">
        <f t="shared" si="17"/>
        <v>0</v>
      </c>
      <c r="J52" s="13"/>
      <c r="K52" s="17">
        <f t="shared" si="9"/>
        <v>0</v>
      </c>
      <c r="L52" s="47">
        <f t="shared" si="18"/>
        <v>0</v>
      </c>
      <c r="M52" s="39"/>
      <c r="N52" s="39"/>
      <c r="O52" s="98">
        <f t="shared" si="10"/>
        <v>0</v>
      </c>
      <c r="P52" s="39"/>
      <c r="Q52" s="50">
        <f t="shared" si="11"/>
        <v>0</v>
      </c>
      <c r="R52" s="98">
        <f t="shared" si="19"/>
        <v>0</v>
      </c>
      <c r="S52" s="40">
        <f t="shared" si="12"/>
        <v>0</v>
      </c>
      <c r="T52" s="40">
        <f t="shared" si="13"/>
        <v>0</v>
      </c>
    </row>
    <row r="53" spans="1:20" x14ac:dyDescent="0.25">
      <c r="A53" s="92"/>
      <c r="B53" s="47">
        <f t="shared" si="14"/>
        <v>0</v>
      </c>
      <c r="C53" s="17">
        <f t="shared" si="5"/>
        <v>0</v>
      </c>
      <c r="D53" s="50">
        <f t="shared" si="6"/>
        <v>0</v>
      </c>
      <c r="E53" s="47">
        <f t="shared" si="7"/>
        <v>0</v>
      </c>
      <c r="F53" s="17">
        <f t="shared" si="8"/>
        <v>0</v>
      </c>
      <c r="G53" s="50">
        <f t="shared" si="15"/>
        <v>0</v>
      </c>
      <c r="H53" s="17">
        <f t="shared" si="16"/>
        <v>0</v>
      </c>
      <c r="I53" s="17">
        <f t="shared" si="17"/>
        <v>0</v>
      </c>
      <c r="J53" s="13"/>
      <c r="K53" s="17">
        <f t="shared" si="9"/>
        <v>0</v>
      </c>
      <c r="L53" s="47">
        <f t="shared" si="18"/>
        <v>0</v>
      </c>
      <c r="M53" s="39"/>
      <c r="N53" s="39"/>
      <c r="O53" s="98">
        <f t="shared" si="10"/>
        <v>0</v>
      </c>
      <c r="P53" s="39"/>
      <c r="Q53" s="50">
        <f t="shared" si="11"/>
        <v>0</v>
      </c>
      <c r="R53" s="98">
        <f t="shared" si="19"/>
        <v>0</v>
      </c>
      <c r="S53" s="40">
        <f t="shared" si="12"/>
        <v>0</v>
      </c>
      <c r="T53" s="40">
        <f t="shared" si="13"/>
        <v>0</v>
      </c>
    </row>
    <row r="54" spans="1:20" x14ac:dyDescent="0.25">
      <c r="A54" s="92"/>
      <c r="B54" s="47">
        <f t="shared" si="14"/>
        <v>0</v>
      </c>
      <c r="C54" s="17">
        <f t="shared" si="5"/>
        <v>0</v>
      </c>
      <c r="D54" s="50">
        <f t="shared" si="6"/>
        <v>0</v>
      </c>
      <c r="E54" s="47">
        <f t="shared" si="7"/>
        <v>0</v>
      </c>
      <c r="F54" s="17">
        <f t="shared" si="8"/>
        <v>0</v>
      </c>
      <c r="G54" s="50">
        <f t="shared" si="15"/>
        <v>0</v>
      </c>
      <c r="H54" s="17">
        <f t="shared" si="16"/>
        <v>0</v>
      </c>
      <c r="I54" s="17">
        <f t="shared" si="17"/>
        <v>0</v>
      </c>
      <c r="J54" s="13"/>
      <c r="K54" s="17">
        <f t="shared" si="9"/>
        <v>0</v>
      </c>
      <c r="L54" s="47">
        <f t="shared" si="18"/>
        <v>0</v>
      </c>
      <c r="M54" s="39"/>
      <c r="N54" s="39"/>
      <c r="O54" s="98">
        <f t="shared" si="10"/>
        <v>0</v>
      </c>
      <c r="P54" s="39"/>
      <c r="Q54" s="50">
        <f t="shared" si="11"/>
        <v>0</v>
      </c>
      <c r="R54" s="98">
        <f t="shared" si="19"/>
        <v>0</v>
      </c>
      <c r="S54" s="40">
        <f t="shared" si="12"/>
        <v>0</v>
      </c>
      <c r="T54" s="40">
        <f t="shared" si="13"/>
        <v>0</v>
      </c>
    </row>
    <row r="55" spans="1:20" x14ac:dyDescent="0.25">
      <c r="A55" s="92"/>
      <c r="B55" s="47">
        <f t="shared" si="14"/>
        <v>0</v>
      </c>
      <c r="C55" s="17">
        <f t="shared" si="5"/>
        <v>0</v>
      </c>
      <c r="D55" s="50">
        <f t="shared" si="6"/>
        <v>0</v>
      </c>
      <c r="E55" s="47">
        <f t="shared" si="7"/>
        <v>0</v>
      </c>
      <c r="F55" s="17">
        <f t="shared" si="8"/>
        <v>0</v>
      </c>
      <c r="G55" s="50">
        <f t="shared" si="15"/>
        <v>0</v>
      </c>
      <c r="H55" s="17">
        <f t="shared" si="16"/>
        <v>0</v>
      </c>
      <c r="I55" s="17">
        <f t="shared" si="17"/>
        <v>0</v>
      </c>
      <c r="J55" s="13"/>
      <c r="K55" s="17">
        <f t="shared" si="9"/>
        <v>0</v>
      </c>
      <c r="L55" s="47">
        <f t="shared" si="18"/>
        <v>0</v>
      </c>
      <c r="M55" s="39"/>
      <c r="N55" s="39"/>
      <c r="O55" s="98">
        <f t="shared" si="10"/>
        <v>0</v>
      </c>
      <c r="P55" s="39"/>
      <c r="Q55" s="50">
        <f t="shared" si="11"/>
        <v>0</v>
      </c>
      <c r="R55" s="98">
        <f t="shared" si="19"/>
        <v>0</v>
      </c>
      <c r="S55" s="40">
        <f t="shared" si="12"/>
        <v>0</v>
      </c>
      <c r="T55" s="40">
        <f t="shared" si="13"/>
        <v>0</v>
      </c>
    </row>
    <row r="56" spans="1:20" x14ac:dyDescent="0.25">
      <c r="A56" s="92"/>
      <c r="B56" s="47">
        <f t="shared" si="14"/>
        <v>0</v>
      </c>
      <c r="C56" s="17">
        <f t="shared" si="5"/>
        <v>0</v>
      </c>
      <c r="D56" s="50">
        <f t="shared" si="6"/>
        <v>0</v>
      </c>
      <c r="E56" s="47">
        <f t="shared" si="7"/>
        <v>0</v>
      </c>
      <c r="F56" s="17">
        <f t="shared" si="8"/>
        <v>0</v>
      </c>
      <c r="G56" s="50">
        <f t="shared" si="15"/>
        <v>0</v>
      </c>
      <c r="H56" s="17">
        <f t="shared" si="16"/>
        <v>0</v>
      </c>
      <c r="I56" s="17">
        <f t="shared" si="17"/>
        <v>0</v>
      </c>
      <c r="J56" s="13"/>
      <c r="K56" s="17">
        <f t="shared" si="9"/>
        <v>0</v>
      </c>
      <c r="L56" s="47">
        <f t="shared" si="18"/>
        <v>0</v>
      </c>
      <c r="M56" s="39"/>
      <c r="N56" s="39"/>
      <c r="O56" s="98">
        <f t="shared" si="10"/>
        <v>0</v>
      </c>
      <c r="P56" s="39"/>
      <c r="Q56" s="50">
        <f t="shared" si="11"/>
        <v>0</v>
      </c>
      <c r="R56" s="98">
        <f t="shared" si="19"/>
        <v>0</v>
      </c>
      <c r="S56" s="40">
        <f t="shared" si="12"/>
        <v>0</v>
      </c>
      <c r="T56" s="40">
        <f t="shared" si="13"/>
        <v>0</v>
      </c>
    </row>
    <row r="57" spans="1:20" x14ac:dyDescent="0.25">
      <c r="A57" s="93"/>
      <c r="B57" s="47">
        <f t="shared" si="14"/>
        <v>0</v>
      </c>
      <c r="C57" s="17">
        <f t="shared" si="5"/>
        <v>0</v>
      </c>
      <c r="D57" s="50">
        <f t="shared" si="6"/>
        <v>0</v>
      </c>
      <c r="E57" s="47">
        <f t="shared" si="7"/>
        <v>0</v>
      </c>
      <c r="F57" s="17">
        <f t="shared" si="8"/>
        <v>0</v>
      </c>
      <c r="G57" s="50">
        <f t="shared" si="15"/>
        <v>0</v>
      </c>
      <c r="H57" s="17">
        <f t="shared" si="16"/>
        <v>0</v>
      </c>
      <c r="I57" s="17">
        <f t="shared" si="17"/>
        <v>0</v>
      </c>
      <c r="J57" s="21"/>
      <c r="K57" s="17">
        <f t="shared" si="9"/>
        <v>0</v>
      </c>
      <c r="L57" s="47">
        <f t="shared" si="18"/>
        <v>0</v>
      </c>
      <c r="M57" s="39"/>
      <c r="N57" s="39"/>
      <c r="O57" s="98">
        <f t="shared" si="10"/>
        <v>0</v>
      </c>
      <c r="P57" s="39"/>
      <c r="Q57" s="50">
        <f t="shared" si="11"/>
        <v>0</v>
      </c>
      <c r="R57" s="98">
        <f t="shared" si="19"/>
        <v>0</v>
      </c>
      <c r="S57" s="40">
        <f t="shared" si="12"/>
        <v>0</v>
      </c>
      <c r="T57" s="40">
        <f t="shared" si="13"/>
        <v>0</v>
      </c>
    </row>
    <row r="58" spans="1:20" x14ac:dyDescent="0.25">
      <c r="A58" s="92"/>
      <c r="B58" s="47">
        <f t="shared" si="14"/>
        <v>0</v>
      </c>
      <c r="C58" s="17">
        <f t="shared" si="5"/>
        <v>0</v>
      </c>
      <c r="D58" s="50">
        <f t="shared" si="6"/>
        <v>0</v>
      </c>
      <c r="E58" s="47">
        <f t="shared" si="7"/>
        <v>0</v>
      </c>
      <c r="F58" s="17">
        <f t="shared" si="8"/>
        <v>0</v>
      </c>
      <c r="G58" s="50">
        <f t="shared" si="15"/>
        <v>0</v>
      </c>
      <c r="H58" s="17">
        <f t="shared" si="16"/>
        <v>0</v>
      </c>
      <c r="I58" s="17">
        <f t="shared" si="17"/>
        <v>0</v>
      </c>
      <c r="J58" s="13"/>
      <c r="K58" s="17">
        <f t="shared" si="9"/>
        <v>0</v>
      </c>
      <c r="L58" s="47">
        <f t="shared" si="18"/>
        <v>0</v>
      </c>
      <c r="M58" s="39"/>
      <c r="N58" s="39"/>
      <c r="O58" s="98">
        <f t="shared" si="10"/>
        <v>0</v>
      </c>
      <c r="P58" s="39"/>
      <c r="Q58" s="50">
        <f t="shared" si="11"/>
        <v>0</v>
      </c>
      <c r="R58" s="98">
        <f t="shared" si="19"/>
        <v>0</v>
      </c>
      <c r="S58" s="40">
        <f t="shared" si="12"/>
        <v>0</v>
      </c>
      <c r="T58" s="40">
        <f t="shared" si="13"/>
        <v>0</v>
      </c>
    </row>
    <row r="59" spans="1:20" x14ac:dyDescent="0.25">
      <c r="A59" s="94"/>
      <c r="B59" s="47">
        <f t="shared" si="14"/>
        <v>0</v>
      </c>
      <c r="C59" s="17">
        <f t="shared" si="5"/>
        <v>0</v>
      </c>
      <c r="D59" s="50">
        <f t="shared" si="6"/>
        <v>0</v>
      </c>
      <c r="E59" s="47">
        <f t="shared" si="7"/>
        <v>0</v>
      </c>
      <c r="F59" s="17">
        <f t="shared" si="8"/>
        <v>0</v>
      </c>
      <c r="G59" s="50">
        <f t="shared" si="15"/>
        <v>0</v>
      </c>
      <c r="H59" s="17">
        <f t="shared" si="16"/>
        <v>0</v>
      </c>
      <c r="I59" s="17">
        <f t="shared" si="17"/>
        <v>0</v>
      </c>
      <c r="J59" s="14"/>
      <c r="K59" s="17">
        <f t="shared" si="9"/>
        <v>0</v>
      </c>
      <c r="L59" s="47">
        <f t="shared" si="18"/>
        <v>0</v>
      </c>
      <c r="M59" s="39"/>
      <c r="N59" s="39"/>
      <c r="O59" s="98">
        <f t="shared" si="10"/>
        <v>0</v>
      </c>
      <c r="P59" s="39"/>
      <c r="Q59" s="50">
        <f t="shared" si="11"/>
        <v>0</v>
      </c>
      <c r="R59" s="98">
        <f t="shared" si="19"/>
        <v>0</v>
      </c>
      <c r="S59" s="40">
        <f t="shared" si="12"/>
        <v>0</v>
      </c>
      <c r="T59" s="40">
        <f t="shared" si="13"/>
        <v>0</v>
      </c>
    </row>
    <row r="60" spans="1:20" x14ac:dyDescent="0.25">
      <c r="A60" s="92"/>
      <c r="B60" s="47">
        <f t="shared" si="14"/>
        <v>0</v>
      </c>
      <c r="C60" s="17">
        <f t="shared" si="5"/>
        <v>0</v>
      </c>
      <c r="D60" s="50">
        <f t="shared" si="6"/>
        <v>0</v>
      </c>
      <c r="E60" s="47">
        <f t="shared" si="7"/>
        <v>0</v>
      </c>
      <c r="F60" s="17">
        <f t="shared" si="8"/>
        <v>0</v>
      </c>
      <c r="G60" s="50">
        <f t="shared" si="15"/>
        <v>0</v>
      </c>
      <c r="H60" s="17">
        <f t="shared" si="16"/>
        <v>0</v>
      </c>
      <c r="I60" s="17">
        <f t="shared" si="17"/>
        <v>0</v>
      </c>
      <c r="J60" s="13"/>
      <c r="K60" s="17">
        <f t="shared" si="9"/>
        <v>0</v>
      </c>
      <c r="L60" s="47">
        <f t="shared" si="18"/>
        <v>0</v>
      </c>
      <c r="M60" s="39"/>
      <c r="N60" s="39"/>
      <c r="O60" s="98">
        <f t="shared" si="10"/>
        <v>0</v>
      </c>
      <c r="P60" s="39"/>
      <c r="Q60" s="50">
        <f t="shared" si="11"/>
        <v>0</v>
      </c>
      <c r="R60" s="98">
        <f t="shared" si="19"/>
        <v>0</v>
      </c>
      <c r="S60" s="40">
        <f t="shared" si="12"/>
        <v>0</v>
      </c>
      <c r="T60" s="40">
        <f t="shared" si="13"/>
        <v>0</v>
      </c>
    </row>
    <row r="61" spans="1:20" x14ac:dyDescent="0.25">
      <c r="A61" s="92"/>
      <c r="B61" s="47">
        <f t="shared" si="14"/>
        <v>0</v>
      </c>
      <c r="C61" s="17">
        <f t="shared" si="5"/>
        <v>0</v>
      </c>
      <c r="D61" s="50">
        <f t="shared" si="6"/>
        <v>0</v>
      </c>
      <c r="E61" s="47">
        <f t="shared" si="7"/>
        <v>0</v>
      </c>
      <c r="F61" s="17">
        <f t="shared" si="8"/>
        <v>0</v>
      </c>
      <c r="G61" s="50">
        <f t="shared" si="15"/>
        <v>0</v>
      </c>
      <c r="H61" s="17">
        <f t="shared" si="16"/>
        <v>0</v>
      </c>
      <c r="I61" s="17">
        <f t="shared" si="17"/>
        <v>0</v>
      </c>
      <c r="J61" s="14"/>
      <c r="K61" s="17">
        <f t="shared" si="9"/>
        <v>0</v>
      </c>
      <c r="L61" s="47">
        <f t="shared" si="18"/>
        <v>0</v>
      </c>
      <c r="M61" s="39"/>
      <c r="N61" s="39"/>
      <c r="O61" s="98">
        <f t="shared" si="10"/>
        <v>0</v>
      </c>
      <c r="P61" s="39"/>
      <c r="Q61" s="50">
        <f t="shared" si="11"/>
        <v>0</v>
      </c>
      <c r="R61" s="98">
        <f t="shared" si="19"/>
        <v>0</v>
      </c>
      <c r="S61" s="40">
        <f t="shared" si="12"/>
        <v>0</v>
      </c>
      <c r="T61" s="40">
        <f t="shared" si="13"/>
        <v>0</v>
      </c>
    </row>
    <row r="62" spans="1:20" x14ac:dyDescent="0.25">
      <c r="A62" s="92"/>
      <c r="B62" s="47">
        <f t="shared" si="14"/>
        <v>0</v>
      </c>
      <c r="C62" s="17">
        <f t="shared" si="5"/>
        <v>0</v>
      </c>
      <c r="D62" s="50">
        <f t="shared" si="6"/>
        <v>0</v>
      </c>
      <c r="E62" s="47">
        <f t="shared" si="7"/>
        <v>0</v>
      </c>
      <c r="F62" s="17">
        <f t="shared" si="8"/>
        <v>0</v>
      </c>
      <c r="G62" s="50">
        <f t="shared" si="15"/>
        <v>0</v>
      </c>
      <c r="H62" s="17">
        <f t="shared" si="16"/>
        <v>0</v>
      </c>
      <c r="I62" s="17">
        <f t="shared" si="17"/>
        <v>0</v>
      </c>
      <c r="J62" s="14"/>
      <c r="K62" s="17">
        <f t="shared" si="9"/>
        <v>0</v>
      </c>
      <c r="L62" s="47">
        <f t="shared" si="18"/>
        <v>0</v>
      </c>
      <c r="M62" s="39"/>
      <c r="N62" s="39"/>
      <c r="O62" s="98">
        <f t="shared" si="10"/>
        <v>0</v>
      </c>
      <c r="P62" s="39"/>
      <c r="Q62" s="50">
        <f t="shared" si="11"/>
        <v>0</v>
      </c>
      <c r="R62" s="98">
        <f t="shared" si="19"/>
        <v>0</v>
      </c>
      <c r="S62" s="40">
        <f t="shared" si="12"/>
        <v>0</v>
      </c>
      <c r="T62" s="40">
        <f t="shared" si="13"/>
        <v>0</v>
      </c>
    </row>
    <row r="63" spans="1:20" x14ac:dyDescent="0.25">
      <c r="A63" s="92"/>
      <c r="B63" s="47">
        <f t="shared" si="14"/>
        <v>0</v>
      </c>
      <c r="C63" s="17">
        <f t="shared" si="5"/>
        <v>0</v>
      </c>
      <c r="D63" s="50">
        <f t="shared" si="6"/>
        <v>0</v>
      </c>
      <c r="E63" s="47">
        <f t="shared" si="7"/>
        <v>0</v>
      </c>
      <c r="F63" s="17">
        <f t="shared" si="8"/>
        <v>0</v>
      </c>
      <c r="G63" s="50">
        <f t="shared" si="15"/>
        <v>0</v>
      </c>
      <c r="H63" s="17">
        <f t="shared" si="16"/>
        <v>0</v>
      </c>
      <c r="I63" s="17">
        <f t="shared" si="17"/>
        <v>0</v>
      </c>
      <c r="J63" s="14"/>
      <c r="K63" s="17">
        <f t="shared" si="9"/>
        <v>0</v>
      </c>
      <c r="L63" s="47">
        <f t="shared" si="18"/>
        <v>0</v>
      </c>
      <c r="M63" s="39"/>
      <c r="N63" s="39"/>
      <c r="O63" s="98">
        <f t="shared" si="10"/>
        <v>0</v>
      </c>
      <c r="P63" s="39"/>
      <c r="Q63" s="50">
        <f t="shared" si="11"/>
        <v>0</v>
      </c>
      <c r="R63" s="98">
        <f t="shared" si="19"/>
        <v>0</v>
      </c>
      <c r="S63" s="40">
        <f t="shared" si="12"/>
        <v>0</v>
      </c>
      <c r="T63" s="40">
        <f t="shared" si="13"/>
        <v>0</v>
      </c>
    </row>
    <row r="64" spans="1:20" x14ac:dyDescent="0.25">
      <c r="A64" s="92"/>
      <c r="B64" s="47">
        <f t="shared" si="14"/>
        <v>0</v>
      </c>
      <c r="C64" s="17">
        <f t="shared" si="5"/>
        <v>0</v>
      </c>
      <c r="D64" s="50">
        <f t="shared" si="6"/>
        <v>0</v>
      </c>
      <c r="E64" s="47">
        <f t="shared" si="7"/>
        <v>0</v>
      </c>
      <c r="F64" s="17">
        <f t="shared" si="8"/>
        <v>0</v>
      </c>
      <c r="G64" s="50">
        <f t="shared" si="15"/>
        <v>0</v>
      </c>
      <c r="H64" s="17">
        <f t="shared" si="16"/>
        <v>0</v>
      </c>
      <c r="I64" s="17">
        <f t="shared" si="17"/>
        <v>0</v>
      </c>
      <c r="J64" s="14"/>
      <c r="K64" s="17">
        <f t="shared" si="9"/>
        <v>0</v>
      </c>
      <c r="L64" s="47">
        <f t="shared" si="18"/>
        <v>0</v>
      </c>
      <c r="M64" s="39"/>
      <c r="N64" s="39"/>
      <c r="O64" s="98">
        <f t="shared" si="10"/>
        <v>0</v>
      </c>
      <c r="P64" s="39"/>
      <c r="Q64" s="50">
        <f t="shared" si="11"/>
        <v>0</v>
      </c>
      <c r="R64" s="98">
        <f t="shared" si="19"/>
        <v>0</v>
      </c>
      <c r="S64" s="40">
        <f t="shared" si="12"/>
        <v>0</v>
      </c>
      <c r="T64" s="40">
        <f t="shared" si="13"/>
        <v>0</v>
      </c>
    </row>
    <row r="65" spans="1:20" x14ac:dyDescent="0.25">
      <c r="A65" s="92"/>
      <c r="B65" s="47">
        <f t="shared" si="14"/>
        <v>0</v>
      </c>
      <c r="C65" s="17">
        <f t="shared" si="5"/>
        <v>0</v>
      </c>
      <c r="D65" s="50">
        <f t="shared" si="6"/>
        <v>0</v>
      </c>
      <c r="E65" s="47">
        <f t="shared" si="7"/>
        <v>0</v>
      </c>
      <c r="F65" s="17">
        <f t="shared" si="8"/>
        <v>0</v>
      </c>
      <c r="G65" s="50">
        <f t="shared" si="15"/>
        <v>0</v>
      </c>
      <c r="H65" s="17">
        <f t="shared" si="16"/>
        <v>0</v>
      </c>
      <c r="I65" s="17">
        <f t="shared" si="17"/>
        <v>0</v>
      </c>
      <c r="J65" s="14"/>
      <c r="K65" s="17">
        <f t="shared" si="9"/>
        <v>0</v>
      </c>
      <c r="L65" s="47">
        <f t="shared" si="18"/>
        <v>0</v>
      </c>
      <c r="M65" s="39"/>
      <c r="N65" s="39"/>
      <c r="O65" s="98">
        <f>IF(A65=0,0,IF(M65&gt;0,M65*24,IF(N65&gt;0,N65*36,IF(AND(A65&gt;0,M65=0,N65=0),240,""))))</f>
        <v>0</v>
      </c>
      <c r="P65" s="39"/>
      <c r="Q65" s="50">
        <f t="shared" si="11"/>
        <v>0</v>
      </c>
      <c r="R65" s="98">
        <f t="shared" si="19"/>
        <v>0</v>
      </c>
      <c r="S65" s="40">
        <f t="shared" si="12"/>
        <v>0</v>
      </c>
      <c r="T65" s="40">
        <f t="shared" si="13"/>
        <v>0</v>
      </c>
    </row>
    <row r="66" spans="1:20" x14ac:dyDescent="0.25">
      <c r="A66" s="92"/>
      <c r="B66" s="47">
        <f t="shared" si="14"/>
        <v>0</v>
      </c>
      <c r="C66" s="17">
        <f t="shared" si="5"/>
        <v>0</v>
      </c>
      <c r="D66" s="50">
        <f>IF(A66=0,0,IF(M66&gt;0,M66*16,IF(N66&gt;0,N66*24,IF(AND(A66&gt;0,M66=0,N66=0),160,""))))</f>
        <v>0</v>
      </c>
      <c r="E66" s="47">
        <f t="shared" si="7"/>
        <v>0</v>
      </c>
      <c r="F66" s="17">
        <f t="shared" si="8"/>
        <v>0</v>
      </c>
      <c r="G66" s="50">
        <f t="shared" si="15"/>
        <v>0</v>
      </c>
      <c r="H66" s="17">
        <f t="shared" si="16"/>
        <v>0</v>
      </c>
      <c r="I66" s="17">
        <f t="shared" si="17"/>
        <v>0</v>
      </c>
      <c r="J66" s="14"/>
      <c r="K66" s="17">
        <f t="shared" si="9"/>
        <v>0</v>
      </c>
      <c r="L66" s="47">
        <f t="shared" si="18"/>
        <v>0</v>
      </c>
      <c r="M66" s="39"/>
      <c r="N66" s="39"/>
      <c r="O66" s="98">
        <f t="shared" si="10"/>
        <v>0</v>
      </c>
      <c r="P66" s="39"/>
      <c r="Q66" s="50">
        <f t="shared" si="11"/>
        <v>0</v>
      </c>
      <c r="R66" s="98">
        <f t="shared" si="19"/>
        <v>0</v>
      </c>
      <c r="S66" s="40">
        <f t="shared" si="12"/>
        <v>0</v>
      </c>
      <c r="T66" s="40">
        <f t="shared" si="13"/>
        <v>0</v>
      </c>
    </row>
    <row r="67" spans="1:20" x14ac:dyDescent="0.25">
      <c r="A67" s="92"/>
      <c r="B67" s="47">
        <f t="shared" si="14"/>
        <v>0</v>
      </c>
      <c r="C67" s="17">
        <f t="shared" si="5"/>
        <v>0</v>
      </c>
      <c r="D67" s="50">
        <f t="shared" si="6"/>
        <v>0</v>
      </c>
      <c r="E67" s="47">
        <f t="shared" si="7"/>
        <v>0</v>
      </c>
      <c r="F67" s="17">
        <f t="shared" si="8"/>
        <v>0</v>
      </c>
      <c r="G67" s="50">
        <f t="shared" si="15"/>
        <v>0</v>
      </c>
      <c r="H67" s="17">
        <f t="shared" si="16"/>
        <v>0</v>
      </c>
      <c r="I67" s="17">
        <f t="shared" si="17"/>
        <v>0</v>
      </c>
      <c r="J67" s="14"/>
      <c r="K67" s="17">
        <f t="shared" si="9"/>
        <v>0</v>
      </c>
      <c r="L67" s="47">
        <f t="shared" si="18"/>
        <v>0</v>
      </c>
      <c r="M67" s="39"/>
      <c r="N67" s="39"/>
      <c r="O67" s="98">
        <f t="shared" si="10"/>
        <v>0</v>
      </c>
      <c r="P67" s="39"/>
      <c r="Q67" s="50">
        <f t="shared" si="11"/>
        <v>0</v>
      </c>
      <c r="R67" s="98">
        <f t="shared" si="19"/>
        <v>0</v>
      </c>
      <c r="S67" s="40">
        <f t="shared" si="12"/>
        <v>0</v>
      </c>
      <c r="T67" s="40">
        <f t="shared" si="13"/>
        <v>0</v>
      </c>
    </row>
    <row r="68" spans="1:20" x14ac:dyDescent="0.25">
      <c r="A68" s="92"/>
      <c r="B68" s="48">
        <f t="shared" si="14"/>
        <v>0</v>
      </c>
      <c r="C68" s="17">
        <f t="shared" si="5"/>
        <v>0</v>
      </c>
      <c r="D68" s="50">
        <f t="shared" si="6"/>
        <v>0</v>
      </c>
      <c r="E68" s="47">
        <f t="shared" si="7"/>
        <v>0</v>
      </c>
      <c r="F68" s="17">
        <f t="shared" si="8"/>
        <v>0</v>
      </c>
      <c r="G68" s="51">
        <f t="shared" si="15"/>
        <v>0</v>
      </c>
      <c r="H68" s="34">
        <f t="shared" si="16"/>
        <v>0</v>
      </c>
      <c r="I68" s="34">
        <f t="shared" si="17"/>
        <v>0</v>
      </c>
      <c r="J68" s="14"/>
      <c r="K68" s="34">
        <f t="shared" si="9"/>
        <v>0</v>
      </c>
      <c r="L68" s="48">
        <f t="shared" si="18"/>
        <v>0</v>
      </c>
      <c r="M68" s="39"/>
      <c r="N68" s="39"/>
      <c r="O68" s="98">
        <f t="shared" si="10"/>
        <v>0</v>
      </c>
      <c r="P68" s="39"/>
      <c r="Q68" s="50">
        <f t="shared" si="11"/>
        <v>0</v>
      </c>
      <c r="R68" s="98">
        <f t="shared" si="19"/>
        <v>0</v>
      </c>
      <c r="S68" s="40">
        <f t="shared" si="12"/>
        <v>0</v>
      </c>
      <c r="T68" s="40">
        <f t="shared" si="13"/>
        <v>0</v>
      </c>
    </row>
    <row r="69" spans="1:20" x14ac:dyDescent="0.25">
      <c r="A69" s="92"/>
      <c r="B69" s="48">
        <f t="shared" si="14"/>
        <v>0</v>
      </c>
      <c r="C69" s="17">
        <f t="shared" si="5"/>
        <v>0</v>
      </c>
      <c r="D69" s="50">
        <f t="shared" si="6"/>
        <v>0</v>
      </c>
      <c r="E69" s="47">
        <f t="shared" si="7"/>
        <v>0</v>
      </c>
      <c r="F69" s="17">
        <f t="shared" si="8"/>
        <v>0</v>
      </c>
      <c r="G69" s="51">
        <f t="shared" si="15"/>
        <v>0</v>
      </c>
      <c r="H69" s="34">
        <f t="shared" si="16"/>
        <v>0</v>
      </c>
      <c r="I69" s="34">
        <f t="shared" si="17"/>
        <v>0</v>
      </c>
      <c r="J69" s="13"/>
      <c r="K69" s="34">
        <f t="shared" si="9"/>
        <v>0</v>
      </c>
      <c r="L69" s="48">
        <f t="shared" si="18"/>
        <v>0</v>
      </c>
      <c r="M69" s="39"/>
      <c r="N69" s="39"/>
      <c r="O69" s="98">
        <f t="shared" si="10"/>
        <v>0</v>
      </c>
      <c r="P69" s="39"/>
      <c r="Q69" s="50">
        <f t="shared" si="11"/>
        <v>0</v>
      </c>
      <c r="R69" s="98">
        <f t="shared" si="19"/>
        <v>0</v>
      </c>
      <c r="S69" s="40">
        <f t="shared" si="12"/>
        <v>0</v>
      </c>
      <c r="T69" s="40">
        <f t="shared" si="13"/>
        <v>0</v>
      </c>
    </row>
    <row r="70" spans="1:20" x14ac:dyDescent="0.25">
      <c r="A70" s="92"/>
      <c r="B70" s="48">
        <f t="shared" si="14"/>
        <v>0</v>
      </c>
      <c r="C70" s="17">
        <f t="shared" si="5"/>
        <v>0</v>
      </c>
      <c r="D70" s="50">
        <f t="shared" si="6"/>
        <v>0</v>
      </c>
      <c r="E70" s="47">
        <f t="shared" si="7"/>
        <v>0</v>
      </c>
      <c r="F70" s="17">
        <f t="shared" si="8"/>
        <v>0</v>
      </c>
      <c r="G70" s="51">
        <f t="shared" si="15"/>
        <v>0</v>
      </c>
      <c r="H70" s="34">
        <f t="shared" si="16"/>
        <v>0</v>
      </c>
      <c r="I70" s="34">
        <f t="shared" si="17"/>
        <v>0</v>
      </c>
      <c r="J70" s="14"/>
      <c r="K70" s="34">
        <f t="shared" si="9"/>
        <v>0</v>
      </c>
      <c r="L70" s="48">
        <f t="shared" si="18"/>
        <v>0</v>
      </c>
      <c r="M70" s="39"/>
      <c r="N70" s="39"/>
      <c r="O70" s="98">
        <f t="shared" si="10"/>
        <v>0</v>
      </c>
      <c r="P70" s="39"/>
      <c r="Q70" s="50">
        <f t="shared" si="11"/>
        <v>0</v>
      </c>
      <c r="R70" s="98">
        <f t="shared" si="19"/>
        <v>0</v>
      </c>
      <c r="S70" s="40">
        <f t="shared" si="12"/>
        <v>0</v>
      </c>
      <c r="T70" s="40">
        <f t="shared" si="13"/>
        <v>0</v>
      </c>
    </row>
    <row r="71" spans="1:20" x14ac:dyDescent="0.25">
      <c r="A71" s="92"/>
      <c r="B71" s="48">
        <f t="shared" si="14"/>
        <v>0</v>
      </c>
      <c r="C71" s="17">
        <f t="shared" si="5"/>
        <v>0</v>
      </c>
      <c r="D71" s="50">
        <f t="shared" si="6"/>
        <v>0</v>
      </c>
      <c r="E71" s="47">
        <f t="shared" si="7"/>
        <v>0</v>
      </c>
      <c r="F71" s="17">
        <f t="shared" si="8"/>
        <v>0</v>
      </c>
      <c r="G71" s="51">
        <f t="shared" si="15"/>
        <v>0</v>
      </c>
      <c r="H71" s="34">
        <f t="shared" si="16"/>
        <v>0</v>
      </c>
      <c r="I71" s="34">
        <f t="shared" si="17"/>
        <v>0</v>
      </c>
      <c r="J71" s="14"/>
      <c r="K71" s="34">
        <f t="shared" si="9"/>
        <v>0</v>
      </c>
      <c r="L71" s="48">
        <f t="shared" si="18"/>
        <v>0</v>
      </c>
      <c r="M71" s="39"/>
      <c r="N71" s="39"/>
      <c r="O71" s="98">
        <f t="shared" si="10"/>
        <v>0</v>
      </c>
      <c r="P71" s="39"/>
      <c r="Q71" s="50">
        <f t="shared" si="11"/>
        <v>0</v>
      </c>
      <c r="R71" s="98">
        <f t="shared" si="19"/>
        <v>0</v>
      </c>
      <c r="S71" s="40">
        <f t="shared" si="12"/>
        <v>0</v>
      </c>
      <c r="T71" s="40">
        <f t="shared" si="13"/>
        <v>0</v>
      </c>
    </row>
    <row r="72" spans="1:20" x14ac:dyDescent="0.25">
      <c r="A72" s="92"/>
      <c r="B72" s="48">
        <f t="shared" si="14"/>
        <v>0</v>
      </c>
      <c r="C72" s="17">
        <f t="shared" si="5"/>
        <v>0</v>
      </c>
      <c r="D72" s="50">
        <f t="shared" si="6"/>
        <v>0</v>
      </c>
      <c r="E72" s="47">
        <f t="shared" si="7"/>
        <v>0</v>
      </c>
      <c r="F72" s="17">
        <f t="shared" si="8"/>
        <v>0</v>
      </c>
      <c r="G72" s="51">
        <f t="shared" ref="G72:G103" si="20">A72*0.01</f>
        <v>0</v>
      </c>
      <c r="H72" s="34">
        <f t="shared" ref="H72:H103" si="21">A72*0.03</f>
        <v>0</v>
      </c>
      <c r="I72" s="34">
        <f t="shared" ref="I72:I103" si="22">IF(A72&gt;0,MAX(MIN(A72*0.015,20000000)),0)</f>
        <v>0</v>
      </c>
      <c r="J72" s="14"/>
      <c r="K72" s="34">
        <f t="shared" si="9"/>
        <v>0</v>
      </c>
      <c r="L72" s="48">
        <f t="shared" ref="L72:L103" si="23">IF(A72&gt;0,300,0)</f>
        <v>0</v>
      </c>
      <c r="M72" s="39"/>
      <c r="N72" s="39"/>
      <c r="O72" s="98">
        <f t="shared" si="10"/>
        <v>0</v>
      </c>
      <c r="P72" s="39"/>
      <c r="Q72" s="50">
        <f t="shared" si="11"/>
        <v>0</v>
      </c>
      <c r="R72" s="98">
        <f t="shared" ref="R72:R103" si="24">IF(A72&gt;0,10+Q72,0)</f>
        <v>0</v>
      </c>
      <c r="S72" s="40">
        <f t="shared" si="12"/>
        <v>0</v>
      </c>
      <c r="T72" s="40">
        <f t="shared" si="13"/>
        <v>0</v>
      </c>
    </row>
    <row r="73" spans="1:20" x14ac:dyDescent="0.25">
      <c r="A73" s="92"/>
      <c r="B73" s="48">
        <f t="shared" ref="B73:B136" si="25">IF(A73&gt;0,IF(A73*0.01&gt;=100,A73*0.01,100),0)</f>
        <v>0</v>
      </c>
      <c r="C73" s="17">
        <f t="shared" ref="C73:C136" si="26">IF(A73&gt;0,100,0)</f>
        <v>0</v>
      </c>
      <c r="D73" s="50">
        <f t="shared" ref="D73:D88" si="27">IF(A73=0,0,IF(M73&gt;0,M73*16,IF(N73&gt;0,N73*24,IF(AND(A73&gt;0,M73=0,N73=0),160,""))))</f>
        <v>0</v>
      </c>
      <c r="E73" s="47">
        <f t="shared" ref="E73:E136" si="28">IF(B73&lt;=240,B73+C73+D73,0)</f>
        <v>0</v>
      </c>
      <c r="F73" s="17">
        <f t="shared" ref="F73:F136" si="29">IF(B73&gt;240,B73+C73+D73,0)</f>
        <v>0</v>
      </c>
      <c r="G73" s="51">
        <f t="shared" si="20"/>
        <v>0</v>
      </c>
      <c r="H73" s="34">
        <f t="shared" si="21"/>
        <v>0</v>
      </c>
      <c r="I73" s="34">
        <f t="shared" si="22"/>
        <v>0</v>
      </c>
      <c r="J73" s="14"/>
      <c r="K73" s="34">
        <f t="shared" ref="K73:K136" si="30">I73-J73</f>
        <v>0</v>
      </c>
      <c r="L73" s="48">
        <f t="shared" si="23"/>
        <v>0</v>
      </c>
      <c r="M73" s="39"/>
      <c r="N73" s="39"/>
      <c r="O73" s="98">
        <f t="shared" ref="O73:O101" si="31">IF(A73=0,0,IF(M73&gt;0,M73*24,IF(N73&gt;0,N73*36,IF(AND(A73&gt;0,M73=0,N73=0),240,""))))</f>
        <v>0</v>
      </c>
      <c r="P73" s="39"/>
      <c r="Q73" s="50">
        <f t="shared" ref="Q73:Q136" si="32">IF(P73&gt;0,P73*5,0)</f>
        <v>0</v>
      </c>
      <c r="R73" s="98">
        <f t="shared" si="24"/>
        <v>0</v>
      </c>
      <c r="S73" s="40">
        <f t="shared" ref="S73:S136" si="33">IF(P73&gt;0,P73*13,0)</f>
        <v>0</v>
      </c>
      <c r="T73" s="40">
        <f t="shared" ref="T73:T136" si="34">E73+F73+G73+H73+I73+L73+O73+R73+S73</f>
        <v>0</v>
      </c>
    </row>
    <row r="74" spans="1:20" x14ac:dyDescent="0.25">
      <c r="A74" s="92"/>
      <c r="B74" s="48">
        <f t="shared" si="25"/>
        <v>0</v>
      </c>
      <c r="C74" s="17">
        <f t="shared" si="26"/>
        <v>0</v>
      </c>
      <c r="D74" s="50">
        <f t="shared" si="27"/>
        <v>0</v>
      </c>
      <c r="E74" s="47">
        <f t="shared" si="28"/>
        <v>0</v>
      </c>
      <c r="F74" s="17">
        <f t="shared" si="29"/>
        <v>0</v>
      </c>
      <c r="G74" s="51">
        <f t="shared" si="20"/>
        <v>0</v>
      </c>
      <c r="H74" s="34">
        <f t="shared" si="21"/>
        <v>0</v>
      </c>
      <c r="I74" s="34">
        <f t="shared" si="22"/>
        <v>0</v>
      </c>
      <c r="J74" s="14"/>
      <c r="K74" s="34">
        <f t="shared" si="30"/>
        <v>0</v>
      </c>
      <c r="L74" s="48">
        <f t="shared" si="23"/>
        <v>0</v>
      </c>
      <c r="M74" s="39"/>
      <c r="N74" s="39"/>
      <c r="O74" s="98">
        <f t="shared" si="31"/>
        <v>0</v>
      </c>
      <c r="P74" s="39"/>
      <c r="Q74" s="50">
        <f t="shared" si="32"/>
        <v>0</v>
      </c>
      <c r="R74" s="98">
        <f t="shared" si="24"/>
        <v>0</v>
      </c>
      <c r="S74" s="40">
        <f t="shared" si="33"/>
        <v>0</v>
      </c>
      <c r="T74" s="40">
        <f t="shared" si="34"/>
        <v>0</v>
      </c>
    </row>
    <row r="75" spans="1:20" x14ac:dyDescent="0.25">
      <c r="A75" s="92"/>
      <c r="B75" s="48">
        <f t="shared" si="25"/>
        <v>0</v>
      </c>
      <c r="C75" s="17">
        <f t="shared" si="26"/>
        <v>0</v>
      </c>
      <c r="D75" s="50">
        <f t="shared" si="27"/>
        <v>0</v>
      </c>
      <c r="E75" s="47">
        <f t="shared" si="28"/>
        <v>0</v>
      </c>
      <c r="F75" s="17">
        <f t="shared" si="29"/>
        <v>0</v>
      </c>
      <c r="G75" s="51">
        <f t="shared" si="20"/>
        <v>0</v>
      </c>
      <c r="H75" s="34">
        <f t="shared" si="21"/>
        <v>0</v>
      </c>
      <c r="I75" s="34">
        <f t="shared" si="22"/>
        <v>0</v>
      </c>
      <c r="J75" s="14"/>
      <c r="K75" s="34">
        <f t="shared" si="30"/>
        <v>0</v>
      </c>
      <c r="L75" s="48">
        <f t="shared" si="23"/>
        <v>0</v>
      </c>
      <c r="M75" s="39"/>
      <c r="N75" s="39"/>
      <c r="O75" s="98">
        <f t="shared" si="31"/>
        <v>0</v>
      </c>
      <c r="P75" s="39"/>
      <c r="Q75" s="50">
        <f t="shared" si="32"/>
        <v>0</v>
      </c>
      <c r="R75" s="98">
        <f t="shared" si="24"/>
        <v>0</v>
      </c>
      <c r="S75" s="40">
        <f t="shared" si="33"/>
        <v>0</v>
      </c>
      <c r="T75" s="40">
        <f t="shared" si="34"/>
        <v>0</v>
      </c>
    </row>
    <row r="76" spans="1:20" x14ac:dyDescent="0.25">
      <c r="A76" s="92"/>
      <c r="B76" s="48">
        <f t="shared" si="25"/>
        <v>0</v>
      </c>
      <c r="C76" s="17">
        <f t="shared" si="26"/>
        <v>0</v>
      </c>
      <c r="D76" s="50">
        <f t="shared" si="27"/>
        <v>0</v>
      </c>
      <c r="E76" s="47">
        <f t="shared" si="28"/>
        <v>0</v>
      </c>
      <c r="F76" s="17">
        <f t="shared" si="29"/>
        <v>0</v>
      </c>
      <c r="G76" s="51">
        <f t="shared" si="20"/>
        <v>0</v>
      </c>
      <c r="H76" s="34">
        <f t="shared" si="21"/>
        <v>0</v>
      </c>
      <c r="I76" s="34">
        <f t="shared" si="22"/>
        <v>0</v>
      </c>
      <c r="J76" s="14"/>
      <c r="K76" s="34">
        <f t="shared" si="30"/>
        <v>0</v>
      </c>
      <c r="L76" s="48">
        <f t="shared" si="23"/>
        <v>0</v>
      </c>
      <c r="M76" s="39"/>
      <c r="N76" s="39"/>
      <c r="O76" s="98">
        <f t="shared" si="31"/>
        <v>0</v>
      </c>
      <c r="P76" s="39"/>
      <c r="Q76" s="50">
        <f t="shared" si="32"/>
        <v>0</v>
      </c>
      <c r="R76" s="98">
        <f t="shared" si="24"/>
        <v>0</v>
      </c>
      <c r="S76" s="40">
        <f t="shared" si="33"/>
        <v>0</v>
      </c>
      <c r="T76" s="40">
        <f t="shared" si="34"/>
        <v>0</v>
      </c>
    </row>
    <row r="77" spans="1:20" x14ac:dyDescent="0.25">
      <c r="A77" s="92"/>
      <c r="B77" s="48">
        <f t="shared" si="25"/>
        <v>0</v>
      </c>
      <c r="C77" s="17">
        <f t="shared" si="26"/>
        <v>0</v>
      </c>
      <c r="D77" s="50">
        <f t="shared" si="27"/>
        <v>0</v>
      </c>
      <c r="E77" s="47">
        <f t="shared" si="28"/>
        <v>0</v>
      </c>
      <c r="F77" s="17">
        <f t="shared" si="29"/>
        <v>0</v>
      </c>
      <c r="G77" s="51">
        <f t="shared" si="20"/>
        <v>0</v>
      </c>
      <c r="H77" s="34">
        <f t="shared" si="21"/>
        <v>0</v>
      </c>
      <c r="I77" s="34">
        <f t="shared" si="22"/>
        <v>0</v>
      </c>
      <c r="J77" s="14"/>
      <c r="K77" s="34">
        <f t="shared" si="30"/>
        <v>0</v>
      </c>
      <c r="L77" s="48">
        <f t="shared" si="23"/>
        <v>0</v>
      </c>
      <c r="M77" s="39"/>
      <c r="N77" s="39"/>
      <c r="O77" s="98">
        <f t="shared" si="31"/>
        <v>0</v>
      </c>
      <c r="P77" s="39"/>
      <c r="Q77" s="50">
        <f t="shared" si="32"/>
        <v>0</v>
      </c>
      <c r="R77" s="98">
        <f t="shared" si="24"/>
        <v>0</v>
      </c>
      <c r="S77" s="40">
        <f t="shared" si="33"/>
        <v>0</v>
      </c>
      <c r="T77" s="40">
        <f t="shared" si="34"/>
        <v>0</v>
      </c>
    </row>
    <row r="78" spans="1:20" x14ac:dyDescent="0.25">
      <c r="A78" s="92"/>
      <c r="B78" s="48">
        <f t="shared" si="25"/>
        <v>0</v>
      </c>
      <c r="C78" s="17">
        <f t="shared" si="26"/>
        <v>0</v>
      </c>
      <c r="D78" s="50">
        <f t="shared" si="27"/>
        <v>0</v>
      </c>
      <c r="E78" s="47">
        <f t="shared" si="28"/>
        <v>0</v>
      </c>
      <c r="F78" s="17">
        <f t="shared" si="29"/>
        <v>0</v>
      </c>
      <c r="G78" s="51">
        <f t="shared" si="20"/>
        <v>0</v>
      </c>
      <c r="H78" s="34">
        <f t="shared" si="21"/>
        <v>0</v>
      </c>
      <c r="I78" s="34">
        <f t="shared" si="22"/>
        <v>0</v>
      </c>
      <c r="J78" s="14"/>
      <c r="K78" s="34">
        <f t="shared" si="30"/>
        <v>0</v>
      </c>
      <c r="L78" s="48">
        <f t="shared" si="23"/>
        <v>0</v>
      </c>
      <c r="M78" s="39"/>
      <c r="N78" s="39"/>
      <c r="O78" s="98">
        <f t="shared" si="31"/>
        <v>0</v>
      </c>
      <c r="P78" s="39"/>
      <c r="Q78" s="50">
        <f t="shared" si="32"/>
        <v>0</v>
      </c>
      <c r="R78" s="98">
        <f t="shared" si="24"/>
        <v>0</v>
      </c>
      <c r="S78" s="40">
        <f t="shared" si="33"/>
        <v>0</v>
      </c>
      <c r="T78" s="40">
        <f t="shared" si="34"/>
        <v>0</v>
      </c>
    </row>
    <row r="79" spans="1:20" x14ac:dyDescent="0.25">
      <c r="A79" s="92"/>
      <c r="B79" s="48">
        <f t="shared" si="25"/>
        <v>0</v>
      </c>
      <c r="C79" s="17">
        <f t="shared" si="26"/>
        <v>0</v>
      </c>
      <c r="D79" s="50">
        <f t="shared" si="27"/>
        <v>0</v>
      </c>
      <c r="E79" s="47">
        <f t="shared" si="28"/>
        <v>0</v>
      </c>
      <c r="F79" s="17">
        <f t="shared" si="29"/>
        <v>0</v>
      </c>
      <c r="G79" s="51">
        <f t="shared" si="20"/>
        <v>0</v>
      </c>
      <c r="H79" s="34">
        <f t="shared" si="21"/>
        <v>0</v>
      </c>
      <c r="I79" s="34">
        <f t="shared" si="22"/>
        <v>0</v>
      </c>
      <c r="J79" s="14"/>
      <c r="K79" s="34">
        <f t="shared" si="30"/>
        <v>0</v>
      </c>
      <c r="L79" s="48">
        <f t="shared" si="23"/>
        <v>0</v>
      </c>
      <c r="M79" s="39"/>
      <c r="N79" s="39"/>
      <c r="O79" s="98">
        <f t="shared" si="31"/>
        <v>0</v>
      </c>
      <c r="P79" s="39"/>
      <c r="Q79" s="50">
        <f t="shared" si="32"/>
        <v>0</v>
      </c>
      <c r="R79" s="98">
        <f t="shared" si="24"/>
        <v>0</v>
      </c>
      <c r="S79" s="40">
        <f t="shared" si="33"/>
        <v>0</v>
      </c>
      <c r="T79" s="40">
        <f t="shared" si="34"/>
        <v>0</v>
      </c>
    </row>
    <row r="80" spans="1:20" x14ac:dyDescent="0.25">
      <c r="A80" s="92"/>
      <c r="B80" s="48">
        <f t="shared" si="25"/>
        <v>0</v>
      </c>
      <c r="C80" s="17">
        <f t="shared" si="26"/>
        <v>0</v>
      </c>
      <c r="D80" s="50">
        <f t="shared" si="27"/>
        <v>0</v>
      </c>
      <c r="E80" s="47">
        <f t="shared" si="28"/>
        <v>0</v>
      </c>
      <c r="F80" s="17">
        <f t="shared" si="29"/>
        <v>0</v>
      </c>
      <c r="G80" s="51">
        <f t="shared" si="20"/>
        <v>0</v>
      </c>
      <c r="H80" s="34">
        <f t="shared" si="21"/>
        <v>0</v>
      </c>
      <c r="I80" s="34">
        <f t="shared" si="22"/>
        <v>0</v>
      </c>
      <c r="J80" s="14"/>
      <c r="K80" s="34">
        <f t="shared" si="30"/>
        <v>0</v>
      </c>
      <c r="L80" s="48">
        <f t="shared" si="23"/>
        <v>0</v>
      </c>
      <c r="M80" s="39"/>
      <c r="N80" s="39"/>
      <c r="O80" s="98">
        <f t="shared" si="31"/>
        <v>0</v>
      </c>
      <c r="P80" s="39"/>
      <c r="Q80" s="50">
        <f t="shared" si="32"/>
        <v>0</v>
      </c>
      <c r="R80" s="98">
        <f t="shared" si="24"/>
        <v>0</v>
      </c>
      <c r="S80" s="40">
        <f t="shared" si="33"/>
        <v>0</v>
      </c>
      <c r="T80" s="40">
        <f t="shared" si="34"/>
        <v>0</v>
      </c>
    </row>
    <row r="81" spans="1:20" x14ac:dyDescent="0.25">
      <c r="A81" s="92"/>
      <c r="B81" s="48">
        <f t="shared" si="25"/>
        <v>0</v>
      </c>
      <c r="C81" s="17">
        <f t="shared" si="26"/>
        <v>0</v>
      </c>
      <c r="D81" s="50">
        <f t="shared" si="27"/>
        <v>0</v>
      </c>
      <c r="E81" s="47">
        <f t="shared" si="28"/>
        <v>0</v>
      </c>
      <c r="F81" s="17">
        <f t="shared" si="29"/>
        <v>0</v>
      </c>
      <c r="G81" s="51">
        <f t="shared" si="20"/>
        <v>0</v>
      </c>
      <c r="H81" s="34">
        <f t="shared" si="21"/>
        <v>0</v>
      </c>
      <c r="I81" s="34">
        <f t="shared" si="22"/>
        <v>0</v>
      </c>
      <c r="J81" s="14"/>
      <c r="K81" s="34">
        <f t="shared" si="30"/>
        <v>0</v>
      </c>
      <c r="L81" s="48">
        <f t="shared" si="23"/>
        <v>0</v>
      </c>
      <c r="M81" s="39"/>
      <c r="N81" s="39"/>
      <c r="O81" s="98">
        <f t="shared" si="31"/>
        <v>0</v>
      </c>
      <c r="P81" s="39"/>
      <c r="Q81" s="50">
        <f t="shared" si="32"/>
        <v>0</v>
      </c>
      <c r="R81" s="98">
        <f t="shared" si="24"/>
        <v>0</v>
      </c>
      <c r="S81" s="40">
        <f t="shared" si="33"/>
        <v>0</v>
      </c>
      <c r="T81" s="40">
        <f t="shared" si="34"/>
        <v>0</v>
      </c>
    </row>
    <row r="82" spans="1:20" x14ac:dyDescent="0.25">
      <c r="A82" s="92"/>
      <c r="B82" s="48">
        <f t="shared" si="25"/>
        <v>0</v>
      </c>
      <c r="C82" s="17">
        <f t="shared" si="26"/>
        <v>0</v>
      </c>
      <c r="D82" s="50">
        <f t="shared" si="27"/>
        <v>0</v>
      </c>
      <c r="E82" s="47">
        <f t="shared" si="28"/>
        <v>0</v>
      </c>
      <c r="F82" s="17">
        <f t="shared" si="29"/>
        <v>0</v>
      </c>
      <c r="G82" s="51">
        <f t="shared" si="20"/>
        <v>0</v>
      </c>
      <c r="H82" s="34">
        <f t="shared" si="21"/>
        <v>0</v>
      </c>
      <c r="I82" s="34">
        <f t="shared" si="22"/>
        <v>0</v>
      </c>
      <c r="J82" s="14"/>
      <c r="K82" s="34">
        <f t="shared" si="30"/>
        <v>0</v>
      </c>
      <c r="L82" s="48">
        <f t="shared" si="23"/>
        <v>0</v>
      </c>
      <c r="M82" s="39"/>
      <c r="N82" s="39"/>
      <c r="O82" s="98">
        <f t="shared" si="31"/>
        <v>0</v>
      </c>
      <c r="P82" s="39"/>
      <c r="Q82" s="50">
        <f t="shared" si="32"/>
        <v>0</v>
      </c>
      <c r="R82" s="98">
        <f t="shared" si="24"/>
        <v>0</v>
      </c>
      <c r="S82" s="40">
        <f t="shared" si="33"/>
        <v>0</v>
      </c>
      <c r="T82" s="40">
        <f t="shared" si="34"/>
        <v>0</v>
      </c>
    </row>
    <row r="83" spans="1:20" x14ac:dyDescent="0.25">
      <c r="A83" s="92"/>
      <c r="B83" s="48">
        <f t="shared" si="25"/>
        <v>0</v>
      </c>
      <c r="C83" s="17">
        <f t="shared" si="26"/>
        <v>0</v>
      </c>
      <c r="D83" s="50">
        <f t="shared" si="27"/>
        <v>0</v>
      </c>
      <c r="E83" s="47">
        <f t="shared" si="28"/>
        <v>0</v>
      </c>
      <c r="F83" s="17">
        <f t="shared" si="29"/>
        <v>0</v>
      </c>
      <c r="G83" s="51">
        <f t="shared" si="20"/>
        <v>0</v>
      </c>
      <c r="H83" s="34">
        <f t="shared" si="21"/>
        <v>0</v>
      </c>
      <c r="I83" s="34">
        <f t="shared" si="22"/>
        <v>0</v>
      </c>
      <c r="J83" s="14"/>
      <c r="K83" s="34">
        <f t="shared" si="30"/>
        <v>0</v>
      </c>
      <c r="L83" s="48">
        <f t="shared" si="23"/>
        <v>0</v>
      </c>
      <c r="M83" s="39"/>
      <c r="N83" s="39"/>
      <c r="O83" s="98">
        <f t="shared" si="31"/>
        <v>0</v>
      </c>
      <c r="P83" s="39"/>
      <c r="Q83" s="50">
        <f t="shared" si="32"/>
        <v>0</v>
      </c>
      <c r="R83" s="98">
        <f t="shared" si="24"/>
        <v>0</v>
      </c>
      <c r="S83" s="40">
        <f t="shared" si="33"/>
        <v>0</v>
      </c>
      <c r="T83" s="40">
        <f t="shared" si="34"/>
        <v>0</v>
      </c>
    </row>
    <row r="84" spans="1:20" x14ac:dyDescent="0.25">
      <c r="A84" s="92"/>
      <c r="B84" s="48">
        <f t="shared" si="25"/>
        <v>0</v>
      </c>
      <c r="C84" s="17">
        <f t="shared" si="26"/>
        <v>0</v>
      </c>
      <c r="D84" s="50">
        <f t="shared" si="27"/>
        <v>0</v>
      </c>
      <c r="E84" s="47">
        <f t="shared" si="28"/>
        <v>0</v>
      </c>
      <c r="F84" s="17">
        <f t="shared" si="29"/>
        <v>0</v>
      </c>
      <c r="G84" s="51">
        <f t="shared" si="20"/>
        <v>0</v>
      </c>
      <c r="H84" s="34">
        <f t="shared" si="21"/>
        <v>0</v>
      </c>
      <c r="I84" s="34">
        <f t="shared" si="22"/>
        <v>0</v>
      </c>
      <c r="J84" s="14"/>
      <c r="K84" s="34">
        <f t="shared" si="30"/>
        <v>0</v>
      </c>
      <c r="L84" s="48">
        <f t="shared" si="23"/>
        <v>0</v>
      </c>
      <c r="M84" s="39"/>
      <c r="N84" s="39"/>
      <c r="O84" s="98">
        <f t="shared" si="31"/>
        <v>0</v>
      </c>
      <c r="P84" s="39"/>
      <c r="Q84" s="50">
        <f t="shared" si="32"/>
        <v>0</v>
      </c>
      <c r="R84" s="98">
        <f t="shared" si="24"/>
        <v>0</v>
      </c>
      <c r="S84" s="40">
        <f t="shared" si="33"/>
        <v>0</v>
      </c>
      <c r="T84" s="40">
        <f t="shared" si="34"/>
        <v>0</v>
      </c>
    </row>
    <row r="85" spans="1:20" x14ac:dyDescent="0.25">
      <c r="A85" s="92"/>
      <c r="B85" s="48">
        <f t="shared" si="25"/>
        <v>0</v>
      </c>
      <c r="C85" s="17">
        <f t="shared" si="26"/>
        <v>0</v>
      </c>
      <c r="D85" s="50">
        <f t="shared" si="27"/>
        <v>0</v>
      </c>
      <c r="E85" s="47">
        <f t="shared" si="28"/>
        <v>0</v>
      </c>
      <c r="F85" s="17">
        <f t="shared" si="29"/>
        <v>0</v>
      </c>
      <c r="G85" s="51">
        <f t="shared" si="20"/>
        <v>0</v>
      </c>
      <c r="H85" s="34">
        <f t="shared" si="21"/>
        <v>0</v>
      </c>
      <c r="I85" s="34">
        <f t="shared" si="22"/>
        <v>0</v>
      </c>
      <c r="J85" s="14"/>
      <c r="K85" s="34">
        <f t="shared" si="30"/>
        <v>0</v>
      </c>
      <c r="L85" s="48">
        <f t="shared" si="23"/>
        <v>0</v>
      </c>
      <c r="M85" s="39"/>
      <c r="N85" s="39"/>
      <c r="O85" s="98">
        <f t="shared" si="31"/>
        <v>0</v>
      </c>
      <c r="P85" s="39"/>
      <c r="Q85" s="50">
        <f t="shared" si="32"/>
        <v>0</v>
      </c>
      <c r="R85" s="98">
        <f t="shared" si="24"/>
        <v>0</v>
      </c>
      <c r="S85" s="40">
        <f t="shared" si="33"/>
        <v>0</v>
      </c>
      <c r="T85" s="40">
        <f t="shared" si="34"/>
        <v>0</v>
      </c>
    </row>
    <row r="86" spans="1:20" x14ac:dyDescent="0.25">
      <c r="A86" s="92"/>
      <c r="B86" s="48">
        <f t="shared" si="25"/>
        <v>0</v>
      </c>
      <c r="C86" s="17">
        <f t="shared" si="26"/>
        <v>0</v>
      </c>
      <c r="D86" s="50">
        <f t="shared" si="27"/>
        <v>0</v>
      </c>
      <c r="E86" s="47">
        <f t="shared" si="28"/>
        <v>0</v>
      </c>
      <c r="F86" s="17">
        <f t="shared" si="29"/>
        <v>0</v>
      </c>
      <c r="G86" s="51">
        <f t="shared" si="20"/>
        <v>0</v>
      </c>
      <c r="H86" s="34">
        <f t="shared" si="21"/>
        <v>0</v>
      </c>
      <c r="I86" s="34">
        <f t="shared" si="22"/>
        <v>0</v>
      </c>
      <c r="J86" s="14"/>
      <c r="K86" s="34">
        <f t="shared" si="30"/>
        <v>0</v>
      </c>
      <c r="L86" s="48">
        <f t="shared" si="23"/>
        <v>0</v>
      </c>
      <c r="M86" s="39"/>
      <c r="N86" s="39"/>
      <c r="O86" s="98">
        <f t="shared" si="31"/>
        <v>0</v>
      </c>
      <c r="P86" s="39"/>
      <c r="Q86" s="50">
        <f t="shared" si="32"/>
        <v>0</v>
      </c>
      <c r="R86" s="98">
        <f t="shared" si="24"/>
        <v>0</v>
      </c>
      <c r="S86" s="40">
        <f t="shared" si="33"/>
        <v>0</v>
      </c>
      <c r="T86" s="40">
        <f t="shared" si="34"/>
        <v>0</v>
      </c>
    </row>
    <row r="87" spans="1:20" x14ac:dyDescent="0.25">
      <c r="A87" s="92"/>
      <c r="B87" s="48">
        <f t="shared" si="25"/>
        <v>0</v>
      </c>
      <c r="C87" s="17">
        <f t="shared" si="26"/>
        <v>0</v>
      </c>
      <c r="D87" s="50">
        <f t="shared" si="27"/>
        <v>0</v>
      </c>
      <c r="E87" s="47">
        <f t="shared" si="28"/>
        <v>0</v>
      </c>
      <c r="F87" s="17">
        <f t="shared" si="29"/>
        <v>0</v>
      </c>
      <c r="G87" s="51">
        <f t="shared" si="20"/>
        <v>0</v>
      </c>
      <c r="H87" s="34">
        <f t="shared" si="21"/>
        <v>0</v>
      </c>
      <c r="I87" s="34">
        <f t="shared" si="22"/>
        <v>0</v>
      </c>
      <c r="J87" s="14"/>
      <c r="K87" s="34">
        <f t="shared" si="30"/>
        <v>0</v>
      </c>
      <c r="L87" s="48">
        <f t="shared" si="23"/>
        <v>0</v>
      </c>
      <c r="M87" s="39"/>
      <c r="N87" s="39"/>
      <c r="O87" s="98">
        <f t="shared" si="31"/>
        <v>0</v>
      </c>
      <c r="P87" s="39"/>
      <c r="Q87" s="50">
        <f t="shared" si="32"/>
        <v>0</v>
      </c>
      <c r="R87" s="98">
        <f t="shared" si="24"/>
        <v>0</v>
      </c>
      <c r="S87" s="40">
        <f t="shared" si="33"/>
        <v>0</v>
      </c>
      <c r="T87" s="40">
        <f t="shared" si="34"/>
        <v>0</v>
      </c>
    </row>
    <row r="88" spans="1:20" x14ac:dyDescent="0.25">
      <c r="A88" s="92"/>
      <c r="B88" s="48">
        <f t="shared" si="25"/>
        <v>0</v>
      </c>
      <c r="C88" s="17">
        <f t="shared" si="26"/>
        <v>0</v>
      </c>
      <c r="D88" s="50">
        <f t="shared" si="27"/>
        <v>0</v>
      </c>
      <c r="E88" s="47">
        <f t="shared" si="28"/>
        <v>0</v>
      </c>
      <c r="F88" s="17">
        <f t="shared" si="29"/>
        <v>0</v>
      </c>
      <c r="G88" s="51">
        <f t="shared" si="20"/>
        <v>0</v>
      </c>
      <c r="H88" s="34">
        <f t="shared" si="21"/>
        <v>0</v>
      </c>
      <c r="I88" s="34">
        <f t="shared" si="22"/>
        <v>0</v>
      </c>
      <c r="J88" s="14"/>
      <c r="K88" s="34">
        <f t="shared" si="30"/>
        <v>0</v>
      </c>
      <c r="L88" s="48">
        <f t="shared" si="23"/>
        <v>0</v>
      </c>
      <c r="M88" s="39"/>
      <c r="N88" s="39"/>
      <c r="O88" s="98">
        <f t="shared" si="31"/>
        <v>0</v>
      </c>
      <c r="P88" s="39"/>
      <c r="Q88" s="50">
        <f t="shared" si="32"/>
        <v>0</v>
      </c>
      <c r="R88" s="98">
        <f t="shared" si="24"/>
        <v>0</v>
      </c>
      <c r="S88" s="40">
        <f t="shared" si="33"/>
        <v>0</v>
      </c>
      <c r="T88" s="40">
        <f t="shared" si="34"/>
        <v>0</v>
      </c>
    </row>
    <row r="89" spans="1:20" x14ac:dyDescent="0.25">
      <c r="A89" s="92"/>
      <c r="B89" s="48">
        <f t="shared" si="25"/>
        <v>0</v>
      </c>
      <c r="C89" s="17">
        <f t="shared" si="26"/>
        <v>0</v>
      </c>
      <c r="D89" s="50">
        <f>IF(A89=0,0,IF(M89&gt;0,M89*16,IF(N89&gt;0,N89*24,IF(AND(A89&gt;0,M89=0,N89=0),160,""))))</f>
        <v>0</v>
      </c>
      <c r="E89" s="47">
        <f t="shared" si="28"/>
        <v>0</v>
      </c>
      <c r="F89" s="17">
        <f t="shared" si="29"/>
        <v>0</v>
      </c>
      <c r="G89" s="51">
        <f t="shared" si="20"/>
        <v>0</v>
      </c>
      <c r="H89" s="34">
        <f t="shared" si="21"/>
        <v>0</v>
      </c>
      <c r="I89" s="34">
        <f t="shared" si="22"/>
        <v>0</v>
      </c>
      <c r="J89" s="14"/>
      <c r="K89" s="34">
        <f t="shared" si="30"/>
        <v>0</v>
      </c>
      <c r="L89" s="48">
        <f t="shared" si="23"/>
        <v>0</v>
      </c>
      <c r="M89" s="39"/>
      <c r="N89" s="39"/>
      <c r="O89" s="98">
        <f t="shared" si="31"/>
        <v>0</v>
      </c>
      <c r="P89" s="39"/>
      <c r="Q89" s="50">
        <f t="shared" si="32"/>
        <v>0</v>
      </c>
      <c r="R89" s="98">
        <f t="shared" si="24"/>
        <v>0</v>
      </c>
      <c r="S89" s="40">
        <f t="shared" si="33"/>
        <v>0</v>
      </c>
      <c r="T89" s="40">
        <f t="shared" si="34"/>
        <v>0</v>
      </c>
    </row>
    <row r="90" spans="1:20" x14ac:dyDescent="0.25">
      <c r="A90" s="92"/>
      <c r="B90" s="48">
        <f t="shared" si="25"/>
        <v>0</v>
      </c>
      <c r="C90" s="17">
        <f t="shared" si="26"/>
        <v>0</v>
      </c>
      <c r="D90" s="50">
        <f t="shared" ref="D90:D111" si="35">IF(A90=0,0,IF(M90&gt;0,M90*16,IF(N90&gt;0,N90*24,IF(AND(A90&gt;0,M90=0,N90=0),160,""))))</f>
        <v>0</v>
      </c>
      <c r="E90" s="47">
        <f t="shared" si="28"/>
        <v>0</v>
      </c>
      <c r="F90" s="17">
        <f t="shared" si="29"/>
        <v>0</v>
      </c>
      <c r="G90" s="51">
        <f t="shared" si="20"/>
        <v>0</v>
      </c>
      <c r="H90" s="34">
        <f t="shared" si="21"/>
        <v>0</v>
      </c>
      <c r="I90" s="34">
        <f t="shared" si="22"/>
        <v>0</v>
      </c>
      <c r="J90" s="14"/>
      <c r="K90" s="34">
        <f t="shared" si="30"/>
        <v>0</v>
      </c>
      <c r="L90" s="48">
        <f t="shared" si="23"/>
        <v>0</v>
      </c>
      <c r="M90" s="39"/>
      <c r="N90" s="39"/>
      <c r="O90" s="98">
        <f t="shared" si="31"/>
        <v>0</v>
      </c>
      <c r="P90" s="39"/>
      <c r="Q90" s="50">
        <f t="shared" si="32"/>
        <v>0</v>
      </c>
      <c r="R90" s="98">
        <f t="shared" si="24"/>
        <v>0</v>
      </c>
      <c r="S90" s="40">
        <f t="shared" si="33"/>
        <v>0</v>
      </c>
      <c r="T90" s="40">
        <f t="shared" si="34"/>
        <v>0</v>
      </c>
    </row>
    <row r="91" spans="1:20" x14ac:dyDescent="0.25">
      <c r="A91" s="92"/>
      <c r="B91" s="48">
        <f t="shared" si="25"/>
        <v>0</v>
      </c>
      <c r="C91" s="17">
        <f t="shared" si="26"/>
        <v>0</v>
      </c>
      <c r="D91" s="50">
        <f t="shared" si="35"/>
        <v>0</v>
      </c>
      <c r="E91" s="47">
        <f t="shared" si="28"/>
        <v>0</v>
      </c>
      <c r="F91" s="17">
        <f t="shared" si="29"/>
        <v>0</v>
      </c>
      <c r="G91" s="51">
        <f t="shared" si="20"/>
        <v>0</v>
      </c>
      <c r="H91" s="34">
        <f t="shared" si="21"/>
        <v>0</v>
      </c>
      <c r="I91" s="34">
        <f t="shared" si="22"/>
        <v>0</v>
      </c>
      <c r="J91" s="14"/>
      <c r="K91" s="34">
        <f t="shared" si="30"/>
        <v>0</v>
      </c>
      <c r="L91" s="48">
        <f t="shared" si="23"/>
        <v>0</v>
      </c>
      <c r="M91" s="39"/>
      <c r="N91" s="39"/>
      <c r="O91" s="98">
        <f t="shared" si="31"/>
        <v>0</v>
      </c>
      <c r="P91" s="39"/>
      <c r="Q91" s="50">
        <f t="shared" si="32"/>
        <v>0</v>
      </c>
      <c r="R91" s="98">
        <f t="shared" si="24"/>
        <v>0</v>
      </c>
      <c r="S91" s="40">
        <f t="shared" si="33"/>
        <v>0</v>
      </c>
      <c r="T91" s="40">
        <f t="shared" si="34"/>
        <v>0</v>
      </c>
    </row>
    <row r="92" spans="1:20" x14ac:dyDescent="0.25">
      <c r="A92" s="92"/>
      <c r="B92" s="48">
        <f t="shared" si="25"/>
        <v>0</v>
      </c>
      <c r="C92" s="17">
        <f t="shared" si="26"/>
        <v>0</v>
      </c>
      <c r="D92" s="50">
        <f t="shared" si="35"/>
        <v>0</v>
      </c>
      <c r="E92" s="47">
        <f t="shared" si="28"/>
        <v>0</v>
      </c>
      <c r="F92" s="17">
        <f t="shared" si="29"/>
        <v>0</v>
      </c>
      <c r="G92" s="51">
        <f t="shared" si="20"/>
        <v>0</v>
      </c>
      <c r="H92" s="34">
        <f t="shared" si="21"/>
        <v>0</v>
      </c>
      <c r="I92" s="34">
        <f t="shared" si="22"/>
        <v>0</v>
      </c>
      <c r="J92" s="14"/>
      <c r="K92" s="34">
        <f t="shared" si="30"/>
        <v>0</v>
      </c>
      <c r="L92" s="48">
        <f t="shared" si="23"/>
        <v>0</v>
      </c>
      <c r="M92" s="39"/>
      <c r="N92" s="39"/>
      <c r="O92" s="98">
        <f t="shared" si="31"/>
        <v>0</v>
      </c>
      <c r="P92" s="39"/>
      <c r="Q92" s="50">
        <f t="shared" si="32"/>
        <v>0</v>
      </c>
      <c r="R92" s="98">
        <f t="shared" si="24"/>
        <v>0</v>
      </c>
      <c r="S92" s="40">
        <f t="shared" si="33"/>
        <v>0</v>
      </c>
      <c r="T92" s="40">
        <f t="shared" si="34"/>
        <v>0</v>
      </c>
    </row>
    <row r="93" spans="1:20" x14ac:dyDescent="0.25">
      <c r="A93" s="92"/>
      <c r="B93" s="48">
        <f t="shared" si="25"/>
        <v>0</v>
      </c>
      <c r="C93" s="17">
        <f t="shared" si="26"/>
        <v>0</v>
      </c>
      <c r="D93" s="50">
        <f t="shared" si="35"/>
        <v>0</v>
      </c>
      <c r="E93" s="47">
        <f t="shared" si="28"/>
        <v>0</v>
      </c>
      <c r="F93" s="17">
        <f t="shared" si="29"/>
        <v>0</v>
      </c>
      <c r="G93" s="51">
        <f t="shared" si="20"/>
        <v>0</v>
      </c>
      <c r="H93" s="34">
        <f t="shared" si="21"/>
        <v>0</v>
      </c>
      <c r="I93" s="34">
        <f t="shared" si="22"/>
        <v>0</v>
      </c>
      <c r="J93" s="14"/>
      <c r="K93" s="34">
        <f t="shared" si="30"/>
        <v>0</v>
      </c>
      <c r="L93" s="48">
        <f t="shared" si="23"/>
        <v>0</v>
      </c>
      <c r="M93" s="39"/>
      <c r="N93" s="39"/>
      <c r="O93" s="98">
        <f t="shared" si="31"/>
        <v>0</v>
      </c>
      <c r="P93" s="39"/>
      <c r="Q93" s="50">
        <f t="shared" si="32"/>
        <v>0</v>
      </c>
      <c r="R93" s="98">
        <f t="shared" si="24"/>
        <v>0</v>
      </c>
      <c r="S93" s="40">
        <f t="shared" si="33"/>
        <v>0</v>
      </c>
      <c r="T93" s="40">
        <f t="shared" si="34"/>
        <v>0</v>
      </c>
    </row>
    <row r="94" spans="1:20" x14ac:dyDescent="0.25">
      <c r="A94" s="92"/>
      <c r="B94" s="48">
        <f t="shared" si="25"/>
        <v>0</v>
      </c>
      <c r="C94" s="17">
        <f t="shared" si="26"/>
        <v>0</v>
      </c>
      <c r="D94" s="50">
        <f t="shared" si="35"/>
        <v>0</v>
      </c>
      <c r="E94" s="47">
        <f t="shared" si="28"/>
        <v>0</v>
      </c>
      <c r="F94" s="17">
        <f t="shared" si="29"/>
        <v>0</v>
      </c>
      <c r="G94" s="51">
        <f t="shared" si="20"/>
        <v>0</v>
      </c>
      <c r="H94" s="34">
        <f t="shared" si="21"/>
        <v>0</v>
      </c>
      <c r="I94" s="34">
        <f t="shared" si="22"/>
        <v>0</v>
      </c>
      <c r="J94" s="14"/>
      <c r="K94" s="34">
        <f t="shared" si="30"/>
        <v>0</v>
      </c>
      <c r="L94" s="48">
        <f t="shared" si="23"/>
        <v>0</v>
      </c>
      <c r="M94" s="39"/>
      <c r="N94" s="39"/>
      <c r="O94" s="98">
        <f t="shared" si="31"/>
        <v>0</v>
      </c>
      <c r="P94" s="39"/>
      <c r="Q94" s="50">
        <f t="shared" si="32"/>
        <v>0</v>
      </c>
      <c r="R94" s="98">
        <f t="shared" si="24"/>
        <v>0</v>
      </c>
      <c r="S94" s="40">
        <f t="shared" si="33"/>
        <v>0</v>
      </c>
      <c r="T94" s="40">
        <f t="shared" si="34"/>
        <v>0</v>
      </c>
    </row>
    <row r="95" spans="1:20" x14ac:dyDescent="0.25">
      <c r="A95" s="92"/>
      <c r="B95" s="48">
        <f t="shared" si="25"/>
        <v>0</v>
      </c>
      <c r="C95" s="17">
        <f t="shared" si="26"/>
        <v>0</v>
      </c>
      <c r="D95" s="50">
        <f t="shared" si="35"/>
        <v>0</v>
      </c>
      <c r="E95" s="47">
        <f t="shared" si="28"/>
        <v>0</v>
      </c>
      <c r="F95" s="17">
        <f t="shared" si="29"/>
        <v>0</v>
      </c>
      <c r="G95" s="51">
        <f t="shared" si="20"/>
        <v>0</v>
      </c>
      <c r="H95" s="34">
        <f t="shared" si="21"/>
        <v>0</v>
      </c>
      <c r="I95" s="34">
        <f t="shared" si="22"/>
        <v>0</v>
      </c>
      <c r="J95" s="14"/>
      <c r="K95" s="34">
        <f t="shared" si="30"/>
        <v>0</v>
      </c>
      <c r="L95" s="48">
        <f t="shared" si="23"/>
        <v>0</v>
      </c>
      <c r="M95" s="39"/>
      <c r="N95" s="39"/>
      <c r="O95" s="98">
        <f t="shared" si="31"/>
        <v>0</v>
      </c>
      <c r="P95" s="39"/>
      <c r="Q95" s="50">
        <f t="shared" si="32"/>
        <v>0</v>
      </c>
      <c r="R95" s="98">
        <f t="shared" si="24"/>
        <v>0</v>
      </c>
      <c r="S95" s="40">
        <f t="shared" si="33"/>
        <v>0</v>
      </c>
      <c r="T95" s="40">
        <f t="shared" si="34"/>
        <v>0</v>
      </c>
    </row>
    <row r="96" spans="1:20" x14ac:dyDescent="0.25">
      <c r="A96" s="92"/>
      <c r="B96" s="48">
        <f t="shared" si="25"/>
        <v>0</v>
      </c>
      <c r="C96" s="17">
        <f t="shared" si="26"/>
        <v>0</v>
      </c>
      <c r="D96" s="50">
        <f t="shared" si="35"/>
        <v>0</v>
      </c>
      <c r="E96" s="47">
        <f t="shared" si="28"/>
        <v>0</v>
      </c>
      <c r="F96" s="17">
        <f t="shared" si="29"/>
        <v>0</v>
      </c>
      <c r="G96" s="51">
        <f t="shared" si="20"/>
        <v>0</v>
      </c>
      <c r="H96" s="34">
        <f t="shared" si="21"/>
        <v>0</v>
      </c>
      <c r="I96" s="34">
        <f t="shared" si="22"/>
        <v>0</v>
      </c>
      <c r="J96" s="14"/>
      <c r="K96" s="34">
        <f t="shared" si="30"/>
        <v>0</v>
      </c>
      <c r="L96" s="48">
        <f t="shared" si="23"/>
        <v>0</v>
      </c>
      <c r="M96" s="39"/>
      <c r="N96" s="39"/>
      <c r="O96" s="98">
        <f t="shared" si="31"/>
        <v>0</v>
      </c>
      <c r="P96" s="39"/>
      <c r="Q96" s="50">
        <f t="shared" si="32"/>
        <v>0</v>
      </c>
      <c r="R96" s="98">
        <f t="shared" si="24"/>
        <v>0</v>
      </c>
      <c r="S96" s="40">
        <f t="shared" si="33"/>
        <v>0</v>
      </c>
      <c r="T96" s="40">
        <f t="shared" si="34"/>
        <v>0</v>
      </c>
    </row>
    <row r="97" spans="1:20" x14ac:dyDescent="0.25">
      <c r="A97" s="92"/>
      <c r="B97" s="48">
        <f t="shared" si="25"/>
        <v>0</v>
      </c>
      <c r="C97" s="17">
        <f t="shared" si="26"/>
        <v>0</v>
      </c>
      <c r="D97" s="50">
        <f t="shared" si="35"/>
        <v>0</v>
      </c>
      <c r="E97" s="47">
        <f t="shared" si="28"/>
        <v>0</v>
      </c>
      <c r="F97" s="17">
        <f t="shared" si="29"/>
        <v>0</v>
      </c>
      <c r="G97" s="51">
        <f t="shared" si="20"/>
        <v>0</v>
      </c>
      <c r="H97" s="34">
        <f t="shared" si="21"/>
        <v>0</v>
      </c>
      <c r="I97" s="34">
        <f t="shared" si="22"/>
        <v>0</v>
      </c>
      <c r="J97" s="14"/>
      <c r="K97" s="34">
        <f t="shared" si="30"/>
        <v>0</v>
      </c>
      <c r="L97" s="48">
        <f t="shared" si="23"/>
        <v>0</v>
      </c>
      <c r="M97" s="39"/>
      <c r="N97" s="39"/>
      <c r="O97" s="98">
        <f t="shared" si="31"/>
        <v>0</v>
      </c>
      <c r="P97" s="39"/>
      <c r="Q97" s="50">
        <f t="shared" si="32"/>
        <v>0</v>
      </c>
      <c r="R97" s="98">
        <f t="shared" si="24"/>
        <v>0</v>
      </c>
      <c r="S97" s="40">
        <f t="shared" si="33"/>
        <v>0</v>
      </c>
      <c r="T97" s="40">
        <f t="shared" si="34"/>
        <v>0</v>
      </c>
    </row>
    <row r="98" spans="1:20" x14ac:dyDescent="0.25">
      <c r="A98" s="92"/>
      <c r="B98" s="48">
        <f t="shared" si="25"/>
        <v>0</v>
      </c>
      <c r="C98" s="17">
        <f t="shared" si="26"/>
        <v>0</v>
      </c>
      <c r="D98" s="50">
        <f t="shared" si="35"/>
        <v>0</v>
      </c>
      <c r="E98" s="47">
        <f t="shared" si="28"/>
        <v>0</v>
      </c>
      <c r="F98" s="17">
        <f t="shared" si="29"/>
        <v>0</v>
      </c>
      <c r="G98" s="51">
        <f t="shared" si="20"/>
        <v>0</v>
      </c>
      <c r="H98" s="34">
        <f t="shared" si="21"/>
        <v>0</v>
      </c>
      <c r="I98" s="34">
        <f t="shared" si="22"/>
        <v>0</v>
      </c>
      <c r="J98" s="14"/>
      <c r="K98" s="34">
        <f t="shared" si="30"/>
        <v>0</v>
      </c>
      <c r="L98" s="48">
        <f t="shared" si="23"/>
        <v>0</v>
      </c>
      <c r="M98" s="39"/>
      <c r="N98" s="39"/>
      <c r="O98" s="98">
        <f t="shared" si="31"/>
        <v>0</v>
      </c>
      <c r="P98" s="39"/>
      <c r="Q98" s="50">
        <f t="shared" si="32"/>
        <v>0</v>
      </c>
      <c r="R98" s="98">
        <f t="shared" si="24"/>
        <v>0</v>
      </c>
      <c r="S98" s="40">
        <f t="shared" si="33"/>
        <v>0</v>
      </c>
      <c r="T98" s="40">
        <f t="shared" si="34"/>
        <v>0</v>
      </c>
    </row>
    <row r="99" spans="1:20" x14ac:dyDescent="0.25">
      <c r="A99" s="92"/>
      <c r="B99" s="48">
        <f t="shared" si="25"/>
        <v>0</v>
      </c>
      <c r="C99" s="17">
        <f t="shared" si="26"/>
        <v>0</v>
      </c>
      <c r="D99" s="50">
        <f t="shared" si="35"/>
        <v>0</v>
      </c>
      <c r="E99" s="47">
        <f t="shared" si="28"/>
        <v>0</v>
      </c>
      <c r="F99" s="17">
        <f t="shared" si="29"/>
        <v>0</v>
      </c>
      <c r="G99" s="51">
        <f t="shared" si="20"/>
        <v>0</v>
      </c>
      <c r="H99" s="34">
        <f t="shared" si="21"/>
        <v>0</v>
      </c>
      <c r="I99" s="34">
        <f t="shared" si="22"/>
        <v>0</v>
      </c>
      <c r="J99" s="14"/>
      <c r="K99" s="34">
        <f t="shared" si="30"/>
        <v>0</v>
      </c>
      <c r="L99" s="48">
        <f t="shared" si="23"/>
        <v>0</v>
      </c>
      <c r="M99" s="39"/>
      <c r="N99" s="39"/>
      <c r="O99" s="98">
        <f t="shared" si="31"/>
        <v>0</v>
      </c>
      <c r="P99" s="39"/>
      <c r="Q99" s="50">
        <f t="shared" si="32"/>
        <v>0</v>
      </c>
      <c r="R99" s="98">
        <f t="shared" si="24"/>
        <v>0</v>
      </c>
      <c r="S99" s="40">
        <f t="shared" si="33"/>
        <v>0</v>
      </c>
      <c r="T99" s="40">
        <f t="shared" si="34"/>
        <v>0</v>
      </c>
    </row>
    <row r="100" spans="1:20" x14ac:dyDescent="0.25">
      <c r="A100" s="92"/>
      <c r="B100" s="48">
        <f t="shared" si="25"/>
        <v>0</v>
      </c>
      <c r="C100" s="17">
        <f t="shared" si="26"/>
        <v>0</v>
      </c>
      <c r="D100" s="50">
        <f t="shared" si="35"/>
        <v>0</v>
      </c>
      <c r="E100" s="47">
        <f t="shared" si="28"/>
        <v>0</v>
      </c>
      <c r="F100" s="17">
        <f t="shared" si="29"/>
        <v>0</v>
      </c>
      <c r="G100" s="51">
        <f t="shared" si="20"/>
        <v>0</v>
      </c>
      <c r="H100" s="34">
        <f t="shared" si="21"/>
        <v>0</v>
      </c>
      <c r="I100" s="34">
        <f t="shared" si="22"/>
        <v>0</v>
      </c>
      <c r="J100" s="14"/>
      <c r="K100" s="34">
        <f t="shared" si="30"/>
        <v>0</v>
      </c>
      <c r="L100" s="48">
        <f t="shared" si="23"/>
        <v>0</v>
      </c>
      <c r="M100" s="39"/>
      <c r="N100" s="39"/>
      <c r="O100" s="98">
        <f t="shared" si="31"/>
        <v>0</v>
      </c>
      <c r="P100" s="39"/>
      <c r="Q100" s="50">
        <f t="shared" si="32"/>
        <v>0</v>
      </c>
      <c r="R100" s="98">
        <f t="shared" si="24"/>
        <v>0</v>
      </c>
      <c r="S100" s="40">
        <f t="shared" si="33"/>
        <v>0</v>
      </c>
      <c r="T100" s="40">
        <f t="shared" si="34"/>
        <v>0</v>
      </c>
    </row>
    <row r="101" spans="1:20" x14ac:dyDescent="0.25">
      <c r="A101" s="92"/>
      <c r="B101" s="48">
        <f t="shared" si="25"/>
        <v>0</v>
      </c>
      <c r="C101" s="17">
        <f t="shared" si="26"/>
        <v>0</v>
      </c>
      <c r="D101" s="50">
        <f t="shared" si="35"/>
        <v>0</v>
      </c>
      <c r="E101" s="47">
        <f t="shared" si="28"/>
        <v>0</v>
      </c>
      <c r="F101" s="17">
        <f t="shared" si="29"/>
        <v>0</v>
      </c>
      <c r="G101" s="51">
        <f t="shared" si="20"/>
        <v>0</v>
      </c>
      <c r="H101" s="34">
        <f t="shared" si="21"/>
        <v>0</v>
      </c>
      <c r="I101" s="34">
        <f t="shared" si="22"/>
        <v>0</v>
      </c>
      <c r="J101" s="14"/>
      <c r="K101" s="34">
        <f t="shared" si="30"/>
        <v>0</v>
      </c>
      <c r="L101" s="48">
        <f t="shared" si="23"/>
        <v>0</v>
      </c>
      <c r="M101" s="39"/>
      <c r="N101" s="39"/>
      <c r="O101" s="98">
        <f t="shared" si="31"/>
        <v>0</v>
      </c>
      <c r="P101" s="39"/>
      <c r="Q101" s="50">
        <f t="shared" si="32"/>
        <v>0</v>
      </c>
      <c r="R101" s="98">
        <f t="shared" si="24"/>
        <v>0</v>
      </c>
      <c r="S101" s="40">
        <f t="shared" si="33"/>
        <v>0</v>
      </c>
      <c r="T101" s="40">
        <f t="shared" si="34"/>
        <v>0</v>
      </c>
    </row>
    <row r="102" spans="1:20" x14ac:dyDescent="0.25">
      <c r="A102" s="92"/>
      <c r="B102" s="48">
        <f t="shared" si="25"/>
        <v>0</v>
      </c>
      <c r="C102" s="17">
        <f t="shared" si="26"/>
        <v>0</v>
      </c>
      <c r="D102" s="50">
        <f t="shared" si="35"/>
        <v>0</v>
      </c>
      <c r="E102" s="47">
        <f t="shared" si="28"/>
        <v>0</v>
      </c>
      <c r="F102" s="17">
        <f t="shared" si="29"/>
        <v>0</v>
      </c>
      <c r="G102" s="51">
        <f t="shared" si="20"/>
        <v>0</v>
      </c>
      <c r="H102" s="34">
        <f t="shared" si="21"/>
        <v>0</v>
      </c>
      <c r="I102" s="34">
        <f t="shared" si="22"/>
        <v>0</v>
      </c>
      <c r="J102" s="14"/>
      <c r="K102" s="34">
        <f t="shared" si="30"/>
        <v>0</v>
      </c>
      <c r="L102" s="48">
        <f t="shared" si="23"/>
        <v>0</v>
      </c>
      <c r="M102" s="39"/>
      <c r="N102" s="39"/>
      <c r="O102" s="98">
        <f>IF(A102=0,0,IF(M102&gt;0,M102*24,IF(N102&gt;0,N102*36,IF(AND(A102&gt;0,M102=0,N102=0),240,""))))</f>
        <v>0</v>
      </c>
      <c r="P102" s="39"/>
      <c r="Q102" s="50">
        <f t="shared" si="32"/>
        <v>0</v>
      </c>
      <c r="R102" s="98">
        <f t="shared" si="24"/>
        <v>0</v>
      </c>
      <c r="S102" s="40">
        <f t="shared" si="33"/>
        <v>0</v>
      </c>
      <c r="T102" s="40">
        <f t="shared" si="34"/>
        <v>0</v>
      </c>
    </row>
    <row r="103" spans="1:20" x14ac:dyDescent="0.25">
      <c r="A103" s="92"/>
      <c r="B103" s="48">
        <f t="shared" si="25"/>
        <v>0</v>
      </c>
      <c r="C103" s="17">
        <f t="shared" si="26"/>
        <v>0</v>
      </c>
      <c r="D103" s="50">
        <f t="shared" si="35"/>
        <v>0</v>
      </c>
      <c r="E103" s="47">
        <f t="shared" si="28"/>
        <v>0</v>
      </c>
      <c r="F103" s="17">
        <f t="shared" si="29"/>
        <v>0</v>
      </c>
      <c r="G103" s="51">
        <f t="shared" si="20"/>
        <v>0</v>
      </c>
      <c r="H103" s="34">
        <f t="shared" si="21"/>
        <v>0</v>
      </c>
      <c r="I103" s="34">
        <f t="shared" si="22"/>
        <v>0</v>
      </c>
      <c r="J103" s="14"/>
      <c r="K103" s="34">
        <f t="shared" si="30"/>
        <v>0</v>
      </c>
      <c r="L103" s="48">
        <f t="shared" si="23"/>
        <v>0</v>
      </c>
      <c r="M103" s="39"/>
      <c r="N103" s="39"/>
      <c r="O103" s="98">
        <f t="shared" ref="O103:O136" si="36">IF(A103=0,0,IF(M103&gt;0,M103*24,IF(N103&gt;0,N103*36,IF(AND(A103&gt;0,M103=0,N103=0),240,""))))</f>
        <v>0</v>
      </c>
      <c r="P103" s="39"/>
      <c r="Q103" s="50">
        <f t="shared" si="32"/>
        <v>0</v>
      </c>
      <c r="R103" s="98">
        <f t="shared" si="24"/>
        <v>0</v>
      </c>
      <c r="S103" s="40">
        <f t="shared" si="33"/>
        <v>0</v>
      </c>
      <c r="T103" s="40">
        <f t="shared" si="34"/>
        <v>0</v>
      </c>
    </row>
    <row r="104" spans="1:20" x14ac:dyDescent="0.25">
      <c r="A104" s="92"/>
      <c r="B104" s="48">
        <f t="shared" si="25"/>
        <v>0</v>
      </c>
      <c r="C104" s="17">
        <f t="shared" si="26"/>
        <v>0</v>
      </c>
      <c r="D104" s="50">
        <f t="shared" si="35"/>
        <v>0</v>
      </c>
      <c r="E104" s="47">
        <f t="shared" si="28"/>
        <v>0</v>
      </c>
      <c r="F104" s="17">
        <f t="shared" si="29"/>
        <v>0</v>
      </c>
      <c r="G104" s="51">
        <f t="shared" ref="G104:G135" si="37">A104*0.01</f>
        <v>0</v>
      </c>
      <c r="H104" s="34">
        <f t="shared" ref="H104:H135" si="38">A104*0.03</f>
        <v>0</v>
      </c>
      <c r="I104" s="34">
        <f t="shared" ref="I104:I135" si="39">IF(A104&gt;0,MAX(MIN(A104*0.015,20000000)),0)</f>
        <v>0</v>
      </c>
      <c r="J104" s="14"/>
      <c r="K104" s="34">
        <f t="shared" si="30"/>
        <v>0</v>
      </c>
      <c r="L104" s="48">
        <f t="shared" ref="L104:L135" si="40">IF(A104&gt;0,300,0)</f>
        <v>0</v>
      </c>
      <c r="M104" s="39"/>
      <c r="N104" s="39"/>
      <c r="O104" s="98">
        <f t="shared" si="36"/>
        <v>0</v>
      </c>
      <c r="P104" s="39"/>
      <c r="Q104" s="50">
        <f t="shared" si="32"/>
        <v>0</v>
      </c>
      <c r="R104" s="98">
        <f t="shared" ref="R104:R135" si="41">IF(A104&gt;0,10+Q104,0)</f>
        <v>0</v>
      </c>
      <c r="S104" s="40">
        <f t="shared" si="33"/>
        <v>0</v>
      </c>
      <c r="T104" s="40">
        <f t="shared" si="34"/>
        <v>0</v>
      </c>
    </row>
    <row r="105" spans="1:20" x14ac:dyDescent="0.25">
      <c r="A105" s="92"/>
      <c r="B105" s="48">
        <f t="shared" si="25"/>
        <v>0</v>
      </c>
      <c r="C105" s="17">
        <f t="shared" si="26"/>
        <v>0</v>
      </c>
      <c r="D105" s="50">
        <f t="shared" si="35"/>
        <v>0</v>
      </c>
      <c r="E105" s="47">
        <f t="shared" si="28"/>
        <v>0</v>
      </c>
      <c r="F105" s="17">
        <f t="shared" si="29"/>
        <v>0</v>
      </c>
      <c r="G105" s="51">
        <f t="shared" si="37"/>
        <v>0</v>
      </c>
      <c r="H105" s="34">
        <f t="shared" si="38"/>
        <v>0</v>
      </c>
      <c r="I105" s="34">
        <f t="shared" si="39"/>
        <v>0</v>
      </c>
      <c r="J105" s="14"/>
      <c r="K105" s="34">
        <f t="shared" si="30"/>
        <v>0</v>
      </c>
      <c r="L105" s="48">
        <f t="shared" si="40"/>
        <v>0</v>
      </c>
      <c r="M105" s="39"/>
      <c r="N105" s="39"/>
      <c r="O105" s="98">
        <f t="shared" si="36"/>
        <v>0</v>
      </c>
      <c r="P105" s="39"/>
      <c r="Q105" s="50">
        <f t="shared" si="32"/>
        <v>0</v>
      </c>
      <c r="R105" s="98">
        <f t="shared" si="41"/>
        <v>0</v>
      </c>
      <c r="S105" s="40">
        <f t="shared" si="33"/>
        <v>0</v>
      </c>
      <c r="T105" s="40">
        <f t="shared" si="34"/>
        <v>0</v>
      </c>
    </row>
    <row r="106" spans="1:20" x14ac:dyDescent="0.25">
      <c r="A106" s="92"/>
      <c r="B106" s="48">
        <f t="shared" si="25"/>
        <v>0</v>
      </c>
      <c r="C106" s="17">
        <f t="shared" si="26"/>
        <v>0</v>
      </c>
      <c r="D106" s="50">
        <f t="shared" si="35"/>
        <v>0</v>
      </c>
      <c r="E106" s="47">
        <f t="shared" si="28"/>
        <v>0</v>
      </c>
      <c r="F106" s="17">
        <f t="shared" si="29"/>
        <v>0</v>
      </c>
      <c r="G106" s="51">
        <f t="shared" si="37"/>
        <v>0</v>
      </c>
      <c r="H106" s="34">
        <f t="shared" si="38"/>
        <v>0</v>
      </c>
      <c r="I106" s="34">
        <f t="shared" si="39"/>
        <v>0</v>
      </c>
      <c r="J106" s="14"/>
      <c r="K106" s="34">
        <f t="shared" si="30"/>
        <v>0</v>
      </c>
      <c r="L106" s="48">
        <f t="shared" si="40"/>
        <v>0</v>
      </c>
      <c r="M106" s="39"/>
      <c r="N106" s="39"/>
      <c r="O106" s="98">
        <f t="shared" si="36"/>
        <v>0</v>
      </c>
      <c r="P106" s="39"/>
      <c r="Q106" s="50">
        <f t="shared" si="32"/>
        <v>0</v>
      </c>
      <c r="R106" s="98">
        <f t="shared" si="41"/>
        <v>0</v>
      </c>
      <c r="S106" s="40">
        <f t="shared" si="33"/>
        <v>0</v>
      </c>
      <c r="T106" s="40">
        <f t="shared" si="34"/>
        <v>0</v>
      </c>
    </row>
    <row r="107" spans="1:20" x14ac:dyDescent="0.25">
      <c r="A107" s="92"/>
      <c r="B107" s="48">
        <f t="shared" si="25"/>
        <v>0</v>
      </c>
      <c r="C107" s="17">
        <f t="shared" si="26"/>
        <v>0</v>
      </c>
      <c r="D107" s="50">
        <f t="shared" si="35"/>
        <v>0</v>
      </c>
      <c r="E107" s="47">
        <f t="shared" si="28"/>
        <v>0</v>
      </c>
      <c r="F107" s="17">
        <f t="shared" si="29"/>
        <v>0</v>
      </c>
      <c r="G107" s="51">
        <f t="shared" si="37"/>
        <v>0</v>
      </c>
      <c r="H107" s="34">
        <f t="shared" si="38"/>
        <v>0</v>
      </c>
      <c r="I107" s="34">
        <f t="shared" si="39"/>
        <v>0</v>
      </c>
      <c r="J107" s="14"/>
      <c r="K107" s="34">
        <f t="shared" si="30"/>
        <v>0</v>
      </c>
      <c r="L107" s="48">
        <f t="shared" si="40"/>
        <v>0</v>
      </c>
      <c r="M107" s="39"/>
      <c r="N107" s="39"/>
      <c r="O107" s="98">
        <f t="shared" si="36"/>
        <v>0</v>
      </c>
      <c r="P107" s="39"/>
      <c r="Q107" s="50">
        <f t="shared" si="32"/>
        <v>0</v>
      </c>
      <c r="R107" s="98">
        <f t="shared" si="41"/>
        <v>0</v>
      </c>
      <c r="S107" s="40">
        <f t="shared" si="33"/>
        <v>0</v>
      </c>
      <c r="T107" s="40">
        <f t="shared" si="34"/>
        <v>0</v>
      </c>
    </row>
    <row r="108" spans="1:20" x14ac:dyDescent="0.25">
      <c r="A108" s="92"/>
      <c r="B108" s="48">
        <f t="shared" si="25"/>
        <v>0</v>
      </c>
      <c r="C108" s="17">
        <f t="shared" si="26"/>
        <v>0</v>
      </c>
      <c r="D108" s="50">
        <f t="shared" si="35"/>
        <v>0</v>
      </c>
      <c r="E108" s="47">
        <f t="shared" si="28"/>
        <v>0</v>
      </c>
      <c r="F108" s="17">
        <f t="shared" si="29"/>
        <v>0</v>
      </c>
      <c r="G108" s="51">
        <f t="shared" si="37"/>
        <v>0</v>
      </c>
      <c r="H108" s="34">
        <f t="shared" si="38"/>
        <v>0</v>
      </c>
      <c r="I108" s="34">
        <f t="shared" si="39"/>
        <v>0</v>
      </c>
      <c r="J108" s="14"/>
      <c r="K108" s="34">
        <f t="shared" si="30"/>
        <v>0</v>
      </c>
      <c r="L108" s="48">
        <f t="shared" si="40"/>
        <v>0</v>
      </c>
      <c r="M108" s="39"/>
      <c r="N108" s="39"/>
      <c r="O108" s="98">
        <f t="shared" si="36"/>
        <v>0</v>
      </c>
      <c r="P108" s="39"/>
      <c r="Q108" s="50">
        <f t="shared" si="32"/>
        <v>0</v>
      </c>
      <c r="R108" s="98">
        <f t="shared" si="41"/>
        <v>0</v>
      </c>
      <c r="S108" s="40">
        <f t="shared" si="33"/>
        <v>0</v>
      </c>
      <c r="T108" s="40">
        <f t="shared" si="34"/>
        <v>0</v>
      </c>
    </row>
    <row r="109" spans="1:20" x14ac:dyDescent="0.25">
      <c r="A109" s="92"/>
      <c r="B109" s="48">
        <f t="shared" si="25"/>
        <v>0</v>
      </c>
      <c r="C109" s="17">
        <f t="shared" si="26"/>
        <v>0</v>
      </c>
      <c r="D109" s="50">
        <f t="shared" si="35"/>
        <v>0</v>
      </c>
      <c r="E109" s="47">
        <f t="shared" si="28"/>
        <v>0</v>
      </c>
      <c r="F109" s="17">
        <f t="shared" si="29"/>
        <v>0</v>
      </c>
      <c r="G109" s="51">
        <f t="shared" si="37"/>
        <v>0</v>
      </c>
      <c r="H109" s="34">
        <f t="shared" si="38"/>
        <v>0</v>
      </c>
      <c r="I109" s="34">
        <f t="shared" si="39"/>
        <v>0</v>
      </c>
      <c r="J109" s="14"/>
      <c r="K109" s="34">
        <f t="shared" si="30"/>
        <v>0</v>
      </c>
      <c r="L109" s="48">
        <f t="shared" si="40"/>
        <v>0</v>
      </c>
      <c r="M109" s="39"/>
      <c r="N109" s="39"/>
      <c r="O109" s="98">
        <f t="shared" si="36"/>
        <v>0</v>
      </c>
      <c r="P109" s="39"/>
      <c r="Q109" s="50">
        <f t="shared" si="32"/>
        <v>0</v>
      </c>
      <c r="R109" s="98">
        <f t="shared" si="41"/>
        <v>0</v>
      </c>
      <c r="S109" s="40">
        <f t="shared" si="33"/>
        <v>0</v>
      </c>
      <c r="T109" s="40">
        <f t="shared" si="34"/>
        <v>0</v>
      </c>
    </row>
    <row r="110" spans="1:20" x14ac:dyDescent="0.25">
      <c r="A110" s="92"/>
      <c r="B110" s="48">
        <f t="shared" si="25"/>
        <v>0</v>
      </c>
      <c r="C110" s="17">
        <f t="shared" si="26"/>
        <v>0</v>
      </c>
      <c r="D110" s="50">
        <f t="shared" si="35"/>
        <v>0</v>
      </c>
      <c r="E110" s="47">
        <f t="shared" si="28"/>
        <v>0</v>
      </c>
      <c r="F110" s="17">
        <f t="shared" si="29"/>
        <v>0</v>
      </c>
      <c r="G110" s="51">
        <f t="shared" si="37"/>
        <v>0</v>
      </c>
      <c r="H110" s="34">
        <f t="shared" si="38"/>
        <v>0</v>
      </c>
      <c r="I110" s="34">
        <f t="shared" si="39"/>
        <v>0</v>
      </c>
      <c r="J110" s="14"/>
      <c r="K110" s="34">
        <f t="shared" si="30"/>
        <v>0</v>
      </c>
      <c r="L110" s="48">
        <f t="shared" si="40"/>
        <v>0</v>
      </c>
      <c r="M110" s="39"/>
      <c r="N110" s="39"/>
      <c r="O110" s="98">
        <f t="shared" si="36"/>
        <v>0</v>
      </c>
      <c r="P110" s="39"/>
      <c r="Q110" s="50">
        <f t="shared" si="32"/>
        <v>0</v>
      </c>
      <c r="R110" s="98">
        <f t="shared" si="41"/>
        <v>0</v>
      </c>
      <c r="S110" s="40">
        <f t="shared" si="33"/>
        <v>0</v>
      </c>
      <c r="T110" s="40">
        <f t="shared" si="34"/>
        <v>0</v>
      </c>
    </row>
    <row r="111" spans="1:20" x14ac:dyDescent="0.25">
      <c r="A111" s="92"/>
      <c r="B111" s="48">
        <f t="shared" si="25"/>
        <v>0</v>
      </c>
      <c r="C111" s="17">
        <f t="shared" si="26"/>
        <v>0</v>
      </c>
      <c r="D111" s="50">
        <f t="shared" si="35"/>
        <v>0</v>
      </c>
      <c r="E111" s="47">
        <f t="shared" si="28"/>
        <v>0</v>
      </c>
      <c r="F111" s="17">
        <f t="shared" si="29"/>
        <v>0</v>
      </c>
      <c r="G111" s="51">
        <f t="shared" si="37"/>
        <v>0</v>
      </c>
      <c r="H111" s="34">
        <f t="shared" si="38"/>
        <v>0</v>
      </c>
      <c r="I111" s="34">
        <f t="shared" si="39"/>
        <v>0</v>
      </c>
      <c r="J111" s="14"/>
      <c r="K111" s="34">
        <f t="shared" si="30"/>
        <v>0</v>
      </c>
      <c r="L111" s="48">
        <f t="shared" si="40"/>
        <v>0</v>
      </c>
      <c r="M111" s="39"/>
      <c r="N111" s="39"/>
      <c r="O111" s="98">
        <f t="shared" si="36"/>
        <v>0</v>
      </c>
      <c r="P111" s="39"/>
      <c r="Q111" s="50">
        <f t="shared" si="32"/>
        <v>0</v>
      </c>
      <c r="R111" s="98">
        <f t="shared" si="41"/>
        <v>0</v>
      </c>
      <c r="S111" s="40">
        <f t="shared" si="33"/>
        <v>0</v>
      </c>
      <c r="T111" s="40">
        <f t="shared" si="34"/>
        <v>0</v>
      </c>
    </row>
    <row r="112" spans="1:20" x14ac:dyDescent="0.25">
      <c r="A112" s="92"/>
      <c r="B112" s="48">
        <f t="shared" si="25"/>
        <v>0</v>
      </c>
      <c r="C112" s="17">
        <f t="shared" si="26"/>
        <v>0</v>
      </c>
      <c r="D112" s="50">
        <f>IF(A112=0,0,IF(M112&gt;0,M112*16,IF(N112&gt;0,N112*24,IF(AND(A112&gt;0,M112=0,N112=0),160,""))))</f>
        <v>0</v>
      </c>
      <c r="E112" s="47">
        <f t="shared" si="28"/>
        <v>0</v>
      </c>
      <c r="F112" s="17">
        <f t="shared" si="29"/>
        <v>0</v>
      </c>
      <c r="G112" s="51">
        <f t="shared" si="37"/>
        <v>0</v>
      </c>
      <c r="H112" s="34">
        <f t="shared" si="38"/>
        <v>0</v>
      </c>
      <c r="I112" s="34">
        <f t="shared" si="39"/>
        <v>0</v>
      </c>
      <c r="J112" s="14"/>
      <c r="K112" s="34">
        <f t="shared" si="30"/>
        <v>0</v>
      </c>
      <c r="L112" s="48">
        <f t="shared" si="40"/>
        <v>0</v>
      </c>
      <c r="M112" s="39"/>
      <c r="N112" s="39"/>
      <c r="O112" s="98">
        <f t="shared" si="36"/>
        <v>0</v>
      </c>
      <c r="P112" s="39"/>
      <c r="Q112" s="50">
        <f t="shared" si="32"/>
        <v>0</v>
      </c>
      <c r="R112" s="98">
        <f t="shared" si="41"/>
        <v>0</v>
      </c>
      <c r="S112" s="40">
        <f t="shared" si="33"/>
        <v>0</v>
      </c>
      <c r="T112" s="40">
        <f t="shared" si="34"/>
        <v>0</v>
      </c>
    </row>
    <row r="113" spans="1:20" x14ac:dyDescent="0.25">
      <c r="A113" s="92"/>
      <c r="B113" s="48">
        <f t="shared" si="25"/>
        <v>0</v>
      </c>
      <c r="C113" s="17">
        <f t="shared" si="26"/>
        <v>0</v>
      </c>
      <c r="D113" s="50">
        <f t="shared" ref="D113:D140" si="42">IF(A113=0,0,IF(M113&gt;0,M113*16,IF(N113&gt;0,N113*24,IF(AND(A113&gt;0,M113=0,N113=0),160,""))))</f>
        <v>0</v>
      </c>
      <c r="E113" s="47">
        <f t="shared" si="28"/>
        <v>0</v>
      </c>
      <c r="F113" s="17">
        <f t="shared" si="29"/>
        <v>0</v>
      </c>
      <c r="G113" s="51">
        <f t="shared" si="37"/>
        <v>0</v>
      </c>
      <c r="H113" s="34">
        <f t="shared" si="38"/>
        <v>0</v>
      </c>
      <c r="I113" s="34">
        <f t="shared" si="39"/>
        <v>0</v>
      </c>
      <c r="J113" s="14"/>
      <c r="K113" s="34">
        <f t="shared" si="30"/>
        <v>0</v>
      </c>
      <c r="L113" s="48">
        <f t="shared" si="40"/>
        <v>0</v>
      </c>
      <c r="M113" s="39"/>
      <c r="N113" s="39"/>
      <c r="O113" s="98">
        <f t="shared" si="36"/>
        <v>0</v>
      </c>
      <c r="P113" s="39"/>
      <c r="Q113" s="50">
        <f t="shared" si="32"/>
        <v>0</v>
      </c>
      <c r="R113" s="98">
        <f t="shared" si="41"/>
        <v>0</v>
      </c>
      <c r="S113" s="40">
        <f t="shared" si="33"/>
        <v>0</v>
      </c>
      <c r="T113" s="40">
        <f t="shared" si="34"/>
        <v>0</v>
      </c>
    </row>
    <row r="114" spans="1:20" x14ac:dyDescent="0.25">
      <c r="A114" s="92"/>
      <c r="B114" s="48">
        <f t="shared" si="25"/>
        <v>0</v>
      </c>
      <c r="C114" s="17">
        <f t="shared" si="26"/>
        <v>0</v>
      </c>
      <c r="D114" s="50">
        <f t="shared" si="42"/>
        <v>0</v>
      </c>
      <c r="E114" s="47">
        <f t="shared" si="28"/>
        <v>0</v>
      </c>
      <c r="F114" s="17">
        <f t="shared" si="29"/>
        <v>0</v>
      </c>
      <c r="G114" s="51">
        <f t="shared" si="37"/>
        <v>0</v>
      </c>
      <c r="H114" s="34">
        <f t="shared" si="38"/>
        <v>0</v>
      </c>
      <c r="I114" s="34">
        <f t="shared" si="39"/>
        <v>0</v>
      </c>
      <c r="J114" s="14"/>
      <c r="K114" s="34">
        <f t="shared" si="30"/>
        <v>0</v>
      </c>
      <c r="L114" s="48">
        <f t="shared" si="40"/>
        <v>0</v>
      </c>
      <c r="M114" s="39"/>
      <c r="N114" s="39"/>
      <c r="O114" s="98">
        <f t="shared" si="36"/>
        <v>0</v>
      </c>
      <c r="P114" s="39"/>
      <c r="Q114" s="50">
        <f t="shared" si="32"/>
        <v>0</v>
      </c>
      <c r="R114" s="98">
        <f t="shared" si="41"/>
        <v>0</v>
      </c>
      <c r="S114" s="40">
        <f t="shared" si="33"/>
        <v>0</v>
      </c>
      <c r="T114" s="40">
        <f t="shared" si="34"/>
        <v>0</v>
      </c>
    </row>
    <row r="115" spans="1:20" x14ac:dyDescent="0.25">
      <c r="A115" s="92"/>
      <c r="B115" s="48">
        <f t="shared" si="25"/>
        <v>0</v>
      </c>
      <c r="C115" s="17">
        <f t="shared" si="26"/>
        <v>0</v>
      </c>
      <c r="D115" s="50">
        <f t="shared" si="42"/>
        <v>0</v>
      </c>
      <c r="E115" s="47">
        <f t="shared" si="28"/>
        <v>0</v>
      </c>
      <c r="F115" s="17">
        <f t="shared" si="29"/>
        <v>0</v>
      </c>
      <c r="G115" s="51">
        <f t="shared" si="37"/>
        <v>0</v>
      </c>
      <c r="H115" s="34">
        <f t="shared" si="38"/>
        <v>0</v>
      </c>
      <c r="I115" s="34">
        <f t="shared" si="39"/>
        <v>0</v>
      </c>
      <c r="J115" s="14"/>
      <c r="K115" s="34">
        <f t="shared" si="30"/>
        <v>0</v>
      </c>
      <c r="L115" s="48">
        <f t="shared" si="40"/>
        <v>0</v>
      </c>
      <c r="M115" s="39"/>
      <c r="N115" s="39"/>
      <c r="O115" s="98">
        <f t="shared" si="36"/>
        <v>0</v>
      </c>
      <c r="P115" s="39"/>
      <c r="Q115" s="50">
        <f t="shared" si="32"/>
        <v>0</v>
      </c>
      <c r="R115" s="98">
        <f t="shared" si="41"/>
        <v>0</v>
      </c>
      <c r="S115" s="40">
        <f t="shared" si="33"/>
        <v>0</v>
      </c>
      <c r="T115" s="40">
        <f t="shared" si="34"/>
        <v>0</v>
      </c>
    </row>
    <row r="116" spans="1:20" x14ac:dyDescent="0.25">
      <c r="A116" s="92"/>
      <c r="B116" s="48">
        <f t="shared" si="25"/>
        <v>0</v>
      </c>
      <c r="C116" s="17">
        <f t="shared" si="26"/>
        <v>0</v>
      </c>
      <c r="D116" s="50">
        <f t="shared" si="42"/>
        <v>0</v>
      </c>
      <c r="E116" s="47">
        <f t="shared" si="28"/>
        <v>0</v>
      </c>
      <c r="F116" s="17">
        <f t="shared" si="29"/>
        <v>0</v>
      </c>
      <c r="G116" s="51">
        <f t="shared" si="37"/>
        <v>0</v>
      </c>
      <c r="H116" s="34">
        <f t="shared" si="38"/>
        <v>0</v>
      </c>
      <c r="I116" s="34">
        <f t="shared" si="39"/>
        <v>0</v>
      </c>
      <c r="J116" s="14"/>
      <c r="K116" s="34">
        <f t="shared" si="30"/>
        <v>0</v>
      </c>
      <c r="L116" s="48">
        <f t="shared" si="40"/>
        <v>0</v>
      </c>
      <c r="M116" s="39"/>
      <c r="N116" s="39"/>
      <c r="O116" s="98">
        <f t="shared" si="36"/>
        <v>0</v>
      </c>
      <c r="P116" s="39"/>
      <c r="Q116" s="50">
        <f t="shared" si="32"/>
        <v>0</v>
      </c>
      <c r="R116" s="98">
        <f t="shared" si="41"/>
        <v>0</v>
      </c>
      <c r="S116" s="40">
        <f t="shared" si="33"/>
        <v>0</v>
      </c>
      <c r="T116" s="40">
        <f t="shared" si="34"/>
        <v>0</v>
      </c>
    </row>
    <row r="117" spans="1:20" x14ac:dyDescent="0.25">
      <c r="A117" s="92"/>
      <c r="B117" s="48">
        <f t="shared" si="25"/>
        <v>0</v>
      </c>
      <c r="C117" s="17">
        <f t="shared" si="26"/>
        <v>0</v>
      </c>
      <c r="D117" s="50">
        <f t="shared" si="42"/>
        <v>0</v>
      </c>
      <c r="E117" s="47">
        <f t="shared" si="28"/>
        <v>0</v>
      </c>
      <c r="F117" s="17">
        <f t="shared" si="29"/>
        <v>0</v>
      </c>
      <c r="G117" s="51">
        <f t="shared" si="37"/>
        <v>0</v>
      </c>
      <c r="H117" s="34">
        <f t="shared" si="38"/>
        <v>0</v>
      </c>
      <c r="I117" s="34">
        <f t="shared" si="39"/>
        <v>0</v>
      </c>
      <c r="J117" s="14"/>
      <c r="K117" s="34">
        <f t="shared" si="30"/>
        <v>0</v>
      </c>
      <c r="L117" s="48">
        <f t="shared" si="40"/>
        <v>0</v>
      </c>
      <c r="M117" s="39"/>
      <c r="N117" s="39"/>
      <c r="O117" s="98">
        <f t="shared" si="36"/>
        <v>0</v>
      </c>
      <c r="P117" s="39"/>
      <c r="Q117" s="50">
        <f t="shared" si="32"/>
        <v>0</v>
      </c>
      <c r="R117" s="98">
        <f t="shared" si="41"/>
        <v>0</v>
      </c>
      <c r="S117" s="40">
        <f t="shared" si="33"/>
        <v>0</v>
      </c>
      <c r="T117" s="40">
        <f t="shared" si="34"/>
        <v>0</v>
      </c>
    </row>
    <row r="118" spans="1:20" x14ac:dyDescent="0.25">
      <c r="A118" s="92"/>
      <c r="B118" s="48">
        <f t="shared" si="25"/>
        <v>0</v>
      </c>
      <c r="C118" s="17">
        <f t="shared" si="26"/>
        <v>0</v>
      </c>
      <c r="D118" s="50">
        <f t="shared" si="42"/>
        <v>0</v>
      </c>
      <c r="E118" s="47">
        <f t="shared" si="28"/>
        <v>0</v>
      </c>
      <c r="F118" s="17">
        <f t="shared" si="29"/>
        <v>0</v>
      </c>
      <c r="G118" s="51">
        <f t="shared" si="37"/>
        <v>0</v>
      </c>
      <c r="H118" s="34">
        <f t="shared" si="38"/>
        <v>0</v>
      </c>
      <c r="I118" s="34">
        <f t="shared" si="39"/>
        <v>0</v>
      </c>
      <c r="J118" s="14"/>
      <c r="K118" s="34">
        <f t="shared" si="30"/>
        <v>0</v>
      </c>
      <c r="L118" s="48">
        <f t="shared" si="40"/>
        <v>0</v>
      </c>
      <c r="M118" s="39"/>
      <c r="N118" s="39"/>
      <c r="O118" s="98">
        <f t="shared" si="36"/>
        <v>0</v>
      </c>
      <c r="P118" s="39"/>
      <c r="Q118" s="50">
        <f t="shared" si="32"/>
        <v>0</v>
      </c>
      <c r="R118" s="98">
        <f t="shared" si="41"/>
        <v>0</v>
      </c>
      <c r="S118" s="40">
        <f t="shared" si="33"/>
        <v>0</v>
      </c>
      <c r="T118" s="40">
        <f t="shared" si="34"/>
        <v>0</v>
      </c>
    </row>
    <row r="119" spans="1:20" x14ac:dyDescent="0.25">
      <c r="A119" s="92"/>
      <c r="B119" s="48">
        <f t="shared" si="25"/>
        <v>0</v>
      </c>
      <c r="C119" s="17">
        <f t="shared" si="26"/>
        <v>0</v>
      </c>
      <c r="D119" s="50">
        <f t="shared" si="42"/>
        <v>0</v>
      </c>
      <c r="E119" s="47">
        <f t="shared" si="28"/>
        <v>0</v>
      </c>
      <c r="F119" s="17">
        <f t="shared" si="29"/>
        <v>0</v>
      </c>
      <c r="G119" s="51">
        <f t="shared" si="37"/>
        <v>0</v>
      </c>
      <c r="H119" s="34">
        <f t="shared" si="38"/>
        <v>0</v>
      </c>
      <c r="I119" s="34">
        <f t="shared" si="39"/>
        <v>0</v>
      </c>
      <c r="J119" s="14"/>
      <c r="K119" s="34">
        <f t="shared" si="30"/>
        <v>0</v>
      </c>
      <c r="L119" s="48">
        <f t="shared" si="40"/>
        <v>0</v>
      </c>
      <c r="M119" s="39"/>
      <c r="N119" s="39"/>
      <c r="O119" s="98">
        <f t="shared" si="36"/>
        <v>0</v>
      </c>
      <c r="P119" s="39"/>
      <c r="Q119" s="50">
        <f t="shared" si="32"/>
        <v>0</v>
      </c>
      <c r="R119" s="98">
        <f t="shared" si="41"/>
        <v>0</v>
      </c>
      <c r="S119" s="40">
        <f t="shared" si="33"/>
        <v>0</v>
      </c>
      <c r="T119" s="40">
        <f t="shared" si="34"/>
        <v>0</v>
      </c>
    </row>
    <row r="120" spans="1:20" x14ac:dyDescent="0.25">
      <c r="A120" s="92"/>
      <c r="B120" s="48">
        <f t="shared" si="25"/>
        <v>0</v>
      </c>
      <c r="C120" s="17">
        <f t="shared" si="26"/>
        <v>0</v>
      </c>
      <c r="D120" s="50">
        <f t="shared" si="42"/>
        <v>0</v>
      </c>
      <c r="E120" s="47">
        <f t="shared" si="28"/>
        <v>0</v>
      </c>
      <c r="F120" s="17">
        <f t="shared" si="29"/>
        <v>0</v>
      </c>
      <c r="G120" s="51">
        <f t="shared" si="37"/>
        <v>0</v>
      </c>
      <c r="H120" s="34">
        <f t="shared" si="38"/>
        <v>0</v>
      </c>
      <c r="I120" s="34">
        <f t="shared" si="39"/>
        <v>0</v>
      </c>
      <c r="J120" s="14"/>
      <c r="K120" s="34">
        <f t="shared" si="30"/>
        <v>0</v>
      </c>
      <c r="L120" s="48">
        <f t="shared" si="40"/>
        <v>0</v>
      </c>
      <c r="M120" s="39"/>
      <c r="N120" s="39"/>
      <c r="O120" s="98">
        <f t="shared" si="36"/>
        <v>0</v>
      </c>
      <c r="P120" s="39"/>
      <c r="Q120" s="50">
        <f t="shared" si="32"/>
        <v>0</v>
      </c>
      <c r="R120" s="98">
        <f t="shared" si="41"/>
        <v>0</v>
      </c>
      <c r="S120" s="40">
        <f t="shared" si="33"/>
        <v>0</v>
      </c>
      <c r="T120" s="40">
        <f t="shared" si="34"/>
        <v>0</v>
      </c>
    </row>
    <row r="121" spans="1:20" x14ac:dyDescent="0.25">
      <c r="A121" s="94"/>
      <c r="B121" s="48">
        <f t="shared" si="25"/>
        <v>0</v>
      </c>
      <c r="C121" s="17">
        <f t="shared" si="26"/>
        <v>0</v>
      </c>
      <c r="D121" s="50">
        <f t="shared" si="42"/>
        <v>0</v>
      </c>
      <c r="E121" s="47">
        <f t="shared" si="28"/>
        <v>0</v>
      </c>
      <c r="F121" s="17">
        <f t="shared" si="29"/>
        <v>0</v>
      </c>
      <c r="G121" s="51">
        <f t="shared" si="37"/>
        <v>0</v>
      </c>
      <c r="H121" s="34">
        <f t="shared" si="38"/>
        <v>0</v>
      </c>
      <c r="I121" s="34">
        <f t="shared" si="39"/>
        <v>0</v>
      </c>
      <c r="J121" s="14"/>
      <c r="K121" s="34">
        <f t="shared" si="30"/>
        <v>0</v>
      </c>
      <c r="L121" s="48">
        <f t="shared" si="40"/>
        <v>0</v>
      </c>
      <c r="M121" s="39"/>
      <c r="N121" s="39"/>
      <c r="O121" s="98">
        <f t="shared" si="36"/>
        <v>0</v>
      </c>
      <c r="P121" s="39"/>
      <c r="Q121" s="50">
        <f t="shared" si="32"/>
        <v>0</v>
      </c>
      <c r="R121" s="98">
        <f t="shared" si="41"/>
        <v>0</v>
      </c>
      <c r="S121" s="40">
        <f t="shared" si="33"/>
        <v>0</v>
      </c>
      <c r="T121" s="40">
        <f t="shared" si="34"/>
        <v>0</v>
      </c>
    </row>
    <row r="122" spans="1:20" x14ac:dyDescent="0.25">
      <c r="A122" s="94"/>
      <c r="B122" s="48">
        <f t="shared" si="25"/>
        <v>0</v>
      </c>
      <c r="C122" s="17">
        <f t="shared" si="26"/>
        <v>0</v>
      </c>
      <c r="D122" s="50">
        <f t="shared" si="42"/>
        <v>0</v>
      </c>
      <c r="E122" s="47">
        <f t="shared" si="28"/>
        <v>0</v>
      </c>
      <c r="F122" s="17">
        <f t="shared" si="29"/>
        <v>0</v>
      </c>
      <c r="G122" s="51">
        <f t="shared" si="37"/>
        <v>0</v>
      </c>
      <c r="H122" s="34">
        <f t="shared" si="38"/>
        <v>0</v>
      </c>
      <c r="I122" s="34">
        <f t="shared" si="39"/>
        <v>0</v>
      </c>
      <c r="J122" s="14"/>
      <c r="K122" s="34">
        <f t="shared" si="30"/>
        <v>0</v>
      </c>
      <c r="L122" s="48">
        <f t="shared" si="40"/>
        <v>0</v>
      </c>
      <c r="M122" s="39"/>
      <c r="N122" s="39"/>
      <c r="O122" s="98">
        <f t="shared" si="36"/>
        <v>0</v>
      </c>
      <c r="P122" s="39"/>
      <c r="Q122" s="50">
        <f t="shared" si="32"/>
        <v>0</v>
      </c>
      <c r="R122" s="98">
        <f t="shared" si="41"/>
        <v>0</v>
      </c>
      <c r="S122" s="40">
        <f t="shared" si="33"/>
        <v>0</v>
      </c>
      <c r="T122" s="40">
        <f t="shared" si="34"/>
        <v>0</v>
      </c>
    </row>
    <row r="123" spans="1:20" x14ac:dyDescent="0.25">
      <c r="A123" s="95"/>
      <c r="B123" s="48">
        <f t="shared" si="25"/>
        <v>0</v>
      </c>
      <c r="C123" s="17">
        <f t="shared" si="26"/>
        <v>0</v>
      </c>
      <c r="D123" s="50">
        <f t="shared" si="42"/>
        <v>0</v>
      </c>
      <c r="E123" s="47">
        <f t="shared" si="28"/>
        <v>0</v>
      </c>
      <c r="F123" s="17">
        <f t="shared" si="29"/>
        <v>0</v>
      </c>
      <c r="G123" s="51">
        <f t="shared" si="37"/>
        <v>0</v>
      </c>
      <c r="H123" s="34">
        <f t="shared" si="38"/>
        <v>0</v>
      </c>
      <c r="I123" s="34">
        <f t="shared" si="39"/>
        <v>0</v>
      </c>
      <c r="J123" s="14"/>
      <c r="K123" s="34">
        <f t="shared" si="30"/>
        <v>0</v>
      </c>
      <c r="L123" s="48">
        <f t="shared" si="40"/>
        <v>0</v>
      </c>
      <c r="M123" s="39"/>
      <c r="N123" s="39"/>
      <c r="O123" s="98">
        <f t="shared" si="36"/>
        <v>0</v>
      </c>
      <c r="P123" s="39"/>
      <c r="Q123" s="50">
        <f t="shared" si="32"/>
        <v>0</v>
      </c>
      <c r="R123" s="98">
        <f t="shared" si="41"/>
        <v>0</v>
      </c>
      <c r="S123" s="40">
        <f t="shared" si="33"/>
        <v>0</v>
      </c>
      <c r="T123" s="40">
        <f t="shared" si="34"/>
        <v>0</v>
      </c>
    </row>
    <row r="124" spans="1:20" x14ac:dyDescent="0.25">
      <c r="A124" s="92"/>
      <c r="B124" s="48">
        <f t="shared" si="25"/>
        <v>0</v>
      </c>
      <c r="C124" s="17">
        <f t="shared" si="26"/>
        <v>0</v>
      </c>
      <c r="D124" s="50">
        <f t="shared" si="42"/>
        <v>0</v>
      </c>
      <c r="E124" s="47">
        <f t="shared" si="28"/>
        <v>0</v>
      </c>
      <c r="F124" s="17">
        <f t="shared" si="29"/>
        <v>0</v>
      </c>
      <c r="G124" s="51">
        <f t="shared" si="37"/>
        <v>0</v>
      </c>
      <c r="H124" s="34">
        <f t="shared" si="38"/>
        <v>0</v>
      </c>
      <c r="I124" s="34">
        <f t="shared" si="39"/>
        <v>0</v>
      </c>
      <c r="J124" s="14"/>
      <c r="K124" s="34">
        <f t="shared" si="30"/>
        <v>0</v>
      </c>
      <c r="L124" s="48">
        <f t="shared" si="40"/>
        <v>0</v>
      </c>
      <c r="M124" s="39"/>
      <c r="N124" s="39"/>
      <c r="O124" s="98">
        <f t="shared" si="36"/>
        <v>0</v>
      </c>
      <c r="P124" s="39"/>
      <c r="Q124" s="50">
        <f t="shared" si="32"/>
        <v>0</v>
      </c>
      <c r="R124" s="98">
        <f t="shared" si="41"/>
        <v>0</v>
      </c>
      <c r="S124" s="40">
        <f t="shared" si="33"/>
        <v>0</v>
      </c>
      <c r="T124" s="40">
        <f t="shared" si="34"/>
        <v>0</v>
      </c>
    </row>
    <row r="125" spans="1:20" x14ac:dyDescent="0.25">
      <c r="A125" s="92"/>
      <c r="B125" s="48">
        <f t="shared" si="25"/>
        <v>0</v>
      </c>
      <c r="C125" s="17">
        <f t="shared" si="26"/>
        <v>0</v>
      </c>
      <c r="D125" s="50">
        <f t="shared" si="42"/>
        <v>0</v>
      </c>
      <c r="E125" s="47">
        <f t="shared" si="28"/>
        <v>0</v>
      </c>
      <c r="F125" s="17">
        <f t="shared" si="29"/>
        <v>0</v>
      </c>
      <c r="G125" s="51">
        <f t="shared" si="37"/>
        <v>0</v>
      </c>
      <c r="H125" s="34">
        <f t="shared" si="38"/>
        <v>0</v>
      </c>
      <c r="I125" s="34">
        <f t="shared" si="39"/>
        <v>0</v>
      </c>
      <c r="J125" s="14"/>
      <c r="K125" s="34">
        <f t="shared" si="30"/>
        <v>0</v>
      </c>
      <c r="L125" s="48">
        <f t="shared" si="40"/>
        <v>0</v>
      </c>
      <c r="M125" s="39"/>
      <c r="N125" s="39"/>
      <c r="O125" s="98">
        <f t="shared" si="36"/>
        <v>0</v>
      </c>
      <c r="P125" s="39"/>
      <c r="Q125" s="50">
        <f t="shared" si="32"/>
        <v>0</v>
      </c>
      <c r="R125" s="98">
        <f t="shared" si="41"/>
        <v>0</v>
      </c>
      <c r="S125" s="40">
        <f t="shared" si="33"/>
        <v>0</v>
      </c>
      <c r="T125" s="40">
        <f t="shared" si="34"/>
        <v>0</v>
      </c>
    </row>
    <row r="126" spans="1:20" x14ac:dyDescent="0.25">
      <c r="A126" s="92"/>
      <c r="B126" s="48">
        <f t="shared" si="25"/>
        <v>0</v>
      </c>
      <c r="C126" s="17">
        <f t="shared" si="26"/>
        <v>0</v>
      </c>
      <c r="D126" s="50">
        <f t="shared" si="42"/>
        <v>0</v>
      </c>
      <c r="E126" s="47">
        <f t="shared" si="28"/>
        <v>0</v>
      </c>
      <c r="F126" s="17">
        <f t="shared" si="29"/>
        <v>0</v>
      </c>
      <c r="G126" s="51">
        <f t="shared" si="37"/>
        <v>0</v>
      </c>
      <c r="H126" s="34">
        <f t="shared" si="38"/>
        <v>0</v>
      </c>
      <c r="I126" s="34">
        <f t="shared" si="39"/>
        <v>0</v>
      </c>
      <c r="J126" s="14"/>
      <c r="K126" s="34">
        <f t="shared" si="30"/>
        <v>0</v>
      </c>
      <c r="L126" s="48">
        <f t="shared" si="40"/>
        <v>0</v>
      </c>
      <c r="M126" s="39"/>
      <c r="N126" s="39"/>
      <c r="O126" s="98">
        <f t="shared" si="36"/>
        <v>0</v>
      </c>
      <c r="P126" s="39"/>
      <c r="Q126" s="50">
        <f t="shared" si="32"/>
        <v>0</v>
      </c>
      <c r="R126" s="98">
        <f t="shared" si="41"/>
        <v>0</v>
      </c>
      <c r="S126" s="40">
        <f t="shared" si="33"/>
        <v>0</v>
      </c>
      <c r="T126" s="40">
        <f t="shared" si="34"/>
        <v>0</v>
      </c>
    </row>
    <row r="127" spans="1:20" x14ac:dyDescent="0.25">
      <c r="A127" s="92"/>
      <c r="B127" s="48">
        <f t="shared" si="25"/>
        <v>0</v>
      </c>
      <c r="C127" s="17">
        <f t="shared" si="26"/>
        <v>0</v>
      </c>
      <c r="D127" s="50">
        <f t="shared" si="42"/>
        <v>0</v>
      </c>
      <c r="E127" s="47">
        <f t="shared" si="28"/>
        <v>0</v>
      </c>
      <c r="F127" s="17">
        <f t="shared" si="29"/>
        <v>0</v>
      </c>
      <c r="G127" s="51">
        <f t="shared" si="37"/>
        <v>0</v>
      </c>
      <c r="H127" s="34">
        <f t="shared" si="38"/>
        <v>0</v>
      </c>
      <c r="I127" s="34">
        <f t="shared" si="39"/>
        <v>0</v>
      </c>
      <c r="J127" s="14"/>
      <c r="K127" s="34">
        <f t="shared" si="30"/>
        <v>0</v>
      </c>
      <c r="L127" s="48">
        <f t="shared" si="40"/>
        <v>0</v>
      </c>
      <c r="M127" s="39"/>
      <c r="N127" s="39"/>
      <c r="O127" s="98">
        <f t="shared" si="36"/>
        <v>0</v>
      </c>
      <c r="P127" s="39"/>
      <c r="Q127" s="50">
        <f t="shared" si="32"/>
        <v>0</v>
      </c>
      <c r="R127" s="98">
        <f t="shared" si="41"/>
        <v>0</v>
      </c>
      <c r="S127" s="40">
        <f t="shared" si="33"/>
        <v>0</v>
      </c>
      <c r="T127" s="40">
        <f t="shared" si="34"/>
        <v>0</v>
      </c>
    </row>
    <row r="128" spans="1:20" x14ac:dyDescent="0.25">
      <c r="A128" s="92"/>
      <c r="B128" s="48">
        <f t="shared" si="25"/>
        <v>0</v>
      </c>
      <c r="C128" s="17">
        <f t="shared" si="26"/>
        <v>0</v>
      </c>
      <c r="D128" s="50">
        <f t="shared" si="42"/>
        <v>0</v>
      </c>
      <c r="E128" s="47">
        <f t="shared" si="28"/>
        <v>0</v>
      </c>
      <c r="F128" s="17">
        <f t="shared" si="29"/>
        <v>0</v>
      </c>
      <c r="G128" s="51">
        <f t="shared" si="37"/>
        <v>0</v>
      </c>
      <c r="H128" s="34">
        <f t="shared" si="38"/>
        <v>0</v>
      </c>
      <c r="I128" s="34">
        <f t="shared" si="39"/>
        <v>0</v>
      </c>
      <c r="J128" s="14"/>
      <c r="K128" s="34">
        <f t="shared" si="30"/>
        <v>0</v>
      </c>
      <c r="L128" s="48">
        <f t="shared" si="40"/>
        <v>0</v>
      </c>
      <c r="M128" s="39"/>
      <c r="N128" s="39"/>
      <c r="O128" s="98">
        <f t="shared" si="36"/>
        <v>0</v>
      </c>
      <c r="P128" s="39"/>
      <c r="Q128" s="50">
        <f t="shared" si="32"/>
        <v>0</v>
      </c>
      <c r="R128" s="98">
        <f t="shared" si="41"/>
        <v>0</v>
      </c>
      <c r="S128" s="40">
        <f t="shared" si="33"/>
        <v>0</v>
      </c>
      <c r="T128" s="40">
        <f t="shared" si="34"/>
        <v>0</v>
      </c>
    </row>
    <row r="129" spans="1:20" x14ac:dyDescent="0.25">
      <c r="A129" s="92"/>
      <c r="B129" s="48">
        <f t="shared" si="25"/>
        <v>0</v>
      </c>
      <c r="C129" s="17">
        <f t="shared" si="26"/>
        <v>0</v>
      </c>
      <c r="D129" s="50">
        <f t="shared" si="42"/>
        <v>0</v>
      </c>
      <c r="E129" s="47">
        <f t="shared" si="28"/>
        <v>0</v>
      </c>
      <c r="F129" s="17">
        <f t="shared" si="29"/>
        <v>0</v>
      </c>
      <c r="G129" s="51">
        <f t="shared" si="37"/>
        <v>0</v>
      </c>
      <c r="H129" s="34">
        <f t="shared" si="38"/>
        <v>0</v>
      </c>
      <c r="I129" s="34">
        <f t="shared" si="39"/>
        <v>0</v>
      </c>
      <c r="J129" s="14"/>
      <c r="K129" s="34">
        <f t="shared" si="30"/>
        <v>0</v>
      </c>
      <c r="L129" s="48">
        <f t="shared" si="40"/>
        <v>0</v>
      </c>
      <c r="M129" s="39"/>
      <c r="N129" s="39"/>
      <c r="O129" s="98">
        <f t="shared" si="36"/>
        <v>0</v>
      </c>
      <c r="P129" s="39"/>
      <c r="Q129" s="50">
        <f t="shared" si="32"/>
        <v>0</v>
      </c>
      <c r="R129" s="98">
        <f t="shared" si="41"/>
        <v>0</v>
      </c>
      <c r="S129" s="40">
        <f t="shared" si="33"/>
        <v>0</v>
      </c>
      <c r="T129" s="40">
        <f t="shared" si="34"/>
        <v>0</v>
      </c>
    </row>
    <row r="130" spans="1:20" x14ac:dyDescent="0.25">
      <c r="A130" s="92"/>
      <c r="B130" s="48">
        <f t="shared" si="25"/>
        <v>0</v>
      </c>
      <c r="C130" s="17">
        <f t="shared" si="26"/>
        <v>0</v>
      </c>
      <c r="D130" s="50">
        <f t="shared" si="42"/>
        <v>0</v>
      </c>
      <c r="E130" s="47">
        <f t="shared" si="28"/>
        <v>0</v>
      </c>
      <c r="F130" s="17">
        <f t="shared" si="29"/>
        <v>0</v>
      </c>
      <c r="G130" s="51">
        <f t="shared" si="37"/>
        <v>0</v>
      </c>
      <c r="H130" s="34">
        <f t="shared" si="38"/>
        <v>0</v>
      </c>
      <c r="I130" s="34">
        <f t="shared" si="39"/>
        <v>0</v>
      </c>
      <c r="J130" s="14"/>
      <c r="K130" s="34">
        <f t="shared" si="30"/>
        <v>0</v>
      </c>
      <c r="L130" s="48">
        <f t="shared" si="40"/>
        <v>0</v>
      </c>
      <c r="M130" s="39"/>
      <c r="N130" s="39"/>
      <c r="O130" s="98">
        <f t="shared" si="36"/>
        <v>0</v>
      </c>
      <c r="P130" s="39"/>
      <c r="Q130" s="50">
        <f t="shared" si="32"/>
        <v>0</v>
      </c>
      <c r="R130" s="98">
        <f t="shared" si="41"/>
        <v>0</v>
      </c>
      <c r="S130" s="40">
        <f t="shared" si="33"/>
        <v>0</v>
      </c>
      <c r="T130" s="40">
        <f t="shared" si="34"/>
        <v>0</v>
      </c>
    </row>
    <row r="131" spans="1:20" x14ac:dyDescent="0.25">
      <c r="A131" s="92"/>
      <c r="B131" s="48">
        <f t="shared" si="25"/>
        <v>0</v>
      </c>
      <c r="C131" s="17">
        <f t="shared" si="26"/>
        <v>0</v>
      </c>
      <c r="D131" s="50">
        <f t="shared" si="42"/>
        <v>0</v>
      </c>
      <c r="E131" s="47">
        <f t="shared" si="28"/>
        <v>0</v>
      </c>
      <c r="F131" s="17">
        <f t="shared" si="29"/>
        <v>0</v>
      </c>
      <c r="G131" s="51">
        <f t="shared" si="37"/>
        <v>0</v>
      </c>
      <c r="H131" s="34">
        <f t="shared" si="38"/>
        <v>0</v>
      </c>
      <c r="I131" s="34">
        <f t="shared" si="39"/>
        <v>0</v>
      </c>
      <c r="J131" s="14"/>
      <c r="K131" s="34">
        <f t="shared" si="30"/>
        <v>0</v>
      </c>
      <c r="L131" s="48">
        <f t="shared" si="40"/>
        <v>0</v>
      </c>
      <c r="M131" s="39"/>
      <c r="N131" s="39"/>
      <c r="O131" s="98">
        <f t="shared" si="36"/>
        <v>0</v>
      </c>
      <c r="P131" s="39"/>
      <c r="Q131" s="50">
        <f t="shared" si="32"/>
        <v>0</v>
      </c>
      <c r="R131" s="98">
        <f t="shared" si="41"/>
        <v>0</v>
      </c>
      <c r="S131" s="40">
        <f t="shared" si="33"/>
        <v>0</v>
      </c>
      <c r="T131" s="40">
        <f t="shared" si="34"/>
        <v>0</v>
      </c>
    </row>
    <row r="132" spans="1:20" x14ac:dyDescent="0.25">
      <c r="A132" s="92"/>
      <c r="B132" s="48">
        <f t="shared" si="25"/>
        <v>0</v>
      </c>
      <c r="C132" s="17">
        <f t="shared" si="26"/>
        <v>0</v>
      </c>
      <c r="D132" s="50">
        <f t="shared" si="42"/>
        <v>0</v>
      </c>
      <c r="E132" s="47">
        <f t="shared" si="28"/>
        <v>0</v>
      </c>
      <c r="F132" s="17">
        <f t="shared" si="29"/>
        <v>0</v>
      </c>
      <c r="G132" s="51">
        <f t="shared" si="37"/>
        <v>0</v>
      </c>
      <c r="H132" s="34">
        <f t="shared" si="38"/>
        <v>0</v>
      </c>
      <c r="I132" s="34">
        <f t="shared" si="39"/>
        <v>0</v>
      </c>
      <c r="J132" s="14"/>
      <c r="K132" s="34">
        <f t="shared" si="30"/>
        <v>0</v>
      </c>
      <c r="L132" s="48">
        <f t="shared" si="40"/>
        <v>0</v>
      </c>
      <c r="M132" s="39"/>
      <c r="N132" s="39"/>
      <c r="O132" s="98">
        <f t="shared" si="36"/>
        <v>0</v>
      </c>
      <c r="P132" s="39"/>
      <c r="Q132" s="50">
        <f t="shared" si="32"/>
        <v>0</v>
      </c>
      <c r="R132" s="98">
        <f t="shared" si="41"/>
        <v>0</v>
      </c>
      <c r="S132" s="40">
        <f t="shared" si="33"/>
        <v>0</v>
      </c>
      <c r="T132" s="40">
        <f t="shared" si="34"/>
        <v>0</v>
      </c>
    </row>
    <row r="133" spans="1:20" x14ac:dyDescent="0.25">
      <c r="A133" s="92"/>
      <c r="B133" s="48">
        <f t="shared" si="25"/>
        <v>0</v>
      </c>
      <c r="C133" s="17">
        <f t="shared" si="26"/>
        <v>0</v>
      </c>
      <c r="D133" s="50">
        <f t="shared" si="42"/>
        <v>0</v>
      </c>
      <c r="E133" s="47">
        <f t="shared" si="28"/>
        <v>0</v>
      </c>
      <c r="F133" s="17">
        <f t="shared" si="29"/>
        <v>0</v>
      </c>
      <c r="G133" s="51">
        <f t="shared" si="37"/>
        <v>0</v>
      </c>
      <c r="H133" s="34">
        <f t="shared" si="38"/>
        <v>0</v>
      </c>
      <c r="I133" s="34">
        <f t="shared" si="39"/>
        <v>0</v>
      </c>
      <c r="J133" s="14"/>
      <c r="K133" s="34">
        <f t="shared" si="30"/>
        <v>0</v>
      </c>
      <c r="L133" s="48">
        <f t="shared" si="40"/>
        <v>0</v>
      </c>
      <c r="M133" s="39"/>
      <c r="N133" s="39"/>
      <c r="O133" s="98">
        <f t="shared" si="36"/>
        <v>0</v>
      </c>
      <c r="P133" s="39"/>
      <c r="Q133" s="50">
        <f t="shared" si="32"/>
        <v>0</v>
      </c>
      <c r="R133" s="98">
        <f t="shared" si="41"/>
        <v>0</v>
      </c>
      <c r="S133" s="40">
        <f t="shared" si="33"/>
        <v>0</v>
      </c>
      <c r="T133" s="40">
        <f t="shared" si="34"/>
        <v>0</v>
      </c>
    </row>
    <row r="134" spans="1:20" x14ac:dyDescent="0.25">
      <c r="A134" s="92"/>
      <c r="B134" s="48">
        <f t="shared" si="25"/>
        <v>0</v>
      </c>
      <c r="C134" s="17">
        <f t="shared" si="26"/>
        <v>0</v>
      </c>
      <c r="D134" s="50">
        <f t="shared" si="42"/>
        <v>0</v>
      </c>
      <c r="E134" s="47">
        <f t="shared" si="28"/>
        <v>0</v>
      </c>
      <c r="F134" s="17">
        <f t="shared" si="29"/>
        <v>0</v>
      </c>
      <c r="G134" s="51">
        <f t="shared" si="37"/>
        <v>0</v>
      </c>
      <c r="H134" s="34">
        <f t="shared" si="38"/>
        <v>0</v>
      </c>
      <c r="I134" s="34">
        <f t="shared" si="39"/>
        <v>0</v>
      </c>
      <c r="J134" s="14"/>
      <c r="K134" s="34">
        <f t="shared" si="30"/>
        <v>0</v>
      </c>
      <c r="L134" s="48">
        <f t="shared" si="40"/>
        <v>0</v>
      </c>
      <c r="M134" s="39"/>
      <c r="N134" s="39"/>
      <c r="O134" s="98">
        <f t="shared" si="36"/>
        <v>0</v>
      </c>
      <c r="P134" s="39"/>
      <c r="Q134" s="50">
        <f t="shared" si="32"/>
        <v>0</v>
      </c>
      <c r="R134" s="98">
        <f t="shared" si="41"/>
        <v>0</v>
      </c>
      <c r="S134" s="40">
        <f t="shared" si="33"/>
        <v>0</v>
      </c>
      <c r="T134" s="40">
        <f t="shared" si="34"/>
        <v>0</v>
      </c>
    </row>
    <row r="135" spans="1:20" x14ac:dyDescent="0.25">
      <c r="A135" s="92"/>
      <c r="B135" s="48">
        <f t="shared" si="25"/>
        <v>0</v>
      </c>
      <c r="C135" s="17">
        <f t="shared" si="26"/>
        <v>0</v>
      </c>
      <c r="D135" s="50">
        <f t="shared" si="42"/>
        <v>0</v>
      </c>
      <c r="E135" s="47">
        <f t="shared" si="28"/>
        <v>0</v>
      </c>
      <c r="F135" s="17">
        <f t="shared" si="29"/>
        <v>0</v>
      </c>
      <c r="G135" s="51">
        <f t="shared" si="37"/>
        <v>0</v>
      </c>
      <c r="H135" s="34">
        <f t="shared" si="38"/>
        <v>0</v>
      </c>
      <c r="I135" s="34">
        <f t="shared" si="39"/>
        <v>0</v>
      </c>
      <c r="J135" s="14"/>
      <c r="K135" s="34">
        <f t="shared" si="30"/>
        <v>0</v>
      </c>
      <c r="L135" s="48">
        <f t="shared" si="40"/>
        <v>0</v>
      </c>
      <c r="M135" s="39"/>
      <c r="N135" s="39"/>
      <c r="O135" s="98">
        <f t="shared" si="36"/>
        <v>0</v>
      </c>
      <c r="P135" s="39"/>
      <c r="Q135" s="50">
        <f t="shared" si="32"/>
        <v>0</v>
      </c>
      <c r="R135" s="98">
        <f t="shared" si="41"/>
        <v>0</v>
      </c>
      <c r="S135" s="40">
        <f t="shared" si="33"/>
        <v>0</v>
      </c>
      <c r="T135" s="40">
        <f t="shared" si="34"/>
        <v>0</v>
      </c>
    </row>
    <row r="136" spans="1:20" x14ac:dyDescent="0.25">
      <c r="A136" s="92"/>
      <c r="B136" s="48">
        <f t="shared" si="25"/>
        <v>0</v>
      </c>
      <c r="C136" s="17">
        <f t="shared" si="26"/>
        <v>0</v>
      </c>
      <c r="D136" s="50">
        <f t="shared" si="42"/>
        <v>0</v>
      </c>
      <c r="E136" s="47">
        <f t="shared" si="28"/>
        <v>0</v>
      </c>
      <c r="F136" s="17">
        <f t="shared" si="29"/>
        <v>0</v>
      </c>
      <c r="G136" s="51">
        <f t="shared" ref="G136:G161" si="43">A136*0.01</f>
        <v>0</v>
      </c>
      <c r="H136" s="34">
        <f t="shared" ref="H136:H161" si="44">A136*0.03</f>
        <v>0</v>
      </c>
      <c r="I136" s="34">
        <f t="shared" ref="I136:I161" si="45">IF(A136&gt;0,MAX(MIN(A136*0.015,20000000)),0)</f>
        <v>0</v>
      </c>
      <c r="J136" s="14"/>
      <c r="K136" s="34">
        <f t="shared" si="30"/>
        <v>0</v>
      </c>
      <c r="L136" s="48">
        <f t="shared" ref="L136:L161" si="46">IF(A136&gt;0,300,0)</f>
        <v>0</v>
      </c>
      <c r="M136" s="39"/>
      <c r="N136" s="39"/>
      <c r="O136" s="98">
        <f t="shared" si="36"/>
        <v>0</v>
      </c>
      <c r="P136" s="39"/>
      <c r="Q136" s="50">
        <f t="shared" si="32"/>
        <v>0</v>
      </c>
      <c r="R136" s="98">
        <f t="shared" ref="R136:R161" si="47">IF(A136&gt;0,10+Q136,0)</f>
        <v>0</v>
      </c>
      <c r="S136" s="40">
        <f t="shared" si="33"/>
        <v>0</v>
      </c>
      <c r="T136" s="40">
        <f t="shared" si="34"/>
        <v>0</v>
      </c>
    </row>
    <row r="137" spans="1:20" x14ac:dyDescent="0.25">
      <c r="A137" s="92"/>
      <c r="B137" s="48">
        <f t="shared" ref="B137:B161" si="48">IF(A137&gt;0,IF(A137*0.01&gt;=100,A137*0.01,100),0)</f>
        <v>0</v>
      </c>
      <c r="C137" s="17">
        <f t="shared" ref="C137:C161" si="49">IF(A137&gt;0,100,0)</f>
        <v>0</v>
      </c>
      <c r="D137" s="50">
        <f t="shared" si="42"/>
        <v>0</v>
      </c>
      <c r="E137" s="47">
        <f t="shared" ref="E137:E161" si="50">IF(B137&lt;=240,B137+C137+D137,0)</f>
        <v>0</v>
      </c>
      <c r="F137" s="17">
        <f t="shared" ref="F137:F161" si="51">IF(B137&gt;240,B137+C137+D137,0)</f>
        <v>0</v>
      </c>
      <c r="G137" s="51">
        <f t="shared" si="43"/>
        <v>0</v>
      </c>
      <c r="H137" s="34">
        <f t="shared" si="44"/>
        <v>0</v>
      </c>
      <c r="I137" s="34">
        <f t="shared" si="45"/>
        <v>0</v>
      </c>
      <c r="J137" s="14"/>
      <c r="K137" s="34">
        <f t="shared" ref="K137:K161" si="52">I137-J137</f>
        <v>0</v>
      </c>
      <c r="L137" s="48">
        <f t="shared" si="46"/>
        <v>0</v>
      </c>
      <c r="M137" s="39"/>
      <c r="N137" s="39"/>
      <c r="O137" s="98">
        <f>IF(A137=0,0,IF(M137&gt;0,M137*24,IF(N137&gt;0,N137*36,IF(AND(A137&gt;0,M137=0,N137=0),240,""))))</f>
        <v>0</v>
      </c>
      <c r="P137" s="39"/>
      <c r="Q137" s="50">
        <f t="shared" ref="Q137:Q161" si="53">IF(P137&gt;0,P137*5,0)</f>
        <v>0</v>
      </c>
      <c r="R137" s="98">
        <f t="shared" si="47"/>
        <v>0</v>
      </c>
      <c r="S137" s="40">
        <f t="shared" ref="S137:S161" si="54">IF(P137&gt;0,P137*13,0)</f>
        <v>0</v>
      </c>
      <c r="T137" s="40">
        <f t="shared" ref="T137:T161" si="55">E137+F137+G137+H137+I137+L137+O137+R137+S137</f>
        <v>0</v>
      </c>
    </row>
    <row r="138" spans="1:20" x14ac:dyDescent="0.25">
      <c r="A138" s="93"/>
      <c r="B138" s="48">
        <f t="shared" si="48"/>
        <v>0</v>
      </c>
      <c r="C138" s="17">
        <f t="shared" si="49"/>
        <v>0</v>
      </c>
      <c r="D138" s="50">
        <f t="shared" si="42"/>
        <v>0</v>
      </c>
      <c r="E138" s="47">
        <f t="shared" si="50"/>
        <v>0</v>
      </c>
      <c r="F138" s="17">
        <f t="shared" si="51"/>
        <v>0</v>
      </c>
      <c r="G138" s="51">
        <f t="shared" si="43"/>
        <v>0</v>
      </c>
      <c r="H138" s="34">
        <f t="shared" si="44"/>
        <v>0</v>
      </c>
      <c r="I138" s="34">
        <f t="shared" si="45"/>
        <v>0</v>
      </c>
      <c r="J138" s="58"/>
      <c r="K138" s="34">
        <f t="shared" si="52"/>
        <v>0</v>
      </c>
      <c r="L138" s="48">
        <f t="shared" si="46"/>
        <v>0</v>
      </c>
      <c r="M138" s="39"/>
      <c r="N138" s="39"/>
      <c r="O138" s="98">
        <f t="shared" ref="O138:O161" si="56">IF(A138=0,0,IF(M138&gt;0,M138*24,IF(N138&gt;0,N138*36,IF(AND(A138&gt;0,M138=0,N138=0),240,""))))</f>
        <v>0</v>
      </c>
      <c r="P138" s="39"/>
      <c r="Q138" s="50">
        <f t="shared" si="53"/>
        <v>0</v>
      </c>
      <c r="R138" s="98">
        <f t="shared" si="47"/>
        <v>0</v>
      </c>
      <c r="S138" s="40">
        <f t="shared" si="54"/>
        <v>0</v>
      </c>
      <c r="T138" s="40">
        <f t="shared" si="55"/>
        <v>0</v>
      </c>
    </row>
    <row r="139" spans="1:20" x14ac:dyDescent="0.25">
      <c r="A139" s="92"/>
      <c r="B139" s="47">
        <f t="shared" si="48"/>
        <v>0</v>
      </c>
      <c r="C139" s="17">
        <f t="shared" si="49"/>
        <v>0</v>
      </c>
      <c r="D139" s="50">
        <f t="shared" si="42"/>
        <v>0</v>
      </c>
      <c r="E139" s="47">
        <f t="shared" si="50"/>
        <v>0</v>
      </c>
      <c r="F139" s="17">
        <f t="shared" si="51"/>
        <v>0</v>
      </c>
      <c r="G139" s="17">
        <f t="shared" si="43"/>
        <v>0</v>
      </c>
      <c r="H139" s="17">
        <f t="shared" si="44"/>
        <v>0</v>
      </c>
      <c r="I139" s="17">
        <f t="shared" si="45"/>
        <v>0</v>
      </c>
      <c r="J139" s="14"/>
      <c r="K139" s="40">
        <f t="shared" si="52"/>
        <v>0</v>
      </c>
      <c r="L139" s="52">
        <f t="shared" si="46"/>
        <v>0</v>
      </c>
      <c r="M139" s="39"/>
      <c r="N139" s="39"/>
      <c r="O139" s="98">
        <f t="shared" si="56"/>
        <v>0</v>
      </c>
      <c r="P139" s="39"/>
      <c r="Q139" s="50">
        <f t="shared" si="53"/>
        <v>0</v>
      </c>
      <c r="R139" s="98">
        <f t="shared" si="47"/>
        <v>0</v>
      </c>
      <c r="S139" s="40">
        <f t="shared" si="54"/>
        <v>0</v>
      </c>
      <c r="T139" s="40">
        <f t="shared" si="55"/>
        <v>0</v>
      </c>
    </row>
    <row r="140" spans="1:20" x14ac:dyDescent="0.25">
      <c r="A140" s="94"/>
      <c r="B140" s="47">
        <f t="shared" si="48"/>
        <v>0</v>
      </c>
      <c r="C140" s="17">
        <f t="shared" si="49"/>
        <v>0</v>
      </c>
      <c r="D140" s="50">
        <f t="shared" si="42"/>
        <v>0</v>
      </c>
      <c r="E140" s="47">
        <f t="shared" si="50"/>
        <v>0</v>
      </c>
      <c r="F140" s="17">
        <f t="shared" si="51"/>
        <v>0</v>
      </c>
      <c r="G140" s="17">
        <f t="shared" si="43"/>
        <v>0</v>
      </c>
      <c r="H140" s="17">
        <f t="shared" si="44"/>
        <v>0</v>
      </c>
      <c r="I140" s="17">
        <f t="shared" si="45"/>
        <v>0</v>
      </c>
      <c r="J140" s="13"/>
      <c r="K140" s="40">
        <f t="shared" si="52"/>
        <v>0</v>
      </c>
      <c r="L140" s="52">
        <f t="shared" si="46"/>
        <v>0</v>
      </c>
      <c r="M140" s="39"/>
      <c r="N140" s="39"/>
      <c r="O140" s="98">
        <f t="shared" si="56"/>
        <v>0</v>
      </c>
      <c r="P140" s="39"/>
      <c r="Q140" s="50">
        <f t="shared" si="53"/>
        <v>0</v>
      </c>
      <c r="R140" s="98">
        <f t="shared" si="47"/>
        <v>0</v>
      </c>
      <c r="S140" s="40">
        <f t="shared" si="54"/>
        <v>0</v>
      </c>
      <c r="T140" s="40">
        <f t="shared" si="55"/>
        <v>0</v>
      </c>
    </row>
    <row r="141" spans="1:20" x14ac:dyDescent="0.25">
      <c r="A141" s="92"/>
      <c r="B141" s="47">
        <f t="shared" si="48"/>
        <v>0</v>
      </c>
      <c r="C141" s="17">
        <f t="shared" si="49"/>
        <v>0</v>
      </c>
      <c r="D141" s="50">
        <f>IF(A141=0,0,IF(M141&gt;0,M141*16,IF(N141&gt;0,N141*24,IF(AND(A141&gt;0,M141=0,N141=0),160,""))))</f>
        <v>0</v>
      </c>
      <c r="E141" s="47">
        <f t="shared" si="50"/>
        <v>0</v>
      </c>
      <c r="F141" s="17">
        <f t="shared" si="51"/>
        <v>0</v>
      </c>
      <c r="G141" s="17">
        <f t="shared" si="43"/>
        <v>0</v>
      </c>
      <c r="H141" s="17">
        <f t="shared" si="44"/>
        <v>0</v>
      </c>
      <c r="I141" s="17">
        <f t="shared" si="45"/>
        <v>0</v>
      </c>
      <c r="J141" s="13"/>
      <c r="K141" s="40">
        <f t="shared" si="52"/>
        <v>0</v>
      </c>
      <c r="L141" s="52">
        <f t="shared" si="46"/>
        <v>0</v>
      </c>
      <c r="M141" s="39"/>
      <c r="N141" s="39"/>
      <c r="O141" s="98">
        <f t="shared" si="56"/>
        <v>0</v>
      </c>
      <c r="P141" s="39"/>
      <c r="Q141" s="50">
        <f t="shared" si="53"/>
        <v>0</v>
      </c>
      <c r="R141" s="98">
        <f t="shared" si="47"/>
        <v>0</v>
      </c>
      <c r="S141" s="40">
        <f t="shared" si="54"/>
        <v>0</v>
      </c>
      <c r="T141" s="40">
        <f t="shared" si="55"/>
        <v>0</v>
      </c>
    </row>
    <row r="142" spans="1:20" x14ac:dyDescent="0.25">
      <c r="A142" s="92"/>
      <c r="B142" s="47">
        <f t="shared" si="48"/>
        <v>0</v>
      </c>
      <c r="C142" s="17">
        <f t="shared" si="49"/>
        <v>0</v>
      </c>
      <c r="D142" s="50">
        <f t="shared" ref="D142:D161" si="57">IF(A142=0,0,IF(M142&gt;0,M142*16,IF(N142&gt;0,N142*24,IF(AND(A142&gt;0,M142=0,N142=0),160,""))))</f>
        <v>0</v>
      </c>
      <c r="E142" s="47">
        <f t="shared" si="50"/>
        <v>0</v>
      </c>
      <c r="F142" s="17">
        <f t="shared" si="51"/>
        <v>0</v>
      </c>
      <c r="G142" s="17">
        <f t="shared" si="43"/>
        <v>0</v>
      </c>
      <c r="H142" s="17">
        <f t="shared" si="44"/>
        <v>0</v>
      </c>
      <c r="I142" s="17">
        <f t="shared" si="45"/>
        <v>0</v>
      </c>
      <c r="J142" s="13"/>
      <c r="K142" s="40">
        <f t="shared" si="52"/>
        <v>0</v>
      </c>
      <c r="L142" s="52">
        <f t="shared" si="46"/>
        <v>0</v>
      </c>
      <c r="M142" s="39"/>
      <c r="N142" s="39"/>
      <c r="O142" s="98">
        <f t="shared" si="56"/>
        <v>0</v>
      </c>
      <c r="P142" s="39"/>
      <c r="Q142" s="50">
        <f t="shared" si="53"/>
        <v>0</v>
      </c>
      <c r="R142" s="98">
        <f t="shared" si="47"/>
        <v>0</v>
      </c>
      <c r="S142" s="40">
        <f t="shared" si="54"/>
        <v>0</v>
      </c>
      <c r="T142" s="40">
        <f t="shared" si="55"/>
        <v>0</v>
      </c>
    </row>
    <row r="143" spans="1:20" x14ac:dyDescent="0.25">
      <c r="A143" s="92"/>
      <c r="B143" s="47">
        <f t="shared" si="48"/>
        <v>0</v>
      </c>
      <c r="C143" s="17">
        <f t="shared" si="49"/>
        <v>0</v>
      </c>
      <c r="D143" s="50">
        <f t="shared" si="57"/>
        <v>0</v>
      </c>
      <c r="E143" s="47">
        <f t="shared" si="50"/>
        <v>0</v>
      </c>
      <c r="F143" s="17">
        <f t="shared" si="51"/>
        <v>0</v>
      </c>
      <c r="G143" s="17">
        <f t="shared" si="43"/>
        <v>0</v>
      </c>
      <c r="H143" s="17">
        <f t="shared" si="44"/>
        <v>0</v>
      </c>
      <c r="I143" s="17">
        <f t="shared" si="45"/>
        <v>0</v>
      </c>
      <c r="J143" s="13"/>
      <c r="K143" s="40">
        <f t="shared" si="52"/>
        <v>0</v>
      </c>
      <c r="L143" s="52">
        <f t="shared" si="46"/>
        <v>0</v>
      </c>
      <c r="M143" s="39"/>
      <c r="N143" s="39"/>
      <c r="O143" s="98">
        <f t="shared" si="56"/>
        <v>0</v>
      </c>
      <c r="P143" s="39"/>
      <c r="Q143" s="50">
        <f t="shared" si="53"/>
        <v>0</v>
      </c>
      <c r="R143" s="98">
        <f t="shared" si="47"/>
        <v>0</v>
      </c>
      <c r="S143" s="40">
        <f t="shared" si="54"/>
        <v>0</v>
      </c>
      <c r="T143" s="40">
        <f t="shared" si="55"/>
        <v>0</v>
      </c>
    </row>
    <row r="144" spans="1:20" x14ac:dyDescent="0.25">
      <c r="A144" s="92"/>
      <c r="B144" s="47">
        <f t="shared" si="48"/>
        <v>0</v>
      </c>
      <c r="C144" s="17">
        <f t="shared" si="49"/>
        <v>0</v>
      </c>
      <c r="D144" s="50">
        <f t="shared" si="57"/>
        <v>0</v>
      </c>
      <c r="E144" s="47">
        <f t="shared" si="50"/>
        <v>0</v>
      </c>
      <c r="F144" s="17">
        <f t="shared" si="51"/>
        <v>0</v>
      </c>
      <c r="G144" s="17">
        <f t="shared" si="43"/>
        <v>0</v>
      </c>
      <c r="H144" s="17">
        <f t="shared" si="44"/>
        <v>0</v>
      </c>
      <c r="I144" s="17">
        <f t="shared" si="45"/>
        <v>0</v>
      </c>
      <c r="J144" s="13"/>
      <c r="K144" s="40">
        <f t="shared" si="52"/>
        <v>0</v>
      </c>
      <c r="L144" s="52">
        <f t="shared" si="46"/>
        <v>0</v>
      </c>
      <c r="M144" s="39"/>
      <c r="N144" s="39"/>
      <c r="O144" s="98">
        <f t="shared" si="56"/>
        <v>0</v>
      </c>
      <c r="P144" s="39"/>
      <c r="Q144" s="50">
        <f t="shared" si="53"/>
        <v>0</v>
      </c>
      <c r="R144" s="98">
        <f t="shared" si="47"/>
        <v>0</v>
      </c>
      <c r="S144" s="40">
        <f t="shared" si="54"/>
        <v>0</v>
      </c>
      <c r="T144" s="40">
        <f t="shared" si="55"/>
        <v>0</v>
      </c>
    </row>
    <row r="145" spans="1:20" x14ac:dyDescent="0.25">
      <c r="A145" s="92"/>
      <c r="B145" s="47">
        <f t="shared" si="48"/>
        <v>0</v>
      </c>
      <c r="C145" s="17">
        <f t="shared" si="49"/>
        <v>0</v>
      </c>
      <c r="D145" s="50">
        <f t="shared" si="57"/>
        <v>0</v>
      </c>
      <c r="E145" s="47">
        <f t="shared" si="50"/>
        <v>0</v>
      </c>
      <c r="F145" s="17">
        <f t="shared" si="51"/>
        <v>0</v>
      </c>
      <c r="G145" s="17">
        <f t="shared" si="43"/>
        <v>0</v>
      </c>
      <c r="H145" s="17">
        <f t="shared" si="44"/>
        <v>0</v>
      </c>
      <c r="I145" s="17">
        <f t="shared" si="45"/>
        <v>0</v>
      </c>
      <c r="J145" s="13"/>
      <c r="K145" s="40">
        <f t="shared" si="52"/>
        <v>0</v>
      </c>
      <c r="L145" s="52">
        <f t="shared" si="46"/>
        <v>0</v>
      </c>
      <c r="M145" s="39"/>
      <c r="N145" s="39"/>
      <c r="O145" s="98">
        <f t="shared" si="56"/>
        <v>0</v>
      </c>
      <c r="P145" s="39"/>
      <c r="Q145" s="50">
        <f t="shared" si="53"/>
        <v>0</v>
      </c>
      <c r="R145" s="98">
        <f t="shared" si="47"/>
        <v>0</v>
      </c>
      <c r="S145" s="40">
        <f t="shared" si="54"/>
        <v>0</v>
      </c>
      <c r="T145" s="40">
        <f t="shared" si="55"/>
        <v>0</v>
      </c>
    </row>
    <row r="146" spans="1:20" x14ac:dyDescent="0.25">
      <c r="A146" s="92"/>
      <c r="B146" s="47">
        <f t="shared" si="48"/>
        <v>0</v>
      </c>
      <c r="C146" s="17">
        <f t="shared" si="49"/>
        <v>0</v>
      </c>
      <c r="D146" s="50">
        <f t="shared" si="57"/>
        <v>0</v>
      </c>
      <c r="E146" s="47">
        <f t="shared" si="50"/>
        <v>0</v>
      </c>
      <c r="F146" s="17">
        <f t="shared" si="51"/>
        <v>0</v>
      </c>
      <c r="G146" s="17">
        <f t="shared" si="43"/>
        <v>0</v>
      </c>
      <c r="H146" s="17">
        <f t="shared" si="44"/>
        <v>0</v>
      </c>
      <c r="I146" s="17">
        <f t="shared" si="45"/>
        <v>0</v>
      </c>
      <c r="J146" s="13"/>
      <c r="K146" s="40">
        <f t="shared" si="52"/>
        <v>0</v>
      </c>
      <c r="L146" s="52">
        <f t="shared" si="46"/>
        <v>0</v>
      </c>
      <c r="M146" s="39"/>
      <c r="N146" s="39"/>
      <c r="O146" s="98">
        <f t="shared" si="56"/>
        <v>0</v>
      </c>
      <c r="P146" s="39"/>
      <c r="Q146" s="50">
        <f t="shared" si="53"/>
        <v>0</v>
      </c>
      <c r="R146" s="98">
        <f t="shared" si="47"/>
        <v>0</v>
      </c>
      <c r="S146" s="40">
        <f t="shared" si="54"/>
        <v>0</v>
      </c>
      <c r="T146" s="40">
        <f t="shared" si="55"/>
        <v>0</v>
      </c>
    </row>
    <row r="147" spans="1:20" x14ac:dyDescent="0.25">
      <c r="A147" s="92"/>
      <c r="B147" s="47">
        <f t="shared" si="48"/>
        <v>0</v>
      </c>
      <c r="C147" s="17">
        <f t="shared" si="49"/>
        <v>0</v>
      </c>
      <c r="D147" s="50">
        <f t="shared" si="57"/>
        <v>0</v>
      </c>
      <c r="E147" s="47">
        <f t="shared" si="50"/>
        <v>0</v>
      </c>
      <c r="F147" s="17">
        <f t="shared" si="51"/>
        <v>0</v>
      </c>
      <c r="G147" s="17">
        <f t="shared" si="43"/>
        <v>0</v>
      </c>
      <c r="H147" s="17">
        <f t="shared" si="44"/>
        <v>0</v>
      </c>
      <c r="I147" s="17">
        <f t="shared" si="45"/>
        <v>0</v>
      </c>
      <c r="J147" s="13"/>
      <c r="K147" s="40">
        <f t="shared" si="52"/>
        <v>0</v>
      </c>
      <c r="L147" s="52">
        <f t="shared" si="46"/>
        <v>0</v>
      </c>
      <c r="M147" s="39"/>
      <c r="N147" s="39"/>
      <c r="O147" s="98">
        <f t="shared" si="56"/>
        <v>0</v>
      </c>
      <c r="P147" s="39"/>
      <c r="Q147" s="50">
        <f t="shared" si="53"/>
        <v>0</v>
      </c>
      <c r="R147" s="98">
        <f t="shared" si="47"/>
        <v>0</v>
      </c>
      <c r="S147" s="40">
        <f t="shared" si="54"/>
        <v>0</v>
      </c>
      <c r="T147" s="40">
        <f t="shared" si="55"/>
        <v>0</v>
      </c>
    </row>
    <row r="148" spans="1:20" x14ac:dyDescent="0.25">
      <c r="A148" s="92"/>
      <c r="B148" s="47">
        <f t="shared" si="48"/>
        <v>0</v>
      </c>
      <c r="C148" s="17">
        <f t="shared" si="49"/>
        <v>0</v>
      </c>
      <c r="D148" s="50">
        <f t="shared" si="57"/>
        <v>0</v>
      </c>
      <c r="E148" s="47">
        <f t="shared" si="50"/>
        <v>0</v>
      </c>
      <c r="F148" s="17">
        <f t="shared" si="51"/>
        <v>0</v>
      </c>
      <c r="G148" s="17">
        <f t="shared" si="43"/>
        <v>0</v>
      </c>
      <c r="H148" s="17">
        <f t="shared" si="44"/>
        <v>0</v>
      </c>
      <c r="I148" s="17">
        <f t="shared" si="45"/>
        <v>0</v>
      </c>
      <c r="J148" s="13"/>
      <c r="K148" s="40">
        <f t="shared" si="52"/>
        <v>0</v>
      </c>
      <c r="L148" s="52">
        <f t="shared" si="46"/>
        <v>0</v>
      </c>
      <c r="M148" s="39"/>
      <c r="N148" s="39"/>
      <c r="O148" s="98">
        <f t="shared" si="56"/>
        <v>0</v>
      </c>
      <c r="P148" s="39"/>
      <c r="Q148" s="50">
        <f t="shared" si="53"/>
        <v>0</v>
      </c>
      <c r="R148" s="98">
        <f t="shared" si="47"/>
        <v>0</v>
      </c>
      <c r="S148" s="40">
        <f t="shared" si="54"/>
        <v>0</v>
      </c>
      <c r="T148" s="40">
        <f t="shared" si="55"/>
        <v>0</v>
      </c>
    </row>
    <row r="149" spans="1:20" x14ac:dyDescent="0.25">
      <c r="A149" s="92"/>
      <c r="B149" s="48">
        <f t="shared" si="48"/>
        <v>0</v>
      </c>
      <c r="C149" s="34">
        <f t="shared" si="49"/>
        <v>0</v>
      </c>
      <c r="D149" s="50">
        <f t="shared" si="57"/>
        <v>0</v>
      </c>
      <c r="E149" s="48">
        <f t="shared" si="50"/>
        <v>0</v>
      </c>
      <c r="F149" s="34">
        <f t="shared" si="51"/>
        <v>0</v>
      </c>
      <c r="G149" s="34">
        <f t="shared" si="43"/>
        <v>0</v>
      </c>
      <c r="H149" s="34">
        <f t="shared" si="44"/>
        <v>0</v>
      </c>
      <c r="I149" s="34">
        <f t="shared" si="45"/>
        <v>0</v>
      </c>
      <c r="J149" s="13"/>
      <c r="K149" s="87">
        <f t="shared" si="52"/>
        <v>0</v>
      </c>
      <c r="L149" s="84">
        <f t="shared" si="46"/>
        <v>0</v>
      </c>
      <c r="M149" s="39"/>
      <c r="N149" s="39"/>
      <c r="O149" s="98">
        <f t="shared" si="56"/>
        <v>0</v>
      </c>
      <c r="P149" s="39"/>
      <c r="Q149" s="51">
        <f t="shared" si="53"/>
        <v>0</v>
      </c>
      <c r="R149" s="102">
        <f t="shared" si="47"/>
        <v>0</v>
      </c>
      <c r="S149" s="87">
        <f t="shared" si="54"/>
        <v>0</v>
      </c>
      <c r="T149" s="40">
        <f t="shared" si="55"/>
        <v>0</v>
      </c>
    </row>
    <row r="150" spans="1:20" x14ac:dyDescent="0.25">
      <c r="A150" s="100"/>
      <c r="B150" s="40">
        <f t="shared" si="48"/>
        <v>0</v>
      </c>
      <c r="C150" s="40">
        <f t="shared" si="49"/>
        <v>0</v>
      </c>
      <c r="D150" s="50">
        <f t="shared" si="57"/>
        <v>0</v>
      </c>
      <c r="E150" s="40">
        <f t="shared" si="50"/>
        <v>0</v>
      </c>
      <c r="F150" s="40">
        <f t="shared" si="51"/>
        <v>0</v>
      </c>
      <c r="G150" s="40">
        <f t="shared" si="43"/>
        <v>0</v>
      </c>
      <c r="H150" s="40">
        <f t="shared" si="44"/>
        <v>0</v>
      </c>
      <c r="I150" s="40">
        <f t="shared" si="45"/>
        <v>0</v>
      </c>
      <c r="J150" s="13"/>
      <c r="K150" s="40">
        <f t="shared" si="52"/>
        <v>0</v>
      </c>
      <c r="L150" s="52">
        <f t="shared" si="46"/>
        <v>0</v>
      </c>
      <c r="M150" s="39"/>
      <c r="N150" s="39"/>
      <c r="O150" s="98">
        <f t="shared" si="56"/>
        <v>0</v>
      </c>
      <c r="P150" s="39"/>
      <c r="Q150" s="55">
        <f t="shared" si="53"/>
        <v>0</v>
      </c>
      <c r="R150" s="40">
        <f t="shared" si="47"/>
        <v>0</v>
      </c>
      <c r="S150" s="40">
        <f t="shared" si="54"/>
        <v>0</v>
      </c>
      <c r="T150" s="40">
        <f t="shared" si="55"/>
        <v>0</v>
      </c>
    </row>
    <row r="151" spans="1:20" x14ac:dyDescent="0.25">
      <c r="A151" s="101"/>
      <c r="B151" s="40">
        <f t="shared" si="48"/>
        <v>0</v>
      </c>
      <c r="C151" s="40">
        <f t="shared" si="49"/>
        <v>0</v>
      </c>
      <c r="D151" s="50">
        <f t="shared" si="57"/>
        <v>0</v>
      </c>
      <c r="E151" s="40">
        <f t="shared" si="50"/>
        <v>0</v>
      </c>
      <c r="F151" s="40">
        <f t="shared" si="51"/>
        <v>0</v>
      </c>
      <c r="G151" s="40">
        <f t="shared" si="43"/>
        <v>0</v>
      </c>
      <c r="H151" s="40">
        <f t="shared" si="44"/>
        <v>0</v>
      </c>
      <c r="I151" s="40">
        <f t="shared" si="45"/>
        <v>0</v>
      </c>
      <c r="J151" s="14"/>
      <c r="K151" s="40">
        <f t="shared" si="52"/>
        <v>0</v>
      </c>
      <c r="L151" s="52">
        <f t="shared" si="46"/>
        <v>0</v>
      </c>
      <c r="M151" s="39"/>
      <c r="N151" s="39"/>
      <c r="O151" s="98">
        <f t="shared" si="56"/>
        <v>0</v>
      </c>
      <c r="P151" s="39"/>
      <c r="Q151" s="55">
        <f t="shared" si="53"/>
        <v>0</v>
      </c>
      <c r="R151" s="40">
        <f t="shared" si="47"/>
        <v>0</v>
      </c>
      <c r="S151" s="40">
        <f t="shared" si="54"/>
        <v>0</v>
      </c>
      <c r="T151" s="40">
        <f t="shared" si="55"/>
        <v>0</v>
      </c>
    </row>
    <row r="152" spans="1:20" x14ac:dyDescent="0.25">
      <c r="A152" s="100"/>
      <c r="B152" s="40">
        <f t="shared" si="48"/>
        <v>0</v>
      </c>
      <c r="C152" s="40">
        <f t="shared" si="49"/>
        <v>0</v>
      </c>
      <c r="D152" s="50">
        <f t="shared" si="57"/>
        <v>0</v>
      </c>
      <c r="E152" s="40">
        <f t="shared" si="50"/>
        <v>0</v>
      </c>
      <c r="F152" s="40">
        <f t="shared" si="51"/>
        <v>0</v>
      </c>
      <c r="G152" s="40">
        <f t="shared" si="43"/>
        <v>0</v>
      </c>
      <c r="H152" s="40">
        <f t="shared" si="44"/>
        <v>0</v>
      </c>
      <c r="I152" s="40">
        <f t="shared" si="45"/>
        <v>0</v>
      </c>
      <c r="J152" s="13"/>
      <c r="K152" s="40">
        <f t="shared" si="52"/>
        <v>0</v>
      </c>
      <c r="L152" s="52">
        <f t="shared" si="46"/>
        <v>0</v>
      </c>
      <c r="M152" s="39"/>
      <c r="N152" s="39"/>
      <c r="O152" s="98">
        <f t="shared" si="56"/>
        <v>0</v>
      </c>
      <c r="P152" s="39"/>
      <c r="Q152" s="55">
        <f t="shared" si="53"/>
        <v>0</v>
      </c>
      <c r="R152" s="40">
        <f t="shared" si="47"/>
        <v>0</v>
      </c>
      <c r="S152" s="40">
        <f t="shared" si="54"/>
        <v>0</v>
      </c>
      <c r="T152" s="40">
        <f t="shared" si="55"/>
        <v>0</v>
      </c>
    </row>
    <row r="153" spans="1:20" x14ac:dyDescent="0.25">
      <c r="A153" s="100"/>
      <c r="B153" s="40">
        <f t="shared" si="48"/>
        <v>0</v>
      </c>
      <c r="C153" s="40">
        <f t="shared" si="49"/>
        <v>0</v>
      </c>
      <c r="D153" s="50">
        <f t="shared" si="57"/>
        <v>0</v>
      </c>
      <c r="E153" s="40">
        <f t="shared" si="50"/>
        <v>0</v>
      </c>
      <c r="F153" s="40">
        <f t="shared" si="51"/>
        <v>0</v>
      </c>
      <c r="G153" s="40">
        <f t="shared" si="43"/>
        <v>0</v>
      </c>
      <c r="H153" s="40">
        <f t="shared" si="44"/>
        <v>0</v>
      </c>
      <c r="I153" s="40">
        <f t="shared" si="45"/>
        <v>0</v>
      </c>
      <c r="J153" s="13"/>
      <c r="K153" s="40">
        <f t="shared" si="52"/>
        <v>0</v>
      </c>
      <c r="L153" s="52">
        <f t="shared" si="46"/>
        <v>0</v>
      </c>
      <c r="M153" s="39"/>
      <c r="N153" s="39"/>
      <c r="O153" s="98">
        <f t="shared" si="56"/>
        <v>0</v>
      </c>
      <c r="P153" s="39"/>
      <c r="Q153" s="55">
        <f t="shared" si="53"/>
        <v>0</v>
      </c>
      <c r="R153" s="40">
        <f t="shared" si="47"/>
        <v>0</v>
      </c>
      <c r="S153" s="40">
        <f t="shared" si="54"/>
        <v>0</v>
      </c>
      <c r="T153" s="40">
        <f t="shared" si="55"/>
        <v>0</v>
      </c>
    </row>
    <row r="154" spans="1:20" x14ac:dyDescent="0.25">
      <c r="A154" s="100"/>
      <c r="B154" s="40">
        <f t="shared" si="48"/>
        <v>0</v>
      </c>
      <c r="C154" s="40">
        <f t="shared" si="49"/>
        <v>0</v>
      </c>
      <c r="D154" s="50">
        <f t="shared" si="57"/>
        <v>0</v>
      </c>
      <c r="E154" s="40">
        <f t="shared" si="50"/>
        <v>0</v>
      </c>
      <c r="F154" s="40">
        <f t="shared" si="51"/>
        <v>0</v>
      </c>
      <c r="G154" s="40">
        <f t="shared" si="43"/>
        <v>0</v>
      </c>
      <c r="H154" s="40">
        <f t="shared" si="44"/>
        <v>0</v>
      </c>
      <c r="I154" s="40">
        <f t="shared" si="45"/>
        <v>0</v>
      </c>
      <c r="J154" s="13"/>
      <c r="K154" s="40">
        <f t="shared" si="52"/>
        <v>0</v>
      </c>
      <c r="L154" s="52">
        <f t="shared" si="46"/>
        <v>0</v>
      </c>
      <c r="M154" s="39"/>
      <c r="N154" s="39"/>
      <c r="O154" s="98">
        <f t="shared" si="56"/>
        <v>0</v>
      </c>
      <c r="P154" s="39"/>
      <c r="Q154" s="55">
        <f t="shared" si="53"/>
        <v>0</v>
      </c>
      <c r="R154" s="40">
        <f t="shared" si="47"/>
        <v>0</v>
      </c>
      <c r="S154" s="40">
        <f t="shared" si="54"/>
        <v>0</v>
      </c>
      <c r="T154" s="40">
        <f t="shared" si="55"/>
        <v>0</v>
      </c>
    </row>
    <row r="155" spans="1:20" x14ac:dyDescent="0.25">
      <c r="A155" s="100"/>
      <c r="B155" s="40">
        <f t="shared" si="48"/>
        <v>0</v>
      </c>
      <c r="C155" s="40">
        <f t="shared" si="49"/>
        <v>0</v>
      </c>
      <c r="D155" s="50">
        <f t="shared" si="57"/>
        <v>0</v>
      </c>
      <c r="E155" s="40">
        <f t="shared" si="50"/>
        <v>0</v>
      </c>
      <c r="F155" s="40">
        <f t="shared" si="51"/>
        <v>0</v>
      </c>
      <c r="G155" s="40">
        <f t="shared" si="43"/>
        <v>0</v>
      </c>
      <c r="H155" s="40">
        <f t="shared" si="44"/>
        <v>0</v>
      </c>
      <c r="I155" s="40">
        <f t="shared" si="45"/>
        <v>0</v>
      </c>
      <c r="J155" s="13"/>
      <c r="K155" s="40">
        <f t="shared" si="52"/>
        <v>0</v>
      </c>
      <c r="L155" s="52">
        <f t="shared" si="46"/>
        <v>0</v>
      </c>
      <c r="M155" s="39"/>
      <c r="N155" s="39"/>
      <c r="O155" s="98">
        <f t="shared" si="56"/>
        <v>0</v>
      </c>
      <c r="P155" s="39"/>
      <c r="Q155" s="55">
        <f t="shared" si="53"/>
        <v>0</v>
      </c>
      <c r="R155" s="40">
        <f t="shared" si="47"/>
        <v>0</v>
      </c>
      <c r="S155" s="40">
        <f t="shared" si="54"/>
        <v>0</v>
      </c>
      <c r="T155" s="40">
        <f t="shared" si="55"/>
        <v>0</v>
      </c>
    </row>
    <row r="156" spans="1:20" x14ac:dyDescent="0.25">
      <c r="A156" s="100"/>
      <c r="B156" s="40">
        <f t="shared" si="48"/>
        <v>0</v>
      </c>
      <c r="C156" s="40">
        <f t="shared" si="49"/>
        <v>0</v>
      </c>
      <c r="D156" s="50">
        <f t="shared" si="57"/>
        <v>0</v>
      </c>
      <c r="E156" s="40">
        <f t="shared" si="50"/>
        <v>0</v>
      </c>
      <c r="F156" s="40">
        <f t="shared" si="51"/>
        <v>0</v>
      </c>
      <c r="G156" s="40">
        <f t="shared" si="43"/>
        <v>0</v>
      </c>
      <c r="H156" s="40">
        <f t="shared" si="44"/>
        <v>0</v>
      </c>
      <c r="I156" s="40">
        <f t="shared" si="45"/>
        <v>0</v>
      </c>
      <c r="J156" s="13"/>
      <c r="K156" s="40">
        <f t="shared" si="52"/>
        <v>0</v>
      </c>
      <c r="L156" s="52">
        <f t="shared" si="46"/>
        <v>0</v>
      </c>
      <c r="M156" s="39"/>
      <c r="N156" s="39"/>
      <c r="O156" s="98">
        <f t="shared" si="56"/>
        <v>0</v>
      </c>
      <c r="P156" s="39"/>
      <c r="Q156" s="55">
        <f t="shared" si="53"/>
        <v>0</v>
      </c>
      <c r="R156" s="40">
        <f t="shared" si="47"/>
        <v>0</v>
      </c>
      <c r="S156" s="40">
        <f t="shared" si="54"/>
        <v>0</v>
      </c>
      <c r="T156" s="40">
        <f t="shared" si="55"/>
        <v>0</v>
      </c>
    </row>
    <row r="157" spans="1:20" x14ac:dyDescent="0.25">
      <c r="A157" s="100"/>
      <c r="B157" s="40">
        <f t="shared" si="48"/>
        <v>0</v>
      </c>
      <c r="C157" s="40">
        <f t="shared" si="49"/>
        <v>0</v>
      </c>
      <c r="D157" s="50">
        <f t="shared" si="57"/>
        <v>0</v>
      </c>
      <c r="E157" s="40">
        <f t="shared" si="50"/>
        <v>0</v>
      </c>
      <c r="F157" s="40">
        <f t="shared" si="51"/>
        <v>0</v>
      </c>
      <c r="G157" s="40">
        <f t="shared" si="43"/>
        <v>0</v>
      </c>
      <c r="H157" s="40">
        <f t="shared" si="44"/>
        <v>0</v>
      </c>
      <c r="I157" s="40">
        <f t="shared" si="45"/>
        <v>0</v>
      </c>
      <c r="J157" s="13"/>
      <c r="K157" s="40">
        <f t="shared" si="52"/>
        <v>0</v>
      </c>
      <c r="L157" s="52">
        <f t="shared" si="46"/>
        <v>0</v>
      </c>
      <c r="M157" s="39"/>
      <c r="N157" s="39"/>
      <c r="O157" s="98">
        <f t="shared" si="56"/>
        <v>0</v>
      </c>
      <c r="P157" s="39"/>
      <c r="Q157" s="55">
        <f t="shared" si="53"/>
        <v>0</v>
      </c>
      <c r="R157" s="40">
        <f t="shared" si="47"/>
        <v>0</v>
      </c>
      <c r="S157" s="40">
        <f t="shared" si="54"/>
        <v>0</v>
      </c>
      <c r="T157" s="40">
        <f t="shared" si="55"/>
        <v>0</v>
      </c>
    </row>
    <row r="158" spans="1:20" x14ac:dyDescent="0.25">
      <c r="A158" s="100"/>
      <c r="B158" s="40">
        <f t="shared" si="48"/>
        <v>0</v>
      </c>
      <c r="C158" s="40">
        <f t="shared" si="49"/>
        <v>0</v>
      </c>
      <c r="D158" s="50">
        <f t="shared" si="57"/>
        <v>0</v>
      </c>
      <c r="E158" s="40">
        <f t="shared" si="50"/>
        <v>0</v>
      </c>
      <c r="F158" s="40">
        <f t="shared" si="51"/>
        <v>0</v>
      </c>
      <c r="G158" s="40">
        <f t="shared" si="43"/>
        <v>0</v>
      </c>
      <c r="H158" s="40">
        <f t="shared" si="44"/>
        <v>0</v>
      </c>
      <c r="I158" s="40">
        <f t="shared" si="45"/>
        <v>0</v>
      </c>
      <c r="J158" s="13"/>
      <c r="K158" s="40">
        <f t="shared" si="52"/>
        <v>0</v>
      </c>
      <c r="L158" s="52">
        <f t="shared" si="46"/>
        <v>0</v>
      </c>
      <c r="M158" s="39"/>
      <c r="N158" s="39"/>
      <c r="O158" s="98">
        <f t="shared" si="56"/>
        <v>0</v>
      </c>
      <c r="P158" s="39"/>
      <c r="Q158" s="55">
        <f t="shared" si="53"/>
        <v>0</v>
      </c>
      <c r="R158" s="40">
        <f t="shared" si="47"/>
        <v>0</v>
      </c>
      <c r="S158" s="40">
        <f t="shared" si="54"/>
        <v>0</v>
      </c>
      <c r="T158" s="40">
        <f t="shared" si="55"/>
        <v>0</v>
      </c>
    </row>
    <row r="159" spans="1:20" x14ac:dyDescent="0.25">
      <c r="A159" s="100"/>
      <c r="B159" s="40">
        <f t="shared" si="48"/>
        <v>0</v>
      </c>
      <c r="C159" s="40">
        <f t="shared" si="49"/>
        <v>0</v>
      </c>
      <c r="D159" s="50">
        <f t="shared" si="57"/>
        <v>0</v>
      </c>
      <c r="E159" s="40">
        <f t="shared" si="50"/>
        <v>0</v>
      </c>
      <c r="F159" s="40">
        <f t="shared" si="51"/>
        <v>0</v>
      </c>
      <c r="G159" s="40">
        <f t="shared" si="43"/>
        <v>0</v>
      </c>
      <c r="H159" s="40">
        <f t="shared" si="44"/>
        <v>0</v>
      </c>
      <c r="I159" s="40">
        <f t="shared" si="45"/>
        <v>0</v>
      </c>
      <c r="J159" s="13"/>
      <c r="K159" s="40">
        <f t="shared" si="52"/>
        <v>0</v>
      </c>
      <c r="L159" s="52">
        <f t="shared" si="46"/>
        <v>0</v>
      </c>
      <c r="M159" s="39"/>
      <c r="N159" s="39"/>
      <c r="O159" s="98">
        <f t="shared" si="56"/>
        <v>0</v>
      </c>
      <c r="P159" s="39"/>
      <c r="Q159" s="55">
        <f t="shared" si="53"/>
        <v>0</v>
      </c>
      <c r="R159" s="40">
        <f t="shared" si="47"/>
        <v>0</v>
      </c>
      <c r="S159" s="40">
        <f t="shared" si="54"/>
        <v>0</v>
      </c>
      <c r="T159" s="40">
        <f t="shared" si="55"/>
        <v>0</v>
      </c>
    </row>
    <row r="160" spans="1:20" x14ac:dyDescent="0.25">
      <c r="A160" s="100"/>
      <c r="B160" s="40">
        <f t="shared" si="48"/>
        <v>0</v>
      </c>
      <c r="C160" s="40">
        <f t="shared" si="49"/>
        <v>0</v>
      </c>
      <c r="D160" s="50">
        <f t="shared" si="57"/>
        <v>0</v>
      </c>
      <c r="E160" s="40">
        <f t="shared" si="50"/>
        <v>0</v>
      </c>
      <c r="F160" s="40">
        <f t="shared" si="51"/>
        <v>0</v>
      </c>
      <c r="G160" s="40">
        <f t="shared" si="43"/>
        <v>0</v>
      </c>
      <c r="H160" s="40">
        <f t="shared" si="44"/>
        <v>0</v>
      </c>
      <c r="I160" s="40">
        <f t="shared" si="45"/>
        <v>0</v>
      </c>
      <c r="J160" s="13"/>
      <c r="K160" s="40">
        <f t="shared" si="52"/>
        <v>0</v>
      </c>
      <c r="L160" s="52">
        <f t="shared" si="46"/>
        <v>0</v>
      </c>
      <c r="M160" s="39"/>
      <c r="N160" s="39"/>
      <c r="O160" s="98">
        <f t="shared" si="56"/>
        <v>0</v>
      </c>
      <c r="P160" s="39"/>
      <c r="Q160" s="55">
        <f t="shared" si="53"/>
        <v>0</v>
      </c>
      <c r="R160" s="40">
        <f t="shared" si="47"/>
        <v>0</v>
      </c>
      <c r="S160" s="40">
        <f t="shared" si="54"/>
        <v>0</v>
      </c>
      <c r="T160" s="40">
        <f t="shared" si="55"/>
        <v>0</v>
      </c>
    </row>
    <row r="161" spans="1:20" x14ac:dyDescent="0.25">
      <c r="A161" s="100"/>
      <c r="B161" s="40">
        <f t="shared" si="48"/>
        <v>0</v>
      </c>
      <c r="C161" s="40">
        <f t="shared" si="49"/>
        <v>0</v>
      </c>
      <c r="D161" s="50">
        <f t="shared" si="57"/>
        <v>0</v>
      </c>
      <c r="E161" s="40">
        <f t="shared" si="50"/>
        <v>0</v>
      </c>
      <c r="F161" s="40">
        <f t="shared" si="51"/>
        <v>0</v>
      </c>
      <c r="G161" s="40">
        <f t="shared" si="43"/>
        <v>0</v>
      </c>
      <c r="H161" s="40">
        <f t="shared" si="44"/>
        <v>0</v>
      </c>
      <c r="I161" s="40">
        <f t="shared" si="45"/>
        <v>0</v>
      </c>
      <c r="J161" s="13"/>
      <c r="K161" s="40">
        <f t="shared" si="52"/>
        <v>0</v>
      </c>
      <c r="L161" s="52">
        <f t="shared" si="46"/>
        <v>0</v>
      </c>
      <c r="M161" s="39"/>
      <c r="N161" s="39"/>
      <c r="O161" s="98">
        <f t="shared" si="56"/>
        <v>0</v>
      </c>
      <c r="P161" s="39"/>
      <c r="Q161" s="55">
        <f t="shared" si="53"/>
        <v>0</v>
      </c>
      <c r="R161" s="40">
        <f t="shared" si="47"/>
        <v>0</v>
      </c>
      <c r="S161" s="40">
        <f t="shared" si="54"/>
        <v>0</v>
      </c>
      <c r="T161" s="40">
        <f t="shared" si="55"/>
        <v>0</v>
      </c>
    </row>
    <row r="162" spans="1:20" x14ac:dyDescent="0.25">
      <c r="A162" s="46" t="s">
        <v>9</v>
      </c>
      <c r="B162" s="103">
        <f t="shared" ref="B162:O162" si="58">SUM(B8:B161)</f>
        <v>0</v>
      </c>
      <c r="C162" s="90">
        <f t="shared" si="58"/>
        <v>0</v>
      </c>
      <c r="D162" s="104">
        <f t="shared" si="58"/>
        <v>0</v>
      </c>
      <c r="E162" s="105">
        <f t="shared" si="58"/>
        <v>0</v>
      </c>
      <c r="F162" s="105">
        <f t="shared" si="58"/>
        <v>0</v>
      </c>
      <c r="G162" s="105">
        <f t="shared" si="58"/>
        <v>0</v>
      </c>
      <c r="H162" s="105">
        <f t="shared" si="58"/>
        <v>0</v>
      </c>
      <c r="I162" s="105">
        <f t="shared" si="58"/>
        <v>0</v>
      </c>
      <c r="J162" s="106">
        <f t="shared" si="58"/>
        <v>0</v>
      </c>
      <c r="K162" s="106">
        <f>SUM(K8:K161)</f>
        <v>0</v>
      </c>
      <c r="L162" s="107">
        <f t="shared" si="58"/>
        <v>0</v>
      </c>
      <c r="M162" s="45"/>
      <c r="N162" s="45"/>
      <c r="O162" s="131">
        <f t="shared" si="58"/>
        <v>0</v>
      </c>
      <c r="P162" s="45">
        <f t="shared" ref="P162:T162" si="59">SUM(P8:P161)</f>
        <v>0</v>
      </c>
      <c r="Q162" s="131">
        <f t="shared" si="59"/>
        <v>0</v>
      </c>
      <c r="R162" s="107">
        <f t="shared" si="59"/>
        <v>0</v>
      </c>
      <c r="S162" s="107">
        <f t="shared" si="59"/>
        <v>0</v>
      </c>
      <c r="T162" s="45">
        <f t="shared" si="59"/>
        <v>0</v>
      </c>
    </row>
    <row r="163" spans="1:20" x14ac:dyDescent="0.25">
      <c r="A163" s="2"/>
      <c r="B163" s="2"/>
      <c r="F163" s="2"/>
      <c r="G163" s="2"/>
      <c r="J163" s="2"/>
      <c r="K163" s="2"/>
      <c r="L163" s="2"/>
      <c r="M163" s="2"/>
      <c r="N163" s="2"/>
      <c r="Q163" s="2"/>
      <c r="R163" s="2"/>
    </row>
    <row r="164" spans="1:20" x14ac:dyDescent="0.25">
      <c r="A164" s="2"/>
      <c r="B164" s="2"/>
      <c r="F164" s="2"/>
      <c r="G164" s="2"/>
      <c r="J164" s="2"/>
      <c r="K164" s="2"/>
      <c r="L164" s="2"/>
      <c r="M164" s="2"/>
      <c r="N164" s="2"/>
      <c r="Q164" s="2"/>
      <c r="R164" s="2"/>
    </row>
    <row r="165" spans="1:20" x14ac:dyDescent="0.25">
      <c r="A165" s="2"/>
      <c r="B165" s="2"/>
      <c r="F165" s="2"/>
      <c r="G165" s="2"/>
      <c r="J165" s="2"/>
      <c r="K165" s="2"/>
      <c r="L165" s="2"/>
      <c r="M165" s="2"/>
      <c r="N165" s="2"/>
      <c r="Q165" s="2"/>
      <c r="R165" s="2"/>
    </row>
    <row r="166" spans="1:20" x14ac:dyDescent="0.25">
      <c r="A166" s="2"/>
      <c r="B166" s="2"/>
      <c r="F166" s="2"/>
      <c r="G166" s="2"/>
      <c r="J166" s="2"/>
      <c r="K166" s="2"/>
      <c r="L166" s="2"/>
      <c r="M166" s="2"/>
      <c r="N166" s="2"/>
      <c r="Q166" s="2"/>
      <c r="R166" s="2"/>
    </row>
    <row r="167" spans="1:20" x14ac:dyDescent="0.25">
      <c r="A167" s="2"/>
      <c r="B167" s="2"/>
      <c r="F167" s="2"/>
      <c r="G167" s="2"/>
      <c r="J167" s="2"/>
      <c r="K167" s="2"/>
      <c r="L167" s="2"/>
      <c r="M167" s="2"/>
      <c r="N167" s="2"/>
      <c r="O167" s="2" t="s">
        <v>17</v>
      </c>
      <c r="Q167" s="2"/>
      <c r="R167" s="2"/>
    </row>
    <row r="168" spans="1:20" x14ac:dyDescent="0.25">
      <c r="A168" s="2"/>
      <c r="B168" s="2"/>
      <c r="F168" s="2"/>
      <c r="G168" s="2"/>
      <c r="J168" s="2"/>
      <c r="K168" s="2"/>
      <c r="L168" s="2"/>
      <c r="M168" s="2"/>
      <c r="N168" s="2"/>
      <c r="Q168" s="2"/>
      <c r="R168" s="2"/>
    </row>
    <row r="169" spans="1:20" x14ac:dyDescent="0.25">
      <c r="A169" s="2"/>
      <c r="B169" s="2"/>
      <c r="F169" s="2"/>
      <c r="G169" s="2"/>
      <c r="J169" s="2"/>
      <c r="K169" s="2"/>
      <c r="L169" s="2"/>
      <c r="M169" s="2"/>
      <c r="N169" s="2"/>
      <c r="Q169" s="2"/>
      <c r="R169" s="2"/>
    </row>
    <row r="170" spans="1:20" x14ac:dyDescent="0.25">
      <c r="A170" s="2"/>
      <c r="B170" s="2"/>
      <c r="F170" s="2"/>
      <c r="G170" s="2"/>
      <c r="J170" s="2"/>
      <c r="K170" s="2"/>
      <c r="L170" s="2"/>
      <c r="M170" s="2"/>
      <c r="N170" s="2"/>
      <c r="Q170" s="2"/>
      <c r="R170" s="2"/>
    </row>
    <row r="171" spans="1:20" x14ac:dyDescent="0.25">
      <c r="A171" s="2"/>
      <c r="B171" s="2"/>
      <c r="F171" s="2"/>
      <c r="G171" s="2"/>
      <c r="J171" s="2"/>
      <c r="K171" s="2"/>
      <c r="L171" s="2"/>
      <c r="M171" s="2"/>
      <c r="N171" s="2"/>
      <c r="Q171" s="2"/>
      <c r="R171" s="2"/>
    </row>
    <row r="172" spans="1:20" x14ac:dyDescent="0.25">
      <c r="A172" s="2"/>
      <c r="B172" s="2"/>
      <c r="F172" s="2"/>
      <c r="G172" s="2"/>
      <c r="J172" s="2"/>
      <c r="K172" s="2"/>
      <c r="L172" s="2"/>
      <c r="M172" s="2"/>
      <c r="N172" s="2"/>
      <c r="Q172" s="2"/>
      <c r="R172" s="2"/>
    </row>
    <row r="173" spans="1:20" x14ac:dyDescent="0.25">
      <c r="A173" s="2"/>
      <c r="B173" s="2"/>
      <c r="F173" s="2"/>
      <c r="G173" s="2"/>
      <c r="J173" s="2"/>
      <c r="K173" s="2"/>
      <c r="L173" s="2"/>
      <c r="M173" s="2"/>
      <c r="N173" s="2"/>
      <c r="Q173" s="2"/>
      <c r="R173" s="2"/>
    </row>
    <row r="174" spans="1:20" x14ac:dyDescent="0.25">
      <c r="A174" s="6"/>
      <c r="B174" s="2"/>
      <c r="C174" s="6"/>
      <c r="D174" s="6"/>
      <c r="E174" s="6"/>
      <c r="F174" s="6"/>
      <c r="G174" s="2"/>
      <c r="J174" s="6"/>
      <c r="K174" s="2"/>
      <c r="L174" s="6"/>
      <c r="M174" s="6"/>
      <c r="N174" s="6"/>
      <c r="O174" s="6"/>
      <c r="P174" s="6"/>
      <c r="Q174" s="6"/>
      <c r="R174" s="2"/>
    </row>
    <row r="189" ht="15.75" customHeight="1" x14ac:dyDescent="0.25"/>
    <row r="190" ht="24.75" customHeight="1" x14ac:dyDescent="0.25"/>
    <row r="192" ht="21" customHeight="1" x14ac:dyDescent="0.25"/>
  </sheetData>
  <sheetProtection password="ECC9" sheet="1" objects="1" scenarios="1"/>
  <protectedRanges>
    <protectedRange sqref="M8:N161" name="Range2"/>
    <protectedRange sqref="A8:A161 J8:J161 P8:P161" name="Range1"/>
  </protectedRanges>
  <customSheetViews>
    <customSheetView guid="{48C6D699-AA41-40C0-BE99-DA01C8754657}" scale="80">
      <pane xSplit="26.446808510638299" topLeftCell="W1"/>
      <selection activeCell="X28" sqref="X28"/>
      <pageMargins left="0.25" right="0.25" top="0.75" bottom="0.75" header="0.3" footer="0.3"/>
      <pageSetup paperSize="9" scale="60" orientation="portrait" r:id="rId1"/>
    </customSheetView>
  </customSheetViews>
  <pageMargins left="0.25" right="0.25" top="0.75" bottom="0.75" header="0.3" footer="0.3"/>
  <pageSetup paperSize="9" scale="60" orientation="portrait"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3"/>
  <sheetViews>
    <sheetView topLeftCell="A13" zoomScale="90" zoomScaleNormal="90" workbookViewId="0">
      <selection activeCell="I32" sqref="I32"/>
    </sheetView>
  </sheetViews>
  <sheetFormatPr defaultRowHeight="15" x14ac:dyDescent="0.25"/>
  <cols>
    <col min="1" max="1" width="17" customWidth="1"/>
    <col min="2" max="2" width="13.5703125" customWidth="1"/>
    <col min="3" max="3" width="12.140625" customWidth="1"/>
    <col min="4" max="4" width="11.28515625" customWidth="1"/>
    <col min="5" max="5" width="20.7109375" customWidth="1"/>
    <col min="6" max="8" width="14.7109375" customWidth="1"/>
    <col min="9" max="9" width="14.140625" customWidth="1"/>
  </cols>
  <sheetData>
    <row r="3" spans="1:10" x14ac:dyDescent="0.25">
      <c r="A3" t="s">
        <v>102</v>
      </c>
    </row>
    <row r="4" spans="1:10" x14ac:dyDescent="0.25">
      <c r="A4" t="s">
        <v>52</v>
      </c>
    </row>
    <row r="5" spans="1:10" x14ac:dyDescent="0.25">
      <c r="A5" s="24"/>
      <c r="B5" s="24"/>
      <c r="C5" s="24"/>
      <c r="D5" t="s">
        <v>23</v>
      </c>
      <c r="F5" s="8"/>
      <c r="G5" s="8"/>
      <c r="H5" s="8"/>
    </row>
    <row r="7" spans="1:10" ht="30" x14ac:dyDescent="0.25">
      <c r="A7" s="33" t="s">
        <v>51</v>
      </c>
      <c r="B7" s="19" t="s">
        <v>103</v>
      </c>
      <c r="C7" s="43" t="s">
        <v>98</v>
      </c>
      <c r="D7" s="27" t="s">
        <v>99</v>
      </c>
      <c r="E7" s="60" t="s">
        <v>57</v>
      </c>
      <c r="F7" s="19" t="s">
        <v>28</v>
      </c>
      <c r="G7" s="43" t="s">
        <v>111</v>
      </c>
      <c r="H7" s="43" t="s">
        <v>112</v>
      </c>
      <c r="I7" s="16" t="s">
        <v>5</v>
      </c>
      <c r="J7" s="27" t="s">
        <v>9</v>
      </c>
    </row>
    <row r="8" spans="1:10" x14ac:dyDescent="0.25">
      <c r="A8" s="13"/>
      <c r="B8" s="17">
        <f>IF(A8&gt;0,A8*100,0)</f>
        <v>0</v>
      </c>
      <c r="C8" s="47">
        <f>IF(A8&gt;0,A8*100,0)</f>
        <v>0</v>
      </c>
      <c r="D8" s="17">
        <f>IF(A8=0,0,IF(G8&gt;0,G8*16,IF(H8&gt;0,H8*24,IF(AND(A8&gt;0,G8=0,H8=0),160,""))))</f>
        <v>0</v>
      </c>
      <c r="E8" s="50">
        <f>B8+C8+D8</f>
        <v>0</v>
      </c>
      <c r="F8" s="17">
        <f>IF(A8&gt;0,A8*300,0)</f>
        <v>0</v>
      </c>
      <c r="G8" s="13"/>
      <c r="H8" s="13"/>
      <c r="I8" s="17">
        <f>IF(A8=0,0,IF(G8&gt;0,G8*24,IF(H8&gt;0,H8*36,IF(AND(A8&gt;0,G8=0,H8=0),240,""))))</f>
        <v>0</v>
      </c>
      <c r="J8" s="42">
        <f>E8+F8+I8</f>
        <v>0</v>
      </c>
    </row>
    <row r="22" spans="1:10" x14ac:dyDescent="0.25">
      <c r="A22" s="24"/>
      <c r="B22" s="24"/>
      <c r="C22" s="24"/>
      <c r="D22" t="s">
        <v>24</v>
      </c>
      <c r="F22" s="8"/>
      <c r="G22" s="8"/>
      <c r="H22" s="8"/>
    </row>
    <row r="24" spans="1:10" ht="30" x14ac:dyDescent="0.25">
      <c r="A24" s="33" t="s">
        <v>51</v>
      </c>
      <c r="B24" s="19" t="s">
        <v>103</v>
      </c>
      <c r="C24" s="43" t="s">
        <v>98</v>
      </c>
      <c r="D24" s="27" t="s">
        <v>99</v>
      </c>
      <c r="E24" s="60" t="s">
        <v>57</v>
      </c>
      <c r="F24" s="19" t="s">
        <v>28</v>
      </c>
      <c r="G24" s="43" t="s">
        <v>111</v>
      </c>
      <c r="H24" s="43" t="s">
        <v>112</v>
      </c>
      <c r="I24" s="16" t="s">
        <v>5</v>
      </c>
      <c r="J24" s="27" t="s">
        <v>9</v>
      </c>
    </row>
    <row r="25" spans="1:10" x14ac:dyDescent="0.25">
      <c r="A25" s="13"/>
      <c r="B25" s="17">
        <f>IF(A25&gt;0,A25*200,0)</f>
        <v>0</v>
      </c>
      <c r="C25" s="47">
        <f>IF(A25&gt;0,A25*100,0)</f>
        <v>0</v>
      </c>
      <c r="D25" s="17">
        <f>IF(A25=0,0,IF(G25&gt;0,G25*16,IF(H25&gt;0,H25*24,IF(AND(A25&gt;0,G25=0,H25=0),160,""))))</f>
        <v>0</v>
      </c>
      <c r="E25" s="50">
        <f>B25+C25+D25</f>
        <v>0</v>
      </c>
      <c r="F25" s="47">
        <f>IF(A25&gt;0,A25*300,0)</f>
        <v>0</v>
      </c>
      <c r="G25" s="39"/>
      <c r="H25" s="39"/>
      <c r="I25" s="50">
        <f>IF(A25=0,0,IF(G25&gt;0,G25*24,IF(H25&gt;0,H25*36,IF(AND(A25&gt;0,G25=0,H25=0),240,""))))</f>
        <v>0</v>
      </c>
      <c r="J25" s="42">
        <f>E25+F25+I25</f>
        <v>0</v>
      </c>
    </row>
    <row r="69" spans="1:4" ht="15.75" x14ac:dyDescent="0.3">
      <c r="D69" s="5" t="s">
        <v>23</v>
      </c>
    </row>
    <row r="71" spans="1:4" ht="47.25" x14ac:dyDescent="0.25">
      <c r="A71" s="9" t="s">
        <v>21</v>
      </c>
      <c r="B71" s="9" t="s">
        <v>0</v>
      </c>
      <c r="C71" s="9" t="s">
        <v>3</v>
      </c>
      <c r="D71" s="9" t="s">
        <v>7</v>
      </c>
    </row>
    <row r="72" spans="1:4" x14ac:dyDescent="0.25">
      <c r="A72" s="10"/>
      <c r="B72" s="10">
        <f>200+160</f>
        <v>360</v>
      </c>
      <c r="C72" s="10">
        <f>0+300</f>
        <v>300</v>
      </c>
      <c r="D72" s="10">
        <v>300</v>
      </c>
    </row>
    <row r="73" spans="1:4" x14ac:dyDescent="0.25">
      <c r="A73" s="10"/>
      <c r="B73" s="10">
        <f t="shared" ref="B73:B79" si="0">200+160</f>
        <v>360</v>
      </c>
      <c r="C73" s="10">
        <f t="shared" ref="C73:C79" si="1">0+300</f>
        <v>300</v>
      </c>
      <c r="D73" s="10"/>
    </row>
    <row r="74" spans="1:4" x14ac:dyDescent="0.25">
      <c r="A74" s="10"/>
      <c r="B74" s="10">
        <f t="shared" si="0"/>
        <v>360</v>
      </c>
      <c r="C74" s="10">
        <f t="shared" si="1"/>
        <v>300</v>
      </c>
      <c r="D74" s="10"/>
    </row>
    <row r="75" spans="1:4" x14ac:dyDescent="0.25">
      <c r="A75" s="11"/>
      <c r="B75" s="10">
        <f t="shared" si="0"/>
        <v>360</v>
      </c>
      <c r="C75" s="10">
        <f t="shared" si="1"/>
        <v>300</v>
      </c>
      <c r="D75" s="11"/>
    </row>
    <row r="76" spans="1:4" x14ac:dyDescent="0.25">
      <c r="A76" s="11"/>
      <c r="B76" s="10">
        <f t="shared" si="0"/>
        <v>360</v>
      </c>
      <c r="C76" s="10">
        <f t="shared" si="1"/>
        <v>300</v>
      </c>
      <c r="D76" s="11"/>
    </row>
    <row r="77" spans="1:4" x14ac:dyDescent="0.25">
      <c r="A77" s="11"/>
      <c r="B77" s="10">
        <f t="shared" si="0"/>
        <v>360</v>
      </c>
      <c r="C77" s="10">
        <f t="shared" si="1"/>
        <v>300</v>
      </c>
      <c r="D77" s="11"/>
    </row>
    <row r="78" spans="1:4" x14ac:dyDescent="0.25">
      <c r="A78" s="11"/>
      <c r="B78" s="10">
        <f t="shared" si="0"/>
        <v>360</v>
      </c>
      <c r="C78" s="10">
        <f t="shared" si="1"/>
        <v>300</v>
      </c>
      <c r="D78" s="11"/>
    </row>
    <row r="79" spans="1:4" x14ac:dyDescent="0.25">
      <c r="A79" s="11"/>
      <c r="B79" s="10">
        <f t="shared" si="0"/>
        <v>360</v>
      </c>
      <c r="C79" s="10">
        <f t="shared" si="1"/>
        <v>300</v>
      </c>
      <c r="D79" s="11"/>
    </row>
    <row r="80" spans="1:4" x14ac:dyDescent="0.25">
      <c r="A80" s="12" t="s">
        <v>9</v>
      </c>
      <c r="B80" s="12">
        <f>SUM(B72:B79)</f>
        <v>2880</v>
      </c>
      <c r="C80" s="12">
        <f>SUM(C72:C79)</f>
        <v>2400</v>
      </c>
      <c r="D80" s="12">
        <f>SUM(D72:D79)</f>
        <v>300</v>
      </c>
    </row>
    <row r="82" spans="1:4" ht="15.75" x14ac:dyDescent="0.3">
      <c r="D82" s="5" t="s">
        <v>24</v>
      </c>
    </row>
    <row r="84" spans="1:4" ht="47.25" x14ac:dyDescent="0.25">
      <c r="A84" s="9" t="s">
        <v>21</v>
      </c>
      <c r="B84" s="9" t="s">
        <v>0</v>
      </c>
      <c r="C84" s="9" t="s">
        <v>3</v>
      </c>
      <c r="D84" s="9" t="s">
        <v>7</v>
      </c>
    </row>
    <row r="85" spans="1:4" x14ac:dyDescent="0.25">
      <c r="A85" s="10"/>
      <c r="B85" s="10">
        <f>300+160</f>
        <v>460</v>
      </c>
      <c r="C85" s="10">
        <f>0+300</f>
        <v>300</v>
      </c>
      <c r="D85" s="10">
        <v>300</v>
      </c>
    </row>
    <row r="86" spans="1:4" x14ac:dyDescent="0.25">
      <c r="A86" s="10"/>
      <c r="B86" s="10">
        <f t="shared" ref="B86:B92" si="2">300+160</f>
        <v>460</v>
      </c>
      <c r="C86" s="10">
        <f t="shared" ref="C86:C92" si="3">0+300</f>
        <v>300</v>
      </c>
      <c r="D86" s="10"/>
    </row>
    <row r="87" spans="1:4" x14ac:dyDescent="0.25">
      <c r="A87" s="10"/>
      <c r="B87" s="10">
        <f t="shared" si="2"/>
        <v>460</v>
      </c>
      <c r="C87" s="10">
        <f t="shared" si="3"/>
        <v>300</v>
      </c>
      <c r="D87" s="10"/>
    </row>
    <row r="88" spans="1:4" x14ac:dyDescent="0.25">
      <c r="A88" s="11"/>
      <c r="B88" s="10">
        <f t="shared" si="2"/>
        <v>460</v>
      </c>
      <c r="C88" s="10">
        <f t="shared" si="3"/>
        <v>300</v>
      </c>
      <c r="D88" s="11"/>
    </row>
    <row r="89" spans="1:4" x14ac:dyDescent="0.25">
      <c r="A89" s="11"/>
      <c r="B89" s="10">
        <f t="shared" si="2"/>
        <v>460</v>
      </c>
      <c r="C89" s="10">
        <f t="shared" si="3"/>
        <v>300</v>
      </c>
      <c r="D89" s="11"/>
    </row>
    <row r="90" spans="1:4" x14ac:dyDescent="0.25">
      <c r="A90" s="11"/>
      <c r="B90" s="10">
        <f t="shared" si="2"/>
        <v>460</v>
      </c>
      <c r="C90" s="10">
        <f t="shared" si="3"/>
        <v>300</v>
      </c>
      <c r="D90" s="11"/>
    </row>
    <row r="91" spans="1:4" x14ac:dyDescent="0.25">
      <c r="A91" s="11"/>
      <c r="B91" s="10">
        <f t="shared" si="2"/>
        <v>460</v>
      </c>
      <c r="C91" s="10">
        <f t="shared" si="3"/>
        <v>300</v>
      </c>
      <c r="D91" s="11"/>
    </row>
    <row r="92" spans="1:4" x14ac:dyDescent="0.25">
      <c r="A92" s="11"/>
      <c r="B92" s="10">
        <f t="shared" si="2"/>
        <v>460</v>
      </c>
      <c r="C92" s="10">
        <f t="shared" si="3"/>
        <v>300</v>
      </c>
      <c r="D92" s="11"/>
    </row>
    <row r="93" spans="1:4" x14ac:dyDescent="0.25">
      <c r="A93" s="12" t="s">
        <v>9</v>
      </c>
      <c r="B93" s="12">
        <f>SUM(B85:B92)</f>
        <v>3680</v>
      </c>
      <c r="C93" s="12">
        <f>SUM(C85:C92)</f>
        <v>2400</v>
      </c>
      <c r="D93" s="12">
        <f>SUM(D85:D92)</f>
        <v>300</v>
      </c>
    </row>
  </sheetData>
  <sheetProtection password="ECC9" sheet="1" objects="1" scenarios="1"/>
  <protectedRanges>
    <protectedRange sqref="G25:H25 A25" name="Range1"/>
  </protectedRanges>
  <customSheetViews>
    <customSheetView guid="{48C6D699-AA41-40C0-BE99-DA01C8754657}" scale="90">
      <selection activeCell="C25" sqref="C25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="90" zoomScaleNormal="90" workbookViewId="0">
      <selection activeCell="A6" sqref="A6"/>
    </sheetView>
  </sheetViews>
  <sheetFormatPr defaultRowHeight="15" x14ac:dyDescent="0.25"/>
  <cols>
    <col min="1" max="1" width="25.85546875" style="2" customWidth="1"/>
    <col min="2" max="2" width="17.85546875" style="2" customWidth="1"/>
    <col min="3" max="3" width="20.85546875" style="2" customWidth="1"/>
    <col min="4" max="4" width="23.42578125" style="2" customWidth="1"/>
    <col min="5" max="5" width="22.28515625" style="2" customWidth="1"/>
    <col min="6" max="6" width="12.28515625" style="2" customWidth="1"/>
    <col min="7" max="16384" width="9.140625" style="2"/>
  </cols>
  <sheetData>
    <row r="1" spans="1:6" x14ac:dyDescent="0.25">
      <c r="A1" s="96" t="s">
        <v>102</v>
      </c>
    </row>
    <row r="2" spans="1:6" x14ac:dyDescent="0.25">
      <c r="A2" s="96" t="s">
        <v>52</v>
      </c>
    </row>
    <row r="3" spans="1:6" x14ac:dyDescent="0.25">
      <c r="A3" s="24"/>
      <c r="B3" s="24"/>
      <c r="C3" s="24" t="s">
        <v>35</v>
      </c>
    </row>
    <row r="5" spans="1:6" x14ac:dyDescent="0.25">
      <c r="A5" s="35" t="s">
        <v>51</v>
      </c>
      <c r="B5" s="36" t="s">
        <v>106</v>
      </c>
      <c r="C5" s="36" t="s">
        <v>2</v>
      </c>
      <c r="D5" s="36" t="s">
        <v>50</v>
      </c>
      <c r="E5" s="37" t="s">
        <v>5</v>
      </c>
      <c r="F5" s="38" t="s">
        <v>9</v>
      </c>
    </row>
    <row r="6" spans="1:6" x14ac:dyDescent="0.25">
      <c r="A6" s="39"/>
      <c r="B6" s="17">
        <f>IF(A6&gt;0,96*A6,0)</f>
        <v>0</v>
      </c>
      <c r="C6" s="17">
        <f>IF(A6&gt;0,3*A6,0)</f>
        <v>0</v>
      </c>
      <c r="D6" s="17">
        <f>IF(A6&gt;0,A6*5,0)</f>
        <v>0</v>
      </c>
      <c r="E6" s="17">
        <f>IF(A6&gt;0,144*A6,0)</f>
        <v>0</v>
      </c>
      <c r="F6" s="42">
        <f>B6+C6+D6+E6</f>
        <v>0</v>
      </c>
    </row>
    <row r="7" spans="1:6" x14ac:dyDescent="0.25">
      <c r="A7" s="24"/>
      <c r="B7" s="24"/>
      <c r="C7" s="24"/>
      <c r="D7" s="24"/>
      <c r="E7" s="24"/>
      <c r="F7" s="24"/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24"/>
      <c r="B11" s="24"/>
      <c r="C11" s="24"/>
      <c r="D11" s="24"/>
      <c r="E11" s="24"/>
      <c r="F11" s="24"/>
    </row>
    <row r="12" spans="1:6" x14ac:dyDescent="0.25">
      <c r="A12" s="24"/>
      <c r="B12" s="24"/>
      <c r="C12" s="24"/>
      <c r="D12" s="24"/>
      <c r="E12" s="24"/>
      <c r="F12" s="24"/>
    </row>
    <row r="13" spans="1:6" x14ac:dyDescent="0.25">
      <c r="A13" s="24"/>
      <c r="B13" s="24"/>
      <c r="C13" s="24"/>
      <c r="D13" s="24"/>
      <c r="E13" s="24"/>
      <c r="F13" s="24"/>
    </row>
    <row r="14" spans="1:6" x14ac:dyDescent="0.25">
      <c r="A14" s="24"/>
      <c r="B14" s="24"/>
      <c r="C14" s="24"/>
      <c r="D14" s="24"/>
      <c r="E14" s="24"/>
      <c r="F14" s="24"/>
    </row>
    <row r="15" spans="1:6" x14ac:dyDescent="0.25">
      <c r="A15" s="24"/>
      <c r="B15" s="24"/>
      <c r="C15" s="24"/>
      <c r="D15" s="24"/>
      <c r="E15" s="24"/>
      <c r="F15" s="24"/>
    </row>
    <row r="16" spans="1:6" x14ac:dyDescent="0.25">
      <c r="A16" s="24"/>
      <c r="B16" s="24"/>
      <c r="C16" s="24"/>
      <c r="D16" s="24"/>
      <c r="E16" s="24"/>
      <c r="F16" s="24"/>
    </row>
    <row r="17" spans="1:6" x14ac:dyDescent="0.25">
      <c r="A17" s="24"/>
      <c r="B17" s="24"/>
      <c r="C17" s="24"/>
      <c r="D17" s="24"/>
      <c r="E17" s="24"/>
      <c r="F17" s="24"/>
    </row>
    <row r="18" spans="1:6" x14ac:dyDescent="0.25">
      <c r="A18" s="24"/>
      <c r="B18" s="24"/>
      <c r="C18" s="24"/>
      <c r="D18" s="24"/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  <row r="20" spans="1:6" x14ac:dyDescent="0.25">
      <c r="A20" s="24"/>
      <c r="B20" s="24"/>
      <c r="C20" s="24"/>
      <c r="D20" s="24"/>
      <c r="E20" s="24"/>
      <c r="F20" s="24"/>
    </row>
    <row r="21" spans="1:6" x14ac:dyDescent="0.25">
      <c r="A21" s="24"/>
      <c r="B21" s="24"/>
      <c r="C21" s="24"/>
      <c r="D21" s="24"/>
      <c r="E21" s="24"/>
      <c r="F21" s="24"/>
    </row>
    <row r="22" spans="1:6" x14ac:dyDescent="0.25">
      <c r="A22" s="24"/>
      <c r="B22" s="24"/>
      <c r="C22" s="24"/>
      <c r="D22" s="24"/>
      <c r="E22" s="24"/>
      <c r="F22" s="24"/>
    </row>
    <row r="23" spans="1:6" x14ac:dyDescent="0.25">
      <c r="A23" s="24"/>
      <c r="B23" s="24"/>
      <c r="C23" s="24"/>
      <c r="D23" s="24"/>
      <c r="E23" s="24"/>
      <c r="F23" s="24"/>
    </row>
    <row r="24" spans="1:6" x14ac:dyDescent="0.25">
      <c r="A24" s="24"/>
      <c r="B24" s="24"/>
      <c r="C24" s="24"/>
      <c r="D24" s="24"/>
      <c r="E24" s="24"/>
      <c r="F24" s="24"/>
    </row>
    <row r="25" spans="1:6" x14ac:dyDescent="0.25">
      <c r="A25" s="24"/>
      <c r="B25" s="24"/>
      <c r="C25" s="24"/>
      <c r="D25" s="24"/>
      <c r="E25" s="24"/>
      <c r="F25" s="24"/>
    </row>
    <row r="26" spans="1:6" x14ac:dyDescent="0.25">
      <c r="A26" s="24"/>
      <c r="B26" s="24"/>
      <c r="C26" s="24"/>
      <c r="D26" s="24"/>
      <c r="E26" s="24"/>
      <c r="F26" s="24"/>
    </row>
    <row r="27" spans="1:6" x14ac:dyDescent="0.25">
      <c r="A27" s="24"/>
      <c r="B27" s="24"/>
      <c r="C27" s="24"/>
      <c r="D27" s="24"/>
      <c r="E27" s="24"/>
      <c r="F27" s="24"/>
    </row>
    <row r="28" spans="1:6" x14ac:dyDescent="0.25">
      <c r="A28" s="24"/>
      <c r="B28" s="24"/>
      <c r="C28" s="24"/>
      <c r="D28" s="24"/>
      <c r="E28" s="24"/>
      <c r="F28" s="24"/>
    </row>
    <row r="29" spans="1:6" x14ac:dyDescent="0.25">
      <c r="A29" s="24"/>
      <c r="B29" s="24"/>
      <c r="C29" s="24"/>
      <c r="D29" s="24"/>
      <c r="E29" s="24"/>
      <c r="F29" s="24"/>
    </row>
    <row r="30" spans="1:6" x14ac:dyDescent="0.25">
      <c r="A30" s="24"/>
      <c r="B30" s="24"/>
      <c r="C30" s="24"/>
      <c r="D30" s="24"/>
      <c r="E30" s="24"/>
      <c r="F30" s="24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4"/>
    </row>
    <row r="35" spans="1:6" x14ac:dyDescent="0.25">
      <c r="A35" s="24"/>
      <c r="B35" s="24"/>
      <c r="C35" s="24"/>
      <c r="D35" s="24"/>
      <c r="E35" s="24"/>
      <c r="F35" s="24"/>
    </row>
    <row r="36" spans="1:6" x14ac:dyDescent="0.25">
      <c r="A36" s="24"/>
      <c r="B36" s="24"/>
      <c r="C36" s="24"/>
      <c r="D36" s="24"/>
      <c r="E36" s="24"/>
      <c r="F36" s="24"/>
    </row>
    <row r="37" spans="1:6" x14ac:dyDescent="0.25">
      <c r="A37" s="24"/>
      <c r="B37" s="24"/>
      <c r="C37" s="24"/>
      <c r="D37" s="24"/>
      <c r="E37" s="24"/>
      <c r="F37" s="24"/>
    </row>
    <row r="38" spans="1:6" x14ac:dyDescent="0.25">
      <c r="A38" s="24"/>
      <c r="B38" s="24"/>
      <c r="C38" s="24"/>
      <c r="D38" s="24"/>
      <c r="E38" s="24"/>
      <c r="F38" s="24"/>
    </row>
    <row r="39" spans="1:6" x14ac:dyDescent="0.25">
      <c r="A39" s="24"/>
      <c r="B39" s="24"/>
      <c r="C39" s="24"/>
      <c r="D39" s="24"/>
      <c r="E39" s="24"/>
      <c r="F39" s="24"/>
    </row>
    <row r="40" spans="1:6" x14ac:dyDescent="0.25">
      <c r="A40" s="24"/>
      <c r="B40" s="24"/>
      <c r="C40" s="24"/>
      <c r="D40" s="24"/>
      <c r="E40" s="24"/>
      <c r="F40" s="24"/>
    </row>
    <row r="41" spans="1:6" x14ac:dyDescent="0.25">
      <c r="A41" s="24"/>
      <c r="B41" s="24"/>
      <c r="C41" s="24"/>
      <c r="D41" s="24"/>
      <c r="E41" s="24"/>
      <c r="F41" s="24"/>
    </row>
    <row r="42" spans="1:6" x14ac:dyDescent="0.25">
      <c r="A42" s="24"/>
      <c r="B42" s="24"/>
      <c r="C42" s="24"/>
      <c r="D42" s="24"/>
      <c r="E42" s="24"/>
      <c r="F42" s="24"/>
    </row>
    <row r="43" spans="1:6" x14ac:dyDescent="0.25">
      <c r="A43" s="24"/>
      <c r="B43" s="24"/>
      <c r="C43" s="24"/>
      <c r="D43" s="24"/>
      <c r="E43" s="24"/>
      <c r="F43" s="24"/>
    </row>
    <row r="44" spans="1:6" x14ac:dyDescent="0.25">
      <c r="A44" s="24"/>
      <c r="B44" s="24"/>
      <c r="C44" s="24"/>
      <c r="D44" s="24"/>
      <c r="E44" s="24"/>
      <c r="F44" s="24"/>
    </row>
    <row r="45" spans="1:6" x14ac:dyDescent="0.25">
      <c r="A45" s="24"/>
      <c r="B45" s="24"/>
      <c r="C45" s="24"/>
      <c r="D45" s="24"/>
      <c r="E45" s="24"/>
      <c r="F45" s="24"/>
    </row>
    <row r="46" spans="1:6" x14ac:dyDescent="0.25">
      <c r="A46" s="24"/>
      <c r="B46" s="24"/>
      <c r="C46" s="24"/>
      <c r="D46" s="24"/>
      <c r="E46" s="24"/>
      <c r="F46" s="24"/>
    </row>
    <row r="47" spans="1:6" x14ac:dyDescent="0.25">
      <c r="A47" s="24"/>
      <c r="B47" s="24"/>
      <c r="C47" s="24"/>
      <c r="D47" s="24"/>
      <c r="E47" s="24"/>
      <c r="F47" s="24"/>
    </row>
    <row r="48" spans="1:6" x14ac:dyDescent="0.25">
      <c r="A48" s="24"/>
      <c r="B48" s="24"/>
      <c r="C48" s="24"/>
      <c r="D48" s="24"/>
      <c r="E48" s="24"/>
      <c r="F48" s="24"/>
    </row>
    <row r="49" spans="1:6" x14ac:dyDescent="0.25">
      <c r="A49" s="24"/>
      <c r="B49" s="24"/>
      <c r="C49" s="24"/>
      <c r="D49" s="24"/>
      <c r="E49" s="24"/>
      <c r="F49" s="24"/>
    </row>
    <row r="50" spans="1:6" x14ac:dyDescent="0.25">
      <c r="A50" s="24"/>
      <c r="B50" s="24"/>
      <c r="C50" s="24"/>
      <c r="D50" s="24"/>
      <c r="E50" s="24"/>
      <c r="F50" s="24"/>
    </row>
    <row r="51" spans="1:6" x14ac:dyDescent="0.25">
      <c r="A51" s="24"/>
      <c r="B51" s="24"/>
      <c r="C51" s="24"/>
      <c r="D51" s="24"/>
      <c r="E51" s="24"/>
      <c r="F51" s="24"/>
    </row>
    <row r="52" spans="1:6" x14ac:dyDescent="0.25">
      <c r="A52" s="24"/>
      <c r="B52" s="24"/>
      <c r="C52" s="24"/>
      <c r="D52" s="24"/>
      <c r="E52" s="24"/>
      <c r="F52" s="24"/>
    </row>
    <row r="53" spans="1:6" x14ac:dyDescent="0.25">
      <c r="A53" s="24"/>
      <c r="B53" s="24"/>
      <c r="C53" s="24"/>
      <c r="D53" s="24"/>
      <c r="E53" s="24"/>
      <c r="F53" s="24"/>
    </row>
    <row r="54" spans="1:6" x14ac:dyDescent="0.25">
      <c r="A54" s="24"/>
      <c r="B54" s="24"/>
      <c r="C54" s="24"/>
      <c r="D54" s="24"/>
      <c r="E54" s="24"/>
      <c r="F54" s="24"/>
    </row>
    <row r="55" spans="1:6" x14ac:dyDescent="0.25">
      <c r="A55" s="24"/>
      <c r="B55" s="24"/>
      <c r="C55" s="24"/>
      <c r="D55" s="24"/>
      <c r="E55" s="24"/>
      <c r="F55" s="24"/>
    </row>
    <row r="56" spans="1:6" x14ac:dyDescent="0.25">
      <c r="A56" s="24"/>
      <c r="B56" s="24"/>
      <c r="C56" s="24"/>
      <c r="D56" s="24"/>
      <c r="E56" s="24"/>
      <c r="F56" s="24"/>
    </row>
    <row r="57" spans="1:6" x14ac:dyDescent="0.25">
      <c r="A57" s="24"/>
      <c r="B57" s="24"/>
      <c r="C57" s="24"/>
      <c r="D57" s="24"/>
      <c r="E57" s="24"/>
      <c r="F57" s="24"/>
    </row>
    <row r="58" spans="1:6" x14ac:dyDescent="0.25">
      <c r="A58" s="24"/>
      <c r="B58" s="24"/>
      <c r="C58" s="24"/>
      <c r="D58" s="24"/>
      <c r="E58" s="24"/>
      <c r="F58" s="24"/>
    </row>
    <row r="59" spans="1:6" x14ac:dyDescent="0.25">
      <c r="A59" s="24"/>
      <c r="B59" s="24"/>
      <c r="C59" s="24"/>
      <c r="D59" s="24"/>
      <c r="E59" s="24"/>
      <c r="F59" s="24"/>
    </row>
    <row r="60" spans="1:6" x14ac:dyDescent="0.25">
      <c r="A60" s="24"/>
      <c r="B60" s="24"/>
      <c r="C60" s="24"/>
      <c r="D60" s="24"/>
      <c r="E60" s="24"/>
      <c r="F60" s="24"/>
    </row>
    <row r="61" spans="1:6" x14ac:dyDescent="0.25">
      <c r="A61" s="24"/>
      <c r="B61" s="24"/>
      <c r="C61" s="24"/>
      <c r="D61" s="24"/>
      <c r="E61" s="24"/>
      <c r="F61" s="24"/>
    </row>
    <row r="62" spans="1:6" x14ac:dyDescent="0.25">
      <c r="A62" s="24"/>
      <c r="B62" s="24"/>
      <c r="C62" s="24"/>
      <c r="D62" s="24"/>
      <c r="E62" s="24"/>
      <c r="F62" s="24"/>
    </row>
    <row r="63" spans="1:6" x14ac:dyDescent="0.25">
      <c r="A63" s="24"/>
      <c r="B63" s="24"/>
      <c r="C63" s="24"/>
      <c r="D63" s="24"/>
      <c r="E63" s="24"/>
      <c r="F63" s="24"/>
    </row>
    <row r="64" spans="1:6" x14ac:dyDescent="0.25">
      <c r="A64" s="24"/>
      <c r="B64" s="24"/>
      <c r="C64" s="24"/>
      <c r="D64" s="24"/>
      <c r="E64" s="24"/>
      <c r="F64" s="24"/>
    </row>
    <row r="65" spans="1:6" x14ac:dyDescent="0.25">
      <c r="A65" s="24"/>
      <c r="B65" s="24"/>
      <c r="C65" s="24"/>
      <c r="D65" s="24"/>
      <c r="E65" s="24"/>
      <c r="F65" s="24"/>
    </row>
    <row r="66" spans="1:6" x14ac:dyDescent="0.25">
      <c r="A66" s="24"/>
      <c r="B66" s="24"/>
      <c r="C66" s="24"/>
      <c r="D66" s="24"/>
      <c r="E66" s="24"/>
      <c r="F66" s="24"/>
    </row>
    <row r="67" spans="1:6" x14ac:dyDescent="0.25">
      <c r="A67" s="24"/>
      <c r="B67" s="24"/>
      <c r="C67" s="24"/>
      <c r="D67" s="24"/>
      <c r="E67" s="24"/>
      <c r="F67" s="24"/>
    </row>
  </sheetData>
  <sheetProtection password="ECC9" sheet="1" objects="1" scenarios="1"/>
  <protectedRanges>
    <protectedRange sqref="A6" name="Range1"/>
  </protectedRanges>
  <customSheetViews>
    <customSheetView guid="{48C6D699-AA41-40C0-BE99-DA01C8754657}" scale="90">
      <selection activeCell="B6" sqref="B6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opLeftCell="A19" workbookViewId="0">
      <selection activeCell="S25" sqref="S25"/>
    </sheetView>
  </sheetViews>
  <sheetFormatPr defaultRowHeight="15" x14ac:dyDescent="0.25"/>
  <cols>
    <col min="1" max="1" width="11" bestFit="1" customWidth="1"/>
    <col min="4" max="4" width="9" style="2" customWidth="1"/>
    <col min="5" max="5" width="10.7109375" customWidth="1"/>
    <col min="6" max="6" width="10.85546875" customWidth="1"/>
    <col min="8" max="8" width="10.140625" customWidth="1"/>
    <col min="9" max="9" width="10.42578125" customWidth="1"/>
    <col min="13" max="13" width="10.28515625" customWidth="1"/>
  </cols>
  <sheetData>
    <row r="2" spans="1:14" x14ac:dyDescent="0.25">
      <c r="A2" t="s">
        <v>52</v>
      </c>
    </row>
    <row r="3" spans="1:14" x14ac:dyDescent="0.25">
      <c r="E3" t="s">
        <v>88</v>
      </c>
    </row>
    <row r="5" spans="1:14" ht="60" x14ac:dyDescent="0.25">
      <c r="A5" s="33" t="s">
        <v>13</v>
      </c>
      <c r="B5" s="19" t="s">
        <v>31</v>
      </c>
      <c r="C5" s="43" t="s">
        <v>98</v>
      </c>
      <c r="D5" s="27" t="s">
        <v>99</v>
      </c>
      <c r="E5" s="97" t="s">
        <v>57</v>
      </c>
      <c r="F5" s="19" t="s">
        <v>58</v>
      </c>
      <c r="G5" s="49" t="s">
        <v>3</v>
      </c>
      <c r="H5" s="20" t="s">
        <v>26</v>
      </c>
      <c r="I5" s="19" t="s">
        <v>8</v>
      </c>
      <c r="J5" s="19" t="s">
        <v>28</v>
      </c>
      <c r="K5" s="43" t="s">
        <v>111</v>
      </c>
      <c r="L5" s="43" t="s">
        <v>112</v>
      </c>
      <c r="M5" s="16" t="s">
        <v>5</v>
      </c>
      <c r="N5" s="27" t="s">
        <v>9</v>
      </c>
    </row>
    <row r="6" spans="1:14" x14ac:dyDescent="0.25">
      <c r="A6" s="13"/>
      <c r="B6" s="17">
        <f t="shared" ref="B6:B14" si="0">IF(A6=0,0,IF(A6&gt;0,MAX(MIN(A6*0.02,40000),100)))</f>
        <v>0</v>
      </c>
      <c r="C6" s="47">
        <f>IF(A6&gt;0,100,0)</f>
        <v>0</v>
      </c>
      <c r="D6" s="17">
        <f>IF(A6=0,0,IF(K6&gt;0,K6*16,IF(L6&gt;0,L6*24,IF(AND(A6&gt;0,K6=0,L6=0),160,""))))</f>
        <v>0</v>
      </c>
      <c r="E6" s="98">
        <f t="shared" ref="E6:E16" si="1">IF(B6&lt;=480,B6+C6,0)</f>
        <v>0</v>
      </c>
      <c r="F6" s="17">
        <f t="shared" ref="F6:F16" si="2">IF(B6&gt;480,B6+C6,0)</f>
        <v>0</v>
      </c>
      <c r="G6" s="50">
        <f t="shared" ref="G6:G16" si="3">IF(A6=0,0,IF(A6&gt;0,MAX(MIN(A6*0.015,100000),10000)))</f>
        <v>0</v>
      </c>
      <c r="H6" s="13"/>
      <c r="I6" s="17">
        <f t="shared" ref="I6:I16" si="4">G6-H6</f>
        <v>0</v>
      </c>
      <c r="J6" s="17">
        <f t="shared" ref="J6:J16" si="5">IF(A6&gt;0,300,0)</f>
        <v>0</v>
      </c>
      <c r="K6" s="13"/>
      <c r="L6" s="13"/>
      <c r="M6" s="17">
        <f>IF(A6=0,0,IF(K6&gt;0,K6*24,IF(L6&gt;0,L6*36,IF(AND(A6&gt;0,K6=0,L6=0),240,""))))</f>
        <v>0</v>
      </c>
      <c r="N6" s="17">
        <f>E6+F6+G6+J6+M6</f>
        <v>0</v>
      </c>
    </row>
    <row r="7" spans="1:14" x14ac:dyDescent="0.25">
      <c r="A7" s="13"/>
      <c r="B7" s="17">
        <f t="shared" si="0"/>
        <v>0</v>
      </c>
      <c r="C7" s="47">
        <f t="shared" ref="C7:C16" si="6">IF(A7&gt;0,100,0)</f>
        <v>0</v>
      </c>
      <c r="D7" s="17">
        <f t="shared" ref="D7:D16" si="7">IF(A7=0,0,IF(K7&gt;0,K7*16,IF(L7&gt;0,L7*24,IF(AND(A7&gt;0,K7=0,L7=0),160,""))))</f>
        <v>0</v>
      </c>
      <c r="E7" s="98">
        <f t="shared" si="1"/>
        <v>0</v>
      </c>
      <c r="F7" s="17">
        <f t="shared" si="2"/>
        <v>0</v>
      </c>
      <c r="G7" s="50">
        <f t="shared" si="3"/>
        <v>0</v>
      </c>
      <c r="H7" s="13"/>
      <c r="I7" s="17">
        <f t="shared" si="4"/>
        <v>0</v>
      </c>
      <c r="J7" s="17">
        <f t="shared" si="5"/>
        <v>0</v>
      </c>
      <c r="K7" s="13"/>
      <c r="L7" s="13"/>
      <c r="M7" s="17">
        <f t="shared" ref="M7:M15" si="8">IF(A7=0,0,IF(K7&gt;0,K7*24,IF(L7&gt;0,L7*36,IF(AND(A7&gt;0,K7=0,L7=0),240,""))))</f>
        <v>0</v>
      </c>
      <c r="N7" s="17">
        <f t="shared" ref="N7:N16" si="9">E7+F7+G7+J7+M7</f>
        <v>0</v>
      </c>
    </row>
    <row r="8" spans="1:14" x14ac:dyDescent="0.25">
      <c r="A8" s="13"/>
      <c r="B8" s="17">
        <f t="shared" si="0"/>
        <v>0</v>
      </c>
      <c r="C8" s="47">
        <f t="shared" si="6"/>
        <v>0</v>
      </c>
      <c r="D8" s="17">
        <f t="shared" si="7"/>
        <v>0</v>
      </c>
      <c r="E8" s="98">
        <f t="shared" si="1"/>
        <v>0</v>
      </c>
      <c r="F8" s="17">
        <f t="shared" si="2"/>
        <v>0</v>
      </c>
      <c r="G8" s="50">
        <f t="shared" si="3"/>
        <v>0</v>
      </c>
      <c r="H8" s="13"/>
      <c r="I8" s="17">
        <f t="shared" si="4"/>
        <v>0</v>
      </c>
      <c r="J8" s="17">
        <f t="shared" si="5"/>
        <v>0</v>
      </c>
      <c r="K8" s="13"/>
      <c r="L8" s="13"/>
      <c r="M8" s="17">
        <f t="shared" si="8"/>
        <v>0</v>
      </c>
      <c r="N8" s="17">
        <f t="shared" si="9"/>
        <v>0</v>
      </c>
    </row>
    <row r="9" spans="1:14" x14ac:dyDescent="0.25">
      <c r="A9" s="13"/>
      <c r="B9" s="17">
        <f t="shared" si="0"/>
        <v>0</v>
      </c>
      <c r="C9" s="47">
        <f t="shared" si="6"/>
        <v>0</v>
      </c>
      <c r="D9" s="17">
        <f t="shared" si="7"/>
        <v>0</v>
      </c>
      <c r="E9" s="98">
        <f t="shared" si="1"/>
        <v>0</v>
      </c>
      <c r="F9" s="17">
        <f t="shared" si="2"/>
        <v>0</v>
      </c>
      <c r="G9" s="50">
        <f t="shared" si="3"/>
        <v>0</v>
      </c>
      <c r="H9" s="13"/>
      <c r="I9" s="17">
        <f t="shared" si="4"/>
        <v>0</v>
      </c>
      <c r="J9" s="17">
        <f t="shared" si="5"/>
        <v>0</v>
      </c>
      <c r="K9" s="13"/>
      <c r="L9" s="13"/>
      <c r="M9" s="17">
        <f t="shared" si="8"/>
        <v>0</v>
      </c>
      <c r="N9" s="17">
        <f t="shared" si="9"/>
        <v>0</v>
      </c>
    </row>
    <row r="10" spans="1:14" x14ac:dyDescent="0.25">
      <c r="A10" s="13"/>
      <c r="B10" s="17">
        <f t="shared" si="0"/>
        <v>0</v>
      </c>
      <c r="C10" s="47">
        <f t="shared" si="6"/>
        <v>0</v>
      </c>
      <c r="D10" s="17">
        <f t="shared" si="7"/>
        <v>0</v>
      </c>
      <c r="E10" s="98">
        <f t="shared" si="1"/>
        <v>0</v>
      </c>
      <c r="F10" s="17">
        <f t="shared" si="2"/>
        <v>0</v>
      </c>
      <c r="G10" s="50">
        <f t="shared" si="3"/>
        <v>0</v>
      </c>
      <c r="H10" s="13"/>
      <c r="I10" s="17">
        <f t="shared" si="4"/>
        <v>0</v>
      </c>
      <c r="J10" s="17">
        <f t="shared" si="5"/>
        <v>0</v>
      </c>
      <c r="K10" s="13"/>
      <c r="L10" s="13"/>
      <c r="M10" s="17">
        <f t="shared" si="8"/>
        <v>0</v>
      </c>
      <c r="N10" s="17">
        <f t="shared" si="9"/>
        <v>0</v>
      </c>
    </row>
    <row r="11" spans="1:14" x14ac:dyDescent="0.25">
      <c r="A11" s="13"/>
      <c r="B11" s="17">
        <f t="shared" si="0"/>
        <v>0</v>
      </c>
      <c r="C11" s="47">
        <f t="shared" si="6"/>
        <v>0</v>
      </c>
      <c r="D11" s="17">
        <f t="shared" si="7"/>
        <v>0</v>
      </c>
      <c r="E11" s="98">
        <f t="shared" si="1"/>
        <v>0</v>
      </c>
      <c r="F11" s="17">
        <f t="shared" si="2"/>
        <v>0</v>
      </c>
      <c r="G11" s="50">
        <f t="shared" si="3"/>
        <v>0</v>
      </c>
      <c r="H11" s="13"/>
      <c r="I11" s="17">
        <f t="shared" si="4"/>
        <v>0</v>
      </c>
      <c r="J11" s="17">
        <f t="shared" si="5"/>
        <v>0</v>
      </c>
      <c r="K11" s="13"/>
      <c r="L11" s="13"/>
      <c r="M11" s="17">
        <f t="shared" si="8"/>
        <v>0</v>
      </c>
      <c r="N11" s="17">
        <f t="shared" si="9"/>
        <v>0</v>
      </c>
    </row>
    <row r="12" spans="1:14" x14ac:dyDescent="0.25">
      <c r="A12" s="13"/>
      <c r="B12" s="17">
        <f t="shared" si="0"/>
        <v>0</v>
      </c>
      <c r="C12" s="47">
        <f t="shared" si="6"/>
        <v>0</v>
      </c>
      <c r="D12" s="17">
        <f t="shared" si="7"/>
        <v>0</v>
      </c>
      <c r="E12" s="98">
        <f t="shared" si="1"/>
        <v>0</v>
      </c>
      <c r="F12" s="17">
        <f t="shared" si="2"/>
        <v>0</v>
      </c>
      <c r="G12" s="50">
        <f t="shared" si="3"/>
        <v>0</v>
      </c>
      <c r="H12" s="13"/>
      <c r="I12" s="17">
        <f t="shared" si="4"/>
        <v>0</v>
      </c>
      <c r="J12" s="17">
        <f t="shared" si="5"/>
        <v>0</v>
      </c>
      <c r="K12" s="13"/>
      <c r="L12" s="13"/>
      <c r="M12" s="17">
        <f t="shared" si="8"/>
        <v>0</v>
      </c>
      <c r="N12" s="17">
        <f t="shared" si="9"/>
        <v>0</v>
      </c>
    </row>
    <row r="13" spans="1:14" x14ac:dyDescent="0.25">
      <c r="A13" s="13"/>
      <c r="B13" s="17">
        <f t="shared" si="0"/>
        <v>0</v>
      </c>
      <c r="C13" s="47">
        <f t="shared" si="6"/>
        <v>0</v>
      </c>
      <c r="D13" s="17">
        <f t="shared" si="7"/>
        <v>0</v>
      </c>
      <c r="E13" s="98">
        <f t="shared" si="1"/>
        <v>0</v>
      </c>
      <c r="F13" s="17">
        <f t="shared" si="2"/>
        <v>0</v>
      </c>
      <c r="G13" s="50">
        <f t="shared" si="3"/>
        <v>0</v>
      </c>
      <c r="H13" s="13"/>
      <c r="I13" s="17">
        <f t="shared" si="4"/>
        <v>0</v>
      </c>
      <c r="J13" s="17">
        <f t="shared" si="5"/>
        <v>0</v>
      </c>
      <c r="K13" s="13"/>
      <c r="L13" s="13"/>
      <c r="M13" s="17">
        <f t="shared" si="8"/>
        <v>0</v>
      </c>
      <c r="N13" s="17">
        <f t="shared" si="9"/>
        <v>0</v>
      </c>
    </row>
    <row r="14" spans="1:14" x14ac:dyDescent="0.25">
      <c r="A14" s="13"/>
      <c r="B14" s="17">
        <f t="shared" si="0"/>
        <v>0</v>
      </c>
      <c r="C14" s="47">
        <f t="shared" si="6"/>
        <v>0</v>
      </c>
      <c r="D14" s="17">
        <f t="shared" si="7"/>
        <v>0</v>
      </c>
      <c r="E14" s="98">
        <f t="shared" si="1"/>
        <v>0</v>
      </c>
      <c r="F14" s="17">
        <f t="shared" si="2"/>
        <v>0</v>
      </c>
      <c r="G14" s="50">
        <f t="shared" si="3"/>
        <v>0</v>
      </c>
      <c r="H14" s="13"/>
      <c r="I14" s="17">
        <f t="shared" si="4"/>
        <v>0</v>
      </c>
      <c r="J14" s="17">
        <f t="shared" si="5"/>
        <v>0</v>
      </c>
      <c r="K14" s="13"/>
      <c r="L14" s="13"/>
      <c r="M14" s="17">
        <f t="shared" si="8"/>
        <v>0</v>
      </c>
      <c r="N14" s="17">
        <f t="shared" si="9"/>
        <v>0</v>
      </c>
    </row>
    <row r="15" spans="1:14" x14ac:dyDescent="0.25">
      <c r="A15" s="13"/>
      <c r="B15" s="17">
        <f>IF(A15=0,0,IF(A15&gt;0,MAX(MIN(A15*0.02,40000),100)))</f>
        <v>0</v>
      </c>
      <c r="C15" s="47">
        <f t="shared" si="6"/>
        <v>0</v>
      </c>
      <c r="D15" s="17">
        <f t="shared" si="7"/>
        <v>0</v>
      </c>
      <c r="E15" s="98">
        <f t="shared" si="1"/>
        <v>0</v>
      </c>
      <c r="F15" s="17">
        <f t="shared" si="2"/>
        <v>0</v>
      </c>
      <c r="G15" s="50">
        <f t="shared" si="3"/>
        <v>0</v>
      </c>
      <c r="H15" s="13"/>
      <c r="I15" s="17">
        <f t="shared" si="4"/>
        <v>0</v>
      </c>
      <c r="J15" s="17">
        <f t="shared" si="5"/>
        <v>0</v>
      </c>
      <c r="K15" s="13"/>
      <c r="L15" s="13"/>
      <c r="M15" s="17">
        <f t="shared" si="8"/>
        <v>0</v>
      </c>
      <c r="N15" s="17">
        <f t="shared" si="9"/>
        <v>0</v>
      </c>
    </row>
    <row r="16" spans="1:14" x14ac:dyDescent="0.25">
      <c r="A16" s="21"/>
      <c r="B16" s="17">
        <f>IF(A16=0,0,IF(A16&gt;0,MAX(MIN(A16*0.02,40000),100)))</f>
        <v>0</v>
      </c>
      <c r="C16" s="47">
        <f t="shared" si="6"/>
        <v>0</v>
      </c>
      <c r="D16" s="17">
        <f t="shared" si="7"/>
        <v>0</v>
      </c>
      <c r="E16" s="98">
        <f t="shared" si="1"/>
        <v>0</v>
      </c>
      <c r="F16" s="17">
        <f t="shared" si="2"/>
        <v>0</v>
      </c>
      <c r="G16" s="50">
        <f t="shared" si="3"/>
        <v>0</v>
      </c>
      <c r="H16" s="21"/>
      <c r="I16" s="17">
        <f t="shared" si="4"/>
        <v>0</v>
      </c>
      <c r="J16" s="17">
        <f t="shared" si="5"/>
        <v>0</v>
      </c>
      <c r="K16" s="13"/>
      <c r="L16" s="13"/>
      <c r="M16" s="17">
        <f>IF(A16=0,0,IF(K16&gt;0,K16*24,IF(L16&gt;0,L16*36,IF(AND(A16&gt;0,K16=0,L16=0),240,""))))</f>
        <v>0</v>
      </c>
      <c r="N16" s="17">
        <f t="shared" si="9"/>
        <v>0</v>
      </c>
    </row>
    <row r="17" spans="1:15" x14ac:dyDescent="0.25">
      <c r="A17" s="18" t="s">
        <v>9</v>
      </c>
      <c r="B17" s="42">
        <f t="shared" ref="B17:E17" si="10">SUM(B6:B16)</f>
        <v>0</v>
      </c>
      <c r="C17" s="53">
        <f t="shared" si="10"/>
        <v>0</v>
      </c>
      <c r="D17" s="53">
        <f t="shared" si="10"/>
        <v>0</v>
      </c>
      <c r="E17" s="53">
        <f t="shared" si="10"/>
        <v>0</v>
      </c>
      <c r="F17" s="42">
        <f t="shared" ref="F17:N17" si="11">SUM(F6:F16)</f>
        <v>0</v>
      </c>
      <c r="G17" s="56">
        <f t="shared" si="11"/>
        <v>0</v>
      </c>
      <c r="H17" s="42">
        <f t="shared" si="11"/>
        <v>0</v>
      </c>
      <c r="I17" s="42">
        <f t="shared" si="11"/>
        <v>0</v>
      </c>
      <c r="J17" s="42">
        <f t="shared" si="11"/>
        <v>0</v>
      </c>
      <c r="K17" s="133"/>
      <c r="L17" s="133"/>
      <c r="M17" s="42">
        <f t="shared" si="11"/>
        <v>0</v>
      </c>
      <c r="N17" s="42">
        <f t="shared" si="11"/>
        <v>0</v>
      </c>
    </row>
    <row r="18" spans="1:15" x14ac:dyDescent="0.25">
      <c r="O18" t="s">
        <v>17</v>
      </c>
    </row>
    <row r="20" spans="1:15" x14ac:dyDescent="0.25">
      <c r="E20" t="s">
        <v>89</v>
      </c>
    </row>
    <row r="22" spans="1:15" ht="60" x14ac:dyDescent="0.25">
      <c r="A22" s="33" t="s">
        <v>13</v>
      </c>
      <c r="B22" s="19" t="s">
        <v>98</v>
      </c>
      <c r="C22" s="19" t="s">
        <v>98</v>
      </c>
      <c r="D22" s="27" t="s">
        <v>99</v>
      </c>
      <c r="E22" s="43" t="s">
        <v>57</v>
      </c>
      <c r="F22" s="19" t="s">
        <v>58</v>
      </c>
      <c r="G22" s="49" t="s">
        <v>3</v>
      </c>
      <c r="H22" s="20" t="s">
        <v>26</v>
      </c>
      <c r="I22" s="19" t="s">
        <v>8</v>
      </c>
      <c r="J22" s="19" t="s">
        <v>28</v>
      </c>
      <c r="K22" s="43" t="s">
        <v>111</v>
      </c>
      <c r="L22" s="43" t="s">
        <v>112</v>
      </c>
      <c r="M22" s="16" t="s">
        <v>5</v>
      </c>
      <c r="N22" s="27" t="s">
        <v>9</v>
      </c>
    </row>
    <row r="23" spans="1:15" x14ac:dyDescent="0.25">
      <c r="A23" s="13"/>
      <c r="B23" s="17">
        <f>IF(A23&gt;0,100,0)</f>
        <v>0</v>
      </c>
      <c r="C23" s="47">
        <f>IF(A23&gt;0,100,0)</f>
        <v>0</v>
      </c>
      <c r="D23" s="136">
        <f>IF(A23=0,0,IF(K23&gt;0,K23*16,IF(L23&gt;0,L23*24,IF(AND(A23&gt;0,K23=0,L23=0),160,""))))</f>
        <v>0</v>
      </c>
      <c r="E23" s="98">
        <f>IF(B23&gt;0,B23+C23+D23,0)</f>
        <v>0</v>
      </c>
      <c r="F23" s="17">
        <f>IF(B23&gt;=0,0)</f>
        <v>0</v>
      </c>
      <c r="G23" s="50">
        <f t="shared" ref="G23:G33" si="12">IF(A23&gt;0,1500,0)</f>
        <v>0</v>
      </c>
      <c r="H23" s="13"/>
      <c r="I23" s="17">
        <f t="shared" ref="I23:I33" si="13">G23-H23</f>
        <v>0</v>
      </c>
      <c r="J23" s="17">
        <f t="shared" ref="J23:J33" si="14">IF(A23&gt;0,300,0)</f>
        <v>0</v>
      </c>
      <c r="K23" s="13"/>
      <c r="L23" s="13"/>
      <c r="M23" s="17">
        <f>IF(A23=0,0,IF(K23&gt;0,K23*24,IF(L23&gt;0,L23*36,IF(AND(A23&gt;0,K23=0,L23=0),240,""))))</f>
        <v>0</v>
      </c>
      <c r="N23" s="17">
        <f>E23+F23+G23+J23+M23</f>
        <v>0</v>
      </c>
    </row>
    <row r="24" spans="1:15" x14ac:dyDescent="0.25">
      <c r="A24" s="13"/>
      <c r="B24" s="17">
        <f t="shared" ref="B24:B33" si="15">IF(A24&gt;0,100,0)</f>
        <v>0</v>
      </c>
      <c r="C24" s="47">
        <f t="shared" ref="C24:C33" si="16">IF(A24&gt;0,100,0)</f>
        <v>0</v>
      </c>
      <c r="D24" s="136">
        <f t="shared" ref="D24:D33" si="17">IF(A24=0,0,IF(K24&gt;0,K24*16,IF(L24&gt;0,L24*24,IF(AND(A24&gt;0,K24=0,L24=0),160,""))))</f>
        <v>0</v>
      </c>
      <c r="E24" s="98">
        <f t="shared" ref="E24:E33" si="18">IF(B24&gt;0,B24+C24+D24,0)</f>
        <v>0</v>
      </c>
      <c r="F24" s="17">
        <f t="shared" ref="F24:F33" si="19">IF(B24&gt;=0,0)</f>
        <v>0</v>
      </c>
      <c r="G24" s="50">
        <f t="shared" si="12"/>
        <v>0</v>
      </c>
      <c r="H24" s="13"/>
      <c r="I24" s="17">
        <f t="shared" si="13"/>
        <v>0</v>
      </c>
      <c r="J24" s="17">
        <f t="shared" si="14"/>
        <v>0</v>
      </c>
      <c r="K24" s="13"/>
      <c r="L24" s="13"/>
      <c r="M24" s="17">
        <f t="shared" ref="M24:M33" si="20">IF(A24=0,0,IF(K24&gt;0,K24*24,IF(L24&gt;0,L24*36,IF(AND(A24&gt;0,K24=0,L24=0),240,""))))</f>
        <v>0</v>
      </c>
      <c r="N24" s="17">
        <f t="shared" ref="N24:N33" si="21">E24+F24+G24+J24+M24</f>
        <v>0</v>
      </c>
    </row>
    <row r="25" spans="1:15" x14ac:dyDescent="0.25">
      <c r="A25" s="13"/>
      <c r="B25" s="17">
        <f t="shared" si="15"/>
        <v>0</v>
      </c>
      <c r="C25" s="47">
        <f t="shared" si="16"/>
        <v>0</v>
      </c>
      <c r="D25" s="136">
        <f t="shared" si="17"/>
        <v>0</v>
      </c>
      <c r="E25" s="98">
        <f t="shared" si="18"/>
        <v>0</v>
      </c>
      <c r="F25" s="17">
        <f t="shared" si="19"/>
        <v>0</v>
      </c>
      <c r="G25" s="50">
        <f t="shared" si="12"/>
        <v>0</v>
      </c>
      <c r="H25" s="13"/>
      <c r="I25" s="17">
        <f t="shared" si="13"/>
        <v>0</v>
      </c>
      <c r="J25" s="17">
        <f t="shared" si="14"/>
        <v>0</v>
      </c>
      <c r="K25" s="13"/>
      <c r="L25" s="13"/>
      <c r="M25" s="17">
        <f t="shared" si="20"/>
        <v>0</v>
      </c>
      <c r="N25" s="17">
        <f t="shared" si="21"/>
        <v>0</v>
      </c>
    </row>
    <row r="26" spans="1:15" x14ac:dyDescent="0.25">
      <c r="A26" s="13"/>
      <c r="B26" s="17">
        <f t="shared" si="15"/>
        <v>0</v>
      </c>
      <c r="C26" s="47">
        <f t="shared" si="16"/>
        <v>0</v>
      </c>
      <c r="D26" s="136">
        <f t="shared" si="17"/>
        <v>0</v>
      </c>
      <c r="E26" s="98">
        <f t="shared" si="18"/>
        <v>0</v>
      </c>
      <c r="F26" s="17">
        <f t="shared" si="19"/>
        <v>0</v>
      </c>
      <c r="G26" s="50">
        <f t="shared" si="12"/>
        <v>0</v>
      </c>
      <c r="H26" s="13"/>
      <c r="I26" s="17">
        <f t="shared" si="13"/>
        <v>0</v>
      </c>
      <c r="J26" s="17">
        <f t="shared" si="14"/>
        <v>0</v>
      </c>
      <c r="K26" s="13"/>
      <c r="L26" s="13"/>
      <c r="M26" s="17">
        <f t="shared" si="20"/>
        <v>0</v>
      </c>
      <c r="N26" s="17">
        <f t="shared" si="21"/>
        <v>0</v>
      </c>
    </row>
    <row r="27" spans="1:15" x14ac:dyDescent="0.25">
      <c r="A27" s="13"/>
      <c r="B27" s="17">
        <f t="shared" si="15"/>
        <v>0</v>
      </c>
      <c r="C27" s="47">
        <f t="shared" si="16"/>
        <v>0</v>
      </c>
      <c r="D27" s="136">
        <f t="shared" si="17"/>
        <v>0</v>
      </c>
      <c r="E27" s="98">
        <f t="shared" si="18"/>
        <v>0</v>
      </c>
      <c r="F27" s="17">
        <f t="shared" si="19"/>
        <v>0</v>
      </c>
      <c r="G27" s="50">
        <f t="shared" si="12"/>
        <v>0</v>
      </c>
      <c r="H27" s="13"/>
      <c r="I27" s="17">
        <f t="shared" si="13"/>
        <v>0</v>
      </c>
      <c r="J27" s="17">
        <f t="shared" si="14"/>
        <v>0</v>
      </c>
      <c r="K27" s="13"/>
      <c r="L27" s="13"/>
      <c r="M27" s="17">
        <f t="shared" si="20"/>
        <v>0</v>
      </c>
      <c r="N27" s="17">
        <f t="shared" si="21"/>
        <v>0</v>
      </c>
    </row>
    <row r="28" spans="1:15" x14ac:dyDescent="0.25">
      <c r="A28" s="13"/>
      <c r="B28" s="17">
        <f t="shared" si="15"/>
        <v>0</v>
      </c>
      <c r="C28" s="47">
        <f t="shared" si="16"/>
        <v>0</v>
      </c>
      <c r="D28" s="136">
        <f t="shared" si="17"/>
        <v>0</v>
      </c>
      <c r="E28" s="98">
        <f t="shared" si="18"/>
        <v>0</v>
      </c>
      <c r="F28" s="17">
        <f t="shared" si="19"/>
        <v>0</v>
      </c>
      <c r="G28" s="50">
        <f t="shared" si="12"/>
        <v>0</v>
      </c>
      <c r="H28" s="13"/>
      <c r="I28" s="17">
        <f t="shared" si="13"/>
        <v>0</v>
      </c>
      <c r="J28" s="17">
        <f t="shared" si="14"/>
        <v>0</v>
      </c>
      <c r="K28" s="13"/>
      <c r="L28" s="13"/>
      <c r="M28" s="17">
        <f t="shared" si="20"/>
        <v>0</v>
      </c>
      <c r="N28" s="17">
        <f t="shared" si="21"/>
        <v>0</v>
      </c>
    </row>
    <row r="29" spans="1:15" x14ac:dyDescent="0.25">
      <c r="A29" s="13"/>
      <c r="B29" s="17">
        <f t="shared" si="15"/>
        <v>0</v>
      </c>
      <c r="C29" s="47">
        <f t="shared" si="16"/>
        <v>0</v>
      </c>
      <c r="D29" s="136">
        <f t="shared" si="17"/>
        <v>0</v>
      </c>
      <c r="E29" s="98">
        <f t="shared" si="18"/>
        <v>0</v>
      </c>
      <c r="F29" s="17">
        <f t="shared" si="19"/>
        <v>0</v>
      </c>
      <c r="G29" s="50">
        <f t="shared" si="12"/>
        <v>0</v>
      </c>
      <c r="H29" s="13"/>
      <c r="I29" s="17">
        <f t="shared" si="13"/>
        <v>0</v>
      </c>
      <c r="J29" s="17">
        <f t="shared" si="14"/>
        <v>0</v>
      </c>
      <c r="K29" s="13"/>
      <c r="L29" s="13"/>
      <c r="M29" s="17">
        <f t="shared" si="20"/>
        <v>0</v>
      </c>
      <c r="N29" s="17">
        <f t="shared" si="21"/>
        <v>0</v>
      </c>
    </row>
    <row r="30" spans="1:15" x14ac:dyDescent="0.25">
      <c r="A30" s="13"/>
      <c r="B30" s="17">
        <f t="shared" si="15"/>
        <v>0</v>
      </c>
      <c r="C30" s="47">
        <f t="shared" si="16"/>
        <v>0</v>
      </c>
      <c r="D30" s="136">
        <f t="shared" si="17"/>
        <v>0</v>
      </c>
      <c r="E30" s="98">
        <f t="shared" si="18"/>
        <v>0</v>
      </c>
      <c r="F30" s="17">
        <f t="shared" si="19"/>
        <v>0</v>
      </c>
      <c r="G30" s="50">
        <f t="shared" si="12"/>
        <v>0</v>
      </c>
      <c r="H30" s="13"/>
      <c r="I30" s="17">
        <f t="shared" si="13"/>
        <v>0</v>
      </c>
      <c r="J30" s="17">
        <f t="shared" si="14"/>
        <v>0</v>
      </c>
      <c r="K30" s="13"/>
      <c r="L30" s="13"/>
      <c r="M30" s="17">
        <f t="shared" si="20"/>
        <v>0</v>
      </c>
      <c r="N30" s="17">
        <f t="shared" si="21"/>
        <v>0</v>
      </c>
    </row>
    <row r="31" spans="1:15" x14ac:dyDescent="0.25">
      <c r="A31" s="13"/>
      <c r="B31" s="17">
        <f t="shared" si="15"/>
        <v>0</v>
      </c>
      <c r="C31" s="47">
        <f t="shared" si="16"/>
        <v>0</v>
      </c>
      <c r="D31" s="136">
        <f t="shared" si="17"/>
        <v>0</v>
      </c>
      <c r="E31" s="98">
        <f t="shared" si="18"/>
        <v>0</v>
      </c>
      <c r="F31" s="17">
        <f t="shared" si="19"/>
        <v>0</v>
      </c>
      <c r="G31" s="50">
        <f t="shared" si="12"/>
        <v>0</v>
      </c>
      <c r="H31" s="13"/>
      <c r="I31" s="17">
        <f t="shared" si="13"/>
        <v>0</v>
      </c>
      <c r="J31" s="17">
        <f t="shared" si="14"/>
        <v>0</v>
      </c>
      <c r="K31" s="13"/>
      <c r="L31" s="13"/>
      <c r="M31" s="17">
        <f t="shared" si="20"/>
        <v>0</v>
      </c>
      <c r="N31" s="17">
        <f t="shared" si="21"/>
        <v>0</v>
      </c>
    </row>
    <row r="32" spans="1:15" x14ac:dyDescent="0.25">
      <c r="A32" s="13"/>
      <c r="B32" s="17">
        <f t="shared" si="15"/>
        <v>0</v>
      </c>
      <c r="C32" s="47">
        <f t="shared" si="16"/>
        <v>0</v>
      </c>
      <c r="D32" s="136">
        <f t="shared" si="17"/>
        <v>0</v>
      </c>
      <c r="E32" s="98">
        <f t="shared" si="18"/>
        <v>0</v>
      </c>
      <c r="F32" s="17">
        <f t="shared" si="19"/>
        <v>0</v>
      </c>
      <c r="G32" s="50">
        <f t="shared" si="12"/>
        <v>0</v>
      </c>
      <c r="H32" s="13"/>
      <c r="I32" s="17">
        <f t="shared" si="13"/>
        <v>0</v>
      </c>
      <c r="J32" s="17">
        <f t="shared" si="14"/>
        <v>0</v>
      </c>
      <c r="K32" s="13"/>
      <c r="L32" s="13"/>
      <c r="M32" s="17">
        <f t="shared" si="20"/>
        <v>0</v>
      </c>
      <c r="N32" s="17">
        <f t="shared" si="21"/>
        <v>0</v>
      </c>
    </row>
    <row r="33" spans="1:17" x14ac:dyDescent="0.25">
      <c r="A33" s="21"/>
      <c r="B33" s="17">
        <f t="shared" si="15"/>
        <v>0</v>
      </c>
      <c r="C33" s="47">
        <f t="shared" si="16"/>
        <v>0</v>
      </c>
      <c r="D33" s="136">
        <f t="shared" si="17"/>
        <v>0</v>
      </c>
      <c r="E33" s="98">
        <f t="shared" si="18"/>
        <v>0</v>
      </c>
      <c r="F33" s="17">
        <f t="shared" si="19"/>
        <v>0</v>
      </c>
      <c r="G33" s="50">
        <f t="shared" si="12"/>
        <v>0</v>
      </c>
      <c r="H33" s="21"/>
      <c r="I33" s="17">
        <f t="shared" si="13"/>
        <v>0</v>
      </c>
      <c r="J33" s="17">
        <f t="shared" si="14"/>
        <v>0</v>
      </c>
      <c r="K33" s="13"/>
      <c r="L33" s="13"/>
      <c r="M33" s="17">
        <f t="shared" si="20"/>
        <v>0</v>
      </c>
      <c r="N33" s="17">
        <f t="shared" si="21"/>
        <v>0</v>
      </c>
    </row>
    <row r="34" spans="1:17" x14ac:dyDescent="0.25">
      <c r="A34" s="18" t="s">
        <v>9</v>
      </c>
      <c r="B34" s="42">
        <f t="shared" ref="B34:N34" si="22">SUM(B23:B33)</f>
        <v>0</v>
      </c>
      <c r="C34" s="42">
        <f t="shared" si="22"/>
        <v>0</v>
      </c>
      <c r="D34" s="42">
        <f t="shared" si="22"/>
        <v>0</v>
      </c>
      <c r="E34" s="42">
        <f t="shared" si="22"/>
        <v>0</v>
      </c>
      <c r="F34" s="42">
        <f t="shared" si="22"/>
        <v>0</v>
      </c>
      <c r="G34" s="42">
        <f t="shared" si="22"/>
        <v>0</v>
      </c>
      <c r="H34" s="42">
        <f t="shared" si="22"/>
        <v>0</v>
      </c>
      <c r="I34" s="42">
        <f t="shared" si="22"/>
        <v>0</v>
      </c>
      <c r="J34" s="42">
        <f t="shared" si="22"/>
        <v>0</v>
      </c>
      <c r="K34" s="133"/>
      <c r="L34" s="133"/>
      <c r="M34" s="42">
        <f t="shared" si="22"/>
        <v>0</v>
      </c>
      <c r="N34" s="42">
        <f t="shared" si="22"/>
        <v>0</v>
      </c>
    </row>
    <row r="37" spans="1:17" x14ac:dyDescent="0.25">
      <c r="M37" t="s">
        <v>17</v>
      </c>
    </row>
    <row r="38" spans="1:17" x14ac:dyDescent="0.25">
      <c r="E38" t="s">
        <v>17</v>
      </c>
    </row>
    <row r="39" spans="1:17" x14ac:dyDescent="0.25">
      <c r="Q39" t="s">
        <v>17</v>
      </c>
    </row>
  </sheetData>
  <sheetProtection password="ECC9" sheet="1" objects="1" scenarios="1"/>
  <protectedRanges>
    <protectedRange sqref="Q39 K6:L16 K23:L33" name="Range2"/>
    <protectedRange sqref="A6:A16 H6:H16 A23:A33 H23:H33" name="Range1"/>
  </protectedRanges>
  <customSheetViews>
    <customSheetView guid="{48C6D699-AA41-40C0-BE99-DA01C8754657}" topLeftCell="A13">
      <selection activeCell="B34" sqref="B34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topLeftCell="A7" zoomScale="90" zoomScaleNormal="90" workbookViewId="0">
      <selection activeCell="V23" sqref="V23"/>
    </sheetView>
  </sheetViews>
  <sheetFormatPr defaultRowHeight="15" x14ac:dyDescent="0.25"/>
  <cols>
    <col min="1" max="1" width="15.85546875" customWidth="1"/>
    <col min="2" max="2" width="10.28515625" style="2" customWidth="1"/>
    <col min="3" max="3" width="7.7109375" style="2" customWidth="1"/>
    <col min="4" max="4" width="8.140625" style="2" customWidth="1"/>
    <col min="5" max="5" width="7.7109375" style="2" customWidth="1"/>
    <col min="6" max="6" width="10.28515625" customWidth="1"/>
    <col min="7" max="7" width="10.42578125" customWidth="1"/>
    <col min="8" max="8" width="9.42578125" customWidth="1"/>
    <col min="9" max="9" width="9" customWidth="1"/>
    <col min="10" max="10" width="8.140625" customWidth="1"/>
    <col min="11" max="11" width="8.28515625" customWidth="1"/>
    <col min="13" max="13" width="8.85546875" customWidth="1"/>
    <col min="15" max="15" width="9.140625" style="1"/>
    <col min="16" max="16" width="7.85546875" style="1" customWidth="1"/>
    <col min="23" max="23" width="9.140625" customWidth="1"/>
    <col min="24" max="24" width="12.28515625" customWidth="1"/>
  </cols>
  <sheetData>
    <row r="2" spans="1:18" ht="15.75" x14ac:dyDescent="0.3">
      <c r="E2" s="4"/>
      <c r="F2" s="2"/>
      <c r="G2" s="4"/>
      <c r="H2" s="4" t="s">
        <v>54</v>
      </c>
      <c r="J2" s="5"/>
    </row>
    <row r="3" spans="1:18" ht="15.75" x14ac:dyDescent="0.3">
      <c r="F3" s="4"/>
      <c r="G3" s="4" t="s">
        <v>4</v>
      </c>
      <c r="H3" s="2"/>
      <c r="I3" s="5"/>
      <c r="J3" s="5"/>
    </row>
    <row r="4" spans="1:18" ht="15.75" x14ac:dyDescent="0.25">
      <c r="A4" s="2"/>
      <c r="F4" s="2"/>
      <c r="G4" s="4" t="s">
        <v>6</v>
      </c>
      <c r="H4" s="2"/>
      <c r="I4" s="4"/>
      <c r="J4" s="4"/>
      <c r="K4" s="1"/>
    </row>
    <row r="5" spans="1:18" x14ac:dyDescent="0.25">
      <c r="A5" t="s">
        <v>96</v>
      </c>
      <c r="F5" s="2"/>
      <c r="G5" s="2"/>
      <c r="H5" s="2"/>
      <c r="L5" s="2"/>
    </row>
    <row r="6" spans="1:18" ht="15.75" x14ac:dyDescent="0.25">
      <c r="A6" t="s">
        <v>52</v>
      </c>
      <c r="F6" s="2"/>
      <c r="G6" s="2"/>
      <c r="H6" s="4" t="s">
        <v>55</v>
      </c>
    </row>
    <row r="7" spans="1:18" ht="15.75" x14ac:dyDescent="0.3">
      <c r="A7" s="3"/>
      <c r="B7" s="4"/>
      <c r="C7" s="4"/>
      <c r="D7" s="4"/>
      <c r="E7" s="4"/>
      <c r="F7" s="3"/>
      <c r="G7" s="3"/>
      <c r="H7" s="3"/>
      <c r="I7" s="3"/>
      <c r="J7" s="3"/>
      <c r="K7" s="3"/>
    </row>
    <row r="8" spans="1:18" ht="45" x14ac:dyDescent="0.25">
      <c r="A8" s="49" t="s">
        <v>49</v>
      </c>
      <c r="B8" s="27" t="s">
        <v>105</v>
      </c>
      <c r="C8" s="27" t="s">
        <v>98</v>
      </c>
      <c r="D8" s="27" t="s">
        <v>99</v>
      </c>
      <c r="E8" s="27" t="s">
        <v>103</v>
      </c>
      <c r="F8" s="97" t="s">
        <v>59</v>
      </c>
      <c r="G8" s="16" t="s">
        <v>60</v>
      </c>
      <c r="H8" s="49" t="s">
        <v>48</v>
      </c>
      <c r="I8" s="16" t="s">
        <v>2</v>
      </c>
      <c r="J8" s="16" t="s">
        <v>34</v>
      </c>
      <c r="K8" s="16" t="s">
        <v>26</v>
      </c>
      <c r="L8" s="16" t="s">
        <v>8</v>
      </c>
      <c r="M8" s="16" t="s">
        <v>28</v>
      </c>
      <c r="N8" s="59" t="s">
        <v>5</v>
      </c>
      <c r="O8" s="16" t="s">
        <v>104</v>
      </c>
      <c r="P8" s="19" t="s">
        <v>97</v>
      </c>
      <c r="Q8" s="49" t="s">
        <v>30</v>
      </c>
      <c r="R8" s="16" t="s">
        <v>9</v>
      </c>
    </row>
    <row r="9" spans="1:18" x14ac:dyDescent="0.25">
      <c r="A9" s="49" t="s">
        <v>36</v>
      </c>
      <c r="B9" s="17">
        <f>Sale!B162</f>
        <v>0</v>
      </c>
      <c r="C9" s="17">
        <f>Sale!C162</f>
        <v>0</v>
      </c>
      <c r="D9" s="17">
        <f>Sale!D162</f>
        <v>0</v>
      </c>
      <c r="E9" s="17">
        <f>0</f>
        <v>0</v>
      </c>
      <c r="F9" s="120">
        <f>Sale!E162</f>
        <v>0</v>
      </c>
      <c r="G9" s="41">
        <f>Sale!F162</f>
        <v>0</v>
      </c>
      <c r="H9" s="54">
        <f>Sale!G162</f>
        <v>0</v>
      </c>
      <c r="I9" s="44">
        <f>Sale!H162</f>
        <v>0</v>
      </c>
      <c r="J9" s="44">
        <f>Sale!I162</f>
        <v>0</v>
      </c>
      <c r="K9" s="44">
        <f>Sale!J162</f>
        <v>0</v>
      </c>
      <c r="L9" s="44">
        <f>Sale!K162</f>
        <v>0</v>
      </c>
      <c r="M9" s="44">
        <f>Sale!L162</f>
        <v>0</v>
      </c>
      <c r="N9" s="122">
        <f>Sale!O162</f>
        <v>0</v>
      </c>
      <c r="O9" s="41">
        <f>Sale!P162</f>
        <v>0</v>
      </c>
      <c r="P9" s="41">
        <f>Sale!S162</f>
        <v>0</v>
      </c>
      <c r="Q9" s="54">
        <f>Sale!R162</f>
        <v>0</v>
      </c>
      <c r="R9" s="123">
        <f>F9+G9+H9+I9+J9+M9+N9+P9+Q9</f>
        <v>0</v>
      </c>
    </row>
    <row r="10" spans="1:18" ht="30" x14ac:dyDescent="0.25">
      <c r="A10" s="49" t="s">
        <v>11</v>
      </c>
      <c r="B10" s="17">
        <f>Gift!B74</f>
        <v>0</v>
      </c>
      <c r="C10" s="17">
        <f>Gift!C74</f>
        <v>0</v>
      </c>
      <c r="D10" s="17">
        <f>Gift!D74</f>
        <v>0</v>
      </c>
      <c r="E10" s="17">
        <f>0</f>
        <v>0</v>
      </c>
      <c r="F10" s="120">
        <f>Gift!E74</f>
        <v>0</v>
      </c>
      <c r="G10" s="41">
        <f>Gift!F74</f>
        <v>0</v>
      </c>
      <c r="H10" s="55">
        <f>0</f>
        <v>0</v>
      </c>
      <c r="I10" s="40">
        <f>Gift!G74</f>
        <v>0</v>
      </c>
      <c r="J10" s="40">
        <f>Gift!H74</f>
        <v>0</v>
      </c>
      <c r="K10" s="40">
        <f>Gift!I74</f>
        <v>0</v>
      </c>
      <c r="L10" s="40">
        <f>Gift!J74</f>
        <v>0</v>
      </c>
      <c r="M10" s="40">
        <f>Gift!K74</f>
        <v>0</v>
      </c>
      <c r="N10" s="52">
        <f>Gift!N74</f>
        <v>0</v>
      </c>
      <c r="O10" s="41">
        <f>0</f>
        <v>0</v>
      </c>
      <c r="P10" s="41">
        <f>0</f>
        <v>0</v>
      </c>
      <c r="Q10" s="55">
        <f>Gift!O74</f>
        <v>0</v>
      </c>
      <c r="R10" s="123">
        <f t="shared" ref="R10:R26" si="0">F10+G10+H10+I10+J10+M10+N10+P10+Q10</f>
        <v>0</v>
      </c>
    </row>
    <row r="11" spans="1:18" x14ac:dyDescent="0.25">
      <c r="A11" s="49" t="s">
        <v>37</v>
      </c>
      <c r="B11" s="17">
        <f>Heba!B69</f>
        <v>0</v>
      </c>
      <c r="C11" s="17">
        <f>Heba!C69</f>
        <v>0</v>
      </c>
      <c r="D11" s="17">
        <f>Heba!D69</f>
        <v>0</v>
      </c>
      <c r="E11" s="17">
        <f>0</f>
        <v>0</v>
      </c>
      <c r="F11" s="120">
        <f>Heba!E69</f>
        <v>0</v>
      </c>
      <c r="G11" s="41">
        <f>0</f>
        <v>0</v>
      </c>
      <c r="H11" s="55">
        <f>0</f>
        <v>0</v>
      </c>
      <c r="I11" s="40">
        <f>0</f>
        <v>0</v>
      </c>
      <c r="J11" s="40">
        <f>Heba!F69</f>
        <v>0</v>
      </c>
      <c r="K11" s="40">
        <f>Heba!G69</f>
        <v>0</v>
      </c>
      <c r="L11" s="40">
        <f>Heba!H69</f>
        <v>0</v>
      </c>
      <c r="M11" s="40">
        <f>Heba!I69</f>
        <v>0</v>
      </c>
      <c r="N11" s="52">
        <f>Heba!L69</f>
        <v>0</v>
      </c>
      <c r="O11" s="41">
        <f>0</f>
        <v>0</v>
      </c>
      <c r="P11" s="41">
        <f>0</f>
        <v>0</v>
      </c>
      <c r="Q11" s="55">
        <f>Heba!M69</f>
        <v>0</v>
      </c>
      <c r="R11" s="123">
        <f t="shared" si="0"/>
        <v>0</v>
      </c>
    </row>
    <row r="12" spans="1:18" x14ac:dyDescent="0.25">
      <c r="A12" s="49" t="s">
        <v>38</v>
      </c>
      <c r="B12" s="17">
        <f>Mortgage!B15</f>
        <v>0</v>
      </c>
      <c r="C12" s="17">
        <f>Mortgage!C15</f>
        <v>0</v>
      </c>
      <c r="D12" s="17">
        <f>Mortgage!D15</f>
        <v>0</v>
      </c>
      <c r="E12" s="17">
        <f>0</f>
        <v>0</v>
      </c>
      <c r="F12" s="120">
        <f>0</f>
        <v>0</v>
      </c>
      <c r="G12" s="41">
        <f>Mortgage!E15</f>
        <v>0</v>
      </c>
      <c r="H12" s="55">
        <f>0</f>
        <v>0</v>
      </c>
      <c r="I12" s="40">
        <f>0</f>
        <v>0</v>
      </c>
      <c r="J12" s="40">
        <f>Mortgage!F15</f>
        <v>0</v>
      </c>
      <c r="K12" s="40">
        <f>Mortgage!G15</f>
        <v>0</v>
      </c>
      <c r="L12" s="40">
        <f>Mortgage!H15</f>
        <v>0</v>
      </c>
      <c r="M12" s="40">
        <f>Mortgage!I15</f>
        <v>0</v>
      </c>
      <c r="N12" s="52">
        <f>Mortgage!L15</f>
        <v>0</v>
      </c>
      <c r="O12" s="41">
        <f>0</f>
        <v>0</v>
      </c>
      <c r="P12" s="41">
        <f>0</f>
        <v>0</v>
      </c>
      <c r="Q12" s="55">
        <f>0</f>
        <v>0</v>
      </c>
      <c r="R12" s="123">
        <f t="shared" si="0"/>
        <v>0</v>
      </c>
    </row>
    <row r="13" spans="1:18" ht="30" x14ac:dyDescent="0.25">
      <c r="A13" s="60" t="s">
        <v>16</v>
      </c>
      <c r="B13" s="17">
        <f>Mortgage!B30</f>
        <v>0</v>
      </c>
      <c r="C13" s="17">
        <f>Mortgage!C30</f>
        <v>0</v>
      </c>
      <c r="D13" s="17">
        <f>Mortgage!D30</f>
        <v>0</v>
      </c>
      <c r="E13" s="17">
        <f>0</f>
        <v>0</v>
      </c>
      <c r="F13" s="120">
        <f>Mortgage!E30</f>
        <v>0</v>
      </c>
      <c r="G13" s="41">
        <f>0</f>
        <v>0</v>
      </c>
      <c r="H13" s="55">
        <f>0</f>
        <v>0</v>
      </c>
      <c r="I13" s="40">
        <f>0</f>
        <v>0</v>
      </c>
      <c r="J13" s="40">
        <f>Mortgage!F30</f>
        <v>0</v>
      </c>
      <c r="K13" s="40">
        <f>Mortgage!G30</f>
        <v>0</v>
      </c>
      <c r="L13" s="40">
        <f>Mortgage!H30</f>
        <v>0</v>
      </c>
      <c r="M13" s="40">
        <f>Mortgage!I30</f>
        <v>0</v>
      </c>
      <c r="N13" s="52">
        <f>Mortgage!L30</f>
        <v>0</v>
      </c>
      <c r="O13" s="41">
        <f>0</f>
        <v>0</v>
      </c>
      <c r="P13" s="41">
        <f>0</f>
        <v>0</v>
      </c>
      <c r="Q13" s="55">
        <f>0</f>
        <v>0</v>
      </c>
      <c r="R13" s="123">
        <f t="shared" si="0"/>
        <v>0</v>
      </c>
    </row>
    <row r="14" spans="1:18" x14ac:dyDescent="0.25">
      <c r="A14" s="49" t="s">
        <v>39</v>
      </c>
      <c r="B14" s="17">
        <f>Mortgage!B45</f>
        <v>0</v>
      </c>
      <c r="C14" s="17">
        <f>Mortgage!C45</f>
        <v>0</v>
      </c>
      <c r="D14" s="17">
        <f>Mortgage!D45</f>
        <v>0</v>
      </c>
      <c r="E14" s="17">
        <f>0</f>
        <v>0</v>
      </c>
      <c r="F14" s="120">
        <f>Mortgage!E45</f>
        <v>0</v>
      </c>
      <c r="G14" s="41">
        <f>0</f>
        <v>0</v>
      </c>
      <c r="H14" s="55">
        <f>0</f>
        <v>0</v>
      </c>
      <c r="I14" s="40">
        <f>0</f>
        <v>0</v>
      </c>
      <c r="J14" s="40">
        <f>Mortgage!F45</f>
        <v>0</v>
      </c>
      <c r="K14" s="40">
        <f>Mortgage!G45</f>
        <v>0</v>
      </c>
      <c r="L14" s="40">
        <f>Mortgage!H45</f>
        <v>0</v>
      </c>
      <c r="M14" s="40">
        <f>Mortgage!I45</f>
        <v>0</v>
      </c>
      <c r="N14" s="52">
        <f>Mortgage!L45</f>
        <v>0</v>
      </c>
      <c r="O14" s="41">
        <f>0</f>
        <v>0</v>
      </c>
      <c r="P14" s="41">
        <f>0</f>
        <v>0</v>
      </c>
      <c r="Q14" s="55">
        <f>0</f>
        <v>0</v>
      </c>
      <c r="R14" s="123">
        <f t="shared" si="0"/>
        <v>0</v>
      </c>
    </row>
    <row r="15" spans="1:18" x14ac:dyDescent="0.25">
      <c r="A15" s="49" t="s">
        <v>40</v>
      </c>
      <c r="B15" s="17">
        <f>Mortgage!B60</f>
        <v>0</v>
      </c>
      <c r="C15" s="17">
        <f>Mortgage!C60</f>
        <v>0</v>
      </c>
      <c r="D15" s="17">
        <f>Mortgage!D60</f>
        <v>0</v>
      </c>
      <c r="E15" s="17">
        <f>0</f>
        <v>0</v>
      </c>
      <c r="F15" s="120">
        <f>Mortgage!E60</f>
        <v>0</v>
      </c>
      <c r="G15" s="41">
        <f>0</f>
        <v>0</v>
      </c>
      <c r="H15" s="55">
        <f>0</f>
        <v>0</v>
      </c>
      <c r="I15" s="40">
        <f>0</f>
        <v>0</v>
      </c>
      <c r="J15" s="40">
        <f>Mortgage!F60</f>
        <v>0</v>
      </c>
      <c r="K15" s="40">
        <f>Mortgage!G60</f>
        <v>0</v>
      </c>
      <c r="L15" s="40">
        <f>Mortgage!H60</f>
        <v>0</v>
      </c>
      <c r="M15" s="40">
        <f>Mortgage!I60</f>
        <v>0</v>
      </c>
      <c r="N15" s="52">
        <f>Mortgage!L60</f>
        <v>0</v>
      </c>
      <c r="O15" s="41">
        <f>0</f>
        <v>0</v>
      </c>
      <c r="P15" s="41">
        <f>0</f>
        <v>0</v>
      </c>
      <c r="Q15" s="55">
        <f>0</f>
        <v>0</v>
      </c>
      <c r="R15" s="123">
        <f t="shared" si="0"/>
        <v>0</v>
      </c>
    </row>
    <row r="16" spans="1:18" x14ac:dyDescent="0.25">
      <c r="A16" s="49" t="s">
        <v>18</v>
      </c>
      <c r="B16" s="17">
        <f>Partition!B16</f>
        <v>0</v>
      </c>
      <c r="C16" s="17">
        <f>Partition!C16</f>
        <v>0</v>
      </c>
      <c r="D16" s="17">
        <f>Partition!D16</f>
        <v>0</v>
      </c>
      <c r="E16" s="17">
        <f>0</f>
        <v>0</v>
      </c>
      <c r="F16" s="120">
        <f>0</f>
        <v>0</v>
      </c>
      <c r="G16" s="41">
        <f>Partition!E16</f>
        <v>0</v>
      </c>
      <c r="H16" s="55">
        <f>0</f>
        <v>0</v>
      </c>
      <c r="I16" s="40">
        <f>0</f>
        <v>0</v>
      </c>
      <c r="J16" s="40">
        <f>Partition!F16</f>
        <v>0</v>
      </c>
      <c r="K16" s="40">
        <f>Partition!G16</f>
        <v>0</v>
      </c>
      <c r="L16" s="40">
        <f>Partition!H16</f>
        <v>0</v>
      </c>
      <c r="M16" s="40">
        <f>Partition!I16</f>
        <v>0</v>
      </c>
      <c r="N16" s="52">
        <f>Partition!L16</f>
        <v>0</v>
      </c>
      <c r="O16" s="41">
        <f>0</f>
        <v>0</v>
      </c>
      <c r="P16" s="41">
        <f>0</f>
        <v>0</v>
      </c>
      <c r="Q16" s="55">
        <f>0</f>
        <v>0</v>
      </c>
      <c r="R16" s="123">
        <f t="shared" si="0"/>
        <v>0</v>
      </c>
    </row>
    <row r="17" spans="1:18" x14ac:dyDescent="0.25">
      <c r="A17" s="49" t="s">
        <v>41</v>
      </c>
      <c r="B17" s="17">
        <f>Partition!B32</f>
        <v>0</v>
      </c>
      <c r="C17" s="17">
        <f>Partition!C32</f>
        <v>0</v>
      </c>
      <c r="D17" s="17">
        <f>Partition!D32</f>
        <v>0</v>
      </c>
      <c r="E17" s="17">
        <f>0</f>
        <v>0</v>
      </c>
      <c r="F17" s="120">
        <f>0</f>
        <v>0</v>
      </c>
      <c r="G17" s="41">
        <f>Partition!E32</f>
        <v>0</v>
      </c>
      <c r="H17" s="55">
        <f>0</f>
        <v>0</v>
      </c>
      <c r="I17" s="40">
        <f>0</f>
        <v>0</v>
      </c>
      <c r="J17" s="40">
        <f>Partition!F32</f>
        <v>0</v>
      </c>
      <c r="K17" s="40">
        <f>Partition!G32</f>
        <v>0</v>
      </c>
      <c r="L17" s="40">
        <f>Partition!H32</f>
        <v>0</v>
      </c>
      <c r="M17" s="40">
        <f>Partition!I32</f>
        <v>0</v>
      </c>
      <c r="N17" s="52">
        <f>Partition!L32</f>
        <v>0</v>
      </c>
      <c r="O17" s="41">
        <f>0</f>
        <v>0</v>
      </c>
      <c r="P17" s="41">
        <f>0</f>
        <v>0</v>
      </c>
      <c r="Q17" s="55">
        <f>0</f>
        <v>0</v>
      </c>
      <c r="R17" s="123">
        <f t="shared" si="0"/>
        <v>0</v>
      </c>
    </row>
    <row r="18" spans="1:18" x14ac:dyDescent="0.25">
      <c r="A18" s="49" t="s">
        <v>42</v>
      </c>
      <c r="B18" s="17">
        <f>Exchange!B69</f>
        <v>0</v>
      </c>
      <c r="C18" s="17">
        <f>Exchange!C69</f>
        <v>0</v>
      </c>
      <c r="D18" s="17">
        <f>Exchange!D69</f>
        <v>0</v>
      </c>
      <c r="E18" s="17">
        <f>0</f>
        <v>0</v>
      </c>
      <c r="F18" s="120">
        <f>Exchange!E69</f>
        <v>0</v>
      </c>
      <c r="G18" s="41">
        <f>Exchange!F69</f>
        <v>0</v>
      </c>
      <c r="H18" s="55">
        <f>Exchange!G69</f>
        <v>0</v>
      </c>
      <c r="I18" s="40">
        <f>Exchange!H69</f>
        <v>0</v>
      </c>
      <c r="J18" s="40">
        <f>Exchange!I69</f>
        <v>0</v>
      </c>
      <c r="K18" s="40">
        <f>Exchange!J69</f>
        <v>0</v>
      </c>
      <c r="L18" s="40">
        <f>Exchange!K69</f>
        <v>0</v>
      </c>
      <c r="M18" s="40">
        <f>Exchange!L69</f>
        <v>0</v>
      </c>
      <c r="N18" s="52">
        <f>Exchange!O69</f>
        <v>0</v>
      </c>
      <c r="O18" s="41">
        <f>0</f>
        <v>0</v>
      </c>
      <c r="P18" s="41">
        <f>0</f>
        <v>0</v>
      </c>
      <c r="Q18" s="55">
        <f>Exchange!P69</f>
        <v>0</v>
      </c>
      <c r="R18" s="123">
        <f t="shared" si="0"/>
        <v>0</v>
      </c>
    </row>
    <row r="19" spans="1:18" x14ac:dyDescent="0.25">
      <c r="A19" s="49" t="s">
        <v>12</v>
      </c>
      <c r="B19" s="17">
        <f>Release!B69</f>
        <v>0</v>
      </c>
      <c r="C19" s="17">
        <f>Release!C69</f>
        <v>0</v>
      </c>
      <c r="D19" s="17">
        <f>Release!D69</f>
        <v>0</v>
      </c>
      <c r="E19" s="17">
        <f>0</f>
        <v>0</v>
      </c>
      <c r="F19" s="120">
        <f>Release!E69</f>
        <v>0</v>
      </c>
      <c r="G19" s="41">
        <f>Release!F69</f>
        <v>0</v>
      </c>
      <c r="H19" s="55">
        <f>0</f>
        <v>0</v>
      </c>
      <c r="I19" s="40">
        <f>Release!G69</f>
        <v>0</v>
      </c>
      <c r="J19" s="40">
        <f>Release!H69</f>
        <v>0</v>
      </c>
      <c r="K19" s="40">
        <f>Release!I69</f>
        <v>0</v>
      </c>
      <c r="L19" s="40">
        <f>Release!J69</f>
        <v>0</v>
      </c>
      <c r="M19" s="40">
        <f>Release!K69</f>
        <v>0</v>
      </c>
      <c r="N19" s="52">
        <f>Release!N69</f>
        <v>0</v>
      </c>
      <c r="O19" s="41">
        <f>0</f>
        <v>0</v>
      </c>
      <c r="P19" s="41">
        <f>0</f>
        <v>0</v>
      </c>
      <c r="Q19" s="55">
        <f>0</f>
        <v>0</v>
      </c>
      <c r="R19" s="123">
        <f t="shared" si="0"/>
        <v>0</v>
      </c>
    </row>
    <row r="20" spans="1:18" x14ac:dyDescent="0.25">
      <c r="A20" s="49" t="s">
        <v>43</v>
      </c>
      <c r="B20" s="17">
        <f>Efees!B69</f>
        <v>0</v>
      </c>
      <c r="C20" s="17">
        <f>Efees!C69</f>
        <v>0</v>
      </c>
      <c r="D20" s="17">
        <f>Efees!D69</f>
        <v>0</v>
      </c>
      <c r="E20" s="17">
        <f>0</f>
        <v>0</v>
      </c>
      <c r="F20" s="120">
        <f>Efees!E69</f>
        <v>0</v>
      </c>
      <c r="G20" s="41">
        <f>0</f>
        <v>0</v>
      </c>
      <c r="H20" s="55">
        <f>0</f>
        <v>0</v>
      </c>
      <c r="I20" s="40">
        <f>0</f>
        <v>0</v>
      </c>
      <c r="J20" s="40">
        <f>Efees!F69</f>
        <v>0</v>
      </c>
      <c r="K20" s="40">
        <f>Efees!G69</f>
        <v>0</v>
      </c>
      <c r="L20" s="40">
        <f>Efees!H69</f>
        <v>0</v>
      </c>
      <c r="M20" s="40">
        <f>Efees!I69</f>
        <v>0</v>
      </c>
      <c r="N20" s="52">
        <f>Efees!L69</f>
        <v>0</v>
      </c>
      <c r="O20" s="41">
        <f>0</f>
        <v>0</v>
      </c>
      <c r="P20" s="41">
        <f>0</f>
        <v>0</v>
      </c>
      <c r="Q20" s="55">
        <f>0</f>
        <v>0</v>
      </c>
      <c r="R20" s="123">
        <f t="shared" si="0"/>
        <v>0</v>
      </c>
    </row>
    <row r="21" spans="1:18" x14ac:dyDescent="0.25">
      <c r="A21" s="49" t="s">
        <v>44</v>
      </c>
      <c r="B21" s="17">
        <f>Partnership!B19</f>
        <v>0</v>
      </c>
      <c r="C21" s="17">
        <f>Partnership!C19</f>
        <v>0</v>
      </c>
      <c r="D21" s="17">
        <f>Partnership!D19</f>
        <v>0</v>
      </c>
      <c r="E21" s="17">
        <f>0</f>
        <v>0</v>
      </c>
      <c r="F21" s="120">
        <f>Partnership!E19</f>
        <v>0</v>
      </c>
      <c r="G21" s="41">
        <f>0</f>
        <v>0</v>
      </c>
      <c r="H21" s="55">
        <f>0</f>
        <v>0</v>
      </c>
      <c r="I21" s="40">
        <f>0</f>
        <v>0</v>
      </c>
      <c r="J21" s="40">
        <f>Partnership!F19</f>
        <v>0</v>
      </c>
      <c r="K21" s="40">
        <f>Partnership!G19</f>
        <v>0</v>
      </c>
      <c r="L21" s="40">
        <f>Partnership!H19</f>
        <v>0</v>
      </c>
      <c r="M21" s="40">
        <f>Partnership!I19</f>
        <v>0</v>
      </c>
      <c r="N21" s="52">
        <f>Partnership!L19</f>
        <v>0</v>
      </c>
      <c r="O21" s="41">
        <f>0</f>
        <v>0</v>
      </c>
      <c r="P21" s="41">
        <f>0</f>
        <v>0</v>
      </c>
      <c r="Q21" s="55">
        <f>0</f>
        <v>0</v>
      </c>
      <c r="R21" s="123">
        <f t="shared" si="0"/>
        <v>0</v>
      </c>
    </row>
    <row r="22" spans="1:18" x14ac:dyDescent="0.25">
      <c r="A22" s="49" t="s">
        <v>45</v>
      </c>
      <c r="B22" s="17">
        <f>0</f>
        <v>0</v>
      </c>
      <c r="C22" s="17">
        <f>Asiyat!C8</f>
        <v>0</v>
      </c>
      <c r="D22" s="17">
        <f>Asiyat!D8</f>
        <v>0</v>
      </c>
      <c r="E22" s="17">
        <f>Asiyat!B8</f>
        <v>0</v>
      </c>
      <c r="F22" s="120">
        <f>Asiyat!E8</f>
        <v>0</v>
      </c>
      <c r="G22" s="41">
        <f>0</f>
        <v>0</v>
      </c>
      <c r="H22" s="55">
        <f>0</f>
        <v>0</v>
      </c>
      <c r="I22" s="40">
        <f>0</f>
        <v>0</v>
      </c>
      <c r="J22" s="40">
        <f>0</f>
        <v>0</v>
      </c>
      <c r="K22" s="40">
        <f>0</f>
        <v>0</v>
      </c>
      <c r="L22" s="40">
        <f>0</f>
        <v>0</v>
      </c>
      <c r="M22" s="40">
        <f>Asiyat!F8</f>
        <v>0</v>
      </c>
      <c r="N22" s="52">
        <f>Asiyat!I8</f>
        <v>0</v>
      </c>
      <c r="O22" s="41">
        <f>0</f>
        <v>0</v>
      </c>
      <c r="P22" s="41">
        <f>0</f>
        <v>0</v>
      </c>
      <c r="Q22" s="55">
        <f>0</f>
        <v>0</v>
      </c>
      <c r="R22" s="123">
        <f t="shared" si="0"/>
        <v>0</v>
      </c>
    </row>
    <row r="23" spans="1:18" ht="30" x14ac:dyDescent="0.25">
      <c r="A23" s="49" t="s">
        <v>46</v>
      </c>
      <c r="B23" s="17">
        <f>0</f>
        <v>0</v>
      </c>
      <c r="C23" s="17">
        <f>Asiyat!C25</f>
        <v>0</v>
      </c>
      <c r="D23" s="17">
        <f>Asiyat!D25</f>
        <v>0</v>
      </c>
      <c r="E23" s="17">
        <f>Asiyat!B25</f>
        <v>0</v>
      </c>
      <c r="F23" s="120">
        <f>Asiyat!E25</f>
        <v>0</v>
      </c>
      <c r="G23" s="41">
        <f>0</f>
        <v>0</v>
      </c>
      <c r="H23" s="55">
        <f>0</f>
        <v>0</v>
      </c>
      <c r="I23" s="40">
        <f>0</f>
        <v>0</v>
      </c>
      <c r="J23" s="40">
        <f>0</f>
        <v>0</v>
      </c>
      <c r="K23" s="40">
        <f>0</f>
        <v>0</v>
      </c>
      <c r="L23" s="40">
        <f>0</f>
        <v>0</v>
      </c>
      <c r="M23" s="40">
        <f>Asiyat!F25</f>
        <v>0</v>
      </c>
      <c r="N23" s="52">
        <f>Asiyat!I25</f>
        <v>0</v>
      </c>
      <c r="O23" s="41">
        <f>0</f>
        <v>0</v>
      </c>
      <c r="P23" s="41">
        <f>0</f>
        <v>0</v>
      </c>
      <c r="Q23" s="55">
        <f>0</f>
        <v>0</v>
      </c>
      <c r="R23" s="123">
        <f t="shared" si="0"/>
        <v>0</v>
      </c>
    </row>
    <row r="24" spans="1:18" x14ac:dyDescent="0.25">
      <c r="A24" s="83" t="s">
        <v>47</v>
      </c>
      <c r="B24" s="17">
        <f>0</f>
        <v>0</v>
      </c>
      <c r="C24" s="17">
        <f>0</f>
        <v>0</v>
      </c>
      <c r="D24" s="17">
        <f>Kabuliyat!B6</f>
        <v>0</v>
      </c>
      <c r="E24" s="17">
        <f>0</f>
        <v>0</v>
      </c>
      <c r="F24" s="121">
        <f>Kabuliyat!B6</f>
        <v>0</v>
      </c>
      <c r="G24" s="85">
        <f>0</f>
        <v>0</v>
      </c>
      <c r="H24" s="86">
        <f>0</f>
        <v>0</v>
      </c>
      <c r="I24" s="87">
        <f>Kabuliyat!C6</f>
        <v>0</v>
      </c>
      <c r="J24" s="87">
        <f>0</f>
        <v>0</v>
      </c>
      <c r="K24" s="87">
        <f>Kabuliyat!D6</f>
        <v>0</v>
      </c>
      <c r="L24" s="87">
        <f>0</f>
        <v>0</v>
      </c>
      <c r="M24" s="87">
        <f>Kabuliyat!D6</f>
        <v>0</v>
      </c>
      <c r="N24" s="84">
        <f>Kabuliyat!E6</f>
        <v>0</v>
      </c>
      <c r="O24" s="41">
        <f>0</f>
        <v>0</v>
      </c>
      <c r="P24" s="41">
        <f>0</f>
        <v>0</v>
      </c>
      <c r="Q24" s="86">
        <f>0</f>
        <v>0</v>
      </c>
      <c r="R24" s="123">
        <f t="shared" si="0"/>
        <v>0</v>
      </c>
    </row>
    <row r="25" spans="1:18" ht="45" x14ac:dyDescent="0.25">
      <c r="A25" s="16" t="s">
        <v>90</v>
      </c>
      <c r="B25" s="17">
        <f>Power!B17</f>
        <v>0</v>
      </c>
      <c r="C25" s="17">
        <f>Power!C17</f>
        <v>0</v>
      </c>
      <c r="D25" s="17">
        <f>Power!D17</f>
        <v>0</v>
      </c>
      <c r="E25" s="17">
        <f>0</f>
        <v>0</v>
      </c>
      <c r="F25" s="50">
        <f>Power!E17</f>
        <v>0</v>
      </c>
      <c r="G25" s="17">
        <f>Power!F17</f>
        <v>0</v>
      </c>
      <c r="H25" s="17">
        <f>0</f>
        <v>0</v>
      </c>
      <c r="I25" s="17">
        <f>0</f>
        <v>0</v>
      </c>
      <c r="J25" s="17">
        <f>Power!G17</f>
        <v>0</v>
      </c>
      <c r="K25" s="17">
        <f>Power!H17</f>
        <v>0</v>
      </c>
      <c r="L25" s="17">
        <f>Power!I17</f>
        <v>0</v>
      </c>
      <c r="M25" s="17">
        <f>Power!J17</f>
        <v>0</v>
      </c>
      <c r="N25" s="47">
        <f>Power!M17</f>
        <v>0</v>
      </c>
      <c r="O25" s="41">
        <f>0</f>
        <v>0</v>
      </c>
      <c r="P25" s="41">
        <f>0</f>
        <v>0</v>
      </c>
      <c r="Q25" s="50">
        <f>0</f>
        <v>0</v>
      </c>
      <c r="R25" s="123">
        <f t="shared" si="0"/>
        <v>0</v>
      </c>
    </row>
    <row r="26" spans="1:18" ht="60" x14ac:dyDescent="0.25">
      <c r="A26" s="19" t="s">
        <v>91</v>
      </c>
      <c r="B26" s="17">
        <f>Power!B34</f>
        <v>0</v>
      </c>
      <c r="C26" s="17">
        <f>Power!C34</f>
        <v>0</v>
      </c>
      <c r="D26" s="17">
        <f>Power!D34</f>
        <v>0</v>
      </c>
      <c r="E26" s="17">
        <f>0</f>
        <v>0</v>
      </c>
      <c r="F26" s="50">
        <f>Power!E34</f>
        <v>0</v>
      </c>
      <c r="G26" s="17">
        <f>Power!F34</f>
        <v>0</v>
      </c>
      <c r="H26" s="17">
        <f>0</f>
        <v>0</v>
      </c>
      <c r="I26" s="17">
        <f>0</f>
        <v>0</v>
      </c>
      <c r="J26" s="17">
        <f>Power!G34</f>
        <v>0</v>
      </c>
      <c r="K26" s="17">
        <f>Power!H34</f>
        <v>0</v>
      </c>
      <c r="L26" s="17">
        <f>Power!I34</f>
        <v>0</v>
      </c>
      <c r="M26" s="17">
        <f>Power!J34</f>
        <v>0</v>
      </c>
      <c r="N26" s="47">
        <f>Power!M34</f>
        <v>0</v>
      </c>
      <c r="O26" s="41">
        <f>0</f>
        <v>0</v>
      </c>
      <c r="P26" s="41">
        <f>0</f>
        <v>0</v>
      </c>
      <c r="Q26" s="50">
        <f>0</f>
        <v>0</v>
      </c>
      <c r="R26" s="123">
        <f t="shared" si="0"/>
        <v>0</v>
      </c>
    </row>
    <row r="27" spans="1:18" x14ac:dyDescent="0.25">
      <c r="A27" s="88" t="s">
        <v>9</v>
      </c>
      <c r="B27" s="89">
        <f t="shared" ref="B27:R27" si="1">SUM(B9:B26)</f>
        <v>0</v>
      </c>
      <c r="C27" s="89">
        <f t="shared" si="1"/>
        <v>0</v>
      </c>
      <c r="D27" s="89">
        <f t="shared" si="1"/>
        <v>0</v>
      </c>
      <c r="E27" s="89">
        <f t="shared" si="1"/>
        <v>0</v>
      </c>
      <c r="F27" s="89">
        <f t="shared" si="1"/>
        <v>0</v>
      </c>
      <c r="G27" s="89">
        <f t="shared" si="1"/>
        <v>0</v>
      </c>
      <c r="H27" s="89">
        <f t="shared" si="1"/>
        <v>0</v>
      </c>
      <c r="I27" s="89">
        <f t="shared" si="1"/>
        <v>0</v>
      </c>
      <c r="J27" s="89">
        <f t="shared" si="1"/>
        <v>0</v>
      </c>
      <c r="K27" s="89">
        <f t="shared" si="1"/>
        <v>0</v>
      </c>
      <c r="L27" s="89">
        <f t="shared" si="1"/>
        <v>0</v>
      </c>
      <c r="M27" s="89">
        <f t="shared" si="1"/>
        <v>0</v>
      </c>
      <c r="N27" s="89">
        <f t="shared" si="1"/>
        <v>0</v>
      </c>
      <c r="O27" s="89">
        <f t="shared" si="1"/>
        <v>0</v>
      </c>
      <c r="P27" s="89">
        <f t="shared" si="1"/>
        <v>0</v>
      </c>
      <c r="Q27" s="89">
        <f t="shared" si="1"/>
        <v>0</v>
      </c>
      <c r="R27" s="124">
        <f t="shared" si="1"/>
        <v>0</v>
      </c>
    </row>
    <row r="29" spans="1:18" x14ac:dyDescent="0.25">
      <c r="F29" t="s">
        <v>17</v>
      </c>
    </row>
  </sheetData>
  <sheetProtection password="ECC9" sheet="1" objects="1" scenarios="1"/>
  <customSheetViews>
    <customSheetView guid="{48C6D699-AA41-40C0-BE99-DA01C8754657}" scale="90" topLeftCell="A7">
      <selection activeCell="Q30" sqref="Q30"/>
      <pageMargins left="0.7" right="0.7" top="0.75" bottom="0.75" header="0.3" footer="0.3"/>
      <pageSetup paperSize="9" scale="50" orientation="portrait" r:id="rId1"/>
    </customSheetView>
  </customSheetViews>
  <pageMargins left="0.7" right="0.7" top="0.75" bottom="0.75" header="0.3" footer="0.3"/>
  <pageSetup paperSize="9" scale="50" orientation="portrait" r:id="rId2"/>
  <picture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topLeftCell="W7" zoomScale="60" zoomScaleNormal="60" workbookViewId="0">
      <selection activeCell="BD46" sqref="BD46"/>
    </sheetView>
  </sheetViews>
  <sheetFormatPr defaultRowHeight="15" x14ac:dyDescent="0.25"/>
  <cols>
    <col min="80" max="80" width="5.140625" customWidth="1"/>
    <col min="81" max="82" width="6.7109375" customWidth="1"/>
    <col min="83" max="83" width="6.28515625" customWidth="1"/>
    <col min="84" max="84" width="6.7109375" customWidth="1"/>
    <col min="85" max="85" width="6.5703125" customWidth="1"/>
    <col min="86" max="86" width="6.7109375" customWidth="1"/>
    <col min="87" max="87" width="6" customWidth="1"/>
    <col min="88" max="88" width="6.7109375" customWidth="1"/>
    <col min="89" max="89" width="5.5703125" customWidth="1"/>
    <col min="90" max="90" width="5.85546875" customWidth="1"/>
    <col min="91" max="91" width="5.140625" customWidth="1"/>
    <col min="92" max="92" width="6.5703125" customWidth="1"/>
    <col min="93" max="93" width="6.7109375" customWidth="1"/>
    <col min="94" max="94" width="5.5703125" customWidth="1"/>
    <col min="95" max="95" width="6" customWidth="1"/>
    <col min="96" max="96" width="7" customWidth="1"/>
  </cols>
  <sheetData>
    <row r="1" spans="1:96" ht="21.75" x14ac:dyDescent="0.4"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</row>
    <row r="2" spans="1:96" ht="21.75" x14ac:dyDescent="0.4"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</row>
    <row r="3" spans="1:96" ht="21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</row>
    <row r="4" spans="1:96" ht="24.75" x14ac:dyDescent="0.45">
      <c r="A4" s="3"/>
      <c r="B4" s="3"/>
      <c r="C4" s="3"/>
      <c r="D4" s="3"/>
      <c r="E4" s="3"/>
      <c r="F4" s="3"/>
      <c r="G4" s="62" t="s">
        <v>63</v>
      </c>
      <c r="H4" s="62"/>
      <c r="I4" s="62"/>
      <c r="J4" s="62"/>
      <c r="K4" s="62"/>
      <c r="L4" s="62"/>
      <c r="M4" s="62"/>
      <c r="N4" s="3"/>
      <c r="O4" s="3"/>
      <c r="P4" s="3"/>
      <c r="Q4" s="3"/>
      <c r="R4" s="3"/>
      <c r="S4" s="3"/>
      <c r="T4" s="3"/>
      <c r="U4" s="3"/>
      <c r="V4" s="62" t="s">
        <v>63</v>
      </c>
      <c r="W4" s="62"/>
      <c r="X4" s="62"/>
      <c r="Y4" s="62"/>
      <c r="Z4" s="62"/>
      <c r="AA4" s="62"/>
      <c r="AB4" s="62"/>
      <c r="AC4" s="3"/>
      <c r="AD4" s="3"/>
      <c r="AE4" s="3"/>
      <c r="AF4" s="3"/>
      <c r="AG4" s="3"/>
      <c r="AH4" s="3"/>
      <c r="AI4" s="3"/>
      <c r="AJ4" s="3"/>
      <c r="AK4" s="62" t="s">
        <v>63</v>
      </c>
      <c r="AL4" s="62"/>
      <c r="AM4" s="62"/>
      <c r="AN4" s="62"/>
      <c r="AO4" s="62"/>
      <c r="AP4" s="62"/>
      <c r="AQ4" s="62"/>
      <c r="AR4" s="3"/>
      <c r="AS4" s="3"/>
      <c r="AT4" s="3"/>
      <c r="AU4" s="3"/>
      <c r="AV4" s="3"/>
      <c r="AW4" s="3"/>
      <c r="AX4" s="3"/>
      <c r="AY4" s="3"/>
      <c r="AZ4" s="62" t="s">
        <v>63</v>
      </c>
      <c r="BA4" s="62"/>
      <c r="BB4" s="62"/>
      <c r="BC4" s="62"/>
      <c r="BD4" s="62"/>
      <c r="BE4" s="62"/>
      <c r="BF4" s="62"/>
      <c r="BG4" s="3"/>
      <c r="BH4" s="3"/>
      <c r="BL4" s="61" t="s">
        <v>72</v>
      </c>
      <c r="BM4" s="73" t="s">
        <v>73</v>
      </c>
      <c r="BO4" s="73"/>
      <c r="BP4" s="73"/>
      <c r="BQ4" s="73"/>
      <c r="BR4" s="73"/>
      <c r="BS4" s="73"/>
      <c r="BT4" s="62"/>
      <c r="CH4" s="126"/>
    </row>
    <row r="5" spans="1:96" ht="27.75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L5" s="61"/>
      <c r="BM5" s="73" t="s">
        <v>74</v>
      </c>
      <c r="BO5" s="73"/>
      <c r="BP5" s="73"/>
      <c r="BQ5" s="73"/>
      <c r="BR5" s="73"/>
      <c r="BS5" s="73"/>
      <c r="BT5" s="62"/>
      <c r="CC5" s="128"/>
    </row>
    <row r="6" spans="1:96" ht="21.75" x14ac:dyDescent="0.4">
      <c r="A6" s="3"/>
      <c r="B6" s="3"/>
      <c r="C6" s="3"/>
      <c r="D6" s="3"/>
      <c r="E6" s="63" t="s">
        <v>64</v>
      </c>
      <c r="F6" s="63"/>
      <c r="G6" s="63"/>
      <c r="H6" s="6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3" t="s">
        <v>64</v>
      </c>
      <c r="U6" s="63"/>
      <c r="V6" s="63"/>
      <c r="W6" s="6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3" t="s">
        <v>64</v>
      </c>
      <c r="AJ6" s="63"/>
      <c r="AK6" s="63"/>
      <c r="AL6" s="6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63" t="s">
        <v>64</v>
      </c>
      <c r="AY6" s="63"/>
      <c r="AZ6" s="63"/>
      <c r="BA6" s="63"/>
      <c r="BB6" s="3"/>
      <c r="BC6" s="3"/>
      <c r="BD6" s="3"/>
      <c r="BE6" s="3"/>
      <c r="BF6" s="3"/>
      <c r="BG6" s="3"/>
      <c r="BH6" s="3"/>
      <c r="BL6" s="62"/>
      <c r="BM6" s="62"/>
      <c r="BN6" s="62"/>
      <c r="BO6" s="62"/>
      <c r="BP6" s="62"/>
      <c r="BQ6" s="62"/>
      <c r="BR6" s="62"/>
      <c r="BS6" s="62"/>
      <c r="BT6" s="62"/>
    </row>
    <row r="7" spans="1:96" ht="27.75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L7" s="62"/>
      <c r="BM7" s="62" t="s">
        <v>75</v>
      </c>
      <c r="BN7" s="62"/>
      <c r="BO7" s="62"/>
      <c r="BP7" s="62" t="s">
        <v>76</v>
      </c>
      <c r="BQ7" s="62"/>
      <c r="BR7" s="62"/>
      <c r="BS7" s="62"/>
      <c r="BT7" s="62"/>
      <c r="CD7" s="126"/>
      <c r="CE7" s="127"/>
    </row>
    <row r="8" spans="1:96" ht="21.75" x14ac:dyDescent="0.4">
      <c r="A8" s="3"/>
      <c r="B8" s="3"/>
      <c r="C8" s="62" t="s">
        <v>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2" t="s">
        <v>65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62" t="s">
        <v>65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62" t="s">
        <v>65</v>
      </c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L8" s="62"/>
      <c r="BM8" s="62" t="s">
        <v>92</v>
      </c>
      <c r="BN8" s="62"/>
      <c r="BO8" s="62"/>
      <c r="BP8" s="62"/>
      <c r="BQ8" s="62"/>
      <c r="BR8" s="62"/>
      <c r="BS8" s="62"/>
      <c r="BT8" s="62"/>
    </row>
    <row r="9" spans="1:96" ht="24.75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L9" s="62"/>
      <c r="BM9" s="62"/>
      <c r="BN9" s="62"/>
      <c r="BO9" s="62"/>
      <c r="BP9" s="62"/>
      <c r="BQ9" s="62"/>
      <c r="BR9" s="62"/>
      <c r="BS9" s="62"/>
      <c r="BT9" s="62"/>
      <c r="BX9" s="138"/>
      <c r="BY9" s="138"/>
      <c r="BZ9" s="138"/>
      <c r="CA9" s="138"/>
      <c r="CB9" s="138"/>
      <c r="CC9" s="126"/>
    </row>
    <row r="10" spans="1:96" ht="24.75" x14ac:dyDescent="0.45">
      <c r="A10" s="3"/>
      <c r="B10" s="61" t="s">
        <v>107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3"/>
      <c r="N10" s="3"/>
      <c r="O10" s="3"/>
      <c r="P10" s="3"/>
      <c r="Q10" s="61" t="s">
        <v>108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3"/>
      <c r="AC10" s="3"/>
      <c r="AD10" s="3"/>
      <c r="AE10" s="3"/>
      <c r="AF10" s="61" t="s">
        <v>109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3"/>
      <c r="AR10" s="3"/>
      <c r="AS10" s="3"/>
      <c r="AT10" s="3"/>
      <c r="AU10" s="61" t="s">
        <v>110</v>
      </c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3"/>
      <c r="BG10" s="3"/>
      <c r="BH10" s="3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X10" s="126"/>
      <c r="BY10" s="126"/>
      <c r="BZ10" s="126"/>
      <c r="CA10" s="126"/>
      <c r="CB10" s="126"/>
      <c r="CC10" s="126"/>
    </row>
    <row r="11" spans="1:96" ht="24.75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62"/>
      <c r="BJ11" s="62"/>
      <c r="BK11" s="62"/>
      <c r="BL11" s="62" t="s">
        <v>95</v>
      </c>
      <c r="BM11" s="62"/>
      <c r="BN11" s="62"/>
      <c r="BO11" s="62"/>
      <c r="BP11" s="62"/>
      <c r="BQ11" s="62"/>
      <c r="BR11" s="62"/>
      <c r="BS11" s="62"/>
      <c r="BT11" s="62"/>
      <c r="BX11" s="137"/>
      <c r="BY11" s="137"/>
      <c r="BZ11" s="137"/>
      <c r="CA11" s="137"/>
      <c r="CB11" s="137"/>
      <c r="CC11" s="126"/>
    </row>
    <row r="12" spans="1:96" ht="24.75" x14ac:dyDescent="0.45">
      <c r="A12" s="62" t="s">
        <v>66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2" t="s">
        <v>66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62" t="s">
        <v>66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62" t="s">
        <v>66</v>
      </c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X12" s="126"/>
      <c r="BY12" s="126"/>
      <c r="BZ12" s="126"/>
      <c r="CA12" s="126"/>
      <c r="CB12" s="126"/>
      <c r="CC12" s="126"/>
    </row>
    <row r="13" spans="1:96" ht="24.75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62"/>
      <c r="BJ13" s="62"/>
      <c r="BK13" s="62"/>
      <c r="BL13" s="146" t="s">
        <v>77</v>
      </c>
      <c r="BM13" s="146"/>
      <c r="BN13" s="146"/>
      <c r="BO13" s="140"/>
      <c r="BP13" s="140" t="s">
        <v>78</v>
      </c>
      <c r="BQ13" s="141"/>
      <c r="BR13" s="141"/>
      <c r="BS13" s="141"/>
      <c r="BT13" s="74" t="s">
        <v>79</v>
      </c>
      <c r="BX13" s="137"/>
      <c r="BY13" s="137"/>
      <c r="BZ13" s="137"/>
      <c r="CA13" s="137"/>
      <c r="CB13" s="137"/>
      <c r="CC13" s="130"/>
    </row>
    <row r="14" spans="1:96" ht="24.75" x14ac:dyDescent="0.45">
      <c r="A14" s="3"/>
      <c r="B14" s="3"/>
      <c r="C14" s="3"/>
      <c r="D14" s="61"/>
      <c r="E14" s="61"/>
      <c r="F14" s="61"/>
      <c r="G14" s="6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61"/>
      <c r="T14" s="61"/>
      <c r="U14" s="61"/>
      <c r="V14" s="61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61"/>
      <c r="AI14" s="61"/>
      <c r="AJ14" s="61"/>
      <c r="AK14" s="61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61"/>
      <c r="AX14" s="61"/>
      <c r="AY14" s="61"/>
      <c r="AZ14" s="61"/>
      <c r="BA14" s="3"/>
      <c r="BB14" s="3"/>
      <c r="BC14" s="3"/>
      <c r="BD14" s="3"/>
      <c r="BE14" s="3"/>
      <c r="BF14" s="3"/>
      <c r="BG14" s="3"/>
      <c r="BH14" s="3"/>
      <c r="BI14" s="62"/>
      <c r="BJ14" s="62"/>
      <c r="BK14" s="62"/>
      <c r="BL14" s="75"/>
      <c r="BM14" s="75"/>
      <c r="BN14" s="75"/>
      <c r="BO14" s="76"/>
      <c r="BP14" s="147">
        <f>Summary!I27</f>
        <v>0</v>
      </c>
      <c r="BQ14" s="147"/>
      <c r="BR14" s="147"/>
      <c r="BS14" s="147"/>
      <c r="BT14" s="142"/>
      <c r="BX14" s="126"/>
      <c r="BY14" s="126"/>
      <c r="BZ14" s="126"/>
      <c r="CA14" s="126"/>
      <c r="CB14" s="126"/>
      <c r="CC14" s="126"/>
    </row>
    <row r="15" spans="1:96" ht="24.75" x14ac:dyDescent="0.4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62"/>
      <c r="BJ15" s="62"/>
      <c r="BK15" s="62"/>
      <c r="BL15" s="75"/>
      <c r="BM15" s="75" t="s">
        <v>85</v>
      </c>
      <c r="BN15" s="75"/>
      <c r="BO15" s="76"/>
      <c r="BP15" s="147"/>
      <c r="BQ15" s="147"/>
      <c r="BR15" s="147"/>
      <c r="BS15" s="147"/>
      <c r="BT15" s="143"/>
      <c r="BX15" s="137"/>
      <c r="BY15" s="137"/>
      <c r="BZ15" s="137"/>
      <c r="CA15" s="137"/>
      <c r="CB15" s="137"/>
      <c r="CC15" s="126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</row>
    <row r="16" spans="1:96" ht="24.75" x14ac:dyDescent="0.45">
      <c r="A16" s="3"/>
      <c r="B16" s="3"/>
      <c r="C16" s="3"/>
      <c r="D16" s="3"/>
      <c r="E16" s="3"/>
      <c r="F16" s="3" t="s">
        <v>17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 t="s">
        <v>17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 t="s">
        <v>17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 t="s">
        <v>17</v>
      </c>
      <c r="AZ16" s="3"/>
      <c r="BA16" s="3"/>
      <c r="BB16" s="3"/>
      <c r="BC16" s="3"/>
      <c r="BD16" s="3"/>
      <c r="BE16" s="3"/>
      <c r="BF16" s="3"/>
      <c r="BG16" s="3"/>
      <c r="BH16" s="3"/>
      <c r="BI16" s="62"/>
      <c r="BJ16" s="62"/>
      <c r="BK16" s="62"/>
      <c r="BL16" s="75"/>
      <c r="BM16" s="75" t="s">
        <v>86</v>
      </c>
      <c r="BN16" s="75"/>
      <c r="BO16" s="76"/>
      <c r="BP16" s="147"/>
      <c r="BQ16" s="147"/>
      <c r="BR16" s="147"/>
      <c r="BS16" s="147"/>
      <c r="BT16" s="143"/>
      <c r="BX16" s="126"/>
      <c r="BY16" s="126"/>
      <c r="BZ16" s="126"/>
      <c r="CA16" s="126"/>
      <c r="CB16" s="126"/>
      <c r="CC16" s="126"/>
    </row>
    <row r="17" spans="1:81" ht="24.75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62"/>
      <c r="BJ17" s="62"/>
      <c r="BK17" s="62"/>
      <c r="BL17" s="75"/>
      <c r="BM17" s="75"/>
      <c r="BN17" s="75"/>
      <c r="BO17" s="76"/>
      <c r="BP17" s="147"/>
      <c r="BQ17" s="147"/>
      <c r="BR17" s="147"/>
      <c r="BS17" s="147"/>
      <c r="BT17" s="144"/>
      <c r="BX17" s="137"/>
      <c r="BY17" s="137"/>
      <c r="BZ17" s="137"/>
      <c r="CA17" s="137"/>
      <c r="CB17" s="137"/>
      <c r="CC17" s="126"/>
    </row>
    <row r="18" spans="1:81" ht="24.75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62"/>
      <c r="BJ18" s="62"/>
      <c r="BK18" s="62"/>
      <c r="BL18" s="79"/>
      <c r="BM18" s="79"/>
      <c r="BN18" s="77" t="s">
        <v>80</v>
      </c>
      <c r="BO18" s="78"/>
      <c r="BP18" s="148">
        <f>Summary!I27</f>
        <v>0</v>
      </c>
      <c r="BQ18" s="148"/>
      <c r="BR18" s="148"/>
      <c r="BS18" s="148"/>
      <c r="BT18" s="80"/>
      <c r="BX18" s="126"/>
      <c r="BY18" s="126"/>
      <c r="BZ18" s="126"/>
      <c r="CA18" s="126"/>
      <c r="CB18" s="126"/>
      <c r="CC18" s="126"/>
    </row>
    <row r="19" spans="1:81" ht="24.75" x14ac:dyDescent="0.45">
      <c r="A19" s="3"/>
      <c r="B19" s="3"/>
      <c r="C19" s="3"/>
      <c r="D19" s="3"/>
      <c r="E19" s="3"/>
      <c r="F19" s="3"/>
      <c r="G19" s="3"/>
      <c r="H19" s="3"/>
      <c r="I19" s="3"/>
      <c r="J19" s="153">
        <f>Summary!F27</f>
        <v>0</v>
      </c>
      <c r="K19" s="154"/>
      <c r="L19" s="14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53">
        <f>Summary!G27</f>
        <v>0</v>
      </c>
      <c r="Z19" s="154"/>
      <c r="AA19" s="145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153">
        <f>Summary!H27</f>
        <v>0</v>
      </c>
      <c r="AO19" s="154"/>
      <c r="AP19" s="145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153">
        <f>Summary!L27</f>
        <v>0</v>
      </c>
      <c r="BD19" s="154"/>
      <c r="BE19" s="145"/>
      <c r="BF19" s="3"/>
      <c r="BG19" s="3"/>
      <c r="BH19" s="3"/>
      <c r="BI19" s="62"/>
      <c r="BJ19" s="62"/>
      <c r="BK19" s="62"/>
      <c r="BX19" s="137"/>
      <c r="BY19" s="137"/>
      <c r="BZ19" s="137"/>
      <c r="CA19" s="137"/>
      <c r="CB19" s="137"/>
      <c r="CC19" s="126"/>
    </row>
    <row r="20" spans="1:81" ht="24.75" x14ac:dyDescent="0.45">
      <c r="A20" s="3"/>
      <c r="B20" s="3"/>
      <c r="C20" s="3"/>
      <c r="D20" s="3"/>
      <c r="E20" s="3"/>
      <c r="F20" s="3"/>
      <c r="G20" s="3"/>
      <c r="H20" s="3"/>
      <c r="I20" s="3"/>
      <c r="J20" s="155"/>
      <c r="K20" s="156"/>
      <c r="L20" s="14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5"/>
      <c r="Z20" s="156"/>
      <c r="AA20" s="145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155"/>
      <c r="AO20" s="156"/>
      <c r="AP20" s="145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155"/>
      <c r="BD20" s="156"/>
      <c r="BE20" s="145"/>
      <c r="BF20" s="3"/>
      <c r="BG20" s="3"/>
      <c r="BH20" s="3"/>
      <c r="BI20" s="62"/>
      <c r="BJ20" s="62"/>
      <c r="BK20" s="62"/>
      <c r="BL20" s="62" t="s">
        <v>81</v>
      </c>
      <c r="BM20" s="62"/>
      <c r="BN20" s="62"/>
      <c r="BO20" s="62"/>
      <c r="BP20" s="62"/>
      <c r="BQ20" s="62"/>
      <c r="BR20" s="62"/>
      <c r="BS20" s="62"/>
      <c r="BT20" s="62"/>
      <c r="BX20" s="126"/>
      <c r="BY20" s="126"/>
      <c r="BZ20" s="126"/>
      <c r="CA20" s="126"/>
      <c r="CB20" s="126"/>
      <c r="CC20" s="126"/>
    </row>
    <row r="21" spans="1:81" ht="24.75" x14ac:dyDescent="0.45">
      <c r="A21" s="3"/>
      <c r="B21" s="3"/>
      <c r="C21" s="3"/>
      <c r="D21" s="3"/>
      <c r="E21" s="3"/>
      <c r="F21" s="3"/>
      <c r="G21" s="3"/>
      <c r="H21" s="3"/>
      <c r="I21" s="3"/>
      <c r="J21" s="155"/>
      <c r="K21" s="156"/>
      <c r="L21" s="14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55"/>
      <c r="Z21" s="156"/>
      <c r="AA21" s="145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155"/>
      <c r="AO21" s="156"/>
      <c r="AP21" s="145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155"/>
      <c r="BD21" s="156"/>
      <c r="BE21" s="145"/>
      <c r="BF21" s="3"/>
      <c r="BG21" s="3"/>
      <c r="BH21" s="3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X21" s="137"/>
      <c r="BY21" s="137"/>
      <c r="BZ21" s="137"/>
      <c r="CA21" s="137"/>
      <c r="CB21" s="137"/>
      <c r="CC21" s="126"/>
    </row>
    <row r="22" spans="1:81" ht="24.75" x14ac:dyDescent="0.45">
      <c r="A22" s="3"/>
      <c r="B22" s="3"/>
      <c r="C22" s="3"/>
      <c r="D22" s="3"/>
      <c r="E22" s="3"/>
      <c r="F22" s="3"/>
      <c r="G22" s="3"/>
      <c r="H22" s="3"/>
      <c r="I22" s="3"/>
      <c r="J22" s="155"/>
      <c r="K22" s="156"/>
      <c r="L22" s="14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55"/>
      <c r="Z22" s="156"/>
      <c r="AA22" s="145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155"/>
      <c r="AO22" s="156"/>
      <c r="AP22" s="145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155"/>
      <c r="BD22" s="156"/>
      <c r="BE22" s="145"/>
      <c r="BF22" s="3"/>
      <c r="BG22" s="3"/>
      <c r="BH22" s="3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X22" s="126"/>
      <c r="BY22" s="126"/>
      <c r="BZ22" s="126"/>
      <c r="CA22" s="126"/>
      <c r="CB22" s="126"/>
      <c r="CC22" s="126"/>
    </row>
    <row r="23" spans="1:81" ht="24.75" x14ac:dyDescent="0.45">
      <c r="A23" s="3"/>
      <c r="B23" s="3"/>
      <c r="C23" s="3"/>
      <c r="D23" s="3"/>
      <c r="E23" s="3"/>
      <c r="F23" s="3"/>
      <c r="G23" s="3"/>
      <c r="H23" s="3"/>
      <c r="I23" s="3"/>
      <c r="J23" s="155"/>
      <c r="K23" s="156"/>
      <c r="L23" s="14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55"/>
      <c r="Z23" s="156"/>
      <c r="AA23" s="145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155"/>
      <c r="AO23" s="156"/>
      <c r="AP23" s="145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155"/>
      <c r="BD23" s="156"/>
      <c r="BE23" s="145"/>
      <c r="BF23" s="3"/>
      <c r="BG23" s="3"/>
      <c r="BH23" s="3"/>
      <c r="BI23" s="62"/>
      <c r="BJ23" s="62"/>
      <c r="BK23" s="62"/>
      <c r="BX23" s="137"/>
      <c r="BY23" s="137"/>
      <c r="BZ23" s="137"/>
      <c r="CA23" s="137"/>
      <c r="CB23" s="137"/>
      <c r="CC23" s="126"/>
    </row>
    <row r="24" spans="1:81" ht="24.75" x14ac:dyDescent="0.45">
      <c r="A24" s="3"/>
      <c r="B24" s="3"/>
      <c r="C24" s="3"/>
      <c r="D24" s="3"/>
      <c r="E24" s="3"/>
      <c r="F24" s="3"/>
      <c r="G24" s="3"/>
      <c r="H24" s="3"/>
      <c r="I24" s="3"/>
      <c r="J24" s="155"/>
      <c r="K24" s="156"/>
      <c r="L24" s="14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55"/>
      <c r="Z24" s="156"/>
      <c r="AA24" s="145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5"/>
      <c r="AO24" s="156"/>
      <c r="AP24" s="145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155"/>
      <c r="BD24" s="156"/>
      <c r="BE24" s="145"/>
      <c r="BF24" s="3"/>
      <c r="BG24" s="3"/>
      <c r="BH24" s="3"/>
      <c r="BI24" s="62"/>
      <c r="BJ24" s="62"/>
      <c r="BK24" s="62"/>
      <c r="BL24" s="62" t="s">
        <v>82</v>
      </c>
      <c r="BM24" s="62"/>
      <c r="BN24" s="62"/>
      <c r="BO24" s="62" t="s">
        <v>83</v>
      </c>
      <c r="BP24" s="62"/>
      <c r="BQ24" s="62"/>
      <c r="BS24" s="62" t="s">
        <v>84</v>
      </c>
      <c r="BT24" s="62"/>
      <c r="BX24" s="126"/>
      <c r="BY24" s="126"/>
      <c r="BZ24" s="126"/>
      <c r="CA24" s="126"/>
      <c r="CB24" s="126"/>
      <c r="CC24" s="126"/>
    </row>
    <row r="25" spans="1:81" ht="24.75" x14ac:dyDescent="0.45">
      <c r="A25" s="3"/>
      <c r="B25" s="3"/>
      <c r="C25" s="3"/>
      <c r="D25" s="3"/>
      <c r="E25" s="3"/>
      <c r="F25" s="3"/>
      <c r="G25" s="3"/>
      <c r="H25" s="3"/>
      <c r="I25" s="3"/>
      <c r="J25" s="155"/>
      <c r="K25" s="156"/>
      <c r="L25" s="14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55"/>
      <c r="Z25" s="156"/>
      <c r="AA25" s="145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155"/>
      <c r="AO25" s="156"/>
      <c r="AP25" s="145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155"/>
      <c r="BD25" s="156"/>
      <c r="BE25" s="145"/>
      <c r="BF25" s="3"/>
      <c r="BG25" s="3"/>
      <c r="BH25" s="3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X25" s="137"/>
      <c r="BY25" s="137"/>
      <c r="BZ25" s="137"/>
      <c r="CA25" s="137"/>
      <c r="CB25" s="137"/>
      <c r="CC25" s="126"/>
    </row>
    <row r="26" spans="1:81" ht="24.75" x14ac:dyDescent="0.45">
      <c r="A26" s="3"/>
      <c r="B26" s="3"/>
      <c r="C26" s="3"/>
      <c r="D26" s="3"/>
      <c r="E26" s="3"/>
      <c r="F26" s="3"/>
      <c r="G26" s="3"/>
      <c r="H26" s="3"/>
      <c r="I26" s="3"/>
      <c r="J26" s="155"/>
      <c r="K26" s="156"/>
      <c r="L26" s="14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55"/>
      <c r="Z26" s="156"/>
      <c r="AA26" s="145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155"/>
      <c r="AO26" s="156"/>
      <c r="AP26" s="145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155"/>
      <c r="BD26" s="156"/>
      <c r="BE26" s="145"/>
      <c r="BF26" s="3"/>
      <c r="BG26" s="3"/>
      <c r="BH26" s="3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X26" s="126"/>
      <c r="BY26" s="126"/>
      <c r="BZ26" s="126"/>
      <c r="CA26" s="126"/>
      <c r="CB26" s="126"/>
      <c r="CC26" s="126"/>
    </row>
    <row r="27" spans="1:81" ht="24.75" x14ac:dyDescent="0.45">
      <c r="A27" s="3"/>
      <c r="B27" s="3"/>
      <c r="C27" s="3"/>
      <c r="D27" s="3"/>
      <c r="E27" s="3"/>
      <c r="F27" s="3"/>
      <c r="G27" s="3"/>
      <c r="H27" s="3"/>
      <c r="I27" s="3"/>
      <c r="J27" s="155"/>
      <c r="K27" s="156"/>
      <c r="L27" s="14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55"/>
      <c r="Z27" s="156"/>
      <c r="AA27" s="145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155"/>
      <c r="AO27" s="156"/>
      <c r="AP27" s="145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155"/>
      <c r="BD27" s="156"/>
      <c r="BE27" s="145"/>
      <c r="BF27" s="3"/>
      <c r="BG27" s="3"/>
      <c r="BH27" s="3"/>
      <c r="BI27" s="62"/>
      <c r="BJ27" s="62"/>
      <c r="BK27" s="62"/>
      <c r="BL27" s="62" t="s">
        <v>87</v>
      </c>
      <c r="BM27" s="62"/>
      <c r="BN27" s="62"/>
      <c r="BO27" s="62"/>
      <c r="BP27" s="62"/>
      <c r="BQ27" s="62"/>
      <c r="BR27" s="62"/>
      <c r="BS27" s="62"/>
      <c r="BT27" s="62"/>
      <c r="BX27" s="137"/>
      <c r="BY27" s="137"/>
      <c r="BZ27" s="137"/>
      <c r="CA27" s="137"/>
      <c r="CB27" s="137"/>
      <c r="CC27" s="126"/>
    </row>
    <row r="28" spans="1:81" ht="21.75" x14ac:dyDescent="0.4">
      <c r="A28" s="3"/>
      <c r="B28" s="3"/>
      <c r="C28" s="3"/>
      <c r="D28" s="3"/>
      <c r="E28" s="3"/>
      <c r="F28" s="3"/>
      <c r="G28" s="3"/>
      <c r="H28" s="3"/>
      <c r="I28" s="3"/>
      <c r="J28" s="155"/>
      <c r="K28" s="156"/>
      <c r="L28" s="14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55"/>
      <c r="Z28" s="156"/>
      <c r="AA28" s="145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155"/>
      <c r="AO28" s="156"/>
      <c r="AP28" s="145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155"/>
      <c r="BD28" s="156"/>
      <c r="BE28" s="145"/>
      <c r="BF28" s="3"/>
      <c r="BG28" s="3"/>
      <c r="BH28" s="3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81" ht="21.75" x14ac:dyDescent="0.4">
      <c r="A29" s="3"/>
      <c r="B29" s="3"/>
      <c r="C29" s="3"/>
      <c r="D29" s="3"/>
      <c r="E29" s="3"/>
      <c r="F29" s="3"/>
      <c r="G29" s="3"/>
      <c r="H29" s="3"/>
      <c r="I29" s="3"/>
      <c r="J29" s="155"/>
      <c r="K29" s="156"/>
      <c r="L29" s="14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55"/>
      <c r="Z29" s="156"/>
      <c r="AA29" s="145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155"/>
      <c r="AO29" s="156"/>
      <c r="AP29" s="145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155"/>
      <c r="BD29" s="156"/>
      <c r="BE29" s="145"/>
      <c r="BF29" s="3"/>
      <c r="BG29" s="3"/>
      <c r="BH29" s="3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81" ht="21.75" x14ac:dyDescent="0.4">
      <c r="A30" s="3"/>
      <c r="B30" s="3"/>
      <c r="C30" s="3"/>
      <c r="D30" s="3"/>
      <c r="E30" s="3"/>
      <c r="F30" s="3"/>
      <c r="G30" s="3"/>
      <c r="H30" s="3"/>
      <c r="I30" s="3"/>
      <c r="J30" s="155"/>
      <c r="K30" s="156"/>
      <c r="L30" s="14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55"/>
      <c r="Z30" s="156"/>
      <c r="AA30" s="145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55"/>
      <c r="AO30" s="156"/>
      <c r="AP30" s="145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155"/>
      <c r="BD30" s="156"/>
      <c r="BE30" s="145"/>
      <c r="BF30" s="3"/>
      <c r="BG30" s="3"/>
      <c r="BH30" s="3"/>
      <c r="BI30" s="62"/>
      <c r="BJ30" s="62"/>
      <c r="BK30" s="62"/>
      <c r="BL30" s="61" t="s">
        <v>72</v>
      </c>
      <c r="BM30" s="73" t="s">
        <v>73</v>
      </c>
      <c r="BO30" s="73"/>
      <c r="BP30" s="73"/>
      <c r="BQ30" s="73"/>
      <c r="BR30" s="73"/>
      <c r="BS30" s="73"/>
      <c r="BT30" s="62"/>
    </row>
    <row r="31" spans="1:81" ht="21.75" x14ac:dyDescent="0.4">
      <c r="A31" s="3"/>
      <c r="B31" s="3"/>
      <c r="C31" s="3"/>
      <c r="D31" s="3"/>
      <c r="E31" s="3"/>
      <c r="F31" s="3"/>
      <c r="G31" s="3"/>
      <c r="H31" s="3"/>
      <c r="I31" s="3"/>
      <c r="J31" s="155"/>
      <c r="K31" s="156"/>
      <c r="L31" s="14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55"/>
      <c r="Z31" s="156"/>
      <c r="AA31" s="145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55"/>
      <c r="AO31" s="156"/>
      <c r="AP31" s="145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155"/>
      <c r="BD31" s="156"/>
      <c r="BE31" s="145"/>
      <c r="BF31" s="3"/>
      <c r="BG31" s="3"/>
      <c r="BH31" s="3"/>
      <c r="BI31" s="62"/>
      <c r="BJ31" s="62"/>
      <c r="BK31" s="62"/>
      <c r="BL31" s="61"/>
      <c r="BM31" s="73" t="s">
        <v>74</v>
      </c>
      <c r="BO31" s="73"/>
      <c r="BP31" s="73"/>
      <c r="BQ31" s="73"/>
      <c r="BR31" s="73"/>
      <c r="BS31" s="73"/>
      <c r="BT31" s="62"/>
    </row>
    <row r="32" spans="1:81" ht="21.75" x14ac:dyDescent="0.4">
      <c r="A32" s="3"/>
      <c r="B32" s="3"/>
      <c r="C32" s="3"/>
      <c r="D32" s="3"/>
      <c r="E32" s="3"/>
      <c r="F32" s="3"/>
      <c r="G32" s="3"/>
      <c r="H32" s="3"/>
      <c r="I32" s="3"/>
      <c r="J32" s="155"/>
      <c r="K32" s="156"/>
      <c r="L32" s="14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55"/>
      <c r="Z32" s="156"/>
      <c r="AA32" s="145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55"/>
      <c r="AO32" s="156"/>
      <c r="AP32" s="145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155"/>
      <c r="BD32" s="156"/>
      <c r="BE32" s="145"/>
      <c r="BF32" s="3"/>
      <c r="BG32" s="3"/>
      <c r="BH32" s="3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1:75" ht="21.75" x14ac:dyDescent="0.4">
      <c r="A33" s="3"/>
      <c r="B33" s="3"/>
      <c r="C33" s="3"/>
      <c r="D33" s="3"/>
      <c r="E33" s="3"/>
      <c r="F33" s="3"/>
      <c r="G33" s="3"/>
      <c r="H33" s="3"/>
      <c r="I33" s="3"/>
      <c r="J33" s="155"/>
      <c r="K33" s="156"/>
      <c r="L33" s="14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55"/>
      <c r="Z33" s="156"/>
      <c r="AA33" s="145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155"/>
      <c r="AO33" s="156"/>
      <c r="AP33" s="145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155"/>
      <c r="BD33" s="156"/>
      <c r="BE33" s="145"/>
      <c r="BF33" s="3"/>
      <c r="BG33" s="3"/>
      <c r="BH33" s="3"/>
      <c r="BI33" s="62"/>
      <c r="BJ33" s="62"/>
      <c r="BK33" s="62"/>
      <c r="BL33" s="62"/>
      <c r="BM33" s="62" t="s">
        <v>75</v>
      </c>
      <c r="BN33" s="62"/>
      <c r="BO33" s="62"/>
      <c r="BP33" s="62" t="s">
        <v>76</v>
      </c>
      <c r="BQ33" s="62"/>
      <c r="BR33" s="62"/>
      <c r="BS33" s="62"/>
      <c r="BT33" s="62"/>
    </row>
    <row r="34" spans="1:75" ht="21.75" x14ac:dyDescent="0.4">
      <c r="A34" s="3"/>
      <c r="B34" s="3"/>
      <c r="C34" s="3"/>
      <c r="D34" s="3"/>
      <c r="E34" s="3"/>
      <c r="F34" s="3"/>
      <c r="G34" s="3"/>
      <c r="H34" s="3"/>
      <c r="I34" s="3"/>
      <c r="J34" s="155"/>
      <c r="K34" s="156"/>
      <c r="L34" s="14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55"/>
      <c r="Z34" s="156"/>
      <c r="AA34" s="145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155"/>
      <c r="AO34" s="156"/>
      <c r="AP34" s="145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155"/>
      <c r="BD34" s="156"/>
      <c r="BE34" s="145"/>
      <c r="BF34" s="3"/>
      <c r="BG34" s="3"/>
      <c r="BH34" s="3"/>
      <c r="BI34" s="62"/>
      <c r="BJ34" s="62"/>
      <c r="BK34" s="62"/>
      <c r="BL34" s="62"/>
      <c r="BM34" s="62" t="s">
        <v>93</v>
      </c>
      <c r="BN34" s="62"/>
      <c r="BO34" s="62"/>
      <c r="BP34" s="62"/>
      <c r="BQ34" s="62"/>
      <c r="BR34" s="62"/>
      <c r="BS34" s="62"/>
      <c r="BT34" s="62"/>
    </row>
    <row r="35" spans="1:75" ht="21.75" x14ac:dyDescent="0.4">
      <c r="A35" s="3"/>
      <c r="B35" s="3"/>
      <c r="C35" s="3"/>
      <c r="D35" s="3"/>
      <c r="E35" s="3"/>
      <c r="F35" s="3"/>
      <c r="G35" s="3"/>
      <c r="H35" s="3"/>
      <c r="I35" s="3"/>
      <c r="J35" s="155"/>
      <c r="K35" s="156"/>
      <c r="L35" s="14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55"/>
      <c r="Z35" s="156"/>
      <c r="AA35" s="145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155"/>
      <c r="AO35" s="156"/>
      <c r="AP35" s="145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155"/>
      <c r="BD35" s="156"/>
      <c r="BE35" s="145"/>
      <c r="BF35" s="3"/>
      <c r="BG35" s="3"/>
      <c r="BH35" s="3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1:75" ht="21.75" x14ac:dyDescent="0.4">
      <c r="A36" s="3"/>
      <c r="B36" s="3"/>
      <c r="C36" s="3"/>
      <c r="D36" s="3"/>
      <c r="E36" s="3"/>
      <c r="F36" s="3"/>
      <c r="G36" s="3"/>
      <c r="H36" s="3"/>
      <c r="I36" s="3"/>
      <c r="J36" s="155"/>
      <c r="K36" s="156"/>
      <c r="L36" s="14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55"/>
      <c r="Z36" s="156"/>
      <c r="AA36" s="145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155"/>
      <c r="AO36" s="156"/>
      <c r="AP36" s="145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155"/>
      <c r="BD36" s="156"/>
      <c r="BE36" s="145"/>
      <c r="BF36" s="3"/>
      <c r="BG36" s="3"/>
      <c r="BH36" s="3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1:75" ht="21.75" x14ac:dyDescent="0.4">
      <c r="A37" s="3"/>
      <c r="B37" s="3"/>
      <c r="C37" s="3"/>
      <c r="D37" s="3"/>
      <c r="E37" s="3"/>
      <c r="F37" s="3"/>
      <c r="G37" s="3"/>
      <c r="H37" s="3"/>
      <c r="I37" s="3"/>
      <c r="J37" s="157"/>
      <c r="K37" s="158"/>
      <c r="L37" s="14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57"/>
      <c r="Z37" s="158"/>
      <c r="AA37" s="145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157"/>
      <c r="AO37" s="158"/>
      <c r="AP37" s="145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157"/>
      <c r="BD37" s="158"/>
      <c r="BE37" s="145"/>
      <c r="BF37" s="3"/>
      <c r="BG37" s="3"/>
      <c r="BH37" s="3"/>
      <c r="BI37" s="62"/>
      <c r="BJ37" s="62"/>
      <c r="BK37" s="62"/>
      <c r="BL37" s="62" t="s">
        <v>94</v>
      </c>
      <c r="BM37" s="62"/>
      <c r="BN37" s="62"/>
      <c r="BO37" s="62"/>
      <c r="BP37" s="62"/>
      <c r="BQ37" s="62"/>
      <c r="BR37" s="62"/>
      <c r="BS37" s="62"/>
      <c r="BT37" s="62"/>
    </row>
    <row r="38" spans="1:75" ht="21.75" x14ac:dyDescent="0.4">
      <c r="A38" s="3"/>
      <c r="B38" s="3"/>
      <c r="C38" s="3"/>
      <c r="D38" s="3"/>
      <c r="E38" s="3"/>
      <c r="F38" s="3"/>
      <c r="G38" s="3"/>
      <c r="H38" s="3"/>
      <c r="I38" s="3"/>
      <c r="J38" s="152">
        <f>Summary!F27</f>
        <v>0</v>
      </c>
      <c r="K38" s="152"/>
      <c r="L38" s="145"/>
      <c r="M38" s="145"/>
      <c r="N38" s="145"/>
      <c r="O38" s="145"/>
      <c r="P38" s="3"/>
      <c r="Q38" s="3"/>
      <c r="R38" s="3"/>
      <c r="S38" s="3"/>
      <c r="T38" s="3"/>
      <c r="U38" s="3"/>
      <c r="V38" s="3"/>
      <c r="W38" s="3"/>
      <c r="X38" s="3"/>
      <c r="Y38" s="152">
        <f>Summary!G27</f>
        <v>0</v>
      </c>
      <c r="Z38" s="152"/>
      <c r="AA38" s="145"/>
      <c r="AB38" s="145"/>
      <c r="AC38" s="145"/>
      <c r="AD38" s="145"/>
      <c r="AE38" s="3"/>
      <c r="AF38" s="3"/>
      <c r="AG38" s="3"/>
      <c r="AH38" s="3"/>
      <c r="AI38" s="3"/>
      <c r="AJ38" s="3"/>
      <c r="AK38" s="3"/>
      <c r="AL38" s="3"/>
      <c r="AM38" s="3"/>
      <c r="AN38" s="152">
        <f>Summary!H27</f>
        <v>0</v>
      </c>
      <c r="AO38" s="152"/>
      <c r="AP38" s="145"/>
      <c r="AQ38" s="145"/>
      <c r="AR38" s="145"/>
      <c r="AS38" s="145"/>
      <c r="AT38" s="3"/>
      <c r="AU38" s="3"/>
      <c r="AV38" s="3"/>
      <c r="AW38" s="3"/>
      <c r="AX38" s="3"/>
      <c r="AY38" s="3"/>
      <c r="AZ38" s="3"/>
      <c r="BA38" s="3"/>
      <c r="BB38" s="3"/>
      <c r="BC38" s="152">
        <f>Summary!L27</f>
        <v>0</v>
      </c>
      <c r="BD38" s="152"/>
      <c r="BE38" s="145"/>
      <c r="BF38" s="145"/>
      <c r="BG38" s="145"/>
      <c r="BH38" s="145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1:75" ht="21.75" x14ac:dyDescent="0.4">
      <c r="A39" s="3"/>
      <c r="B39" s="3"/>
      <c r="C39" s="3"/>
      <c r="D39" s="3"/>
      <c r="E39" s="3"/>
      <c r="F39" s="3"/>
      <c r="G39" s="3"/>
      <c r="H39" s="3"/>
      <c r="I39" s="3"/>
      <c r="J39" s="152"/>
      <c r="K39" s="152"/>
      <c r="L39" s="145"/>
      <c r="M39" s="145"/>
      <c r="N39" s="145"/>
      <c r="O39" s="145"/>
      <c r="P39" s="3"/>
      <c r="Q39" s="3"/>
      <c r="R39" s="3"/>
      <c r="S39" s="3"/>
      <c r="T39" s="3"/>
      <c r="U39" s="3"/>
      <c r="V39" s="3"/>
      <c r="W39" s="3"/>
      <c r="X39" s="3"/>
      <c r="Y39" s="152"/>
      <c r="Z39" s="152"/>
      <c r="AA39" s="145"/>
      <c r="AB39" s="145"/>
      <c r="AC39" s="145"/>
      <c r="AD39" s="145"/>
      <c r="AE39" s="3"/>
      <c r="AF39" s="3"/>
      <c r="AG39" s="3"/>
      <c r="AH39" s="3"/>
      <c r="AI39" s="3"/>
      <c r="AJ39" s="3"/>
      <c r="AK39" s="3"/>
      <c r="AL39" s="3"/>
      <c r="AM39" s="3"/>
      <c r="AN39" s="152"/>
      <c r="AO39" s="152"/>
      <c r="AP39" s="145"/>
      <c r="AQ39" s="145"/>
      <c r="AR39" s="145"/>
      <c r="AS39" s="145"/>
      <c r="AT39" s="3"/>
      <c r="AU39" s="3"/>
      <c r="AV39" s="3"/>
      <c r="AW39" s="3"/>
      <c r="AX39" s="3"/>
      <c r="AY39" s="3"/>
      <c r="AZ39" s="3"/>
      <c r="BA39" s="3"/>
      <c r="BB39" s="3"/>
      <c r="BC39" s="152"/>
      <c r="BD39" s="152"/>
      <c r="BE39" s="145"/>
      <c r="BF39" s="145"/>
      <c r="BG39" s="145"/>
      <c r="BH39" s="145"/>
      <c r="BI39" s="62"/>
      <c r="BJ39" s="62"/>
      <c r="BK39" s="62"/>
      <c r="BL39" s="146" t="s">
        <v>77</v>
      </c>
      <c r="BM39" s="146"/>
      <c r="BN39" s="146"/>
      <c r="BO39" s="140"/>
      <c r="BP39" s="140" t="s">
        <v>78</v>
      </c>
      <c r="BQ39" s="141"/>
      <c r="BR39" s="141"/>
      <c r="BS39" s="141"/>
      <c r="BT39" s="74" t="s">
        <v>79</v>
      </c>
    </row>
    <row r="40" spans="1:75" ht="21.75" x14ac:dyDescent="0.4">
      <c r="A40" s="3"/>
      <c r="B40" s="3"/>
      <c r="C40" s="3"/>
      <c r="D40" s="3"/>
      <c r="E40" s="3"/>
      <c r="F40" s="3"/>
      <c r="G40" s="3"/>
      <c r="H40" s="3"/>
      <c r="I40" s="3"/>
      <c r="J40" s="152"/>
      <c r="K40" s="152"/>
      <c r="L40" s="145"/>
      <c r="M40" s="145"/>
      <c r="N40" s="145"/>
      <c r="O40" s="145"/>
      <c r="P40" s="3"/>
      <c r="Q40" s="3"/>
      <c r="R40" s="3"/>
      <c r="S40" s="3"/>
      <c r="T40" s="3"/>
      <c r="U40" s="3"/>
      <c r="V40" s="3"/>
      <c r="W40" s="3"/>
      <c r="X40" s="3"/>
      <c r="Y40" s="152"/>
      <c r="Z40" s="152"/>
      <c r="AA40" s="145"/>
      <c r="AB40" s="145"/>
      <c r="AC40" s="145"/>
      <c r="AD40" s="145"/>
      <c r="AE40" s="3"/>
      <c r="AF40" s="3"/>
      <c r="AG40" s="3"/>
      <c r="AH40" s="3"/>
      <c r="AI40" s="3"/>
      <c r="AJ40" s="3"/>
      <c r="AK40" s="3"/>
      <c r="AL40" s="3"/>
      <c r="AM40" s="3"/>
      <c r="AN40" s="152"/>
      <c r="AO40" s="152"/>
      <c r="AP40" s="145"/>
      <c r="AQ40" s="145"/>
      <c r="AR40" s="145"/>
      <c r="AS40" s="145"/>
      <c r="AT40" s="3"/>
      <c r="AU40" s="3"/>
      <c r="AV40" s="3"/>
      <c r="AW40" s="3"/>
      <c r="AX40" s="3"/>
      <c r="AY40" s="3"/>
      <c r="AZ40" s="3"/>
      <c r="BA40" s="3"/>
      <c r="BB40" s="3"/>
      <c r="BC40" s="152"/>
      <c r="BD40" s="152"/>
      <c r="BE40" s="145"/>
      <c r="BF40" s="145"/>
      <c r="BG40" s="145"/>
      <c r="BH40" s="145"/>
      <c r="BI40" s="62"/>
      <c r="BJ40" s="62"/>
      <c r="BK40" s="62"/>
      <c r="BL40" s="75"/>
      <c r="BM40" s="75"/>
      <c r="BN40" s="75"/>
      <c r="BO40" s="76"/>
      <c r="BP40" s="147">
        <f>Summary!I27</f>
        <v>0</v>
      </c>
      <c r="BQ40" s="147"/>
      <c r="BR40" s="147"/>
      <c r="BS40" s="147"/>
      <c r="BT40" s="142"/>
    </row>
    <row r="41" spans="1:75" ht="21.75" x14ac:dyDescent="0.4">
      <c r="A41" s="81" t="s">
        <v>69</v>
      </c>
      <c r="B41" s="82"/>
      <c r="C41" s="149"/>
      <c r="D41" s="150"/>
      <c r="E41" s="150"/>
      <c r="F41" s="150"/>
      <c r="G41" s="150"/>
      <c r="H41" s="150"/>
      <c r="I41" s="151"/>
      <c r="J41" s="64"/>
      <c r="K41" s="65"/>
      <c r="L41" s="65"/>
      <c r="M41" s="65"/>
      <c r="N41" s="65"/>
      <c r="O41" s="66"/>
      <c r="P41" s="81" t="s">
        <v>69</v>
      </c>
      <c r="Q41" s="82"/>
      <c r="R41" s="149"/>
      <c r="S41" s="150"/>
      <c r="T41" s="150"/>
      <c r="U41" s="150"/>
      <c r="V41" s="150"/>
      <c r="W41" s="150"/>
      <c r="X41" s="151"/>
      <c r="Y41" s="64"/>
      <c r="Z41" s="65"/>
      <c r="AA41" s="65"/>
      <c r="AB41" s="65"/>
      <c r="AC41" s="65"/>
      <c r="AD41" s="66"/>
      <c r="AE41" s="81" t="s">
        <v>69</v>
      </c>
      <c r="AF41" s="82"/>
      <c r="AG41" s="149"/>
      <c r="AH41" s="150"/>
      <c r="AI41" s="150"/>
      <c r="AJ41" s="150"/>
      <c r="AK41" s="150"/>
      <c r="AL41" s="150"/>
      <c r="AM41" s="151"/>
      <c r="AN41" s="64"/>
      <c r="AO41" s="65"/>
      <c r="AP41" s="65"/>
      <c r="AQ41" s="65"/>
      <c r="AR41" s="65"/>
      <c r="AS41" s="66"/>
      <c r="AT41" s="81" t="s">
        <v>69</v>
      </c>
      <c r="AU41" s="82"/>
      <c r="AV41" s="149"/>
      <c r="AW41" s="150"/>
      <c r="AX41" s="150"/>
      <c r="AY41" s="150"/>
      <c r="AZ41" s="150"/>
      <c r="BA41" s="150"/>
      <c r="BB41" s="151"/>
      <c r="BC41" s="64"/>
      <c r="BD41" s="65"/>
      <c r="BE41" s="65"/>
      <c r="BF41" s="65"/>
      <c r="BG41" s="65"/>
      <c r="BH41" s="66"/>
      <c r="BI41" s="62"/>
      <c r="BJ41" s="62"/>
      <c r="BK41" s="62"/>
      <c r="BL41" s="75"/>
      <c r="BM41" s="75" t="s">
        <v>85</v>
      </c>
      <c r="BN41" s="75"/>
      <c r="BO41" s="76"/>
      <c r="BP41" s="147"/>
      <c r="BQ41" s="147"/>
      <c r="BR41" s="147"/>
      <c r="BS41" s="147"/>
      <c r="BT41" s="143"/>
    </row>
    <row r="42" spans="1:75" ht="21.75" x14ac:dyDescent="0.4">
      <c r="A42" s="139" t="s">
        <v>67</v>
      </c>
      <c r="B42" s="139"/>
      <c r="C42" s="139"/>
      <c r="D42" s="139"/>
      <c r="E42" s="139"/>
      <c r="F42" s="139"/>
      <c r="G42" s="139"/>
      <c r="H42" s="139"/>
      <c r="I42" s="139"/>
      <c r="J42" s="67"/>
      <c r="K42" s="68"/>
      <c r="L42" s="68"/>
      <c r="M42" s="68"/>
      <c r="N42" s="68"/>
      <c r="O42" s="69"/>
      <c r="P42" s="139" t="s">
        <v>67</v>
      </c>
      <c r="Q42" s="139"/>
      <c r="R42" s="139"/>
      <c r="S42" s="139"/>
      <c r="T42" s="139"/>
      <c r="U42" s="139"/>
      <c r="V42" s="139"/>
      <c r="W42" s="139"/>
      <c r="X42" s="139"/>
      <c r="Y42" s="67"/>
      <c r="Z42" s="68"/>
      <c r="AA42" s="68"/>
      <c r="AB42" s="68"/>
      <c r="AC42" s="68"/>
      <c r="AD42" s="69"/>
      <c r="AE42" s="139" t="s">
        <v>67</v>
      </c>
      <c r="AF42" s="139"/>
      <c r="AG42" s="139"/>
      <c r="AH42" s="139"/>
      <c r="AI42" s="139"/>
      <c r="AJ42" s="139"/>
      <c r="AK42" s="139"/>
      <c r="AL42" s="139"/>
      <c r="AM42" s="139"/>
      <c r="AN42" s="67"/>
      <c r="AO42" s="68"/>
      <c r="AP42" s="68"/>
      <c r="AQ42" s="68"/>
      <c r="AR42" s="68"/>
      <c r="AS42" s="69"/>
      <c r="AT42" s="139" t="s">
        <v>67</v>
      </c>
      <c r="AU42" s="139"/>
      <c r="AV42" s="139"/>
      <c r="AW42" s="139"/>
      <c r="AX42" s="139"/>
      <c r="AY42" s="139"/>
      <c r="AZ42" s="139"/>
      <c r="BA42" s="139"/>
      <c r="BB42" s="139"/>
      <c r="BC42" s="67"/>
      <c r="BD42" s="68"/>
      <c r="BE42" s="68"/>
      <c r="BF42" s="68"/>
      <c r="BG42" s="68"/>
      <c r="BH42" s="69"/>
      <c r="BI42" s="62"/>
      <c r="BJ42" s="62"/>
      <c r="BK42" s="62"/>
      <c r="BL42" s="75"/>
      <c r="BM42" s="75" t="s">
        <v>86</v>
      </c>
      <c r="BN42" s="75"/>
      <c r="BO42" s="76"/>
      <c r="BP42" s="147"/>
      <c r="BQ42" s="147"/>
      <c r="BR42" s="147"/>
      <c r="BS42" s="147"/>
      <c r="BT42" s="143"/>
    </row>
    <row r="43" spans="1:75" ht="21.75" x14ac:dyDescent="0.4">
      <c r="A43" s="139" t="s">
        <v>68</v>
      </c>
      <c r="B43" s="139"/>
      <c r="C43" s="139"/>
      <c r="D43" s="139"/>
      <c r="E43" s="139"/>
      <c r="F43" s="139"/>
      <c r="G43" s="139"/>
      <c r="H43" s="139"/>
      <c r="I43" s="139"/>
      <c r="J43" s="70"/>
      <c r="K43" s="71"/>
      <c r="L43" s="71"/>
      <c r="M43" s="71"/>
      <c r="N43" s="71"/>
      <c r="O43" s="72"/>
      <c r="P43" s="139" t="s">
        <v>68</v>
      </c>
      <c r="Q43" s="139"/>
      <c r="R43" s="139"/>
      <c r="S43" s="139"/>
      <c r="T43" s="139"/>
      <c r="U43" s="139"/>
      <c r="V43" s="139"/>
      <c r="W43" s="139"/>
      <c r="X43" s="139"/>
      <c r="Y43" s="70"/>
      <c r="Z43" s="71"/>
      <c r="AA43" s="71"/>
      <c r="AB43" s="71"/>
      <c r="AC43" s="71"/>
      <c r="AD43" s="72"/>
      <c r="AE43" s="139" t="s">
        <v>68</v>
      </c>
      <c r="AF43" s="139"/>
      <c r="AG43" s="139"/>
      <c r="AH43" s="139"/>
      <c r="AI43" s="139"/>
      <c r="AJ43" s="139"/>
      <c r="AK43" s="139"/>
      <c r="AL43" s="139"/>
      <c r="AM43" s="139"/>
      <c r="AN43" s="70"/>
      <c r="AO43" s="71"/>
      <c r="AP43" s="71"/>
      <c r="AQ43" s="71"/>
      <c r="AR43" s="71"/>
      <c r="AS43" s="72"/>
      <c r="AT43" s="139" t="s">
        <v>68</v>
      </c>
      <c r="AU43" s="139"/>
      <c r="AV43" s="139"/>
      <c r="AW43" s="139"/>
      <c r="AX43" s="139"/>
      <c r="AY43" s="139"/>
      <c r="AZ43" s="139"/>
      <c r="BA43" s="139"/>
      <c r="BB43" s="139"/>
      <c r="BC43" s="70"/>
      <c r="BD43" s="71"/>
      <c r="BE43" s="71"/>
      <c r="BF43" s="71"/>
      <c r="BG43" s="71"/>
      <c r="BH43" s="72"/>
      <c r="BI43" s="62"/>
      <c r="BJ43" s="62"/>
      <c r="BK43" s="62"/>
      <c r="BL43" s="75"/>
      <c r="BM43" s="75"/>
      <c r="BN43" s="75"/>
      <c r="BO43" s="76"/>
      <c r="BP43" s="147"/>
      <c r="BQ43" s="147"/>
      <c r="BR43" s="147"/>
      <c r="BS43" s="147"/>
      <c r="BT43" s="144"/>
    </row>
    <row r="44" spans="1:75" ht="21.75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62"/>
      <c r="BJ44" s="62"/>
      <c r="BK44" s="62"/>
      <c r="BL44" s="79"/>
      <c r="BM44" s="79"/>
      <c r="BN44" s="77" t="s">
        <v>80</v>
      </c>
      <c r="BO44" s="78"/>
      <c r="BP44" s="148">
        <f>Summary!I27</f>
        <v>0</v>
      </c>
      <c r="BQ44" s="148"/>
      <c r="BR44" s="148"/>
      <c r="BS44" s="148"/>
      <c r="BT44" s="80"/>
    </row>
    <row r="45" spans="1:75" ht="21.75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62"/>
      <c r="BJ45" s="62"/>
      <c r="BK45" s="62"/>
      <c r="BW45" s="125"/>
    </row>
    <row r="46" spans="1:75" ht="21.75" x14ac:dyDescent="0.4">
      <c r="A46" s="3" t="s">
        <v>70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 t="s">
        <v>70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 t="s">
        <v>70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 t="s">
        <v>70</v>
      </c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62"/>
      <c r="BJ46" s="62"/>
      <c r="BK46" s="62"/>
      <c r="BL46" s="62" t="s">
        <v>81</v>
      </c>
      <c r="BM46" s="62"/>
      <c r="BN46" s="62"/>
      <c r="BO46" s="62"/>
      <c r="BP46" s="62"/>
      <c r="BQ46" s="62"/>
      <c r="BR46" s="62"/>
      <c r="BS46" s="62"/>
      <c r="BT46" s="62"/>
    </row>
    <row r="47" spans="1:75" ht="21.75" x14ac:dyDescent="0.4">
      <c r="A47" s="3" t="s">
        <v>71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 t="s">
        <v>71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 t="s">
        <v>71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 t="s">
        <v>71</v>
      </c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</row>
    <row r="48" spans="1:75" ht="21.75" x14ac:dyDescent="0.4"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61:72" ht="21.75" x14ac:dyDescent="0.4">
      <c r="BI49" s="62"/>
      <c r="BJ49" s="62"/>
      <c r="BK49" s="62"/>
      <c r="BT49" s="62"/>
    </row>
    <row r="50" spans="61:72" ht="21.75" x14ac:dyDescent="0.4">
      <c r="BI50" s="62"/>
      <c r="BJ50" s="62"/>
      <c r="BK50" s="62"/>
      <c r="BL50" s="62" t="s">
        <v>82</v>
      </c>
      <c r="BM50" s="62"/>
      <c r="BN50" s="62"/>
      <c r="BO50" s="62" t="s">
        <v>83</v>
      </c>
      <c r="BP50" s="62"/>
      <c r="BQ50" s="62"/>
      <c r="BS50" s="62" t="s">
        <v>84</v>
      </c>
      <c r="BT50" s="62"/>
    </row>
    <row r="51" spans="61:72" ht="21.75" x14ac:dyDescent="0.4"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</row>
    <row r="52" spans="61:72" ht="21.75" x14ac:dyDescent="0.4"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61:72" ht="21.75" x14ac:dyDescent="0.4"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61:72" ht="21.75" x14ac:dyDescent="0.4"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</row>
  </sheetData>
  <sheetProtection password="ECC9" sheet="1" objects="1" scenarios="1"/>
  <dataConsolidate/>
  <customSheetViews>
    <customSheetView guid="{48C6D699-AA41-40C0-BE99-DA01C8754657}" scale="60" topLeftCell="A4">
      <selection activeCell="CF11" sqref="CF11"/>
      <pageMargins left="0.7" right="0.7" top="0.75" bottom="0.75" header="0.3" footer="0.3"/>
      <pageSetup paperSize="9" scale="60" orientation="portrait" r:id="rId1"/>
    </customSheetView>
  </customSheetViews>
  <mergeCells count="52">
    <mergeCell ref="AP19:AP37"/>
    <mergeCell ref="BC19:BD37"/>
    <mergeCell ref="BE19:BE37"/>
    <mergeCell ref="J38:K40"/>
    <mergeCell ref="L38:L40"/>
    <mergeCell ref="M38:O40"/>
    <mergeCell ref="Y38:Z40"/>
    <mergeCell ref="AA38:AA40"/>
    <mergeCell ref="AB38:AD40"/>
    <mergeCell ref="AN38:AO40"/>
    <mergeCell ref="J19:K37"/>
    <mergeCell ref="L19:L37"/>
    <mergeCell ref="Y19:Z37"/>
    <mergeCell ref="AA19:AA37"/>
    <mergeCell ref="AN19:AO37"/>
    <mergeCell ref="A43:I43"/>
    <mergeCell ref="P43:X43"/>
    <mergeCell ref="AE43:AM43"/>
    <mergeCell ref="AT43:BB43"/>
    <mergeCell ref="BP44:BS44"/>
    <mergeCell ref="BP40:BS43"/>
    <mergeCell ref="C41:I41"/>
    <mergeCell ref="R41:X41"/>
    <mergeCell ref="AG41:AM41"/>
    <mergeCell ref="AV41:BB41"/>
    <mergeCell ref="A42:I42"/>
    <mergeCell ref="P42:X42"/>
    <mergeCell ref="AE42:AM42"/>
    <mergeCell ref="AP38:AP40"/>
    <mergeCell ref="AQ38:AS40"/>
    <mergeCell ref="BC38:BD40"/>
    <mergeCell ref="BX9:CB9"/>
    <mergeCell ref="BX11:CB11"/>
    <mergeCell ref="BX13:CB13"/>
    <mergeCell ref="BX15:CB15"/>
    <mergeCell ref="AT42:BB42"/>
    <mergeCell ref="BP39:BS39"/>
    <mergeCell ref="BT40:BT43"/>
    <mergeCell ref="BE38:BE40"/>
    <mergeCell ref="BF38:BH40"/>
    <mergeCell ref="BL39:BO39"/>
    <mergeCell ref="BL13:BO13"/>
    <mergeCell ref="BP13:BS13"/>
    <mergeCell ref="BP14:BS17"/>
    <mergeCell ref="BT14:BT17"/>
    <mergeCell ref="BP18:BS18"/>
    <mergeCell ref="BX27:CB27"/>
    <mergeCell ref="BX17:CB17"/>
    <mergeCell ref="BX19:CB19"/>
    <mergeCell ref="BX21:CB21"/>
    <mergeCell ref="BX23:CB23"/>
    <mergeCell ref="BX25:CB25"/>
  </mergeCells>
  <pageMargins left="0.7" right="0.7" top="0.75" bottom="0.75" header="0.3" footer="0.3"/>
  <pageSetup paperSize="9" scale="60" orientation="portrait" r:id="rId2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7"/>
  <sheetViews>
    <sheetView zoomScale="90" zoomScaleNormal="90" workbookViewId="0">
      <selection activeCell="L16" sqref="L16"/>
    </sheetView>
  </sheetViews>
  <sheetFormatPr defaultRowHeight="15" x14ac:dyDescent="0.25"/>
  <cols>
    <col min="1" max="1" width="13.5703125" customWidth="1"/>
    <col min="2" max="2" width="8.140625" customWidth="1"/>
    <col min="3" max="3" width="6.7109375" customWidth="1"/>
    <col min="4" max="4" width="6.7109375" style="2" customWidth="1"/>
    <col min="5" max="5" width="8.7109375" customWidth="1"/>
    <col min="6" max="6" width="10.28515625" customWidth="1"/>
    <col min="10" max="10" width="8.7109375" customWidth="1"/>
    <col min="14" max="14" width="8" customWidth="1"/>
    <col min="15" max="15" width="7.5703125" customWidth="1"/>
    <col min="16" max="16" width="11.85546875" customWidth="1"/>
  </cols>
  <sheetData>
    <row r="2" spans="1:16" ht="15.75" x14ac:dyDescent="0.25">
      <c r="D2" s="4"/>
    </row>
    <row r="3" spans="1:16" ht="15.75" x14ac:dyDescent="0.25">
      <c r="A3" s="111" t="s">
        <v>96</v>
      </c>
      <c r="B3" s="15"/>
      <c r="C3" s="15"/>
      <c r="D3" s="15"/>
      <c r="E3" s="15"/>
      <c r="F3" s="110"/>
      <c r="G3" s="23"/>
    </row>
    <row r="4" spans="1:16" x14ac:dyDescent="0.25">
      <c r="A4" s="109" t="s">
        <v>52</v>
      </c>
      <c r="B4" s="24"/>
      <c r="C4" s="24"/>
      <c r="D4" s="24"/>
      <c r="E4" s="24"/>
      <c r="F4" s="24"/>
      <c r="G4" s="23"/>
    </row>
    <row r="5" spans="1:16" x14ac:dyDescent="0.25">
      <c r="A5" s="24"/>
      <c r="B5" s="24"/>
      <c r="C5" s="24"/>
      <c r="D5" s="24"/>
      <c r="F5" s="24"/>
      <c r="G5" s="24" t="s">
        <v>11</v>
      </c>
    </row>
    <row r="6" spans="1:16" ht="15.75" x14ac:dyDescent="0.3">
      <c r="E6" s="3"/>
      <c r="H6" s="2"/>
    </row>
    <row r="7" spans="1:16" ht="60" x14ac:dyDescent="0.25">
      <c r="A7" s="20" t="s">
        <v>14</v>
      </c>
      <c r="B7" s="16" t="s">
        <v>27</v>
      </c>
      <c r="C7" s="19" t="s">
        <v>98</v>
      </c>
      <c r="D7" s="27" t="s">
        <v>99</v>
      </c>
      <c r="E7" s="43" t="s">
        <v>59</v>
      </c>
      <c r="F7" s="19" t="s">
        <v>60</v>
      </c>
      <c r="G7" s="49" t="s">
        <v>2</v>
      </c>
      <c r="H7" s="16" t="s">
        <v>3</v>
      </c>
      <c r="I7" s="134" t="s">
        <v>26</v>
      </c>
      <c r="J7" s="19" t="s">
        <v>8</v>
      </c>
      <c r="K7" s="19" t="s">
        <v>28</v>
      </c>
      <c r="L7" s="43" t="s">
        <v>111</v>
      </c>
      <c r="M7" s="43" t="s">
        <v>112</v>
      </c>
      <c r="N7" s="16" t="s">
        <v>5</v>
      </c>
      <c r="O7" s="19" t="s">
        <v>30</v>
      </c>
      <c r="P7" s="27" t="s">
        <v>9</v>
      </c>
    </row>
    <row r="8" spans="1:16" x14ac:dyDescent="0.25">
      <c r="A8" s="13"/>
      <c r="B8" s="17">
        <f>IF(A8&gt;0,IF(A8*0.01&gt;=100,A8*0.01,100),0)</f>
        <v>0</v>
      </c>
      <c r="C8" s="47">
        <f>IF(A8&gt;0,100,0)</f>
        <v>0</v>
      </c>
      <c r="D8" s="40">
        <f t="shared" ref="D8:D72" si="0">IF(A8=0,0,IF(L8&gt;0,L8*16,IF(M8&gt;0,M8*24,IF(AND(A8&gt;0,L8=0,M8=0),160,""))))</f>
        <v>0</v>
      </c>
      <c r="E8" s="98">
        <f>IF(B8&lt;=240,B8+C8+D8,0)</f>
        <v>0</v>
      </c>
      <c r="F8" s="41">
        <f>IF(B8&gt;240,B8+C8+D8,0)</f>
        <v>0</v>
      </c>
      <c r="G8" s="50">
        <f t="shared" ref="G8:G39" si="1">A8*0.03</f>
        <v>0</v>
      </c>
      <c r="H8" s="47">
        <f t="shared" ref="H8:H39" si="2">IF(A8&gt;0,A8*0.015,0)</f>
        <v>0</v>
      </c>
      <c r="I8" s="39"/>
      <c r="J8" s="50">
        <f>H8-I8</f>
        <v>0</v>
      </c>
      <c r="K8" s="47">
        <f t="shared" ref="K8:K39" si="3">IF(A8&gt;0,300,0)</f>
        <v>0</v>
      </c>
      <c r="L8" s="39"/>
      <c r="M8" s="39"/>
      <c r="N8" s="50">
        <f t="shared" ref="N8:N72" si="4">IF(A8=0,0,IF(L8&gt;0,L8*24,IF(M8&gt;0,M8*36,IF(AND(A8&gt;0,L8=0,M8=0),240,""))))</f>
        <v>0</v>
      </c>
      <c r="O8" s="17">
        <f>IF(A8&gt;0,10,0)</f>
        <v>0</v>
      </c>
      <c r="P8" s="17">
        <f>E8+F8+G8+H8+K8+N8+O8</f>
        <v>0</v>
      </c>
    </row>
    <row r="9" spans="1:16" x14ac:dyDescent="0.25">
      <c r="A9" s="13"/>
      <c r="B9" s="17">
        <f t="shared" ref="B9:B72" si="5">IF(A9&gt;0,IF(A9*0.01&gt;=100,A9*0.01,100),0)</f>
        <v>0</v>
      </c>
      <c r="C9" s="47">
        <f t="shared" ref="C9:C72" si="6">IF(A9&gt;0,100,0)</f>
        <v>0</v>
      </c>
      <c r="D9" s="40">
        <f t="shared" si="0"/>
        <v>0</v>
      </c>
      <c r="E9" s="98">
        <f t="shared" ref="E9:E72" si="7">IF(B9&lt;=240,B9+C9+D9,0)</f>
        <v>0</v>
      </c>
      <c r="F9" s="41">
        <f t="shared" ref="F9:F72" si="8">IF(B9&gt;240,B9+C9+D9,0)</f>
        <v>0</v>
      </c>
      <c r="G9" s="50">
        <f t="shared" si="1"/>
        <v>0</v>
      </c>
      <c r="H9" s="47">
        <f t="shared" si="2"/>
        <v>0</v>
      </c>
      <c r="I9" s="39"/>
      <c r="J9" s="50">
        <f t="shared" ref="J9:J72" si="9">H9-I9</f>
        <v>0</v>
      </c>
      <c r="K9" s="47">
        <f t="shared" si="3"/>
        <v>0</v>
      </c>
      <c r="L9" s="39"/>
      <c r="M9" s="39"/>
      <c r="N9" s="50">
        <f t="shared" si="4"/>
        <v>0</v>
      </c>
      <c r="O9" s="17">
        <f t="shared" ref="O9:O40" si="10">E9+G9+H9+K9+N9</f>
        <v>0</v>
      </c>
      <c r="P9" s="17">
        <f t="shared" ref="P9:P72" si="11">E9+F9+G9+H9+K9+N9+O9</f>
        <v>0</v>
      </c>
    </row>
    <row r="10" spans="1:16" x14ac:dyDescent="0.25">
      <c r="A10" s="13"/>
      <c r="B10" s="17">
        <f t="shared" si="5"/>
        <v>0</v>
      </c>
      <c r="C10" s="47">
        <f t="shared" si="6"/>
        <v>0</v>
      </c>
      <c r="D10" s="40">
        <f t="shared" si="0"/>
        <v>0</v>
      </c>
      <c r="E10" s="98">
        <f t="shared" si="7"/>
        <v>0</v>
      </c>
      <c r="F10" s="41">
        <f t="shared" si="8"/>
        <v>0</v>
      </c>
      <c r="G10" s="50">
        <f t="shared" si="1"/>
        <v>0</v>
      </c>
      <c r="H10" s="47">
        <f t="shared" si="2"/>
        <v>0</v>
      </c>
      <c r="I10" s="39"/>
      <c r="J10" s="50">
        <f t="shared" si="9"/>
        <v>0</v>
      </c>
      <c r="K10" s="47">
        <f t="shared" si="3"/>
        <v>0</v>
      </c>
      <c r="L10" s="39"/>
      <c r="M10" s="39"/>
      <c r="N10" s="50">
        <f t="shared" si="4"/>
        <v>0</v>
      </c>
      <c r="O10" s="17">
        <f t="shared" si="10"/>
        <v>0</v>
      </c>
      <c r="P10" s="17">
        <f t="shared" si="11"/>
        <v>0</v>
      </c>
    </row>
    <row r="11" spans="1:16" x14ac:dyDescent="0.25">
      <c r="A11" s="13"/>
      <c r="B11" s="17">
        <f t="shared" si="5"/>
        <v>0</v>
      </c>
      <c r="C11" s="47">
        <f t="shared" si="6"/>
        <v>0</v>
      </c>
      <c r="D11" s="40">
        <f t="shared" si="0"/>
        <v>0</v>
      </c>
      <c r="E11" s="98">
        <f t="shared" si="7"/>
        <v>0</v>
      </c>
      <c r="F11" s="41">
        <f t="shared" si="8"/>
        <v>0</v>
      </c>
      <c r="G11" s="50">
        <f t="shared" si="1"/>
        <v>0</v>
      </c>
      <c r="H11" s="47">
        <f t="shared" si="2"/>
        <v>0</v>
      </c>
      <c r="I11" s="39"/>
      <c r="J11" s="50">
        <f t="shared" si="9"/>
        <v>0</v>
      </c>
      <c r="K11" s="47">
        <f t="shared" si="3"/>
        <v>0</v>
      </c>
      <c r="L11" s="39"/>
      <c r="M11" s="39"/>
      <c r="N11" s="50">
        <f t="shared" si="4"/>
        <v>0</v>
      </c>
      <c r="O11" s="17">
        <f t="shared" si="10"/>
        <v>0</v>
      </c>
      <c r="P11" s="17">
        <f t="shared" si="11"/>
        <v>0</v>
      </c>
    </row>
    <row r="12" spans="1:16" x14ac:dyDescent="0.25">
      <c r="A12" s="13"/>
      <c r="B12" s="17">
        <f t="shared" si="5"/>
        <v>0</v>
      </c>
      <c r="C12" s="47">
        <f t="shared" si="6"/>
        <v>0</v>
      </c>
      <c r="D12" s="40">
        <f t="shared" si="0"/>
        <v>0</v>
      </c>
      <c r="E12" s="98">
        <f t="shared" si="7"/>
        <v>0</v>
      </c>
      <c r="F12" s="41">
        <f t="shared" si="8"/>
        <v>0</v>
      </c>
      <c r="G12" s="50">
        <f t="shared" si="1"/>
        <v>0</v>
      </c>
      <c r="H12" s="47">
        <f t="shared" si="2"/>
        <v>0</v>
      </c>
      <c r="I12" s="39"/>
      <c r="J12" s="50">
        <f t="shared" si="9"/>
        <v>0</v>
      </c>
      <c r="K12" s="47">
        <f t="shared" si="3"/>
        <v>0</v>
      </c>
      <c r="L12" s="39"/>
      <c r="M12" s="39"/>
      <c r="N12" s="50">
        <f t="shared" si="4"/>
        <v>0</v>
      </c>
      <c r="O12" s="17">
        <f t="shared" si="10"/>
        <v>0</v>
      </c>
      <c r="P12" s="17">
        <f t="shared" si="11"/>
        <v>0</v>
      </c>
    </row>
    <row r="13" spans="1:16" x14ac:dyDescent="0.25">
      <c r="A13" s="13"/>
      <c r="B13" s="17">
        <f t="shared" si="5"/>
        <v>0</v>
      </c>
      <c r="C13" s="47">
        <f t="shared" si="6"/>
        <v>0</v>
      </c>
      <c r="D13" s="40">
        <f t="shared" si="0"/>
        <v>0</v>
      </c>
      <c r="E13" s="98">
        <f t="shared" si="7"/>
        <v>0</v>
      </c>
      <c r="F13" s="41">
        <f t="shared" si="8"/>
        <v>0</v>
      </c>
      <c r="G13" s="50">
        <f t="shared" si="1"/>
        <v>0</v>
      </c>
      <c r="H13" s="47">
        <f t="shared" si="2"/>
        <v>0</v>
      </c>
      <c r="I13" s="39"/>
      <c r="J13" s="50">
        <f t="shared" si="9"/>
        <v>0</v>
      </c>
      <c r="K13" s="47">
        <f t="shared" si="3"/>
        <v>0</v>
      </c>
      <c r="L13" s="39"/>
      <c r="M13" s="39"/>
      <c r="N13" s="50">
        <f t="shared" si="4"/>
        <v>0</v>
      </c>
      <c r="O13" s="17">
        <f t="shared" si="10"/>
        <v>0</v>
      </c>
      <c r="P13" s="17">
        <f t="shared" si="11"/>
        <v>0</v>
      </c>
    </row>
    <row r="14" spans="1:16" x14ac:dyDescent="0.25">
      <c r="A14" s="13"/>
      <c r="B14" s="17">
        <f t="shared" si="5"/>
        <v>0</v>
      </c>
      <c r="C14" s="47">
        <f t="shared" si="6"/>
        <v>0</v>
      </c>
      <c r="D14" s="40">
        <f t="shared" si="0"/>
        <v>0</v>
      </c>
      <c r="E14" s="98">
        <f t="shared" si="7"/>
        <v>0</v>
      </c>
      <c r="F14" s="41">
        <f t="shared" si="8"/>
        <v>0</v>
      </c>
      <c r="G14" s="50">
        <f t="shared" si="1"/>
        <v>0</v>
      </c>
      <c r="H14" s="47">
        <f t="shared" si="2"/>
        <v>0</v>
      </c>
      <c r="I14" s="39"/>
      <c r="J14" s="50">
        <f t="shared" si="9"/>
        <v>0</v>
      </c>
      <c r="K14" s="47">
        <f t="shared" si="3"/>
        <v>0</v>
      </c>
      <c r="L14" s="39"/>
      <c r="M14" s="39"/>
      <c r="N14" s="50">
        <f t="shared" si="4"/>
        <v>0</v>
      </c>
      <c r="O14" s="17">
        <f t="shared" si="10"/>
        <v>0</v>
      </c>
      <c r="P14" s="17">
        <f t="shared" si="11"/>
        <v>0</v>
      </c>
    </row>
    <row r="15" spans="1:16" x14ac:dyDescent="0.25">
      <c r="A15" s="13"/>
      <c r="B15" s="17">
        <f t="shared" si="5"/>
        <v>0</v>
      </c>
      <c r="C15" s="47">
        <f t="shared" si="6"/>
        <v>0</v>
      </c>
      <c r="D15" s="40">
        <f t="shared" si="0"/>
        <v>0</v>
      </c>
      <c r="E15" s="98">
        <f t="shared" si="7"/>
        <v>0</v>
      </c>
      <c r="F15" s="41">
        <f t="shared" si="8"/>
        <v>0</v>
      </c>
      <c r="G15" s="50">
        <f t="shared" si="1"/>
        <v>0</v>
      </c>
      <c r="H15" s="47">
        <f t="shared" si="2"/>
        <v>0</v>
      </c>
      <c r="I15" s="39"/>
      <c r="J15" s="50">
        <f t="shared" si="9"/>
        <v>0</v>
      </c>
      <c r="K15" s="47">
        <f t="shared" si="3"/>
        <v>0</v>
      </c>
      <c r="L15" s="39"/>
      <c r="M15" s="39"/>
      <c r="N15" s="50">
        <f t="shared" si="4"/>
        <v>0</v>
      </c>
      <c r="O15" s="17">
        <f t="shared" si="10"/>
        <v>0</v>
      </c>
      <c r="P15" s="17">
        <f t="shared" si="11"/>
        <v>0</v>
      </c>
    </row>
    <row r="16" spans="1:16" x14ac:dyDescent="0.25">
      <c r="A16" s="13"/>
      <c r="B16" s="17">
        <f t="shared" si="5"/>
        <v>0</v>
      </c>
      <c r="C16" s="47">
        <f t="shared" si="6"/>
        <v>0</v>
      </c>
      <c r="D16" s="40">
        <f t="shared" si="0"/>
        <v>0</v>
      </c>
      <c r="E16" s="98">
        <f t="shared" si="7"/>
        <v>0</v>
      </c>
      <c r="F16" s="41">
        <f t="shared" si="8"/>
        <v>0</v>
      </c>
      <c r="G16" s="50">
        <f t="shared" si="1"/>
        <v>0</v>
      </c>
      <c r="H16" s="47">
        <f t="shared" si="2"/>
        <v>0</v>
      </c>
      <c r="I16" s="39"/>
      <c r="J16" s="50">
        <f t="shared" si="9"/>
        <v>0</v>
      </c>
      <c r="K16" s="47">
        <f t="shared" si="3"/>
        <v>0</v>
      </c>
      <c r="L16" s="39"/>
      <c r="M16" s="39"/>
      <c r="N16" s="50">
        <f t="shared" si="4"/>
        <v>0</v>
      </c>
      <c r="O16" s="17">
        <f t="shared" si="10"/>
        <v>0</v>
      </c>
      <c r="P16" s="17">
        <f t="shared" si="11"/>
        <v>0</v>
      </c>
    </row>
    <row r="17" spans="1:16" x14ac:dyDescent="0.25">
      <c r="A17" s="13"/>
      <c r="B17" s="17">
        <f t="shared" si="5"/>
        <v>0</v>
      </c>
      <c r="C17" s="47">
        <f t="shared" si="6"/>
        <v>0</v>
      </c>
      <c r="D17" s="40">
        <f t="shared" si="0"/>
        <v>0</v>
      </c>
      <c r="E17" s="98">
        <f t="shared" si="7"/>
        <v>0</v>
      </c>
      <c r="F17" s="41">
        <f t="shared" si="8"/>
        <v>0</v>
      </c>
      <c r="G17" s="50">
        <f t="shared" si="1"/>
        <v>0</v>
      </c>
      <c r="H17" s="47">
        <f t="shared" si="2"/>
        <v>0</v>
      </c>
      <c r="I17" s="39"/>
      <c r="J17" s="50">
        <f t="shared" si="9"/>
        <v>0</v>
      </c>
      <c r="K17" s="47">
        <f t="shared" si="3"/>
        <v>0</v>
      </c>
      <c r="L17" s="39"/>
      <c r="M17" s="39"/>
      <c r="N17" s="50">
        <f t="shared" si="4"/>
        <v>0</v>
      </c>
      <c r="O17" s="17">
        <f t="shared" si="10"/>
        <v>0</v>
      </c>
      <c r="P17" s="17">
        <f t="shared" si="11"/>
        <v>0</v>
      </c>
    </row>
    <row r="18" spans="1:16" x14ac:dyDescent="0.25">
      <c r="A18" s="13"/>
      <c r="B18" s="17">
        <f t="shared" si="5"/>
        <v>0</v>
      </c>
      <c r="C18" s="47">
        <f t="shared" si="6"/>
        <v>0</v>
      </c>
      <c r="D18" s="40">
        <f t="shared" si="0"/>
        <v>0</v>
      </c>
      <c r="E18" s="98">
        <f t="shared" si="7"/>
        <v>0</v>
      </c>
      <c r="F18" s="41">
        <f t="shared" si="8"/>
        <v>0</v>
      </c>
      <c r="G18" s="50">
        <f t="shared" si="1"/>
        <v>0</v>
      </c>
      <c r="H18" s="47">
        <f t="shared" si="2"/>
        <v>0</v>
      </c>
      <c r="I18" s="39"/>
      <c r="J18" s="50">
        <f t="shared" si="9"/>
        <v>0</v>
      </c>
      <c r="K18" s="47">
        <f t="shared" si="3"/>
        <v>0</v>
      </c>
      <c r="L18" s="39"/>
      <c r="M18" s="39"/>
      <c r="N18" s="50">
        <f t="shared" si="4"/>
        <v>0</v>
      </c>
      <c r="O18" s="17">
        <f t="shared" si="10"/>
        <v>0</v>
      </c>
      <c r="P18" s="17">
        <f t="shared" si="11"/>
        <v>0</v>
      </c>
    </row>
    <row r="19" spans="1:16" x14ac:dyDescent="0.25">
      <c r="A19" s="13"/>
      <c r="B19" s="17">
        <f t="shared" si="5"/>
        <v>0</v>
      </c>
      <c r="C19" s="47">
        <f t="shared" si="6"/>
        <v>0</v>
      </c>
      <c r="D19" s="40">
        <f t="shared" si="0"/>
        <v>0</v>
      </c>
      <c r="E19" s="98">
        <f t="shared" si="7"/>
        <v>0</v>
      </c>
      <c r="F19" s="41">
        <f t="shared" si="8"/>
        <v>0</v>
      </c>
      <c r="G19" s="50">
        <f t="shared" si="1"/>
        <v>0</v>
      </c>
      <c r="H19" s="47">
        <f t="shared" si="2"/>
        <v>0</v>
      </c>
      <c r="I19" s="39"/>
      <c r="J19" s="50">
        <f t="shared" si="9"/>
        <v>0</v>
      </c>
      <c r="K19" s="47">
        <f t="shared" si="3"/>
        <v>0</v>
      </c>
      <c r="L19" s="39"/>
      <c r="M19" s="39"/>
      <c r="N19" s="50">
        <f t="shared" si="4"/>
        <v>0</v>
      </c>
      <c r="O19" s="17">
        <f t="shared" si="10"/>
        <v>0</v>
      </c>
      <c r="P19" s="17">
        <f t="shared" si="11"/>
        <v>0</v>
      </c>
    </row>
    <row r="20" spans="1:16" x14ac:dyDescent="0.25">
      <c r="A20" s="13"/>
      <c r="B20" s="17">
        <f t="shared" si="5"/>
        <v>0</v>
      </c>
      <c r="C20" s="47">
        <f t="shared" si="6"/>
        <v>0</v>
      </c>
      <c r="D20" s="40">
        <f t="shared" si="0"/>
        <v>0</v>
      </c>
      <c r="E20" s="98">
        <f t="shared" si="7"/>
        <v>0</v>
      </c>
      <c r="F20" s="41">
        <f t="shared" si="8"/>
        <v>0</v>
      </c>
      <c r="G20" s="50">
        <f t="shared" si="1"/>
        <v>0</v>
      </c>
      <c r="H20" s="47">
        <f t="shared" si="2"/>
        <v>0</v>
      </c>
      <c r="I20" s="39"/>
      <c r="J20" s="50">
        <f t="shared" si="9"/>
        <v>0</v>
      </c>
      <c r="K20" s="47">
        <f t="shared" si="3"/>
        <v>0</v>
      </c>
      <c r="L20" s="39"/>
      <c r="M20" s="39"/>
      <c r="N20" s="50">
        <f t="shared" si="4"/>
        <v>0</v>
      </c>
      <c r="O20" s="17">
        <f t="shared" si="10"/>
        <v>0</v>
      </c>
      <c r="P20" s="17">
        <f t="shared" si="11"/>
        <v>0</v>
      </c>
    </row>
    <row r="21" spans="1:16" x14ac:dyDescent="0.25">
      <c r="A21" s="13"/>
      <c r="B21" s="17">
        <f t="shared" si="5"/>
        <v>0</v>
      </c>
      <c r="C21" s="47">
        <f t="shared" si="6"/>
        <v>0</v>
      </c>
      <c r="D21" s="40">
        <f t="shared" si="0"/>
        <v>0</v>
      </c>
      <c r="E21" s="98">
        <f t="shared" si="7"/>
        <v>0</v>
      </c>
      <c r="F21" s="41">
        <f t="shared" si="8"/>
        <v>0</v>
      </c>
      <c r="G21" s="50">
        <f t="shared" si="1"/>
        <v>0</v>
      </c>
      <c r="H21" s="47">
        <f t="shared" si="2"/>
        <v>0</v>
      </c>
      <c r="I21" s="39"/>
      <c r="J21" s="50">
        <f t="shared" si="9"/>
        <v>0</v>
      </c>
      <c r="K21" s="47">
        <f t="shared" si="3"/>
        <v>0</v>
      </c>
      <c r="L21" s="39"/>
      <c r="M21" s="39"/>
      <c r="N21" s="50">
        <f t="shared" si="4"/>
        <v>0</v>
      </c>
      <c r="O21" s="17">
        <f t="shared" si="10"/>
        <v>0</v>
      </c>
      <c r="P21" s="17">
        <f t="shared" si="11"/>
        <v>0</v>
      </c>
    </row>
    <row r="22" spans="1:16" x14ac:dyDescent="0.25">
      <c r="A22" s="13"/>
      <c r="B22" s="17">
        <f t="shared" si="5"/>
        <v>0</v>
      </c>
      <c r="C22" s="47">
        <f t="shared" si="6"/>
        <v>0</v>
      </c>
      <c r="D22" s="40">
        <f t="shared" si="0"/>
        <v>0</v>
      </c>
      <c r="E22" s="98">
        <f t="shared" si="7"/>
        <v>0</v>
      </c>
      <c r="F22" s="41">
        <f t="shared" si="8"/>
        <v>0</v>
      </c>
      <c r="G22" s="50">
        <f t="shared" si="1"/>
        <v>0</v>
      </c>
      <c r="H22" s="47">
        <f t="shared" si="2"/>
        <v>0</v>
      </c>
      <c r="I22" s="39"/>
      <c r="J22" s="50">
        <f t="shared" si="9"/>
        <v>0</v>
      </c>
      <c r="K22" s="47">
        <f t="shared" si="3"/>
        <v>0</v>
      </c>
      <c r="L22" s="39"/>
      <c r="M22" s="39"/>
      <c r="N22" s="50">
        <f t="shared" si="4"/>
        <v>0</v>
      </c>
      <c r="O22" s="17">
        <f t="shared" si="10"/>
        <v>0</v>
      </c>
      <c r="P22" s="17">
        <f t="shared" si="11"/>
        <v>0</v>
      </c>
    </row>
    <row r="23" spans="1:16" x14ac:dyDescent="0.25">
      <c r="A23" s="13"/>
      <c r="B23" s="17">
        <f t="shared" si="5"/>
        <v>0</v>
      </c>
      <c r="C23" s="47">
        <f t="shared" si="6"/>
        <v>0</v>
      </c>
      <c r="D23" s="40">
        <f t="shared" si="0"/>
        <v>0</v>
      </c>
      <c r="E23" s="98">
        <f t="shared" si="7"/>
        <v>0</v>
      </c>
      <c r="F23" s="41">
        <f t="shared" si="8"/>
        <v>0</v>
      </c>
      <c r="G23" s="50">
        <f t="shared" si="1"/>
        <v>0</v>
      </c>
      <c r="H23" s="47">
        <f t="shared" si="2"/>
        <v>0</v>
      </c>
      <c r="I23" s="39"/>
      <c r="J23" s="50">
        <f t="shared" si="9"/>
        <v>0</v>
      </c>
      <c r="K23" s="47">
        <f t="shared" si="3"/>
        <v>0</v>
      </c>
      <c r="L23" s="39"/>
      <c r="M23" s="39"/>
      <c r="N23" s="50">
        <f t="shared" si="4"/>
        <v>0</v>
      </c>
      <c r="O23" s="17">
        <f t="shared" si="10"/>
        <v>0</v>
      </c>
      <c r="P23" s="17">
        <f t="shared" si="11"/>
        <v>0</v>
      </c>
    </row>
    <row r="24" spans="1:16" x14ac:dyDescent="0.25">
      <c r="A24" s="13"/>
      <c r="B24" s="17">
        <f t="shared" si="5"/>
        <v>0</v>
      </c>
      <c r="C24" s="47">
        <f t="shared" si="6"/>
        <v>0</v>
      </c>
      <c r="D24" s="40">
        <f t="shared" si="0"/>
        <v>0</v>
      </c>
      <c r="E24" s="98">
        <f t="shared" si="7"/>
        <v>0</v>
      </c>
      <c r="F24" s="41">
        <f t="shared" si="8"/>
        <v>0</v>
      </c>
      <c r="G24" s="50">
        <f t="shared" si="1"/>
        <v>0</v>
      </c>
      <c r="H24" s="47">
        <f t="shared" si="2"/>
        <v>0</v>
      </c>
      <c r="I24" s="39"/>
      <c r="J24" s="50">
        <f t="shared" si="9"/>
        <v>0</v>
      </c>
      <c r="K24" s="47">
        <f t="shared" si="3"/>
        <v>0</v>
      </c>
      <c r="L24" s="39"/>
      <c r="M24" s="39"/>
      <c r="N24" s="50">
        <f t="shared" si="4"/>
        <v>0</v>
      </c>
      <c r="O24" s="17">
        <f t="shared" si="10"/>
        <v>0</v>
      </c>
      <c r="P24" s="17">
        <f t="shared" si="11"/>
        <v>0</v>
      </c>
    </row>
    <row r="25" spans="1:16" x14ac:dyDescent="0.25">
      <c r="A25" s="13"/>
      <c r="B25" s="17">
        <f t="shared" si="5"/>
        <v>0</v>
      </c>
      <c r="C25" s="47">
        <f t="shared" si="6"/>
        <v>0</v>
      </c>
      <c r="D25" s="40">
        <f t="shared" si="0"/>
        <v>0</v>
      </c>
      <c r="E25" s="98">
        <f t="shared" si="7"/>
        <v>0</v>
      </c>
      <c r="F25" s="41">
        <f t="shared" si="8"/>
        <v>0</v>
      </c>
      <c r="G25" s="50">
        <f t="shared" si="1"/>
        <v>0</v>
      </c>
      <c r="H25" s="47">
        <f t="shared" si="2"/>
        <v>0</v>
      </c>
      <c r="I25" s="39"/>
      <c r="J25" s="50">
        <f t="shared" si="9"/>
        <v>0</v>
      </c>
      <c r="K25" s="47">
        <f t="shared" si="3"/>
        <v>0</v>
      </c>
      <c r="L25" s="39"/>
      <c r="M25" s="39"/>
      <c r="N25" s="50">
        <f t="shared" si="4"/>
        <v>0</v>
      </c>
      <c r="O25" s="17">
        <f t="shared" si="10"/>
        <v>0</v>
      </c>
      <c r="P25" s="17">
        <f t="shared" si="11"/>
        <v>0</v>
      </c>
    </row>
    <row r="26" spans="1:16" x14ac:dyDescent="0.25">
      <c r="A26" s="13"/>
      <c r="B26" s="17">
        <f t="shared" si="5"/>
        <v>0</v>
      </c>
      <c r="C26" s="47">
        <f t="shared" si="6"/>
        <v>0</v>
      </c>
      <c r="D26" s="40">
        <f t="shared" si="0"/>
        <v>0</v>
      </c>
      <c r="E26" s="98">
        <f t="shared" si="7"/>
        <v>0</v>
      </c>
      <c r="F26" s="41">
        <f t="shared" si="8"/>
        <v>0</v>
      </c>
      <c r="G26" s="50">
        <f t="shared" si="1"/>
        <v>0</v>
      </c>
      <c r="H26" s="47">
        <f t="shared" si="2"/>
        <v>0</v>
      </c>
      <c r="I26" s="39"/>
      <c r="J26" s="50">
        <f t="shared" si="9"/>
        <v>0</v>
      </c>
      <c r="K26" s="47">
        <f t="shared" si="3"/>
        <v>0</v>
      </c>
      <c r="L26" s="39"/>
      <c r="M26" s="39"/>
      <c r="N26" s="50">
        <f t="shared" si="4"/>
        <v>0</v>
      </c>
      <c r="O26" s="17">
        <f t="shared" si="10"/>
        <v>0</v>
      </c>
      <c r="P26" s="17">
        <f t="shared" si="11"/>
        <v>0</v>
      </c>
    </row>
    <row r="27" spans="1:16" x14ac:dyDescent="0.25">
      <c r="A27" s="13"/>
      <c r="B27" s="17">
        <f t="shared" si="5"/>
        <v>0</v>
      </c>
      <c r="C27" s="47">
        <f t="shared" si="6"/>
        <v>0</v>
      </c>
      <c r="D27" s="40">
        <f t="shared" si="0"/>
        <v>0</v>
      </c>
      <c r="E27" s="98">
        <f t="shared" si="7"/>
        <v>0</v>
      </c>
      <c r="F27" s="41">
        <f t="shared" si="8"/>
        <v>0</v>
      </c>
      <c r="G27" s="50">
        <f t="shared" si="1"/>
        <v>0</v>
      </c>
      <c r="H27" s="47">
        <f t="shared" si="2"/>
        <v>0</v>
      </c>
      <c r="I27" s="39"/>
      <c r="J27" s="50">
        <f t="shared" si="9"/>
        <v>0</v>
      </c>
      <c r="K27" s="47">
        <f t="shared" si="3"/>
        <v>0</v>
      </c>
      <c r="L27" s="39"/>
      <c r="M27" s="39"/>
      <c r="N27" s="50">
        <f t="shared" si="4"/>
        <v>0</v>
      </c>
      <c r="O27" s="17">
        <f t="shared" si="10"/>
        <v>0</v>
      </c>
      <c r="P27" s="17">
        <f t="shared" si="11"/>
        <v>0</v>
      </c>
    </row>
    <row r="28" spans="1:16" x14ac:dyDescent="0.25">
      <c r="A28" s="13"/>
      <c r="B28" s="17">
        <f t="shared" si="5"/>
        <v>0</v>
      </c>
      <c r="C28" s="47">
        <f t="shared" si="6"/>
        <v>0</v>
      </c>
      <c r="D28" s="40">
        <f t="shared" si="0"/>
        <v>0</v>
      </c>
      <c r="E28" s="98">
        <f t="shared" si="7"/>
        <v>0</v>
      </c>
      <c r="F28" s="41">
        <f t="shared" si="8"/>
        <v>0</v>
      </c>
      <c r="G28" s="50">
        <f t="shared" si="1"/>
        <v>0</v>
      </c>
      <c r="H28" s="47">
        <f t="shared" si="2"/>
        <v>0</v>
      </c>
      <c r="I28" s="39"/>
      <c r="J28" s="50">
        <f t="shared" si="9"/>
        <v>0</v>
      </c>
      <c r="K28" s="47">
        <f t="shared" si="3"/>
        <v>0</v>
      </c>
      <c r="L28" s="39"/>
      <c r="M28" s="39"/>
      <c r="N28" s="50">
        <f t="shared" si="4"/>
        <v>0</v>
      </c>
      <c r="O28" s="17">
        <f t="shared" si="10"/>
        <v>0</v>
      </c>
      <c r="P28" s="17">
        <f t="shared" si="11"/>
        <v>0</v>
      </c>
    </row>
    <row r="29" spans="1:16" x14ac:dyDescent="0.25">
      <c r="A29" s="13"/>
      <c r="B29" s="17">
        <f t="shared" si="5"/>
        <v>0</v>
      </c>
      <c r="C29" s="47">
        <f t="shared" si="6"/>
        <v>0</v>
      </c>
      <c r="D29" s="40">
        <f>IF(A29=0,0,IF(L29&gt;0,L29*16,IF(M29&gt;0,M29*24,IF(AND(A29&gt;0,L29=0,M29=0),160,""))))</f>
        <v>0</v>
      </c>
      <c r="E29" s="98">
        <f t="shared" si="7"/>
        <v>0</v>
      </c>
      <c r="F29" s="41">
        <f t="shared" si="8"/>
        <v>0</v>
      </c>
      <c r="G29" s="50">
        <f t="shared" si="1"/>
        <v>0</v>
      </c>
      <c r="H29" s="47">
        <f t="shared" si="2"/>
        <v>0</v>
      </c>
      <c r="I29" s="39"/>
      <c r="J29" s="50">
        <f t="shared" si="9"/>
        <v>0</v>
      </c>
      <c r="K29" s="47">
        <f t="shared" si="3"/>
        <v>0</v>
      </c>
      <c r="L29" s="39"/>
      <c r="M29" s="39"/>
      <c r="N29" s="50">
        <f t="shared" si="4"/>
        <v>0</v>
      </c>
      <c r="O29" s="17">
        <f t="shared" si="10"/>
        <v>0</v>
      </c>
      <c r="P29" s="17">
        <f t="shared" si="11"/>
        <v>0</v>
      </c>
    </row>
    <row r="30" spans="1:16" x14ac:dyDescent="0.25">
      <c r="A30" s="13"/>
      <c r="B30" s="17">
        <f t="shared" si="5"/>
        <v>0</v>
      </c>
      <c r="C30" s="47">
        <f t="shared" si="6"/>
        <v>0</v>
      </c>
      <c r="D30" s="40">
        <f t="shared" si="0"/>
        <v>0</v>
      </c>
      <c r="E30" s="98">
        <f t="shared" si="7"/>
        <v>0</v>
      </c>
      <c r="F30" s="41">
        <f t="shared" si="8"/>
        <v>0</v>
      </c>
      <c r="G30" s="50">
        <f t="shared" si="1"/>
        <v>0</v>
      </c>
      <c r="H30" s="47">
        <f t="shared" si="2"/>
        <v>0</v>
      </c>
      <c r="I30" s="39"/>
      <c r="J30" s="50">
        <f t="shared" si="9"/>
        <v>0</v>
      </c>
      <c r="K30" s="47">
        <f t="shared" si="3"/>
        <v>0</v>
      </c>
      <c r="L30" s="39"/>
      <c r="M30" s="39"/>
      <c r="N30" s="50">
        <f t="shared" si="4"/>
        <v>0</v>
      </c>
      <c r="O30" s="17">
        <f t="shared" si="10"/>
        <v>0</v>
      </c>
      <c r="P30" s="17">
        <f t="shared" si="11"/>
        <v>0</v>
      </c>
    </row>
    <row r="31" spans="1:16" x14ac:dyDescent="0.25">
      <c r="A31" s="13"/>
      <c r="B31" s="17">
        <f t="shared" si="5"/>
        <v>0</v>
      </c>
      <c r="C31" s="47">
        <f t="shared" si="6"/>
        <v>0</v>
      </c>
      <c r="D31" s="40">
        <f t="shared" si="0"/>
        <v>0</v>
      </c>
      <c r="E31" s="98">
        <f t="shared" si="7"/>
        <v>0</v>
      </c>
      <c r="F31" s="41">
        <f t="shared" si="8"/>
        <v>0</v>
      </c>
      <c r="G31" s="50">
        <f t="shared" si="1"/>
        <v>0</v>
      </c>
      <c r="H31" s="47">
        <f t="shared" si="2"/>
        <v>0</v>
      </c>
      <c r="I31" s="39"/>
      <c r="J31" s="50">
        <f t="shared" si="9"/>
        <v>0</v>
      </c>
      <c r="K31" s="47">
        <f t="shared" si="3"/>
        <v>0</v>
      </c>
      <c r="L31" s="39"/>
      <c r="M31" s="39"/>
      <c r="N31" s="50">
        <f t="shared" si="4"/>
        <v>0</v>
      </c>
      <c r="O31" s="17">
        <f t="shared" si="10"/>
        <v>0</v>
      </c>
      <c r="P31" s="17">
        <f t="shared" si="11"/>
        <v>0</v>
      </c>
    </row>
    <row r="32" spans="1:16" x14ac:dyDescent="0.25">
      <c r="A32" s="13"/>
      <c r="B32" s="17">
        <f t="shared" si="5"/>
        <v>0</v>
      </c>
      <c r="C32" s="47">
        <f t="shared" si="6"/>
        <v>0</v>
      </c>
      <c r="D32" s="40">
        <f t="shared" si="0"/>
        <v>0</v>
      </c>
      <c r="E32" s="98">
        <f t="shared" si="7"/>
        <v>0</v>
      </c>
      <c r="F32" s="41">
        <f t="shared" si="8"/>
        <v>0</v>
      </c>
      <c r="G32" s="50">
        <f t="shared" si="1"/>
        <v>0</v>
      </c>
      <c r="H32" s="47">
        <f t="shared" si="2"/>
        <v>0</v>
      </c>
      <c r="I32" s="39"/>
      <c r="J32" s="50">
        <f t="shared" si="9"/>
        <v>0</v>
      </c>
      <c r="K32" s="47">
        <f t="shared" si="3"/>
        <v>0</v>
      </c>
      <c r="L32" s="39"/>
      <c r="M32" s="39"/>
      <c r="N32" s="50">
        <f t="shared" si="4"/>
        <v>0</v>
      </c>
      <c r="O32" s="17">
        <f t="shared" si="10"/>
        <v>0</v>
      </c>
      <c r="P32" s="17">
        <f t="shared" si="11"/>
        <v>0</v>
      </c>
    </row>
    <row r="33" spans="1:16" x14ac:dyDescent="0.25">
      <c r="A33" s="13"/>
      <c r="B33" s="17">
        <f t="shared" si="5"/>
        <v>0</v>
      </c>
      <c r="C33" s="47">
        <f t="shared" si="6"/>
        <v>0</v>
      </c>
      <c r="D33" s="40">
        <f t="shared" si="0"/>
        <v>0</v>
      </c>
      <c r="E33" s="98">
        <f t="shared" si="7"/>
        <v>0</v>
      </c>
      <c r="F33" s="41">
        <f t="shared" si="8"/>
        <v>0</v>
      </c>
      <c r="G33" s="50">
        <f t="shared" si="1"/>
        <v>0</v>
      </c>
      <c r="H33" s="47">
        <f t="shared" si="2"/>
        <v>0</v>
      </c>
      <c r="I33" s="39"/>
      <c r="J33" s="50">
        <f t="shared" si="9"/>
        <v>0</v>
      </c>
      <c r="K33" s="47">
        <f t="shared" si="3"/>
        <v>0</v>
      </c>
      <c r="L33" s="39"/>
      <c r="M33" s="39"/>
      <c r="N33" s="50">
        <f t="shared" si="4"/>
        <v>0</v>
      </c>
      <c r="O33" s="17">
        <f t="shared" si="10"/>
        <v>0</v>
      </c>
      <c r="P33" s="17">
        <f t="shared" si="11"/>
        <v>0</v>
      </c>
    </row>
    <row r="34" spans="1:16" x14ac:dyDescent="0.25">
      <c r="A34" s="13"/>
      <c r="B34" s="17">
        <f t="shared" si="5"/>
        <v>0</v>
      </c>
      <c r="C34" s="47">
        <f t="shared" si="6"/>
        <v>0</v>
      </c>
      <c r="D34" s="40">
        <f t="shared" si="0"/>
        <v>0</v>
      </c>
      <c r="E34" s="98">
        <f t="shared" si="7"/>
        <v>0</v>
      </c>
      <c r="F34" s="41">
        <f t="shared" si="8"/>
        <v>0</v>
      </c>
      <c r="G34" s="50">
        <f t="shared" si="1"/>
        <v>0</v>
      </c>
      <c r="H34" s="47">
        <f t="shared" si="2"/>
        <v>0</v>
      </c>
      <c r="I34" s="39"/>
      <c r="J34" s="50">
        <f t="shared" si="9"/>
        <v>0</v>
      </c>
      <c r="K34" s="47">
        <f t="shared" si="3"/>
        <v>0</v>
      </c>
      <c r="L34" s="39"/>
      <c r="M34" s="39"/>
      <c r="N34" s="50">
        <f t="shared" si="4"/>
        <v>0</v>
      </c>
      <c r="O34" s="17">
        <f t="shared" si="10"/>
        <v>0</v>
      </c>
      <c r="P34" s="17">
        <f t="shared" si="11"/>
        <v>0</v>
      </c>
    </row>
    <row r="35" spans="1:16" x14ac:dyDescent="0.25">
      <c r="A35" s="13"/>
      <c r="B35" s="17">
        <f t="shared" si="5"/>
        <v>0</v>
      </c>
      <c r="C35" s="47">
        <f t="shared" si="6"/>
        <v>0</v>
      </c>
      <c r="D35" s="40">
        <f t="shared" si="0"/>
        <v>0</v>
      </c>
      <c r="E35" s="98">
        <f t="shared" si="7"/>
        <v>0</v>
      </c>
      <c r="F35" s="41">
        <f t="shared" si="8"/>
        <v>0</v>
      </c>
      <c r="G35" s="50">
        <f t="shared" si="1"/>
        <v>0</v>
      </c>
      <c r="H35" s="47">
        <f t="shared" si="2"/>
        <v>0</v>
      </c>
      <c r="I35" s="39"/>
      <c r="J35" s="50">
        <f t="shared" si="9"/>
        <v>0</v>
      </c>
      <c r="K35" s="47">
        <f t="shared" si="3"/>
        <v>0</v>
      </c>
      <c r="L35" s="39"/>
      <c r="M35" s="39"/>
      <c r="N35" s="50">
        <f t="shared" si="4"/>
        <v>0</v>
      </c>
      <c r="O35" s="17">
        <f t="shared" si="10"/>
        <v>0</v>
      </c>
      <c r="P35" s="17">
        <f t="shared" si="11"/>
        <v>0</v>
      </c>
    </row>
    <row r="36" spans="1:16" x14ac:dyDescent="0.25">
      <c r="A36" s="13"/>
      <c r="B36" s="17">
        <f t="shared" si="5"/>
        <v>0</v>
      </c>
      <c r="C36" s="47">
        <f t="shared" si="6"/>
        <v>0</v>
      </c>
      <c r="D36" s="40">
        <f t="shared" si="0"/>
        <v>0</v>
      </c>
      <c r="E36" s="98">
        <f t="shared" si="7"/>
        <v>0</v>
      </c>
      <c r="F36" s="41">
        <f t="shared" si="8"/>
        <v>0</v>
      </c>
      <c r="G36" s="50">
        <f t="shared" si="1"/>
        <v>0</v>
      </c>
      <c r="H36" s="47">
        <f t="shared" si="2"/>
        <v>0</v>
      </c>
      <c r="I36" s="39"/>
      <c r="J36" s="50">
        <f t="shared" si="9"/>
        <v>0</v>
      </c>
      <c r="K36" s="47">
        <f t="shared" si="3"/>
        <v>0</v>
      </c>
      <c r="L36" s="39"/>
      <c r="M36" s="39"/>
      <c r="N36" s="50">
        <f t="shared" si="4"/>
        <v>0</v>
      </c>
      <c r="O36" s="17">
        <f t="shared" si="10"/>
        <v>0</v>
      </c>
      <c r="P36" s="17">
        <f t="shared" si="11"/>
        <v>0</v>
      </c>
    </row>
    <row r="37" spans="1:16" x14ac:dyDescent="0.25">
      <c r="A37" s="13"/>
      <c r="B37" s="17">
        <f t="shared" si="5"/>
        <v>0</v>
      </c>
      <c r="C37" s="47">
        <f t="shared" si="6"/>
        <v>0</v>
      </c>
      <c r="D37" s="40">
        <f t="shared" si="0"/>
        <v>0</v>
      </c>
      <c r="E37" s="98">
        <f t="shared" si="7"/>
        <v>0</v>
      </c>
      <c r="F37" s="41">
        <f t="shared" si="8"/>
        <v>0</v>
      </c>
      <c r="G37" s="50">
        <f t="shared" si="1"/>
        <v>0</v>
      </c>
      <c r="H37" s="47">
        <f t="shared" si="2"/>
        <v>0</v>
      </c>
      <c r="I37" s="39"/>
      <c r="J37" s="50">
        <f t="shared" si="9"/>
        <v>0</v>
      </c>
      <c r="K37" s="47">
        <f t="shared" si="3"/>
        <v>0</v>
      </c>
      <c r="L37" s="39"/>
      <c r="M37" s="39"/>
      <c r="N37" s="50">
        <f t="shared" si="4"/>
        <v>0</v>
      </c>
      <c r="O37" s="17">
        <f t="shared" si="10"/>
        <v>0</v>
      </c>
      <c r="P37" s="17">
        <f t="shared" si="11"/>
        <v>0</v>
      </c>
    </row>
    <row r="38" spans="1:16" x14ac:dyDescent="0.25">
      <c r="A38" s="13"/>
      <c r="B38" s="17">
        <f t="shared" si="5"/>
        <v>0</v>
      </c>
      <c r="C38" s="47">
        <f t="shared" si="6"/>
        <v>0</v>
      </c>
      <c r="D38" s="40">
        <f t="shared" si="0"/>
        <v>0</v>
      </c>
      <c r="E38" s="98">
        <f t="shared" si="7"/>
        <v>0</v>
      </c>
      <c r="F38" s="41">
        <f t="shared" si="8"/>
        <v>0</v>
      </c>
      <c r="G38" s="50">
        <f t="shared" si="1"/>
        <v>0</v>
      </c>
      <c r="H38" s="47">
        <f t="shared" si="2"/>
        <v>0</v>
      </c>
      <c r="I38" s="39"/>
      <c r="J38" s="50">
        <f t="shared" si="9"/>
        <v>0</v>
      </c>
      <c r="K38" s="47">
        <f t="shared" si="3"/>
        <v>0</v>
      </c>
      <c r="L38" s="39"/>
      <c r="M38" s="39"/>
      <c r="N38" s="50">
        <f t="shared" si="4"/>
        <v>0</v>
      </c>
      <c r="O38" s="17">
        <f t="shared" si="10"/>
        <v>0</v>
      </c>
      <c r="P38" s="17">
        <f t="shared" si="11"/>
        <v>0</v>
      </c>
    </row>
    <row r="39" spans="1:16" x14ac:dyDescent="0.25">
      <c r="A39" s="13"/>
      <c r="B39" s="17">
        <f t="shared" si="5"/>
        <v>0</v>
      </c>
      <c r="C39" s="47">
        <f t="shared" si="6"/>
        <v>0</v>
      </c>
      <c r="D39" s="40">
        <f t="shared" si="0"/>
        <v>0</v>
      </c>
      <c r="E39" s="98">
        <f t="shared" si="7"/>
        <v>0</v>
      </c>
      <c r="F39" s="41">
        <f t="shared" si="8"/>
        <v>0</v>
      </c>
      <c r="G39" s="50">
        <f t="shared" si="1"/>
        <v>0</v>
      </c>
      <c r="H39" s="47">
        <f t="shared" si="2"/>
        <v>0</v>
      </c>
      <c r="I39" s="39"/>
      <c r="J39" s="50">
        <f t="shared" si="9"/>
        <v>0</v>
      </c>
      <c r="K39" s="47">
        <f t="shared" si="3"/>
        <v>0</v>
      </c>
      <c r="L39" s="39"/>
      <c r="M39" s="39"/>
      <c r="N39" s="50">
        <f t="shared" si="4"/>
        <v>0</v>
      </c>
      <c r="O39" s="17">
        <f t="shared" si="10"/>
        <v>0</v>
      </c>
      <c r="P39" s="17">
        <f t="shared" si="11"/>
        <v>0</v>
      </c>
    </row>
    <row r="40" spans="1:16" x14ac:dyDescent="0.25">
      <c r="A40" s="13"/>
      <c r="B40" s="17">
        <f t="shared" si="5"/>
        <v>0</v>
      </c>
      <c r="C40" s="47">
        <f t="shared" si="6"/>
        <v>0</v>
      </c>
      <c r="D40" s="40">
        <f t="shared" si="0"/>
        <v>0</v>
      </c>
      <c r="E40" s="98">
        <f t="shared" si="7"/>
        <v>0</v>
      </c>
      <c r="F40" s="41">
        <f t="shared" si="8"/>
        <v>0</v>
      </c>
      <c r="G40" s="50">
        <f t="shared" ref="G40:G68" si="12">A40*0.03</f>
        <v>0</v>
      </c>
      <c r="H40" s="47">
        <f t="shared" ref="H40:H68" si="13">IF(A40&gt;0,A40*0.015,0)</f>
        <v>0</v>
      </c>
      <c r="I40" s="39"/>
      <c r="J40" s="50">
        <f t="shared" si="9"/>
        <v>0</v>
      </c>
      <c r="K40" s="47">
        <f t="shared" ref="K40:K68" si="14">IF(A40&gt;0,300,0)</f>
        <v>0</v>
      </c>
      <c r="L40" s="39"/>
      <c r="M40" s="39"/>
      <c r="N40" s="50">
        <f t="shared" si="4"/>
        <v>0</v>
      </c>
      <c r="O40" s="17">
        <f t="shared" si="10"/>
        <v>0</v>
      </c>
      <c r="P40" s="17">
        <f t="shared" si="11"/>
        <v>0</v>
      </c>
    </row>
    <row r="41" spans="1:16" x14ac:dyDescent="0.25">
      <c r="A41" s="13"/>
      <c r="B41" s="17">
        <f t="shared" si="5"/>
        <v>0</v>
      </c>
      <c r="C41" s="47">
        <f t="shared" si="6"/>
        <v>0</v>
      </c>
      <c r="D41" s="40">
        <f t="shared" si="0"/>
        <v>0</v>
      </c>
      <c r="E41" s="98">
        <f t="shared" si="7"/>
        <v>0</v>
      </c>
      <c r="F41" s="41">
        <f t="shared" si="8"/>
        <v>0</v>
      </c>
      <c r="G41" s="50">
        <f t="shared" si="12"/>
        <v>0</v>
      </c>
      <c r="H41" s="47">
        <f t="shared" si="13"/>
        <v>0</v>
      </c>
      <c r="I41" s="39"/>
      <c r="J41" s="50">
        <f t="shared" si="9"/>
        <v>0</v>
      </c>
      <c r="K41" s="47">
        <f t="shared" si="14"/>
        <v>0</v>
      </c>
      <c r="L41" s="39"/>
      <c r="M41" s="39"/>
      <c r="N41" s="50">
        <f t="shared" si="4"/>
        <v>0</v>
      </c>
      <c r="O41" s="17">
        <f t="shared" ref="O41:O73" si="15">E41+G41+H41+K41+N41</f>
        <v>0</v>
      </c>
      <c r="P41" s="17">
        <f t="shared" si="11"/>
        <v>0</v>
      </c>
    </row>
    <row r="42" spans="1:16" x14ac:dyDescent="0.25">
      <c r="A42" s="13"/>
      <c r="B42" s="17">
        <f t="shared" si="5"/>
        <v>0</v>
      </c>
      <c r="C42" s="47">
        <f t="shared" si="6"/>
        <v>0</v>
      </c>
      <c r="D42" s="40">
        <f t="shared" si="0"/>
        <v>0</v>
      </c>
      <c r="E42" s="98">
        <f t="shared" si="7"/>
        <v>0</v>
      </c>
      <c r="F42" s="41">
        <f t="shared" si="8"/>
        <v>0</v>
      </c>
      <c r="G42" s="50">
        <f t="shared" si="12"/>
        <v>0</v>
      </c>
      <c r="H42" s="47">
        <f t="shared" si="13"/>
        <v>0</v>
      </c>
      <c r="I42" s="39"/>
      <c r="J42" s="50">
        <f t="shared" si="9"/>
        <v>0</v>
      </c>
      <c r="K42" s="47">
        <f t="shared" si="14"/>
        <v>0</v>
      </c>
      <c r="L42" s="39"/>
      <c r="M42" s="39"/>
      <c r="N42" s="50">
        <f t="shared" si="4"/>
        <v>0</v>
      </c>
      <c r="O42" s="17">
        <f t="shared" si="15"/>
        <v>0</v>
      </c>
      <c r="P42" s="17">
        <f t="shared" si="11"/>
        <v>0</v>
      </c>
    </row>
    <row r="43" spans="1:16" x14ac:dyDescent="0.25">
      <c r="A43" s="13"/>
      <c r="B43" s="17">
        <f t="shared" si="5"/>
        <v>0</v>
      </c>
      <c r="C43" s="47">
        <f t="shared" si="6"/>
        <v>0</v>
      </c>
      <c r="D43" s="40">
        <f t="shared" si="0"/>
        <v>0</v>
      </c>
      <c r="E43" s="98">
        <f t="shared" si="7"/>
        <v>0</v>
      </c>
      <c r="F43" s="41">
        <f t="shared" si="8"/>
        <v>0</v>
      </c>
      <c r="G43" s="50">
        <f t="shared" si="12"/>
        <v>0</v>
      </c>
      <c r="H43" s="47">
        <f t="shared" si="13"/>
        <v>0</v>
      </c>
      <c r="I43" s="39"/>
      <c r="J43" s="50">
        <f t="shared" si="9"/>
        <v>0</v>
      </c>
      <c r="K43" s="47">
        <f t="shared" si="14"/>
        <v>0</v>
      </c>
      <c r="L43" s="39"/>
      <c r="M43" s="39"/>
      <c r="N43" s="50">
        <f t="shared" si="4"/>
        <v>0</v>
      </c>
      <c r="O43" s="17">
        <f t="shared" si="15"/>
        <v>0</v>
      </c>
      <c r="P43" s="17">
        <f t="shared" si="11"/>
        <v>0</v>
      </c>
    </row>
    <row r="44" spans="1:16" x14ac:dyDescent="0.25">
      <c r="A44" s="13"/>
      <c r="B44" s="17">
        <f t="shared" si="5"/>
        <v>0</v>
      </c>
      <c r="C44" s="47">
        <f t="shared" si="6"/>
        <v>0</v>
      </c>
      <c r="D44" s="40">
        <f t="shared" si="0"/>
        <v>0</v>
      </c>
      <c r="E44" s="98">
        <f t="shared" si="7"/>
        <v>0</v>
      </c>
      <c r="F44" s="41">
        <f t="shared" si="8"/>
        <v>0</v>
      </c>
      <c r="G44" s="50">
        <f t="shared" si="12"/>
        <v>0</v>
      </c>
      <c r="H44" s="47">
        <f t="shared" si="13"/>
        <v>0</v>
      </c>
      <c r="I44" s="39"/>
      <c r="J44" s="50">
        <f t="shared" si="9"/>
        <v>0</v>
      </c>
      <c r="K44" s="47">
        <f t="shared" si="14"/>
        <v>0</v>
      </c>
      <c r="L44" s="39"/>
      <c r="M44" s="39"/>
      <c r="N44" s="50">
        <f t="shared" si="4"/>
        <v>0</v>
      </c>
      <c r="O44" s="17">
        <f t="shared" si="15"/>
        <v>0</v>
      </c>
      <c r="P44" s="17">
        <f t="shared" si="11"/>
        <v>0</v>
      </c>
    </row>
    <row r="45" spans="1:16" x14ac:dyDescent="0.25">
      <c r="A45" s="13"/>
      <c r="B45" s="17">
        <f t="shared" si="5"/>
        <v>0</v>
      </c>
      <c r="C45" s="47">
        <f t="shared" si="6"/>
        <v>0</v>
      </c>
      <c r="D45" s="40">
        <f t="shared" si="0"/>
        <v>0</v>
      </c>
      <c r="E45" s="98">
        <f t="shared" si="7"/>
        <v>0</v>
      </c>
      <c r="F45" s="41">
        <f t="shared" si="8"/>
        <v>0</v>
      </c>
      <c r="G45" s="50">
        <f t="shared" si="12"/>
        <v>0</v>
      </c>
      <c r="H45" s="47">
        <f t="shared" si="13"/>
        <v>0</v>
      </c>
      <c r="I45" s="39"/>
      <c r="J45" s="50">
        <f t="shared" si="9"/>
        <v>0</v>
      </c>
      <c r="K45" s="47">
        <f t="shared" si="14"/>
        <v>0</v>
      </c>
      <c r="L45" s="39"/>
      <c r="M45" s="39"/>
      <c r="N45" s="50">
        <f t="shared" si="4"/>
        <v>0</v>
      </c>
      <c r="O45" s="17">
        <f t="shared" si="15"/>
        <v>0</v>
      </c>
      <c r="P45" s="17">
        <f t="shared" si="11"/>
        <v>0</v>
      </c>
    </row>
    <row r="46" spans="1:16" x14ac:dyDescent="0.25">
      <c r="A46" s="13"/>
      <c r="B46" s="17">
        <f t="shared" si="5"/>
        <v>0</v>
      </c>
      <c r="C46" s="47">
        <f t="shared" si="6"/>
        <v>0</v>
      </c>
      <c r="D46" s="40">
        <f>IF(A46=0,0,IF(L46&gt;0,L46*16,IF(M46&gt;0,M46*24,IF(AND(A46&gt;0,L46=0,M46=0),160,""))))</f>
        <v>0</v>
      </c>
      <c r="E46" s="98">
        <f t="shared" si="7"/>
        <v>0</v>
      </c>
      <c r="F46" s="41">
        <f t="shared" si="8"/>
        <v>0</v>
      </c>
      <c r="G46" s="50">
        <f t="shared" si="12"/>
        <v>0</v>
      </c>
      <c r="H46" s="47">
        <f t="shared" si="13"/>
        <v>0</v>
      </c>
      <c r="I46" s="39"/>
      <c r="J46" s="50">
        <f t="shared" si="9"/>
        <v>0</v>
      </c>
      <c r="K46" s="47">
        <f t="shared" si="14"/>
        <v>0</v>
      </c>
      <c r="L46" s="39"/>
      <c r="M46" s="39"/>
      <c r="N46" s="50">
        <f t="shared" si="4"/>
        <v>0</v>
      </c>
      <c r="O46" s="17">
        <f t="shared" si="15"/>
        <v>0</v>
      </c>
      <c r="P46" s="17">
        <f t="shared" si="11"/>
        <v>0</v>
      </c>
    </row>
    <row r="47" spans="1:16" x14ac:dyDescent="0.25">
      <c r="A47" s="13"/>
      <c r="B47" s="17">
        <f t="shared" si="5"/>
        <v>0</v>
      </c>
      <c r="C47" s="47">
        <f t="shared" si="6"/>
        <v>0</v>
      </c>
      <c r="D47" s="40">
        <f t="shared" si="0"/>
        <v>0</v>
      </c>
      <c r="E47" s="98">
        <f t="shared" si="7"/>
        <v>0</v>
      </c>
      <c r="F47" s="41">
        <f t="shared" si="8"/>
        <v>0</v>
      </c>
      <c r="G47" s="50">
        <f t="shared" si="12"/>
        <v>0</v>
      </c>
      <c r="H47" s="47">
        <f t="shared" si="13"/>
        <v>0</v>
      </c>
      <c r="I47" s="39"/>
      <c r="J47" s="50">
        <f t="shared" si="9"/>
        <v>0</v>
      </c>
      <c r="K47" s="47">
        <f t="shared" si="14"/>
        <v>0</v>
      </c>
      <c r="L47" s="39"/>
      <c r="M47" s="39"/>
      <c r="N47" s="50">
        <f t="shared" si="4"/>
        <v>0</v>
      </c>
      <c r="O47" s="17">
        <f t="shared" si="15"/>
        <v>0</v>
      </c>
      <c r="P47" s="17">
        <f t="shared" si="11"/>
        <v>0</v>
      </c>
    </row>
    <row r="48" spans="1:16" x14ac:dyDescent="0.25">
      <c r="A48" s="13"/>
      <c r="B48" s="17">
        <f t="shared" si="5"/>
        <v>0</v>
      </c>
      <c r="C48" s="47">
        <f t="shared" si="6"/>
        <v>0</v>
      </c>
      <c r="D48" s="40">
        <f t="shared" si="0"/>
        <v>0</v>
      </c>
      <c r="E48" s="98">
        <f t="shared" si="7"/>
        <v>0</v>
      </c>
      <c r="F48" s="41">
        <f t="shared" si="8"/>
        <v>0</v>
      </c>
      <c r="G48" s="50">
        <f t="shared" si="12"/>
        <v>0</v>
      </c>
      <c r="H48" s="47">
        <f t="shared" si="13"/>
        <v>0</v>
      </c>
      <c r="I48" s="39"/>
      <c r="J48" s="50">
        <f t="shared" si="9"/>
        <v>0</v>
      </c>
      <c r="K48" s="47">
        <f t="shared" si="14"/>
        <v>0</v>
      </c>
      <c r="L48" s="39"/>
      <c r="M48" s="39"/>
      <c r="N48" s="50">
        <f t="shared" si="4"/>
        <v>0</v>
      </c>
      <c r="O48" s="17">
        <f t="shared" si="15"/>
        <v>0</v>
      </c>
      <c r="P48" s="17">
        <f t="shared" si="11"/>
        <v>0</v>
      </c>
    </row>
    <row r="49" spans="1:16" x14ac:dyDescent="0.25">
      <c r="A49" s="13"/>
      <c r="B49" s="17">
        <f t="shared" si="5"/>
        <v>0</v>
      </c>
      <c r="C49" s="47">
        <f t="shared" si="6"/>
        <v>0</v>
      </c>
      <c r="D49" s="40">
        <f t="shared" si="0"/>
        <v>0</v>
      </c>
      <c r="E49" s="98">
        <f t="shared" si="7"/>
        <v>0</v>
      </c>
      <c r="F49" s="41">
        <f t="shared" si="8"/>
        <v>0</v>
      </c>
      <c r="G49" s="50">
        <f t="shared" si="12"/>
        <v>0</v>
      </c>
      <c r="H49" s="47">
        <f t="shared" si="13"/>
        <v>0</v>
      </c>
      <c r="I49" s="39"/>
      <c r="J49" s="50">
        <f t="shared" si="9"/>
        <v>0</v>
      </c>
      <c r="K49" s="47">
        <f t="shared" si="14"/>
        <v>0</v>
      </c>
      <c r="L49" s="39"/>
      <c r="M49" s="39"/>
      <c r="N49" s="50">
        <f t="shared" si="4"/>
        <v>0</v>
      </c>
      <c r="O49" s="17">
        <f t="shared" si="15"/>
        <v>0</v>
      </c>
      <c r="P49" s="17">
        <f t="shared" si="11"/>
        <v>0</v>
      </c>
    </row>
    <row r="50" spans="1:16" x14ac:dyDescent="0.25">
      <c r="A50" s="13"/>
      <c r="B50" s="17">
        <f t="shared" si="5"/>
        <v>0</v>
      </c>
      <c r="C50" s="47">
        <f t="shared" si="6"/>
        <v>0</v>
      </c>
      <c r="D50" s="40">
        <f t="shared" si="0"/>
        <v>0</v>
      </c>
      <c r="E50" s="98">
        <f t="shared" si="7"/>
        <v>0</v>
      </c>
      <c r="F50" s="41">
        <f t="shared" si="8"/>
        <v>0</v>
      </c>
      <c r="G50" s="50">
        <f t="shared" si="12"/>
        <v>0</v>
      </c>
      <c r="H50" s="47">
        <f t="shared" si="13"/>
        <v>0</v>
      </c>
      <c r="I50" s="39"/>
      <c r="J50" s="50">
        <f t="shared" si="9"/>
        <v>0</v>
      </c>
      <c r="K50" s="47">
        <f t="shared" si="14"/>
        <v>0</v>
      </c>
      <c r="L50" s="39"/>
      <c r="M50" s="39"/>
      <c r="N50" s="50">
        <f t="shared" si="4"/>
        <v>0</v>
      </c>
      <c r="O50" s="17">
        <f t="shared" si="15"/>
        <v>0</v>
      </c>
      <c r="P50" s="17">
        <f t="shared" si="11"/>
        <v>0</v>
      </c>
    </row>
    <row r="51" spans="1:16" x14ac:dyDescent="0.25">
      <c r="A51" s="13"/>
      <c r="B51" s="17">
        <f t="shared" si="5"/>
        <v>0</v>
      </c>
      <c r="C51" s="47">
        <f t="shared" si="6"/>
        <v>0</v>
      </c>
      <c r="D51" s="40">
        <f t="shared" si="0"/>
        <v>0</v>
      </c>
      <c r="E51" s="98">
        <f t="shared" si="7"/>
        <v>0</v>
      </c>
      <c r="F51" s="41">
        <f t="shared" si="8"/>
        <v>0</v>
      </c>
      <c r="G51" s="50">
        <f t="shared" si="12"/>
        <v>0</v>
      </c>
      <c r="H51" s="47">
        <f t="shared" si="13"/>
        <v>0</v>
      </c>
      <c r="I51" s="39"/>
      <c r="J51" s="50">
        <f t="shared" si="9"/>
        <v>0</v>
      </c>
      <c r="K51" s="47">
        <f t="shared" si="14"/>
        <v>0</v>
      </c>
      <c r="L51" s="39"/>
      <c r="M51" s="39"/>
      <c r="N51" s="50">
        <f t="shared" si="4"/>
        <v>0</v>
      </c>
      <c r="O51" s="17">
        <f t="shared" si="15"/>
        <v>0</v>
      </c>
      <c r="P51" s="17">
        <f t="shared" si="11"/>
        <v>0</v>
      </c>
    </row>
    <row r="52" spans="1:16" x14ac:dyDescent="0.25">
      <c r="A52" s="13"/>
      <c r="B52" s="17">
        <f t="shared" si="5"/>
        <v>0</v>
      </c>
      <c r="C52" s="47">
        <f t="shared" si="6"/>
        <v>0</v>
      </c>
      <c r="D52" s="40">
        <f t="shared" si="0"/>
        <v>0</v>
      </c>
      <c r="E52" s="98">
        <f t="shared" si="7"/>
        <v>0</v>
      </c>
      <c r="F52" s="41">
        <f t="shared" si="8"/>
        <v>0</v>
      </c>
      <c r="G52" s="50">
        <f t="shared" si="12"/>
        <v>0</v>
      </c>
      <c r="H52" s="47">
        <f t="shared" si="13"/>
        <v>0</v>
      </c>
      <c r="I52" s="39"/>
      <c r="J52" s="50">
        <f t="shared" si="9"/>
        <v>0</v>
      </c>
      <c r="K52" s="47">
        <f t="shared" si="14"/>
        <v>0</v>
      </c>
      <c r="L52" s="39"/>
      <c r="M52" s="39"/>
      <c r="N52" s="50">
        <f t="shared" si="4"/>
        <v>0</v>
      </c>
      <c r="O52" s="17">
        <f t="shared" si="15"/>
        <v>0</v>
      </c>
      <c r="P52" s="17">
        <f t="shared" si="11"/>
        <v>0</v>
      </c>
    </row>
    <row r="53" spans="1:16" x14ac:dyDescent="0.25">
      <c r="A53" s="13"/>
      <c r="B53" s="17">
        <f t="shared" si="5"/>
        <v>0</v>
      </c>
      <c r="C53" s="47">
        <f t="shared" si="6"/>
        <v>0</v>
      </c>
      <c r="D53" s="40">
        <f t="shared" si="0"/>
        <v>0</v>
      </c>
      <c r="E53" s="98">
        <f t="shared" si="7"/>
        <v>0</v>
      </c>
      <c r="F53" s="41">
        <f t="shared" si="8"/>
        <v>0</v>
      </c>
      <c r="G53" s="50">
        <f t="shared" si="12"/>
        <v>0</v>
      </c>
      <c r="H53" s="47">
        <f t="shared" si="13"/>
        <v>0</v>
      </c>
      <c r="I53" s="39"/>
      <c r="J53" s="50">
        <f t="shared" si="9"/>
        <v>0</v>
      </c>
      <c r="K53" s="47">
        <f t="shared" si="14"/>
        <v>0</v>
      </c>
      <c r="L53" s="39"/>
      <c r="M53" s="39"/>
      <c r="N53" s="50">
        <f t="shared" si="4"/>
        <v>0</v>
      </c>
      <c r="O53" s="17">
        <f t="shared" si="15"/>
        <v>0</v>
      </c>
      <c r="P53" s="17">
        <f t="shared" si="11"/>
        <v>0</v>
      </c>
    </row>
    <row r="54" spans="1:16" x14ac:dyDescent="0.25">
      <c r="A54" s="13"/>
      <c r="B54" s="17">
        <f t="shared" si="5"/>
        <v>0</v>
      </c>
      <c r="C54" s="47">
        <f t="shared" si="6"/>
        <v>0</v>
      </c>
      <c r="D54" s="40">
        <f t="shared" si="0"/>
        <v>0</v>
      </c>
      <c r="E54" s="98">
        <f t="shared" si="7"/>
        <v>0</v>
      </c>
      <c r="F54" s="41">
        <f t="shared" si="8"/>
        <v>0</v>
      </c>
      <c r="G54" s="50">
        <f t="shared" si="12"/>
        <v>0</v>
      </c>
      <c r="H54" s="47">
        <f t="shared" si="13"/>
        <v>0</v>
      </c>
      <c r="I54" s="39"/>
      <c r="J54" s="50">
        <f t="shared" si="9"/>
        <v>0</v>
      </c>
      <c r="K54" s="47">
        <f t="shared" si="14"/>
        <v>0</v>
      </c>
      <c r="L54" s="39"/>
      <c r="M54" s="39"/>
      <c r="N54" s="50">
        <f t="shared" si="4"/>
        <v>0</v>
      </c>
      <c r="O54" s="17">
        <f t="shared" si="15"/>
        <v>0</v>
      </c>
      <c r="P54" s="17">
        <f t="shared" si="11"/>
        <v>0</v>
      </c>
    </row>
    <row r="55" spans="1:16" x14ac:dyDescent="0.25">
      <c r="A55" s="13"/>
      <c r="B55" s="17">
        <f t="shared" si="5"/>
        <v>0</v>
      </c>
      <c r="C55" s="47">
        <f t="shared" si="6"/>
        <v>0</v>
      </c>
      <c r="D55" s="40">
        <f t="shared" si="0"/>
        <v>0</v>
      </c>
      <c r="E55" s="98">
        <f t="shared" si="7"/>
        <v>0</v>
      </c>
      <c r="F55" s="41">
        <f t="shared" si="8"/>
        <v>0</v>
      </c>
      <c r="G55" s="50">
        <f t="shared" si="12"/>
        <v>0</v>
      </c>
      <c r="H55" s="47">
        <f t="shared" si="13"/>
        <v>0</v>
      </c>
      <c r="I55" s="39"/>
      <c r="J55" s="50">
        <f t="shared" si="9"/>
        <v>0</v>
      </c>
      <c r="K55" s="47">
        <f t="shared" si="14"/>
        <v>0</v>
      </c>
      <c r="L55" s="39"/>
      <c r="M55" s="39"/>
      <c r="N55" s="50">
        <f t="shared" si="4"/>
        <v>0</v>
      </c>
      <c r="O55" s="17">
        <f t="shared" si="15"/>
        <v>0</v>
      </c>
      <c r="P55" s="17">
        <f t="shared" si="11"/>
        <v>0</v>
      </c>
    </row>
    <row r="56" spans="1:16" x14ac:dyDescent="0.25">
      <c r="A56" s="13"/>
      <c r="B56" s="17">
        <f t="shared" si="5"/>
        <v>0</v>
      </c>
      <c r="C56" s="47">
        <f t="shared" si="6"/>
        <v>0</v>
      </c>
      <c r="D56" s="40">
        <f t="shared" si="0"/>
        <v>0</v>
      </c>
      <c r="E56" s="98">
        <f t="shared" si="7"/>
        <v>0</v>
      </c>
      <c r="F56" s="41">
        <f t="shared" si="8"/>
        <v>0</v>
      </c>
      <c r="G56" s="50">
        <f t="shared" si="12"/>
        <v>0</v>
      </c>
      <c r="H56" s="47">
        <f t="shared" si="13"/>
        <v>0</v>
      </c>
      <c r="I56" s="39"/>
      <c r="J56" s="50">
        <f t="shared" si="9"/>
        <v>0</v>
      </c>
      <c r="K56" s="47">
        <f t="shared" si="14"/>
        <v>0</v>
      </c>
      <c r="L56" s="39"/>
      <c r="M56" s="39"/>
      <c r="N56" s="50">
        <f t="shared" si="4"/>
        <v>0</v>
      </c>
      <c r="O56" s="17">
        <f t="shared" si="15"/>
        <v>0</v>
      </c>
      <c r="P56" s="17">
        <f t="shared" si="11"/>
        <v>0</v>
      </c>
    </row>
    <row r="57" spans="1:16" x14ac:dyDescent="0.25">
      <c r="A57" s="21"/>
      <c r="B57" s="17">
        <f t="shared" si="5"/>
        <v>0</v>
      </c>
      <c r="C57" s="47">
        <f t="shared" si="6"/>
        <v>0</v>
      </c>
      <c r="D57" s="40">
        <f t="shared" si="0"/>
        <v>0</v>
      </c>
      <c r="E57" s="98">
        <f t="shared" si="7"/>
        <v>0</v>
      </c>
      <c r="F57" s="41">
        <f t="shared" si="8"/>
        <v>0</v>
      </c>
      <c r="G57" s="50">
        <f t="shared" si="12"/>
        <v>0</v>
      </c>
      <c r="H57" s="47">
        <f t="shared" si="13"/>
        <v>0</v>
      </c>
      <c r="I57" s="39"/>
      <c r="J57" s="50">
        <f t="shared" si="9"/>
        <v>0</v>
      </c>
      <c r="K57" s="47">
        <f t="shared" si="14"/>
        <v>0</v>
      </c>
      <c r="L57" s="39"/>
      <c r="M57" s="39"/>
      <c r="N57" s="50">
        <f t="shared" si="4"/>
        <v>0</v>
      </c>
      <c r="O57" s="17">
        <f t="shared" si="15"/>
        <v>0</v>
      </c>
      <c r="P57" s="17">
        <f t="shared" si="11"/>
        <v>0</v>
      </c>
    </row>
    <row r="58" spans="1:16" x14ac:dyDescent="0.25">
      <c r="A58" s="13"/>
      <c r="B58" s="17">
        <f t="shared" si="5"/>
        <v>0</v>
      </c>
      <c r="C58" s="47">
        <f t="shared" si="6"/>
        <v>0</v>
      </c>
      <c r="D58" s="40">
        <f t="shared" si="0"/>
        <v>0</v>
      </c>
      <c r="E58" s="98">
        <f t="shared" si="7"/>
        <v>0</v>
      </c>
      <c r="F58" s="41">
        <f t="shared" si="8"/>
        <v>0</v>
      </c>
      <c r="G58" s="50">
        <f t="shared" si="12"/>
        <v>0</v>
      </c>
      <c r="H58" s="47">
        <f t="shared" si="13"/>
        <v>0</v>
      </c>
      <c r="I58" s="39"/>
      <c r="J58" s="50">
        <f t="shared" si="9"/>
        <v>0</v>
      </c>
      <c r="K58" s="47">
        <f t="shared" si="14"/>
        <v>0</v>
      </c>
      <c r="L58" s="39"/>
      <c r="M58" s="39"/>
      <c r="N58" s="50">
        <f t="shared" si="4"/>
        <v>0</v>
      </c>
      <c r="O58" s="17">
        <f t="shared" si="15"/>
        <v>0</v>
      </c>
      <c r="P58" s="17">
        <f t="shared" si="11"/>
        <v>0</v>
      </c>
    </row>
    <row r="59" spans="1:16" x14ac:dyDescent="0.25">
      <c r="A59" s="14"/>
      <c r="B59" s="17">
        <f t="shared" si="5"/>
        <v>0</v>
      </c>
      <c r="C59" s="47">
        <f t="shared" si="6"/>
        <v>0</v>
      </c>
      <c r="D59" s="40">
        <f t="shared" si="0"/>
        <v>0</v>
      </c>
      <c r="E59" s="98">
        <f t="shared" si="7"/>
        <v>0</v>
      </c>
      <c r="F59" s="41">
        <f t="shared" si="8"/>
        <v>0</v>
      </c>
      <c r="G59" s="50">
        <f t="shared" si="12"/>
        <v>0</v>
      </c>
      <c r="H59" s="47">
        <f t="shared" si="13"/>
        <v>0</v>
      </c>
      <c r="I59" s="108"/>
      <c r="J59" s="50">
        <f t="shared" si="9"/>
        <v>0</v>
      </c>
      <c r="K59" s="47">
        <f t="shared" si="14"/>
        <v>0</v>
      </c>
      <c r="L59" s="39"/>
      <c r="M59" s="39"/>
      <c r="N59" s="50">
        <f t="shared" si="4"/>
        <v>0</v>
      </c>
      <c r="O59" s="17">
        <f t="shared" si="15"/>
        <v>0</v>
      </c>
      <c r="P59" s="17">
        <f t="shared" si="11"/>
        <v>0</v>
      </c>
    </row>
    <row r="60" spans="1:16" x14ac:dyDescent="0.25">
      <c r="A60" s="13"/>
      <c r="B60" s="17">
        <f t="shared" si="5"/>
        <v>0</v>
      </c>
      <c r="C60" s="47">
        <f t="shared" si="6"/>
        <v>0</v>
      </c>
      <c r="D60" s="40">
        <f t="shared" si="0"/>
        <v>0</v>
      </c>
      <c r="E60" s="98">
        <f t="shared" si="7"/>
        <v>0</v>
      </c>
      <c r="F60" s="41">
        <f t="shared" si="8"/>
        <v>0</v>
      </c>
      <c r="G60" s="50">
        <f t="shared" si="12"/>
        <v>0</v>
      </c>
      <c r="H60" s="47">
        <f t="shared" si="13"/>
        <v>0</v>
      </c>
      <c r="I60" s="39"/>
      <c r="J60" s="50">
        <f t="shared" si="9"/>
        <v>0</v>
      </c>
      <c r="K60" s="47">
        <f t="shared" si="14"/>
        <v>0</v>
      </c>
      <c r="L60" s="39"/>
      <c r="M60" s="39"/>
      <c r="N60" s="50">
        <f t="shared" si="4"/>
        <v>0</v>
      </c>
      <c r="O60" s="17">
        <f t="shared" si="15"/>
        <v>0</v>
      </c>
      <c r="P60" s="17">
        <f t="shared" si="11"/>
        <v>0</v>
      </c>
    </row>
    <row r="61" spans="1:16" x14ac:dyDescent="0.25">
      <c r="A61" s="13"/>
      <c r="B61" s="17">
        <f t="shared" si="5"/>
        <v>0</v>
      </c>
      <c r="C61" s="47">
        <f t="shared" si="6"/>
        <v>0</v>
      </c>
      <c r="D61" s="40">
        <f t="shared" si="0"/>
        <v>0</v>
      </c>
      <c r="E61" s="98">
        <f t="shared" si="7"/>
        <v>0</v>
      </c>
      <c r="F61" s="41">
        <f t="shared" si="8"/>
        <v>0</v>
      </c>
      <c r="G61" s="50">
        <f t="shared" si="12"/>
        <v>0</v>
      </c>
      <c r="H61" s="47">
        <f t="shared" si="13"/>
        <v>0</v>
      </c>
      <c r="I61" s="108"/>
      <c r="J61" s="50">
        <f t="shared" si="9"/>
        <v>0</v>
      </c>
      <c r="K61" s="47">
        <f t="shared" si="14"/>
        <v>0</v>
      </c>
      <c r="L61" s="39"/>
      <c r="M61" s="39"/>
      <c r="N61" s="50">
        <f t="shared" si="4"/>
        <v>0</v>
      </c>
      <c r="O61" s="17">
        <f t="shared" si="15"/>
        <v>0</v>
      </c>
      <c r="P61" s="17">
        <f t="shared" si="11"/>
        <v>0</v>
      </c>
    </row>
    <row r="62" spans="1:16" x14ac:dyDescent="0.25">
      <c r="A62" s="13"/>
      <c r="B62" s="17">
        <f t="shared" si="5"/>
        <v>0</v>
      </c>
      <c r="C62" s="47">
        <f t="shared" si="6"/>
        <v>0</v>
      </c>
      <c r="D62" s="40">
        <f t="shared" si="0"/>
        <v>0</v>
      </c>
      <c r="E62" s="98">
        <f t="shared" si="7"/>
        <v>0</v>
      </c>
      <c r="F62" s="41">
        <f t="shared" si="8"/>
        <v>0</v>
      </c>
      <c r="G62" s="50">
        <f t="shared" si="12"/>
        <v>0</v>
      </c>
      <c r="H62" s="47">
        <f t="shared" si="13"/>
        <v>0</v>
      </c>
      <c r="I62" s="108"/>
      <c r="J62" s="50">
        <f t="shared" si="9"/>
        <v>0</v>
      </c>
      <c r="K62" s="47">
        <f t="shared" si="14"/>
        <v>0</v>
      </c>
      <c r="L62" s="39"/>
      <c r="M62" s="39"/>
      <c r="N62" s="50">
        <f t="shared" si="4"/>
        <v>0</v>
      </c>
      <c r="O62" s="17">
        <f t="shared" si="15"/>
        <v>0</v>
      </c>
      <c r="P62" s="17">
        <f t="shared" si="11"/>
        <v>0</v>
      </c>
    </row>
    <row r="63" spans="1:16" x14ac:dyDescent="0.25">
      <c r="A63" s="13"/>
      <c r="B63" s="17">
        <f t="shared" si="5"/>
        <v>0</v>
      </c>
      <c r="C63" s="47">
        <f t="shared" si="6"/>
        <v>0</v>
      </c>
      <c r="D63" s="40">
        <f>IF(A63=0,0,IF(L63&gt;0,L63*16,IF(M63&gt;0,M63*24,IF(AND(A63&gt;0,L63=0,M63=0),160,""))))</f>
        <v>0</v>
      </c>
      <c r="E63" s="98">
        <f t="shared" si="7"/>
        <v>0</v>
      </c>
      <c r="F63" s="41">
        <f t="shared" si="8"/>
        <v>0</v>
      </c>
      <c r="G63" s="50">
        <f t="shared" si="12"/>
        <v>0</v>
      </c>
      <c r="H63" s="47">
        <f t="shared" si="13"/>
        <v>0</v>
      </c>
      <c r="I63" s="108"/>
      <c r="J63" s="50">
        <f t="shared" si="9"/>
        <v>0</v>
      </c>
      <c r="K63" s="47">
        <f t="shared" si="14"/>
        <v>0</v>
      </c>
      <c r="L63" s="39"/>
      <c r="M63" s="39"/>
      <c r="N63" s="50">
        <f>IF(A63=0,0,IF(L63&gt;0,L63*24,IF(M63&gt;0,M63*36,IF(AND(A63&gt;0,L63=0,M63=0),240,""))))</f>
        <v>0</v>
      </c>
      <c r="O63" s="17">
        <f t="shared" si="15"/>
        <v>0</v>
      </c>
      <c r="P63" s="17">
        <f t="shared" si="11"/>
        <v>0</v>
      </c>
    </row>
    <row r="64" spans="1:16" x14ac:dyDescent="0.25">
      <c r="A64" s="13"/>
      <c r="B64" s="17">
        <f t="shared" si="5"/>
        <v>0</v>
      </c>
      <c r="C64" s="47">
        <f t="shared" si="6"/>
        <v>0</v>
      </c>
      <c r="D64" s="40">
        <f t="shared" si="0"/>
        <v>0</v>
      </c>
      <c r="E64" s="98">
        <f t="shared" si="7"/>
        <v>0</v>
      </c>
      <c r="F64" s="41">
        <f t="shared" si="8"/>
        <v>0</v>
      </c>
      <c r="G64" s="50">
        <f t="shared" si="12"/>
        <v>0</v>
      </c>
      <c r="H64" s="47">
        <f t="shared" si="13"/>
        <v>0</v>
      </c>
      <c r="I64" s="108"/>
      <c r="J64" s="50">
        <f t="shared" si="9"/>
        <v>0</v>
      </c>
      <c r="K64" s="47">
        <f t="shared" si="14"/>
        <v>0</v>
      </c>
      <c r="L64" s="39"/>
      <c r="M64" s="39"/>
      <c r="N64" s="50">
        <f t="shared" si="4"/>
        <v>0</v>
      </c>
      <c r="O64" s="17">
        <f t="shared" si="15"/>
        <v>0</v>
      </c>
      <c r="P64" s="17">
        <f t="shared" si="11"/>
        <v>0</v>
      </c>
    </row>
    <row r="65" spans="1:16" x14ac:dyDescent="0.25">
      <c r="A65" s="13"/>
      <c r="B65" s="17">
        <f t="shared" si="5"/>
        <v>0</v>
      </c>
      <c r="C65" s="47">
        <f t="shared" si="6"/>
        <v>0</v>
      </c>
      <c r="D65" s="40">
        <f t="shared" si="0"/>
        <v>0</v>
      </c>
      <c r="E65" s="98">
        <f t="shared" si="7"/>
        <v>0</v>
      </c>
      <c r="F65" s="41">
        <f t="shared" si="8"/>
        <v>0</v>
      </c>
      <c r="G65" s="50">
        <f t="shared" si="12"/>
        <v>0</v>
      </c>
      <c r="H65" s="47">
        <f t="shared" si="13"/>
        <v>0</v>
      </c>
      <c r="I65" s="108"/>
      <c r="J65" s="50">
        <f t="shared" si="9"/>
        <v>0</v>
      </c>
      <c r="K65" s="47">
        <f t="shared" si="14"/>
        <v>0</v>
      </c>
      <c r="L65" s="39"/>
      <c r="M65" s="39"/>
      <c r="N65" s="50">
        <f t="shared" si="4"/>
        <v>0</v>
      </c>
      <c r="O65" s="17">
        <f t="shared" si="15"/>
        <v>0</v>
      </c>
      <c r="P65" s="17">
        <f t="shared" si="11"/>
        <v>0</v>
      </c>
    </row>
    <row r="66" spans="1:16" x14ac:dyDescent="0.25">
      <c r="A66" s="13"/>
      <c r="B66" s="17">
        <f t="shared" si="5"/>
        <v>0</v>
      </c>
      <c r="C66" s="47">
        <f t="shared" si="6"/>
        <v>0</v>
      </c>
      <c r="D66" s="40">
        <f t="shared" si="0"/>
        <v>0</v>
      </c>
      <c r="E66" s="98">
        <f t="shared" si="7"/>
        <v>0</v>
      </c>
      <c r="F66" s="41">
        <f t="shared" si="8"/>
        <v>0</v>
      </c>
      <c r="G66" s="50">
        <f t="shared" si="12"/>
        <v>0</v>
      </c>
      <c r="H66" s="47">
        <f t="shared" si="13"/>
        <v>0</v>
      </c>
      <c r="I66" s="108"/>
      <c r="J66" s="50">
        <f t="shared" si="9"/>
        <v>0</v>
      </c>
      <c r="K66" s="47">
        <f t="shared" si="14"/>
        <v>0</v>
      </c>
      <c r="L66" s="39"/>
      <c r="M66" s="39"/>
      <c r="N66" s="50">
        <f t="shared" si="4"/>
        <v>0</v>
      </c>
      <c r="O66" s="17">
        <f t="shared" si="15"/>
        <v>0</v>
      </c>
      <c r="P66" s="17">
        <f t="shared" si="11"/>
        <v>0</v>
      </c>
    </row>
    <row r="67" spans="1:16" x14ac:dyDescent="0.25">
      <c r="A67" s="21"/>
      <c r="B67" s="34">
        <f t="shared" si="5"/>
        <v>0</v>
      </c>
      <c r="C67" s="48">
        <f t="shared" si="6"/>
        <v>0</v>
      </c>
      <c r="D67" s="40">
        <f t="shared" si="0"/>
        <v>0</v>
      </c>
      <c r="E67" s="98">
        <f t="shared" si="7"/>
        <v>0</v>
      </c>
      <c r="F67" s="41">
        <f t="shared" si="8"/>
        <v>0</v>
      </c>
      <c r="G67" s="51">
        <f t="shared" si="12"/>
        <v>0</v>
      </c>
      <c r="H67" s="48">
        <f t="shared" si="13"/>
        <v>0</v>
      </c>
      <c r="I67" s="108"/>
      <c r="J67" s="51">
        <f t="shared" si="9"/>
        <v>0</v>
      </c>
      <c r="K67" s="48">
        <f t="shared" si="14"/>
        <v>0</v>
      </c>
      <c r="L67" s="39"/>
      <c r="M67" s="39"/>
      <c r="N67" s="50">
        <f t="shared" si="4"/>
        <v>0</v>
      </c>
      <c r="O67" s="34">
        <f t="shared" si="15"/>
        <v>0</v>
      </c>
      <c r="P67" s="17">
        <f t="shared" si="11"/>
        <v>0</v>
      </c>
    </row>
    <row r="68" spans="1:16" x14ac:dyDescent="0.25">
      <c r="A68" s="21"/>
      <c r="B68" s="17">
        <f t="shared" si="5"/>
        <v>0</v>
      </c>
      <c r="C68" s="17">
        <f t="shared" si="6"/>
        <v>0</v>
      </c>
      <c r="D68" s="40">
        <f t="shared" si="0"/>
        <v>0</v>
      </c>
      <c r="E68" s="98">
        <f t="shared" si="7"/>
        <v>0</v>
      </c>
      <c r="F68" s="41">
        <f t="shared" si="8"/>
        <v>0</v>
      </c>
      <c r="G68" s="17">
        <f t="shared" si="12"/>
        <v>0</v>
      </c>
      <c r="H68" s="47">
        <f t="shared" si="13"/>
        <v>0</v>
      </c>
      <c r="I68" s="108"/>
      <c r="J68" s="51">
        <f t="shared" si="9"/>
        <v>0</v>
      </c>
      <c r="K68" s="47">
        <f t="shared" si="14"/>
        <v>0</v>
      </c>
      <c r="L68" s="39"/>
      <c r="M68" s="39"/>
      <c r="N68" s="50">
        <f t="shared" si="4"/>
        <v>0</v>
      </c>
      <c r="O68" s="17">
        <f t="shared" si="15"/>
        <v>0</v>
      </c>
      <c r="P68" s="17">
        <f t="shared" si="11"/>
        <v>0</v>
      </c>
    </row>
    <row r="69" spans="1:16" x14ac:dyDescent="0.25">
      <c r="A69" s="21"/>
      <c r="B69" s="17">
        <f t="shared" si="5"/>
        <v>0</v>
      </c>
      <c r="C69" s="17">
        <f t="shared" si="6"/>
        <v>0</v>
      </c>
      <c r="D69" s="40">
        <f t="shared" si="0"/>
        <v>0</v>
      </c>
      <c r="E69" s="98">
        <f t="shared" si="7"/>
        <v>0</v>
      </c>
      <c r="F69" s="41">
        <f t="shared" si="8"/>
        <v>0</v>
      </c>
      <c r="G69" s="17">
        <f t="shared" ref="G69:G73" si="16">A69*0.03</f>
        <v>0</v>
      </c>
      <c r="H69" s="47">
        <f t="shared" ref="H69:H73" si="17">IF(A69&gt;0,A69*0.015,0)</f>
        <v>0</v>
      </c>
      <c r="I69" s="108"/>
      <c r="J69" s="51">
        <f t="shared" si="9"/>
        <v>0</v>
      </c>
      <c r="K69" s="47">
        <f t="shared" ref="K69:K73" si="18">IF(A69&gt;0,300,0)</f>
        <v>0</v>
      </c>
      <c r="L69" s="39"/>
      <c r="M69" s="39"/>
      <c r="N69" s="50">
        <f t="shared" si="4"/>
        <v>0</v>
      </c>
      <c r="O69" s="17">
        <f t="shared" si="15"/>
        <v>0</v>
      </c>
      <c r="P69" s="17">
        <f t="shared" si="11"/>
        <v>0</v>
      </c>
    </row>
    <row r="70" spans="1:16" x14ac:dyDescent="0.25">
      <c r="A70" s="21"/>
      <c r="B70" s="17">
        <f t="shared" si="5"/>
        <v>0</v>
      </c>
      <c r="C70" s="17">
        <f t="shared" si="6"/>
        <v>0</v>
      </c>
      <c r="D70" s="40">
        <f t="shared" si="0"/>
        <v>0</v>
      </c>
      <c r="E70" s="98">
        <f t="shared" si="7"/>
        <v>0</v>
      </c>
      <c r="F70" s="41">
        <f t="shared" si="8"/>
        <v>0</v>
      </c>
      <c r="G70" s="17">
        <f t="shared" si="16"/>
        <v>0</v>
      </c>
      <c r="H70" s="47">
        <f t="shared" si="17"/>
        <v>0</v>
      </c>
      <c r="I70" s="108"/>
      <c r="J70" s="51">
        <f t="shared" si="9"/>
        <v>0</v>
      </c>
      <c r="K70" s="47">
        <f t="shared" si="18"/>
        <v>0</v>
      </c>
      <c r="L70" s="39"/>
      <c r="M70" s="39"/>
      <c r="N70" s="50">
        <f t="shared" si="4"/>
        <v>0</v>
      </c>
      <c r="O70" s="17">
        <f t="shared" si="15"/>
        <v>0</v>
      </c>
      <c r="P70" s="17">
        <f t="shared" si="11"/>
        <v>0</v>
      </c>
    </row>
    <row r="71" spans="1:16" x14ac:dyDescent="0.25">
      <c r="A71" s="21"/>
      <c r="B71" s="17">
        <f t="shared" si="5"/>
        <v>0</v>
      </c>
      <c r="C71" s="17">
        <f t="shared" si="6"/>
        <v>0</v>
      </c>
      <c r="D71" s="40">
        <f t="shared" si="0"/>
        <v>0</v>
      </c>
      <c r="E71" s="98">
        <f t="shared" si="7"/>
        <v>0</v>
      </c>
      <c r="F71" s="41">
        <f t="shared" si="8"/>
        <v>0</v>
      </c>
      <c r="G71" s="17">
        <f t="shared" si="16"/>
        <v>0</v>
      </c>
      <c r="H71" s="47">
        <f t="shared" si="17"/>
        <v>0</v>
      </c>
      <c r="I71" s="108"/>
      <c r="J71" s="51">
        <f t="shared" si="9"/>
        <v>0</v>
      </c>
      <c r="K71" s="47">
        <f t="shared" si="18"/>
        <v>0</v>
      </c>
      <c r="L71" s="39"/>
      <c r="M71" s="39"/>
      <c r="N71" s="50">
        <f t="shared" si="4"/>
        <v>0</v>
      </c>
      <c r="O71" s="17">
        <f t="shared" si="15"/>
        <v>0</v>
      </c>
      <c r="P71" s="17">
        <f t="shared" si="11"/>
        <v>0</v>
      </c>
    </row>
    <row r="72" spans="1:16" x14ac:dyDescent="0.25">
      <c r="A72" s="21"/>
      <c r="B72" s="34">
        <f t="shared" si="5"/>
        <v>0</v>
      </c>
      <c r="C72" s="34">
        <f t="shared" si="6"/>
        <v>0</v>
      </c>
      <c r="D72" s="40">
        <f t="shared" si="0"/>
        <v>0</v>
      </c>
      <c r="E72" s="98">
        <f t="shared" si="7"/>
        <v>0</v>
      </c>
      <c r="F72" s="41">
        <f t="shared" si="8"/>
        <v>0</v>
      </c>
      <c r="G72" s="34">
        <f t="shared" si="16"/>
        <v>0</v>
      </c>
      <c r="H72" s="48">
        <f t="shared" si="17"/>
        <v>0</v>
      </c>
      <c r="I72" s="108"/>
      <c r="J72" s="51">
        <f t="shared" si="9"/>
        <v>0</v>
      </c>
      <c r="K72" s="48">
        <f t="shared" si="18"/>
        <v>0</v>
      </c>
      <c r="L72" s="39"/>
      <c r="M72" s="39"/>
      <c r="N72" s="50">
        <f t="shared" si="4"/>
        <v>0</v>
      </c>
      <c r="O72" s="34">
        <f t="shared" si="15"/>
        <v>0</v>
      </c>
      <c r="P72" s="17">
        <f t="shared" si="11"/>
        <v>0</v>
      </c>
    </row>
    <row r="73" spans="1:16" x14ac:dyDescent="0.25">
      <c r="A73" s="39"/>
      <c r="B73" s="40">
        <f t="shared" ref="B73" si="19">IF(A73&gt;0,IF(A73*0.01&gt;=100,A73*0.01,100),0)</f>
        <v>0</v>
      </c>
      <c r="C73" s="40">
        <f t="shared" ref="C73" si="20">IF(A73&gt;0,100,0)</f>
        <v>0</v>
      </c>
      <c r="D73" s="40">
        <f t="shared" ref="D73" si="21">IF(A73=0,0,IF(L73&gt;0,L73*16,IF(M73&gt;0,M73*24,IF(AND(A73&gt;0,L73=0,M73=0),160,""))))</f>
        <v>0</v>
      </c>
      <c r="E73" s="98">
        <f t="shared" ref="E73" si="22">IF(B73&lt;=240,B73+C73+D73,0)</f>
        <v>0</v>
      </c>
      <c r="F73" s="41">
        <f t="shared" ref="F73" si="23">IF(B73&gt;240,B73+C73+D73,0)</f>
        <v>0</v>
      </c>
      <c r="G73" s="40">
        <f t="shared" si="16"/>
        <v>0</v>
      </c>
      <c r="H73" s="52">
        <f t="shared" si="17"/>
        <v>0</v>
      </c>
      <c r="I73" s="108"/>
      <c r="J73" s="55">
        <f t="shared" ref="J73" si="24">H73-I73</f>
        <v>0</v>
      </c>
      <c r="K73" s="52">
        <f t="shared" si="18"/>
        <v>0</v>
      </c>
      <c r="L73" s="39"/>
      <c r="M73" s="39"/>
      <c r="N73" s="50">
        <f t="shared" ref="N73" si="25">IF(A73=0,0,IF(L73&gt;0,L73*24,IF(M73&gt;0,M73*36,IF(AND(A73&gt;0,L73=0,M73=0),240,""))))</f>
        <v>0</v>
      </c>
      <c r="O73" s="40">
        <f t="shared" si="15"/>
        <v>0</v>
      </c>
      <c r="P73" s="17">
        <f t="shared" ref="P73" si="26">E73+F73+G73+H73+K73+N73+O73</f>
        <v>0</v>
      </c>
    </row>
    <row r="74" spans="1:16" x14ac:dyDescent="0.25">
      <c r="A74" s="45" t="s">
        <v>9</v>
      </c>
      <c r="B74" s="45">
        <f>SUM(B8:B73)</f>
        <v>0</v>
      </c>
      <c r="C74" s="45">
        <f t="shared" ref="C74:P74" si="27">SUM(C8:C73)</f>
        <v>0</v>
      </c>
      <c r="D74" s="45">
        <f t="shared" si="27"/>
        <v>0</v>
      </c>
      <c r="E74" s="45">
        <f t="shared" si="27"/>
        <v>0</v>
      </c>
      <c r="F74" s="45">
        <f t="shared" si="27"/>
        <v>0</v>
      </c>
      <c r="G74" s="45">
        <f t="shared" si="27"/>
        <v>0</v>
      </c>
      <c r="H74" s="45">
        <f t="shared" si="27"/>
        <v>0</v>
      </c>
      <c r="I74" s="45">
        <f t="shared" si="27"/>
        <v>0</v>
      </c>
      <c r="J74" s="45">
        <f t="shared" si="27"/>
        <v>0</v>
      </c>
      <c r="K74" s="45">
        <f t="shared" si="27"/>
        <v>0</v>
      </c>
      <c r="L74" s="45"/>
      <c r="M74" s="45"/>
      <c r="N74" s="45">
        <f t="shared" si="27"/>
        <v>0</v>
      </c>
      <c r="O74" s="45">
        <f t="shared" si="27"/>
        <v>0</v>
      </c>
      <c r="P74" s="45">
        <f t="shared" si="27"/>
        <v>0</v>
      </c>
    </row>
    <row r="77" spans="1:16" x14ac:dyDescent="0.25">
      <c r="H77" t="s">
        <v>17</v>
      </c>
    </row>
  </sheetData>
  <sheetProtection password="ECC9" sheet="1" objects="1" scenarios="1"/>
  <protectedRanges>
    <protectedRange sqref="L8:M73" name="Range2"/>
    <protectedRange sqref="T30 A8:A73 I8:I73" name="Range1"/>
  </protectedRanges>
  <customSheetViews>
    <customSheetView guid="{48C6D699-AA41-40C0-BE99-DA01C8754657}" scale="90">
      <selection activeCell="R17" sqref="R17"/>
      <pageMargins left="0.7" right="0.7" top="0.75" bottom="0.75" header="0.3" footer="0.3"/>
      <pageSetup paperSize="9" scale="65" orientation="portrait" r:id="rId1"/>
    </customSheetView>
  </customSheetViews>
  <pageMargins left="0.7" right="0.7" top="0.75" bottom="0.75" header="0.3" footer="0.3"/>
  <pageSetup paperSize="9" scale="65" orientation="portrait"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zoomScale="90" zoomScaleNormal="90" workbookViewId="0">
      <selection activeCell="H69" sqref="H69"/>
    </sheetView>
  </sheetViews>
  <sheetFormatPr defaultRowHeight="15" x14ac:dyDescent="0.25"/>
  <cols>
    <col min="1" max="1" width="15.5703125" customWidth="1"/>
    <col min="2" max="2" width="11.5703125" customWidth="1"/>
    <col min="3" max="3" width="9.5703125" customWidth="1"/>
    <col min="4" max="4" width="9.140625" style="1" customWidth="1"/>
    <col min="5" max="5" width="9.5703125" customWidth="1"/>
    <col min="6" max="6" width="11.7109375" customWidth="1"/>
    <col min="13" max="13" width="9.140625" style="2"/>
  </cols>
  <sheetData>
    <row r="2" spans="1:14" x14ac:dyDescent="0.25">
      <c r="A2" s="23"/>
      <c r="B2" s="23"/>
      <c r="C2" s="23"/>
      <c r="D2" s="112"/>
      <c r="E2" s="23"/>
      <c r="F2" s="23"/>
      <c r="G2" s="23"/>
    </row>
    <row r="3" spans="1:14" ht="15.75" x14ac:dyDescent="0.3">
      <c r="A3" s="114" t="s">
        <v>96</v>
      </c>
      <c r="B3" s="23"/>
      <c r="C3" s="26"/>
      <c r="D3" s="112"/>
      <c r="E3" s="23"/>
      <c r="F3" s="23"/>
      <c r="G3" s="23" t="s">
        <v>17</v>
      </c>
    </row>
    <row r="4" spans="1:14" ht="15.75" x14ac:dyDescent="0.25">
      <c r="A4" s="113" t="s">
        <v>52</v>
      </c>
      <c r="B4" s="15"/>
      <c r="C4" s="15"/>
      <c r="D4" s="15"/>
      <c r="E4" s="15"/>
      <c r="F4" s="15"/>
      <c r="G4" s="23"/>
    </row>
    <row r="5" spans="1:14" x14ac:dyDescent="0.25">
      <c r="A5" s="24"/>
      <c r="B5" s="24"/>
      <c r="C5" s="24"/>
      <c r="D5" s="112"/>
      <c r="F5" s="24" t="s">
        <v>29</v>
      </c>
    </row>
    <row r="6" spans="1:14" x14ac:dyDescent="0.25">
      <c r="G6" s="2"/>
    </row>
    <row r="7" spans="1:14" ht="60" x14ac:dyDescent="0.25">
      <c r="A7" s="20" t="s">
        <v>14</v>
      </c>
      <c r="B7" s="16" t="s">
        <v>27</v>
      </c>
      <c r="C7" s="43" t="s">
        <v>98</v>
      </c>
      <c r="D7" s="19" t="s">
        <v>99</v>
      </c>
      <c r="E7" s="60" t="s">
        <v>57</v>
      </c>
      <c r="F7" s="16" t="s">
        <v>3</v>
      </c>
      <c r="G7" s="20" t="s">
        <v>26</v>
      </c>
      <c r="H7" s="19" t="s">
        <v>8</v>
      </c>
      <c r="I7" s="19" t="s">
        <v>28</v>
      </c>
      <c r="J7" s="43" t="s">
        <v>111</v>
      </c>
      <c r="K7" s="43" t="s">
        <v>112</v>
      </c>
      <c r="L7" s="16" t="s">
        <v>5</v>
      </c>
      <c r="M7" s="19" t="s">
        <v>30</v>
      </c>
      <c r="N7" s="19" t="s">
        <v>9</v>
      </c>
    </row>
    <row r="8" spans="1:14" x14ac:dyDescent="0.25">
      <c r="A8" s="13"/>
      <c r="B8" s="17">
        <f>IF(A8&gt;0,100,0)</f>
        <v>0</v>
      </c>
      <c r="C8" s="47">
        <f>IF(A8&gt;0,100,0)</f>
        <v>0</v>
      </c>
      <c r="D8" s="41">
        <f>IF(A8=0,0,IF(J8&gt;0,J8*16,IF(K8&gt;0,K8*24,IF(AND(A8&gt;0,J8=0,K8=0),160,""))))</f>
        <v>0</v>
      </c>
      <c r="E8" s="50">
        <f>B8+C8+D8</f>
        <v>0</v>
      </c>
      <c r="F8" s="17">
        <f t="shared" ref="F8:F39" si="0">IF(A8&gt;0,1000,0)</f>
        <v>0</v>
      </c>
      <c r="G8" s="13"/>
      <c r="H8" s="17">
        <f>F8-G8</f>
        <v>0</v>
      </c>
      <c r="I8" s="47">
        <f t="shared" ref="I8:I39" si="1">IF(A8&gt;0,300,0)</f>
        <v>0</v>
      </c>
      <c r="J8" s="39"/>
      <c r="K8" s="39"/>
      <c r="L8" s="50">
        <f>IF(A8=0,0,IF(J8&gt;0,J8*24,IF(K8&gt;0,K8*36,IF(AND(A8&gt;0,J8=0,K8=0),240,""))))</f>
        <v>0</v>
      </c>
      <c r="M8" s="17">
        <f t="shared" ref="M8:M39" si="2">IF(A8&gt;0,10,0)</f>
        <v>0</v>
      </c>
      <c r="N8" s="17">
        <f>E8+F8+I8+L8+M8</f>
        <v>0</v>
      </c>
    </row>
    <row r="9" spans="1:14" x14ac:dyDescent="0.25">
      <c r="A9" s="13"/>
      <c r="B9" s="17">
        <f t="shared" ref="B9:B68" si="3">IF(A9&gt;0,100,0)</f>
        <v>0</v>
      </c>
      <c r="C9" s="47">
        <f t="shared" ref="C9:C68" si="4">IF(A9&gt;0,100,0)</f>
        <v>0</v>
      </c>
      <c r="D9" s="41">
        <f t="shared" ref="D9:D68" si="5">IF(A9=0,0,IF(J9&gt;0,J9*16,IF(K9&gt;0,K9*24,IF(AND(A9&gt;0,J9=0,K9=0),160,""))))</f>
        <v>0</v>
      </c>
      <c r="E9" s="50">
        <f t="shared" ref="E9:E68" si="6">B9+C9+D9</f>
        <v>0</v>
      </c>
      <c r="F9" s="17">
        <f t="shared" si="0"/>
        <v>0</v>
      </c>
      <c r="G9" s="13"/>
      <c r="H9" s="17">
        <f t="shared" ref="H9:H68" si="7">F9-G9</f>
        <v>0</v>
      </c>
      <c r="I9" s="47">
        <f t="shared" si="1"/>
        <v>0</v>
      </c>
      <c r="J9" s="39"/>
      <c r="K9" s="39"/>
      <c r="L9" s="50">
        <f t="shared" ref="L9:L68" si="8">IF(A9=0,0,IF(J9&gt;0,J9*24,IF(K9&gt;0,K9*36,IF(AND(A9&gt;0,J9=0,K9=0),240,""))))</f>
        <v>0</v>
      </c>
      <c r="M9" s="17">
        <f t="shared" si="2"/>
        <v>0</v>
      </c>
      <c r="N9" s="17">
        <f t="shared" ref="N9:N68" si="9">E9+F9+I9+L9+M9</f>
        <v>0</v>
      </c>
    </row>
    <row r="10" spans="1:14" x14ac:dyDescent="0.25">
      <c r="A10" s="13"/>
      <c r="B10" s="17">
        <f t="shared" si="3"/>
        <v>0</v>
      </c>
      <c r="C10" s="47">
        <f t="shared" si="4"/>
        <v>0</v>
      </c>
      <c r="D10" s="41">
        <f t="shared" si="5"/>
        <v>0</v>
      </c>
      <c r="E10" s="50">
        <f t="shared" si="6"/>
        <v>0</v>
      </c>
      <c r="F10" s="17">
        <f t="shared" si="0"/>
        <v>0</v>
      </c>
      <c r="G10" s="13"/>
      <c r="H10" s="17">
        <f t="shared" si="7"/>
        <v>0</v>
      </c>
      <c r="I10" s="47">
        <f t="shared" si="1"/>
        <v>0</v>
      </c>
      <c r="J10" s="39"/>
      <c r="K10" s="39"/>
      <c r="L10" s="50">
        <f t="shared" si="8"/>
        <v>0</v>
      </c>
      <c r="M10" s="17">
        <f t="shared" si="2"/>
        <v>0</v>
      </c>
      <c r="N10" s="17">
        <f t="shared" si="9"/>
        <v>0</v>
      </c>
    </row>
    <row r="11" spans="1:14" x14ac:dyDescent="0.25">
      <c r="A11" s="13"/>
      <c r="B11" s="17">
        <f t="shared" si="3"/>
        <v>0</v>
      </c>
      <c r="C11" s="47">
        <f t="shared" si="4"/>
        <v>0</v>
      </c>
      <c r="D11" s="41">
        <f t="shared" si="5"/>
        <v>0</v>
      </c>
      <c r="E11" s="50">
        <f t="shared" si="6"/>
        <v>0</v>
      </c>
      <c r="F11" s="17">
        <f t="shared" si="0"/>
        <v>0</v>
      </c>
      <c r="G11" s="13"/>
      <c r="H11" s="17">
        <f t="shared" si="7"/>
        <v>0</v>
      </c>
      <c r="I11" s="47">
        <f t="shared" si="1"/>
        <v>0</v>
      </c>
      <c r="J11" s="39"/>
      <c r="K11" s="39"/>
      <c r="L11" s="50">
        <f t="shared" si="8"/>
        <v>0</v>
      </c>
      <c r="M11" s="17">
        <f t="shared" si="2"/>
        <v>0</v>
      </c>
      <c r="N11" s="17">
        <f t="shared" si="9"/>
        <v>0</v>
      </c>
    </row>
    <row r="12" spans="1:14" x14ac:dyDescent="0.25">
      <c r="A12" s="13"/>
      <c r="B12" s="17">
        <f t="shared" si="3"/>
        <v>0</v>
      </c>
      <c r="C12" s="47">
        <f t="shared" si="4"/>
        <v>0</v>
      </c>
      <c r="D12" s="41">
        <f t="shared" si="5"/>
        <v>0</v>
      </c>
      <c r="E12" s="50">
        <f t="shared" si="6"/>
        <v>0</v>
      </c>
      <c r="F12" s="17">
        <f t="shared" si="0"/>
        <v>0</v>
      </c>
      <c r="G12" s="13"/>
      <c r="H12" s="17">
        <f t="shared" si="7"/>
        <v>0</v>
      </c>
      <c r="I12" s="47">
        <f t="shared" si="1"/>
        <v>0</v>
      </c>
      <c r="J12" s="39"/>
      <c r="K12" s="39"/>
      <c r="L12" s="50">
        <f t="shared" si="8"/>
        <v>0</v>
      </c>
      <c r="M12" s="17">
        <f t="shared" si="2"/>
        <v>0</v>
      </c>
      <c r="N12" s="17">
        <f t="shared" si="9"/>
        <v>0</v>
      </c>
    </row>
    <row r="13" spans="1:14" x14ac:dyDescent="0.25">
      <c r="A13" s="13"/>
      <c r="B13" s="17">
        <f t="shared" si="3"/>
        <v>0</v>
      </c>
      <c r="C13" s="47">
        <f t="shared" si="4"/>
        <v>0</v>
      </c>
      <c r="D13" s="41">
        <f t="shared" si="5"/>
        <v>0</v>
      </c>
      <c r="E13" s="50">
        <f t="shared" si="6"/>
        <v>0</v>
      </c>
      <c r="F13" s="17">
        <f t="shared" si="0"/>
        <v>0</v>
      </c>
      <c r="G13" s="13"/>
      <c r="H13" s="17">
        <f t="shared" si="7"/>
        <v>0</v>
      </c>
      <c r="I13" s="47">
        <f t="shared" si="1"/>
        <v>0</v>
      </c>
      <c r="J13" s="39"/>
      <c r="K13" s="39"/>
      <c r="L13" s="50">
        <f t="shared" si="8"/>
        <v>0</v>
      </c>
      <c r="M13" s="17">
        <f t="shared" si="2"/>
        <v>0</v>
      </c>
      <c r="N13" s="17">
        <f t="shared" si="9"/>
        <v>0</v>
      </c>
    </row>
    <row r="14" spans="1:14" x14ac:dyDescent="0.25">
      <c r="A14" s="13"/>
      <c r="B14" s="17">
        <f t="shared" si="3"/>
        <v>0</v>
      </c>
      <c r="C14" s="47">
        <f t="shared" si="4"/>
        <v>0</v>
      </c>
      <c r="D14" s="41">
        <f t="shared" si="5"/>
        <v>0</v>
      </c>
      <c r="E14" s="50">
        <f t="shared" si="6"/>
        <v>0</v>
      </c>
      <c r="F14" s="17">
        <f t="shared" si="0"/>
        <v>0</v>
      </c>
      <c r="G14" s="13"/>
      <c r="H14" s="17">
        <f t="shared" si="7"/>
        <v>0</v>
      </c>
      <c r="I14" s="47">
        <f t="shared" si="1"/>
        <v>0</v>
      </c>
      <c r="J14" s="39"/>
      <c r="K14" s="39"/>
      <c r="L14" s="50">
        <f t="shared" si="8"/>
        <v>0</v>
      </c>
      <c r="M14" s="17">
        <f t="shared" si="2"/>
        <v>0</v>
      </c>
      <c r="N14" s="17">
        <f t="shared" si="9"/>
        <v>0</v>
      </c>
    </row>
    <row r="15" spans="1:14" x14ac:dyDescent="0.25">
      <c r="A15" s="13"/>
      <c r="B15" s="17">
        <f t="shared" si="3"/>
        <v>0</v>
      </c>
      <c r="C15" s="47">
        <f t="shared" si="4"/>
        <v>0</v>
      </c>
      <c r="D15" s="41">
        <f t="shared" si="5"/>
        <v>0</v>
      </c>
      <c r="E15" s="50">
        <f t="shared" si="6"/>
        <v>0</v>
      </c>
      <c r="F15" s="17">
        <f t="shared" si="0"/>
        <v>0</v>
      </c>
      <c r="G15" s="13"/>
      <c r="H15" s="17">
        <f t="shared" si="7"/>
        <v>0</v>
      </c>
      <c r="I15" s="47">
        <f t="shared" si="1"/>
        <v>0</v>
      </c>
      <c r="J15" s="39"/>
      <c r="K15" s="39"/>
      <c r="L15" s="50">
        <f t="shared" si="8"/>
        <v>0</v>
      </c>
      <c r="M15" s="17">
        <f t="shared" si="2"/>
        <v>0</v>
      </c>
      <c r="N15" s="17">
        <f t="shared" si="9"/>
        <v>0</v>
      </c>
    </row>
    <row r="16" spans="1:14" x14ac:dyDescent="0.25">
      <c r="A16" s="13"/>
      <c r="B16" s="17">
        <f t="shared" si="3"/>
        <v>0</v>
      </c>
      <c r="C16" s="47">
        <f t="shared" si="4"/>
        <v>0</v>
      </c>
      <c r="D16" s="41">
        <f t="shared" si="5"/>
        <v>0</v>
      </c>
      <c r="E16" s="50">
        <f t="shared" si="6"/>
        <v>0</v>
      </c>
      <c r="F16" s="17">
        <f t="shared" si="0"/>
        <v>0</v>
      </c>
      <c r="G16" s="13"/>
      <c r="H16" s="17">
        <f t="shared" si="7"/>
        <v>0</v>
      </c>
      <c r="I16" s="47">
        <f t="shared" si="1"/>
        <v>0</v>
      </c>
      <c r="J16" s="39"/>
      <c r="K16" s="39"/>
      <c r="L16" s="50">
        <f t="shared" si="8"/>
        <v>0</v>
      </c>
      <c r="M16" s="17">
        <f t="shared" si="2"/>
        <v>0</v>
      </c>
      <c r="N16" s="17">
        <f t="shared" si="9"/>
        <v>0</v>
      </c>
    </row>
    <row r="17" spans="1:14" x14ac:dyDescent="0.25">
      <c r="A17" s="13"/>
      <c r="B17" s="17">
        <f t="shared" si="3"/>
        <v>0</v>
      </c>
      <c r="C17" s="47">
        <f t="shared" si="4"/>
        <v>0</v>
      </c>
      <c r="D17" s="41">
        <f t="shared" si="5"/>
        <v>0</v>
      </c>
      <c r="E17" s="50">
        <f t="shared" si="6"/>
        <v>0</v>
      </c>
      <c r="F17" s="17">
        <f t="shared" si="0"/>
        <v>0</v>
      </c>
      <c r="G17" s="13"/>
      <c r="H17" s="17">
        <f t="shared" si="7"/>
        <v>0</v>
      </c>
      <c r="I17" s="47">
        <f t="shared" si="1"/>
        <v>0</v>
      </c>
      <c r="J17" s="39"/>
      <c r="K17" s="39"/>
      <c r="L17" s="50">
        <f t="shared" si="8"/>
        <v>0</v>
      </c>
      <c r="M17" s="17">
        <f t="shared" si="2"/>
        <v>0</v>
      </c>
      <c r="N17" s="17">
        <f t="shared" si="9"/>
        <v>0</v>
      </c>
    </row>
    <row r="18" spans="1:14" x14ac:dyDescent="0.25">
      <c r="A18" s="13"/>
      <c r="B18" s="17">
        <f t="shared" si="3"/>
        <v>0</v>
      </c>
      <c r="C18" s="47">
        <f t="shared" si="4"/>
        <v>0</v>
      </c>
      <c r="D18" s="41">
        <f t="shared" si="5"/>
        <v>0</v>
      </c>
      <c r="E18" s="50">
        <f t="shared" si="6"/>
        <v>0</v>
      </c>
      <c r="F18" s="17">
        <f t="shared" si="0"/>
        <v>0</v>
      </c>
      <c r="G18" s="13"/>
      <c r="H18" s="17">
        <f t="shared" si="7"/>
        <v>0</v>
      </c>
      <c r="I18" s="47">
        <f t="shared" si="1"/>
        <v>0</v>
      </c>
      <c r="J18" s="39"/>
      <c r="K18" s="39"/>
      <c r="L18" s="50">
        <f t="shared" si="8"/>
        <v>0</v>
      </c>
      <c r="M18" s="17">
        <f t="shared" si="2"/>
        <v>0</v>
      </c>
      <c r="N18" s="17">
        <f t="shared" si="9"/>
        <v>0</v>
      </c>
    </row>
    <row r="19" spans="1:14" x14ac:dyDescent="0.25">
      <c r="A19" s="13"/>
      <c r="B19" s="17">
        <f t="shared" si="3"/>
        <v>0</v>
      </c>
      <c r="C19" s="47">
        <f t="shared" si="4"/>
        <v>0</v>
      </c>
      <c r="D19" s="41">
        <f t="shared" si="5"/>
        <v>0</v>
      </c>
      <c r="E19" s="50">
        <f t="shared" si="6"/>
        <v>0</v>
      </c>
      <c r="F19" s="17">
        <f t="shared" si="0"/>
        <v>0</v>
      </c>
      <c r="G19" s="13"/>
      <c r="H19" s="17">
        <f t="shared" si="7"/>
        <v>0</v>
      </c>
      <c r="I19" s="47">
        <f t="shared" si="1"/>
        <v>0</v>
      </c>
      <c r="J19" s="39"/>
      <c r="K19" s="39"/>
      <c r="L19" s="50">
        <f t="shared" si="8"/>
        <v>0</v>
      </c>
      <c r="M19" s="17">
        <f t="shared" si="2"/>
        <v>0</v>
      </c>
      <c r="N19" s="17">
        <f t="shared" si="9"/>
        <v>0</v>
      </c>
    </row>
    <row r="20" spans="1:14" x14ac:dyDescent="0.25">
      <c r="A20" s="13"/>
      <c r="B20" s="17">
        <f t="shared" si="3"/>
        <v>0</v>
      </c>
      <c r="C20" s="47">
        <f t="shared" si="4"/>
        <v>0</v>
      </c>
      <c r="D20" s="41">
        <f t="shared" si="5"/>
        <v>0</v>
      </c>
      <c r="E20" s="50">
        <f t="shared" si="6"/>
        <v>0</v>
      </c>
      <c r="F20" s="17">
        <f t="shared" si="0"/>
        <v>0</v>
      </c>
      <c r="G20" s="13"/>
      <c r="H20" s="17">
        <f t="shared" si="7"/>
        <v>0</v>
      </c>
      <c r="I20" s="47">
        <f t="shared" si="1"/>
        <v>0</v>
      </c>
      <c r="J20" s="39"/>
      <c r="K20" s="39"/>
      <c r="L20" s="50">
        <f t="shared" si="8"/>
        <v>0</v>
      </c>
      <c r="M20" s="17">
        <f t="shared" si="2"/>
        <v>0</v>
      </c>
      <c r="N20" s="17">
        <f t="shared" si="9"/>
        <v>0</v>
      </c>
    </row>
    <row r="21" spans="1:14" x14ac:dyDescent="0.25">
      <c r="A21" s="13"/>
      <c r="B21" s="17">
        <f t="shared" si="3"/>
        <v>0</v>
      </c>
      <c r="C21" s="47">
        <f t="shared" si="4"/>
        <v>0</v>
      </c>
      <c r="D21" s="41">
        <f t="shared" si="5"/>
        <v>0</v>
      </c>
      <c r="E21" s="50">
        <f t="shared" si="6"/>
        <v>0</v>
      </c>
      <c r="F21" s="17">
        <f t="shared" si="0"/>
        <v>0</v>
      </c>
      <c r="G21" s="13"/>
      <c r="H21" s="17">
        <f t="shared" si="7"/>
        <v>0</v>
      </c>
      <c r="I21" s="47">
        <f t="shared" si="1"/>
        <v>0</v>
      </c>
      <c r="J21" s="39"/>
      <c r="K21" s="39"/>
      <c r="L21" s="50">
        <f t="shared" si="8"/>
        <v>0</v>
      </c>
      <c r="M21" s="17">
        <f t="shared" si="2"/>
        <v>0</v>
      </c>
      <c r="N21" s="17">
        <f t="shared" si="9"/>
        <v>0</v>
      </c>
    </row>
    <row r="22" spans="1:14" x14ac:dyDescent="0.25">
      <c r="A22" s="13"/>
      <c r="B22" s="17">
        <f t="shared" si="3"/>
        <v>0</v>
      </c>
      <c r="C22" s="47">
        <f t="shared" si="4"/>
        <v>0</v>
      </c>
      <c r="D22" s="41">
        <f t="shared" si="5"/>
        <v>0</v>
      </c>
      <c r="E22" s="50">
        <f t="shared" si="6"/>
        <v>0</v>
      </c>
      <c r="F22" s="17">
        <f t="shared" si="0"/>
        <v>0</v>
      </c>
      <c r="G22" s="13"/>
      <c r="H22" s="17">
        <f t="shared" si="7"/>
        <v>0</v>
      </c>
      <c r="I22" s="47">
        <f t="shared" si="1"/>
        <v>0</v>
      </c>
      <c r="J22" s="39"/>
      <c r="K22" s="39"/>
      <c r="L22" s="50">
        <f t="shared" si="8"/>
        <v>0</v>
      </c>
      <c r="M22" s="17">
        <f t="shared" si="2"/>
        <v>0</v>
      </c>
      <c r="N22" s="17">
        <f t="shared" si="9"/>
        <v>0</v>
      </c>
    </row>
    <row r="23" spans="1:14" x14ac:dyDescent="0.25">
      <c r="A23" s="13"/>
      <c r="B23" s="17">
        <f t="shared" si="3"/>
        <v>0</v>
      </c>
      <c r="C23" s="47">
        <f t="shared" si="4"/>
        <v>0</v>
      </c>
      <c r="D23" s="41">
        <f t="shared" si="5"/>
        <v>0</v>
      </c>
      <c r="E23" s="50">
        <f t="shared" si="6"/>
        <v>0</v>
      </c>
      <c r="F23" s="17">
        <f t="shared" si="0"/>
        <v>0</v>
      </c>
      <c r="G23" s="13"/>
      <c r="H23" s="17">
        <f t="shared" si="7"/>
        <v>0</v>
      </c>
      <c r="I23" s="47">
        <f t="shared" si="1"/>
        <v>0</v>
      </c>
      <c r="J23" s="39"/>
      <c r="K23" s="39"/>
      <c r="L23" s="50">
        <f t="shared" si="8"/>
        <v>0</v>
      </c>
      <c r="M23" s="17">
        <f t="shared" si="2"/>
        <v>0</v>
      </c>
      <c r="N23" s="17">
        <f t="shared" si="9"/>
        <v>0</v>
      </c>
    </row>
    <row r="24" spans="1:14" x14ac:dyDescent="0.25">
      <c r="A24" s="13"/>
      <c r="B24" s="17">
        <f t="shared" si="3"/>
        <v>0</v>
      </c>
      <c r="C24" s="47">
        <f t="shared" si="4"/>
        <v>0</v>
      </c>
      <c r="D24" s="41">
        <f t="shared" si="5"/>
        <v>0</v>
      </c>
      <c r="E24" s="50">
        <f t="shared" si="6"/>
        <v>0</v>
      </c>
      <c r="F24" s="17">
        <f t="shared" si="0"/>
        <v>0</v>
      </c>
      <c r="G24" s="13"/>
      <c r="H24" s="17">
        <f t="shared" si="7"/>
        <v>0</v>
      </c>
      <c r="I24" s="47">
        <f t="shared" si="1"/>
        <v>0</v>
      </c>
      <c r="J24" s="39"/>
      <c r="K24" s="39"/>
      <c r="L24" s="50">
        <f t="shared" si="8"/>
        <v>0</v>
      </c>
      <c r="M24" s="17">
        <f t="shared" si="2"/>
        <v>0</v>
      </c>
      <c r="N24" s="17">
        <f t="shared" si="9"/>
        <v>0</v>
      </c>
    </row>
    <row r="25" spans="1:14" x14ac:dyDescent="0.25">
      <c r="A25" s="13"/>
      <c r="B25" s="17">
        <f t="shared" si="3"/>
        <v>0</v>
      </c>
      <c r="C25" s="47">
        <f t="shared" si="4"/>
        <v>0</v>
      </c>
      <c r="D25" s="41">
        <f>IF(A25=0,0,IF(J25&gt;0,J25*16,IF(K25&gt;0,K25*24,IF(AND(A25&gt;0,J25=0,K25=0),160,""))))</f>
        <v>0</v>
      </c>
      <c r="E25" s="50">
        <f t="shared" si="6"/>
        <v>0</v>
      </c>
      <c r="F25" s="17">
        <f t="shared" si="0"/>
        <v>0</v>
      </c>
      <c r="G25" s="13"/>
      <c r="H25" s="17">
        <f t="shared" si="7"/>
        <v>0</v>
      </c>
      <c r="I25" s="47">
        <f t="shared" si="1"/>
        <v>0</v>
      </c>
      <c r="J25" s="39"/>
      <c r="K25" s="39"/>
      <c r="L25" s="50">
        <f t="shared" si="8"/>
        <v>0</v>
      </c>
      <c r="M25" s="17">
        <f t="shared" si="2"/>
        <v>0</v>
      </c>
      <c r="N25" s="17">
        <f t="shared" si="9"/>
        <v>0</v>
      </c>
    </row>
    <row r="26" spans="1:14" x14ac:dyDescent="0.25">
      <c r="A26" s="13"/>
      <c r="B26" s="17">
        <f t="shared" si="3"/>
        <v>0</v>
      </c>
      <c r="C26" s="47">
        <f t="shared" si="4"/>
        <v>0</v>
      </c>
      <c r="D26" s="41">
        <f t="shared" si="5"/>
        <v>0</v>
      </c>
      <c r="E26" s="50">
        <f t="shared" si="6"/>
        <v>0</v>
      </c>
      <c r="F26" s="17">
        <f t="shared" si="0"/>
        <v>0</v>
      </c>
      <c r="G26" s="13"/>
      <c r="H26" s="17">
        <f t="shared" si="7"/>
        <v>0</v>
      </c>
      <c r="I26" s="47">
        <f t="shared" si="1"/>
        <v>0</v>
      </c>
      <c r="J26" s="39"/>
      <c r="K26" s="39"/>
      <c r="L26" s="50">
        <f t="shared" si="8"/>
        <v>0</v>
      </c>
      <c r="M26" s="17">
        <f t="shared" si="2"/>
        <v>0</v>
      </c>
      <c r="N26" s="17">
        <f t="shared" si="9"/>
        <v>0</v>
      </c>
    </row>
    <row r="27" spans="1:14" x14ac:dyDescent="0.25">
      <c r="A27" s="13"/>
      <c r="B27" s="17">
        <f t="shared" si="3"/>
        <v>0</v>
      </c>
      <c r="C27" s="47">
        <f t="shared" si="4"/>
        <v>0</v>
      </c>
      <c r="D27" s="41">
        <f t="shared" si="5"/>
        <v>0</v>
      </c>
      <c r="E27" s="50">
        <f t="shared" si="6"/>
        <v>0</v>
      </c>
      <c r="F27" s="17">
        <f t="shared" si="0"/>
        <v>0</v>
      </c>
      <c r="G27" s="13"/>
      <c r="H27" s="17">
        <f t="shared" si="7"/>
        <v>0</v>
      </c>
      <c r="I27" s="47">
        <f t="shared" si="1"/>
        <v>0</v>
      </c>
      <c r="J27" s="39"/>
      <c r="K27" s="39"/>
      <c r="L27" s="50">
        <f t="shared" si="8"/>
        <v>0</v>
      </c>
      <c r="M27" s="17">
        <f t="shared" si="2"/>
        <v>0</v>
      </c>
      <c r="N27" s="17">
        <f t="shared" si="9"/>
        <v>0</v>
      </c>
    </row>
    <row r="28" spans="1:14" x14ac:dyDescent="0.25">
      <c r="A28" s="13"/>
      <c r="B28" s="17">
        <f t="shared" si="3"/>
        <v>0</v>
      </c>
      <c r="C28" s="47">
        <f t="shared" si="4"/>
        <v>0</v>
      </c>
      <c r="D28" s="41">
        <f t="shared" si="5"/>
        <v>0</v>
      </c>
      <c r="E28" s="50">
        <f t="shared" si="6"/>
        <v>0</v>
      </c>
      <c r="F28" s="17">
        <f t="shared" si="0"/>
        <v>0</v>
      </c>
      <c r="G28" s="13"/>
      <c r="H28" s="17">
        <f t="shared" si="7"/>
        <v>0</v>
      </c>
      <c r="I28" s="47">
        <f t="shared" si="1"/>
        <v>0</v>
      </c>
      <c r="J28" s="39"/>
      <c r="K28" s="39"/>
      <c r="L28" s="50">
        <f t="shared" si="8"/>
        <v>0</v>
      </c>
      <c r="M28" s="17">
        <f t="shared" si="2"/>
        <v>0</v>
      </c>
      <c r="N28" s="17">
        <f t="shared" si="9"/>
        <v>0</v>
      </c>
    </row>
    <row r="29" spans="1:14" x14ac:dyDescent="0.25">
      <c r="A29" s="13"/>
      <c r="B29" s="17">
        <f t="shared" si="3"/>
        <v>0</v>
      </c>
      <c r="C29" s="47">
        <f t="shared" si="4"/>
        <v>0</v>
      </c>
      <c r="D29" s="41">
        <f t="shared" si="5"/>
        <v>0</v>
      </c>
      <c r="E29" s="50">
        <f t="shared" si="6"/>
        <v>0</v>
      </c>
      <c r="F29" s="17">
        <f t="shared" si="0"/>
        <v>0</v>
      </c>
      <c r="G29" s="13"/>
      <c r="H29" s="17">
        <f t="shared" si="7"/>
        <v>0</v>
      </c>
      <c r="I29" s="47">
        <f t="shared" si="1"/>
        <v>0</v>
      </c>
      <c r="J29" s="39"/>
      <c r="K29" s="39"/>
      <c r="L29" s="50">
        <f>IF(A29=0,0,IF(J29&gt;0,J29*24,IF(K29&gt;0,K29*36,IF(AND(A29&gt;0,J29=0,K29=0),240,""))))</f>
        <v>0</v>
      </c>
      <c r="M29" s="17">
        <f t="shared" si="2"/>
        <v>0</v>
      </c>
      <c r="N29" s="17">
        <f t="shared" si="9"/>
        <v>0</v>
      </c>
    </row>
    <row r="30" spans="1:14" x14ac:dyDescent="0.25">
      <c r="A30" s="13"/>
      <c r="B30" s="17">
        <f t="shared" si="3"/>
        <v>0</v>
      </c>
      <c r="C30" s="47">
        <f t="shared" si="4"/>
        <v>0</v>
      </c>
      <c r="D30" s="41">
        <f t="shared" si="5"/>
        <v>0</v>
      </c>
      <c r="E30" s="50">
        <f t="shared" si="6"/>
        <v>0</v>
      </c>
      <c r="F30" s="17">
        <f t="shared" si="0"/>
        <v>0</v>
      </c>
      <c r="G30" s="13"/>
      <c r="H30" s="17">
        <f t="shared" si="7"/>
        <v>0</v>
      </c>
      <c r="I30" s="47">
        <f t="shared" si="1"/>
        <v>0</v>
      </c>
      <c r="J30" s="39"/>
      <c r="K30" s="39"/>
      <c r="L30" s="50">
        <f t="shared" si="8"/>
        <v>0</v>
      </c>
      <c r="M30" s="17">
        <f t="shared" si="2"/>
        <v>0</v>
      </c>
      <c r="N30" s="17">
        <f t="shared" si="9"/>
        <v>0</v>
      </c>
    </row>
    <row r="31" spans="1:14" x14ac:dyDescent="0.25">
      <c r="A31" s="13"/>
      <c r="B31" s="17">
        <f t="shared" si="3"/>
        <v>0</v>
      </c>
      <c r="C31" s="47">
        <f t="shared" si="4"/>
        <v>0</v>
      </c>
      <c r="D31" s="41">
        <f t="shared" si="5"/>
        <v>0</v>
      </c>
      <c r="E31" s="50">
        <f t="shared" si="6"/>
        <v>0</v>
      </c>
      <c r="F31" s="17">
        <f t="shared" si="0"/>
        <v>0</v>
      </c>
      <c r="G31" s="13"/>
      <c r="H31" s="17">
        <f t="shared" si="7"/>
        <v>0</v>
      </c>
      <c r="I31" s="47">
        <f t="shared" si="1"/>
        <v>0</v>
      </c>
      <c r="J31" s="39"/>
      <c r="K31" s="39"/>
      <c r="L31" s="50">
        <f t="shared" si="8"/>
        <v>0</v>
      </c>
      <c r="M31" s="17">
        <f t="shared" si="2"/>
        <v>0</v>
      </c>
      <c r="N31" s="17">
        <f t="shared" si="9"/>
        <v>0</v>
      </c>
    </row>
    <row r="32" spans="1:14" x14ac:dyDescent="0.25">
      <c r="A32" s="13"/>
      <c r="B32" s="17">
        <f t="shared" si="3"/>
        <v>0</v>
      </c>
      <c r="C32" s="47">
        <f t="shared" si="4"/>
        <v>0</v>
      </c>
      <c r="D32" s="41">
        <f t="shared" si="5"/>
        <v>0</v>
      </c>
      <c r="E32" s="50">
        <f t="shared" si="6"/>
        <v>0</v>
      </c>
      <c r="F32" s="17">
        <f t="shared" si="0"/>
        <v>0</v>
      </c>
      <c r="G32" s="13"/>
      <c r="H32" s="17">
        <f t="shared" si="7"/>
        <v>0</v>
      </c>
      <c r="I32" s="47">
        <f t="shared" si="1"/>
        <v>0</v>
      </c>
      <c r="J32" s="39"/>
      <c r="K32" s="39"/>
      <c r="L32" s="50">
        <f t="shared" si="8"/>
        <v>0</v>
      </c>
      <c r="M32" s="17">
        <f t="shared" si="2"/>
        <v>0</v>
      </c>
      <c r="N32" s="17">
        <f t="shared" si="9"/>
        <v>0</v>
      </c>
    </row>
    <row r="33" spans="1:14" x14ac:dyDescent="0.25">
      <c r="A33" s="13"/>
      <c r="B33" s="17">
        <f t="shared" si="3"/>
        <v>0</v>
      </c>
      <c r="C33" s="47">
        <f t="shared" si="4"/>
        <v>0</v>
      </c>
      <c r="D33" s="41">
        <f t="shared" si="5"/>
        <v>0</v>
      </c>
      <c r="E33" s="50">
        <f t="shared" si="6"/>
        <v>0</v>
      </c>
      <c r="F33" s="17">
        <f t="shared" si="0"/>
        <v>0</v>
      </c>
      <c r="G33" s="13"/>
      <c r="H33" s="17">
        <f t="shared" si="7"/>
        <v>0</v>
      </c>
      <c r="I33" s="47">
        <f t="shared" si="1"/>
        <v>0</v>
      </c>
      <c r="J33" s="39"/>
      <c r="K33" s="39"/>
      <c r="L33" s="50">
        <f t="shared" si="8"/>
        <v>0</v>
      </c>
      <c r="M33" s="17">
        <f t="shared" si="2"/>
        <v>0</v>
      </c>
      <c r="N33" s="17">
        <f t="shared" si="9"/>
        <v>0</v>
      </c>
    </row>
    <row r="34" spans="1:14" x14ac:dyDescent="0.25">
      <c r="A34" s="13"/>
      <c r="B34" s="17">
        <f t="shared" si="3"/>
        <v>0</v>
      </c>
      <c r="C34" s="47">
        <f t="shared" si="4"/>
        <v>0</v>
      </c>
      <c r="D34" s="41">
        <f t="shared" si="5"/>
        <v>0</v>
      </c>
      <c r="E34" s="50">
        <f t="shared" si="6"/>
        <v>0</v>
      </c>
      <c r="F34" s="17">
        <f t="shared" si="0"/>
        <v>0</v>
      </c>
      <c r="G34" s="13"/>
      <c r="H34" s="17">
        <f t="shared" si="7"/>
        <v>0</v>
      </c>
      <c r="I34" s="47">
        <f t="shared" si="1"/>
        <v>0</v>
      </c>
      <c r="J34" s="39"/>
      <c r="K34" s="39"/>
      <c r="L34" s="50">
        <f t="shared" si="8"/>
        <v>0</v>
      </c>
      <c r="M34" s="17">
        <f t="shared" si="2"/>
        <v>0</v>
      </c>
      <c r="N34" s="17">
        <f t="shared" si="9"/>
        <v>0</v>
      </c>
    </row>
    <row r="35" spans="1:14" x14ac:dyDescent="0.25">
      <c r="A35" s="13"/>
      <c r="B35" s="17">
        <f t="shared" si="3"/>
        <v>0</v>
      </c>
      <c r="C35" s="47">
        <f t="shared" si="4"/>
        <v>0</v>
      </c>
      <c r="D35" s="41">
        <f t="shared" si="5"/>
        <v>0</v>
      </c>
      <c r="E35" s="50">
        <f t="shared" si="6"/>
        <v>0</v>
      </c>
      <c r="F35" s="17">
        <f t="shared" si="0"/>
        <v>0</v>
      </c>
      <c r="G35" s="13"/>
      <c r="H35" s="17">
        <f t="shared" si="7"/>
        <v>0</v>
      </c>
      <c r="I35" s="47">
        <f t="shared" si="1"/>
        <v>0</v>
      </c>
      <c r="J35" s="39"/>
      <c r="K35" s="39"/>
      <c r="L35" s="50">
        <f t="shared" si="8"/>
        <v>0</v>
      </c>
      <c r="M35" s="17">
        <f t="shared" si="2"/>
        <v>0</v>
      </c>
      <c r="N35" s="17">
        <f t="shared" si="9"/>
        <v>0</v>
      </c>
    </row>
    <row r="36" spans="1:14" x14ac:dyDescent="0.25">
      <c r="A36" s="13"/>
      <c r="B36" s="17">
        <f t="shared" si="3"/>
        <v>0</v>
      </c>
      <c r="C36" s="47">
        <f t="shared" si="4"/>
        <v>0</v>
      </c>
      <c r="D36" s="41">
        <f t="shared" si="5"/>
        <v>0</v>
      </c>
      <c r="E36" s="50">
        <f t="shared" si="6"/>
        <v>0</v>
      </c>
      <c r="F36" s="17">
        <f t="shared" si="0"/>
        <v>0</v>
      </c>
      <c r="G36" s="13"/>
      <c r="H36" s="17">
        <f t="shared" si="7"/>
        <v>0</v>
      </c>
      <c r="I36" s="47">
        <f t="shared" si="1"/>
        <v>0</v>
      </c>
      <c r="J36" s="39"/>
      <c r="K36" s="39"/>
      <c r="L36" s="50">
        <f t="shared" si="8"/>
        <v>0</v>
      </c>
      <c r="M36" s="17">
        <f t="shared" si="2"/>
        <v>0</v>
      </c>
      <c r="N36" s="17">
        <f t="shared" si="9"/>
        <v>0</v>
      </c>
    </row>
    <row r="37" spans="1:14" x14ac:dyDescent="0.25">
      <c r="A37" s="13"/>
      <c r="B37" s="17">
        <f t="shared" si="3"/>
        <v>0</v>
      </c>
      <c r="C37" s="47">
        <f t="shared" si="4"/>
        <v>0</v>
      </c>
      <c r="D37" s="41">
        <f t="shared" si="5"/>
        <v>0</v>
      </c>
      <c r="E37" s="50">
        <f t="shared" si="6"/>
        <v>0</v>
      </c>
      <c r="F37" s="17">
        <f t="shared" si="0"/>
        <v>0</v>
      </c>
      <c r="G37" s="13"/>
      <c r="H37" s="17">
        <f t="shared" si="7"/>
        <v>0</v>
      </c>
      <c r="I37" s="47">
        <f t="shared" si="1"/>
        <v>0</v>
      </c>
      <c r="J37" s="39"/>
      <c r="K37" s="39"/>
      <c r="L37" s="50">
        <f t="shared" si="8"/>
        <v>0</v>
      </c>
      <c r="M37" s="17">
        <f t="shared" si="2"/>
        <v>0</v>
      </c>
      <c r="N37" s="17">
        <f t="shared" si="9"/>
        <v>0</v>
      </c>
    </row>
    <row r="38" spans="1:14" x14ac:dyDescent="0.25">
      <c r="A38" s="13"/>
      <c r="B38" s="17">
        <f t="shared" si="3"/>
        <v>0</v>
      </c>
      <c r="C38" s="47">
        <f t="shared" si="4"/>
        <v>0</v>
      </c>
      <c r="D38" s="41">
        <f>IF(A38=0,0,IF(J38&gt;0,J38*16,IF(K38&gt;0,K38*24,IF(AND(A38&gt;0,J38=0,K38=0),160,""))))</f>
        <v>0</v>
      </c>
      <c r="E38" s="50">
        <f t="shared" si="6"/>
        <v>0</v>
      </c>
      <c r="F38" s="17">
        <f t="shared" si="0"/>
        <v>0</v>
      </c>
      <c r="G38" s="13"/>
      <c r="H38" s="17">
        <f t="shared" si="7"/>
        <v>0</v>
      </c>
      <c r="I38" s="47">
        <f t="shared" si="1"/>
        <v>0</v>
      </c>
      <c r="J38" s="39"/>
      <c r="K38" s="39"/>
      <c r="L38" s="50">
        <f t="shared" si="8"/>
        <v>0</v>
      </c>
      <c r="M38" s="17">
        <f t="shared" si="2"/>
        <v>0</v>
      </c>
      <c r="N38" s="17">
        <f t="shared" si="9"/>
        <v>0</v>
      </c>
    </row>
    <row r="39" spans="1:14" x14ac:dyDescent="0.25">
      <c r="A39" s="13"/>
      <c r="B39" s="17">
        <f t="shared" si="3"/>
        <v>0</v>
      </c>
      <c r="C39" s="47">
        <f t="shared" si="4"/>
        <v>0</v>
      </c>
      <c r="D39" s="41">
        <f t="shared" si="5"/>
        <v>0</v>
      </c>
      <c r="E39" s="50">
        <f t="shared" si="6"/>
        <v>0</v>
      </c>
      <c r="F39" s="17">
        <f t="shared" si="0"/>
        <v>0</v>
      </c>
      <c r="G39" s="13"/>
      <c r="H39" s="17">
        <f t="shared" si="7"/>
        <v>0</v>
      </c>
      <c r="I39" s="47">
        <f t="shared" si="1"/>
        <v>0</v>
      </c>
      <c r="J39" s="39"/>
      <c r="K39" s="39"/>
      <c r="L39" s="50">
        <f t="shared" si="8"/>
        <v>0</v>
      </c>
      <c r="M39" s="17">
        <f t="shared" si="2"/>
        <v>0</v>
      </c>
      <c r="N39" s="17">
        <f t="shared" si="9"/>
        <v>0</v>
      </c>
    </row>
    <row r="40" spans="1:14" x14ac:dyDescent="0.25">
      <c r="A40" s="13"/>
      <c r="B40" s="17">
        <f t="shared" si="3"/>
        <v>0</v>
      </c>
      <c r="C40" s="47">
        <f t="shared" si="4"/>
        <v>0</v>
      </c>
      <c r="D40" s="41">
        <f t="shared" si="5"/>
        <v>0</v>
      </c>
      <c r="E40" s="50">
        <f t="shared" si="6"/>
        <v>0</v>
      </c>
      <c r="F40" s="17">
        <f t="shared" ref="F40:F68" si="10">IF(A40&gt;0,1000,0)</f>
        <v>0</v>
      </c>
      <c r="G40" s="13"/>
      <c r="H40" s="17">
        <f t="shared" si="7"/>
        <v>0</v>
      </c>
      <c r="I40" s="47">
        <f t="shared" ref="I40:I68" si="11">IF(A40&gt;0,300,0)</f>
        <v>0</v>
      </c>
      <c r="J40" s="39"/>
      <c r="K40" s="39"/>
      <c r="L40" s="50">
        <f t="shared" si="8"/>
        <v>0</v>
      </c>
      <c r="M40" s="17">
        <f t="shared" ref="M40:M68" si="12">IF(A40&gt;0,10,0)</f>
        <v>0</v>
      </c>
      <c r="N40" s="17">
        <f t="shared" si="9"/>
        <v>0</v>
      </c>
    </row>
    <row r="41" spans="1:14" x14ac:dyDescent="0.25">
      <c r="A41" s="13"/>
      <c r="B41" s="17">
        <f t="shared" si="3"/>
        <v>0</v>
      </c>
      <c r="C41" s="47">
        <f t="shared" si="4"/>
        <v>0</v>
      </c>
      <c r="D41" s="41">
        <f t="shared" si="5"/>
        <v>0</v>
      </c>
      <c r="E41" s="50">
        <f t="shared" si="6"/>
        <v>0</v>
      </c>
      <c r="F41" s="17">
        <f t="shared" si="10"/>
        <v>0</v>
      </c>
      <c r="G41" s="13"/>
      <c r="H41" s="17">
        <f t="shared" si="7"/>
        <v>0</v>
      </c>
      <c r="I41" s="47">
        <f t="shared" si="11"/>
        <v>0</v>
      </c>
      <c r="J41" s="39"/>
      <c r="K41" s="39"/>
      <c r="L41" s="50">
        <f t="shared" si="8"/>
        <v>0</v>
      </c>
      <c r="M41" s="17">
        <f t="shared" si="12"/>
        <v>0</v>
      </c>
      <c r="N41" s="17">
        <f t="shared" si="9"/>
        <v>0</v>
      </c>
    </row>
    <row r="42" spans="1:14" x14ac:dyDescent="0.25">
      <c r="A42" s="13"/>
      <c r="B42" s="17">
        <f t="shared" si="3"/>
        <v>0</v>
      </c>
      <c r="C42" s="47">
        <f t="shared" si="4"/>
        <v>0</v>
      </c>
      <c r="D42" s="41">
        <f t="shared" si="5"/>
        <v>0</v>
      </c>
      <c r="E42" s="50">
        <f t="shared" si="6"/>
        <v>0</v>
      </c>
      <c r="F42" s="17">
        <f t="shared" si="10"/>
        <v>0</v>
      </c>
      <c r="G42" s="13"/>
      <c r="H42" s="17">
        <f t="shared" si="7"/>
        <v>0</v>
      </c>
      <c r="I42" s="47">
        <f t="shared" si="11"/>
        <v>0</v>
      </c>
      <c r="J42" s="39"/>
      <c r="K42" s="39"/>
      <c r="L42" s="50">
        <f t="shared" si="8"/>
        <v>0</v>
      </c>
      <c r="M42" s="17">
        <f t="shared" si="12"/>
        <v>0</v>
      </c>
      <c r="N42" s="17">
        <f t="shared" si="9"/>
        <v>0</v>
      </c>
    </row>
    <row r="43" spans="1:14" x14ac:dyDescent="0.25">
      <c r="A43" s="13"/>
      <c r="B43" s="17">
        <f t="shared" si="3"/>
        <v>0</v>
      </c>
      <c r="C43" s="47">
        <f t="shared" si="4"/>
        <v>0</v>
      </c>
      <c r="D43" s="41">
        <f t="shared" si="5"/>
        <v>0</v>
      </c>
      <c r="E43" s="50">
        <f t="shared" si="6"/>
        <v>0</v>
      </c>
      <c r="F43" s="17">
        <f t="shared" si="10"/>
        <v>0</v>
      </c>
      <c r="G43" s="13"/>
      <c r="H43" s="17">
        <f t="shared" si="7"/>
        <v>0</v>
      </c>
      <c r="I43" s="47">
        <f t="shared" si="11"/>
        <v>0</v>
      </c>
      <c r="J43" s="39"/>
      <c r="K43" s="39"/>
      <c r="L43" s="50">
        <f t="shared" si="8"/>
        <v>0</v>
      </c>
      <c r="M43" s="17">
        <f t="shared" si="12"/>
        <v>0</v>
      </c>
      <c r="N43" s="17">
        <f t="shared" si="9"/>
        <v>0</v>
      </c>
    </row>
    <row r="44" spans="1:14" x14ac:dyDescent="0.25">
      <c r="A44" s="13"/>
      <c r="B44" s="17">
        <f t="shared" si="3"/>
        <v>0</v>
      </c>
      <c r="C44" s="47">
        <f t="shared" si="4"/>
        <v>0</v>
      </c>
      <c r="D44" s="41">
        <f t="shared" si="5"/>
        <v>0</v>
      </c>
      <c r="E44" s="50">
        <f t="shared" si="6"/>
        <v>0</v>
      </c>
      <c r="F44" s="17">
        <f t="shared" si="10"/>
        <v>0</v>
      </c>
      <c r="G44" s="13"/>
      <c r="H44" s="17">
        <f t="shared" si="7"/>
        <v>0</v>
      </c>
      <c r="I44" s="47">
        <f t="shared" si="11"/>
        <v>0</v>
      </c>
      <c r="J44" s="39"/>
      <c r="K44" s="39"/>
      <c r="L44" s="50">
        <f t="shared" si="8"/>
        <v>0</v>
      </c>
      <c r="M44" s="17">
        <f t="shared" si="12"/>
        <v>0</v>
      </c>
      <c r="N44" s="17">
        <f t="shared" si="9"/>
        <v>0</v>
      </c>
    </row>
    <row r="45" spans="1:14" x14ac:dyDescent="0.25">
      <c r="A45" s="13"/>
      <c r="B45" s="17">
        <f t="shared" si="3"/>
        <v>0</v>
      </c>
      <c r="C45" s="47">
        <f t="shared" si="4"/>
        <v>0</v>
      </c>
      <c r="D45" s="41">
        <f t="shared" si="5"/>
        <v>0</v>
      </c>
      <c r="E45" s="50">
        <f t="shared" si="6"/>
        <v>0</v>
      </c>
      <c r="F45" s="17">
        <f t="shared" si="10"/>
        <v>0</v>
      </c>
      <c r="G45" s="13"/>
      <c r="H45" s="17">
        <f t="shared" si="7"/>
        <v>0</v>
      </c>
      <c r="I45" s="47">
        <f t="shared" si="11"/>
        <v>0</v>
      </c>
      <c r="J45" s="39"/>
      <c r="K45" s="39"/>
      <c r="L45" s="50">
        <f t="shared" si="8"/>
        <v>0</v>
      </c>
      <c r="M45" s="17">
        <f t="shared" si="12"/>
        <v>0</v>
      </c>
      <c r="N45" s="17">
        <f t="shared" si="9"/>
        <v>0</v>
      </c>
    </row>
    <row r="46" spans="1:14" x14ac:dyDescent="0.25">
      <c r="A46" s="13"/>
      <c r="B46" s="17">
        <f t="shared" si="3"/>
        <v>0</v>
      </c>
      <c r="C46" s="47">
        <f t="shared" si="4"/>
        <v>0</v>
      </c>
      <c r="D46" s="41">
        <f t="shared" si="5"/>
        <v>0</v>
      </c>
      <c r="E46" s="50">
        <f t="shared" si="6"/>
        <v>0</v>
      </c>
      <c r="F46" s="17">
        <f t="shared" si="10"/>
        <v>0</v>
      </c>
      <c r="G46" s="13"/>
      <c r="H46" s="17">
        <f t="shared" si="7"/>
        <v>0</v>
      </c>
      <c r="I46" s="47">
        <f t="shared" si="11"/>
        <v>0</v>
      </c>
      <c r="J46" s="39"/>
      <c r="K46" s="39"/>
      <c r="L46" s="50">
        <f t="shared" si="8"/>
        <v>0</v>
      </c>
      <c r="M46" s="17">
        <f t="shared" si="12"/>
        <v>0</v>
      </c>
      <c r="N46" s="17">
        <f t="shared" si="9"/>
        <v>0</v>
      </c>
    </row>
    <row r="47" spans="1:14" x14ac:dyDescent="0.25">
      <c r="A47" s="13"/>
      <c r="B47" s="17">
        <f t="shared" si="3"/>
        <v>0</v>
      </c>
      <c r="C47" s="47">
        <f t="shared" si="4"/>
        <v>0</v>
      </c>
      <c r="D47" s="41">
        <f t="shared" si="5"/>
        <v>0</v>
      </c>
      <c r="E47" s="50">
        <f t="shared" si="6"/>
        <v>0</v>
      </c>
      <c r="F47" s="17">
        <f t="shared" si="10"/>
        <v>0</v>
      </c>
      <c r="G47" s="13"/>
      <c r="H47" s="17">
        <f t="shared" si="7"/>
        <v>0</v>
      </c>
      <c r="I47" s="47">
        <f t="shared" si="11"/>
        <v>0</v>
      </c>
      <c r="J47" s="39"/>
      <c r="K47" s="39"/>
      <c r="L47" s="50">
        <f t="shared" si="8"/>
        <v>0</v>
      </c>
      <c r="M47" s="17">
        <f t="shared" si="12"/>
        <v>0</v>
      </c>
      <c r="N47" s="17">
        <f t="shared" si="9"/>
        <v>0</v>
      </c>
    </row>
    <row r="48" spans="1:14" x14ac:dyDescent="0.25">
      <c r="A48" s="13"/>
      <c r="B48" s="17">
        <f t="shared" si="3"/>
        <v>0</v>
      </c>
      <c r="C48" s="47">
        <f t="shared" si="4"/>
        <v>0</v>
      </c>
      <c r="D48" s="41">
        <f t="shared" si="5"/>
        <v>0</v>
      </c>
      <c r="E48" s="50">
        <f t="shared" si="6"/>
        <v>0</v>
      </c>
      <c r="F48" s="17">
        <f t="shared" si="10"/>
        <v>0</v>
      </c>
      <c r="G48" s="13"/>
      <c r="H48" s="17">
        <f t="shared" si="7"/>
        <v>0</v>
      </c>
      <c r="I48" s="47">
        <f t="shared" si="11"/>
        <v>0</v>
      </c>
      <c r="J48" s="39"/>
      <c r="K48" s="39"/>
      <c r="L48" s="50">
        <f t="shared" si="8"/>
        <v>0</v>
      </c>
      <c r="M48" s="17">
        <f t="shared" si="12"/>
        <v>0</v>
      </c>
      <c r="N48" s="17">
        <f t="shared" si="9"/>
        <v>0</v>
      </c>
    </row>
    <row r="49" spans="1:14" x14ac:dyDescent="0.25">
      <c r="A49" s="13"/>
      <c r="B49" s="17">
        <f t="shared" si="3"/>
        <v>0</v>
      </c>
      <c r="C49" s="47">
        <f t="shared" si="4"/>
        <v>0</v>
      </c>
      <c r="D49" s="41">
        <f t="shared" si="5"/>
        <v>0</v>
      </c>
      <c r="E49" s="50">
        <f t="shared" si="6"/>
        <v>0</v>
      </c>
      <c r="F49" s="17">
        <f t="shared" si="10"/>
        <v>0</v>
      </c>
      <c r="G49" s="13"/>
      <c r="H49" s="17">
        <f t="shared" si="7"/>
        <v>0</v>
      </c>
      <c r="I49" s="47">
        <f t="shared" si="11"/>
        <v>0</v>
      </c>
      <c r="J49" s="39"/>
      <c r="K49" s="39"/>
      <c r="L49" s="50">
        <f>IF(A49=0,0,IF(J49&gt;0,J49*24,IF(K49&gt;0,K49*36,IF(AND(A49&gt;0,J49=0,K49=0),240,""))))</f>
        <v>0</v>
      </c>
      <c r="M49" s="17">
        <f t="shared" si="12"/>
        <v>0</v>
      </c>
      <c r="N49" s="17">
        <f t="shared" si="9"/>
        <v>0</v>
      </c>
    </row>
    <row r="50" spans="1:14" x14ac:dyDescent="0.25">
      <c r="A50" s="13"/>
      <c r="B50" s="17">
        <f t="shared" si="3"/>
        <v>0</v>
      </c>
      <c r="C50" s="47">
        <f t="shared" si="4"/>
        <v>0</v>
      </c>
      <c r="D50" s="41">
        <f>IF(A50=0,0,IF(J50&gt;0,J50*16,IF(K50&gt;0,K50*24,IF(AND(A50&gt;0,J50=0,K50=0),160,""))))</f>
        <v>0</v>
      </c>
      <c r="E50" s="50">
        <f t="shared" si="6"/>
        <v>0</v>
      </c>
      <c r="F50" s="17">
        <f t="shared" si="10"/>
        <v>0</v>
      </c>
      <c r="G50" s="13"/>
      <c r="H50" s="17">
        <f t="shared" si="7"/>
        <v>0</v>
      </c>
      <c r="I50" s="47">
        <f t="shared" si="11"/>
        <v>0</v>
      </c>
      <c r="J50" s="39"/>
      <c r="K50" s="39"/>
      <c r="L50" s="50">
        <f t="shared" si="8"/>
        <v>0</v>
      </c>
      <c r="M50" s="17">
        <f t="shared" si="12"/>
        <v>0</v>
      </c>
      <c r="N50" s="17">
        <f t="shared" si="9"/>
        <v>0</v>
      </c>
    </row>
    <row r="51" spans="1:14" x14ac:dyDescent="0.25">
      <c r="A51" s="13"/>
      <c r="B51" s="17">
        <f t="shared" si="3"/>
        <v>0</v>
      </c>
      <c r="C51" s="47">
        <f t="shared" si="4"/>
        <v>0</v>
      </c>
      <c r="D51" s="41">
        <f t="shared" si="5"/>
        <v>0</v>
      </c>
      <c r="E51" s="50">
        <f t="shared" si="6"/>
        <v>0</v>
      </c>
      <c r="F51" s="17">
        <f t="shared" si="10"/>
        <v>0</v>
      </c>
      <c r="G51" s="13"/>
      <c r="H51" s="17">
        <f t="shared" si="7"/>
        <v>0</v>
      </c>
      <c r="I51" s="47">
        <f t="shared" si="11"/>
        <v>0</v>
      </c>
      <c r="J51" s="39"/>
      <c r="K51" s="39"/>
      <c r="L51" s="50">
        <f t="shared" si="8"/>
        <v>0</v>
      </c>
      <c r="M51" s="17">
        <f t="shared" si="12"/>
        <v>0</v>
      </c>
      <c r="N51" s="17">
        <f t="shared" si="9"/>
        <v>0</v>
      </c>
    </row>
    <row r="52" spans="1:14" x14ac:dyDescent="0.25">
      <c r="A52" s="13"/>
      <c r="B52" s="17">
        <f t="shared" si="3"/>
        <v>0</v>
      </c>
      <c r="C52" s="47">
        <f t="shared" si="4"/>
        <v>0</v>
      </c>
      <c r="D52" s="41">
        <f t="shared" si="5"/>
        <v>0</v>
      </c>
      <c r="E52" s="50">
        <f t="shared" si="6"/>
        <v>0</v>
      </c>
      <c r="F52" s="17">
        <f t="shared" si="10"/>
        <v>0</v>
      </c>
      <c r="G52" s="13"/>
      <c r="H52" s="17">
        <f t="shared" si="7"/>
        <v>0</v>
      </c>
      <c r="I52" s="47">
        <f t="shared" si="11"/>
        <v>0</v>
      </c>
      <c r="J52" s="39"/>
      <c r="K52" s="39"/>
      <c r="L52" s="50">
        <f t="shared" si="8"/>
        <v>0</v>
      </c>
      <c r="M52" s="17">
        <f t="shared" si="12"/>
        <v>0</v>
      </c>
      <c r="N52" s="17">
        <f t="shared" si="9"/>
        <v>0</v>
      </c>
    </row>
    <row r="53" spans="1:14" x14ac:dyDescent="0.25">
      <c r="A53" s="13"/>
      <c r="B53" s="17">
        <f t="shared" si="3"/>
        <v>0</v>
      </c>
      <c r="C53" s="47">
        <f t="shared" si="4"/>
        <v>0</v>
      </c>
      <c r="D53" s="41">
        <f t="shared" si="5"/>
        <v>0</v>
      </c>
      <c r="E53" s="50">
        <f t="shared" si="6"/>
        <v>0</v>
      </c>
      <c r="F53" s="17">
        <f t="shared" si="10"/>
        <v>0</v>
      </c>
      <c r="G53" s="13"/>
      <c r="H53" s="17">
        <f t="shared" si="7"/>
        <v>0</v>
      </c>
      <c r="I53" s="47">
        <f t="shared" si="11"/>
        <v>0</v>
      </c>
      <c r="J53" s="39"/>
      <c r="K53" s="39"/>
      <c r="L53" s="50">
        <f t="shared" si="8"/>
        <v>0</v>
      </c>
      <c r="M53" s="17">
        <f t="shared" si="12"/>
        <v>0</v>
      </c>
      <c r="N53" s="17">
        <f t="shared" si="9"/>
        <v>0</v>
      </c>
    </row>
    <row r="54" spans="1:14" x14ac:dyDescent="0.25">
      <c r="A54" s="13"/>
      <c r="B54" s="17">
        <f t="shared" si="3"/>
        <v>0</v>
      </c>
      <c r="C54" s="47">
        <f t="shared" si="4"/>
        <v>0</v>
      </c>
      <c r="D54" s="41">
        <f t="shared" si="5"/>
        <v>0</v>
      </c>
      <c r="E54" s="50">
        <f t="shared" si="6"/>
        <v>0</v>
      </c>
      <c r="F54" s="17">
        <f t="shared" si="10"/>
        <v>0</v>
      </c>
      <c r="G54" s="13"/>
      <c r="H54" s="17">
        <f t="shared" si="7"/>
        <v>0</v>
      </c>
      <c r="I54" s="47">
        <f t="shared" si="11"/>
        <v>0</v>
      </c>
      <c r="J54" s="39"/>
      <c r="K54" s="39"/>
      <c r="L54" s="50">
        <f t="shared" si="8"/>
        <v>0</v>
      </c>
      <c r="M54" s="17">
        <f t="shared" si="12"/>
        <v>0</v>
      </c>
      <c r="N54" s="17">
        <f t="shared" si="9"/>
        <v>0</v>
      </c>
    </row>
    <row r="55" spans="1:14" x14ac:dyDescent="0.25">
      <c r="A55" s="13"/>
      <c r="B55" s="17">
        <f t="shared" si="3"/>
        <v>0</v>
      </c>
      <c r="C55" s="47">
        <f t="shared" si="4"/>
        <v>0</v>
      </c>
      <c r="D55" s="41">
        <f t="shared" si="5"/>
        <v>0</v>
      </c>
      <c r="E55" s="50">
        <f t="shared" si="6"/>
        <v>0</v>
      </c>
      <c r="F55" s="17">
        <f t="shared" si="10"/>
        <v>0</v>
      </c>
      <c r="G55" s="13"/>
      <c r="H55" s="17">
        <f t="shared" si="7"/>
        <v>0</v>
      </c>
      <c r="I55" s="47">
        <f t="shared" si="11"/>
        <v>0</v>
      </c>
      <c r="J55" s="39"/>
      <c r="K55" s="39"/>
      <c r="L55" s="50">
        <f t="shared" si="8"/>
        <v>0</v>
      </c>
      <c r="M55" s="17">
        <f t="shared" si="12"/>
        <v>0</v>
      </c>
      <c r="N55" s="17">
        <f t="shared" si="9"/>
        <v>0</v>
      </c>
    </row>
    <row r="56" spans="1:14" x14ac:dyDescent="0.25">
      <c r="A56" s="13"/>
      <c r="B56" s="17">
        <f t="shared" si="3"/>
        <v>0</v>
      </c>
      <c r="C56" s="47">
        <f t="shared" si="4"/>
        <v>0</v>
      </c>
      <c r="D56" s="41">
        <f t="shared" si="5"/>
        <v>0</v>
      </c>
      <c r="E56" s="50">
        <f t="shared" si="6"/>
        <v>0</v>
      </c>
      <c r="F56" s="17">
        <f t="shared" si="10"/>
        <v>0</v>
      </c>
      <c r="G56" s="13"/>
      <c r="H56" s="17">
        <f t="shared" si="7"/>
        <v>0</v>
      </c>
      <c r="I56" s="47">
        <f t="shared" si="11"/>
        <v>0</v>
      </c>
      <c r="J56" s="39"/>
      <c r="K56" s="39"/>
      <c r="L56" s="50">
        <f t="shared" si="8"/>
        <v>0</v>
      </c>
      <c r="M56" s="17">
        <f t="shared" si="12"/>
        <v>0</v>
      </c>
      <c r="N56" s="17">
        <f t="shared" si="9"/>
        <v>0</v>
      </c>
    </row>
    <row r="57" spans="1:14" x14ac:dyDescent="0.25">
      <c r="A57" s="21"/>
      <c r="B57" s="17">
        <f t="shared" si="3"/>
        <v>0</v>
      </c>
      <c r="C57" s="47">
        <f t="shared" si="4"/>
        <v>0</v>
      </c>
      <c r="D57" s="41">
        <f t="shared" si="5"/>
        <v>0</v>
      </c>
      <c r="E57" s="50">
        <f t="shared" si="6"/>
        <v>0</v>
      </c>
      <c r="F57" s="17">
        <f t="shared" si="10"/>
        <v>0</v>
      </c>
      <c r="G57" s="21"/>
      <c r="H57" s="17">
        <f t="shared" si="7"/>
        <v>0</v>
      </c>
      <c r="I57" s="47">
        <f t="shared" si="11"/>
        <v>0</v>
      </c>
      <c r="J57" s="39"/>
      <c r="K57" s="39"/>
      <c r="L57" s="50">
        <f t="shared" si="8"/>
        <v>0</v>
      </c>
      <c r="M57" s="17">
        <f t="shared" si="12"/>
        <v>0</v>
      </c>
      <c r="N57" s="17">
        <f t="shared" si="9"/>
        <v>0</v>
      </c>
    </row>
    <row r="58" spans="1:14" x14ac:dyDescent="0.25">
      <c r="A58" s="13"/>
      <c r="B58" s="17">
        <f t="shared" si="3"/>
        <v>0</v>
      </c>
      <c r="C58" s="47">
        <f t="shared" si="4"/>
        <v>0</v>
      </c>
      <c r="D58" s="41">
        <f t="shared" si="5"/>
        <v>0</v>
      </c>
      <c r="E58" s="50">
        <f t="shared" si="6"/>
        <v>0</v>
      </c>
      <c r="F58" s="17">
        <f t="shared" si="10"/>
        <v>0</v>
      </c>
      <c r="G58" s="13"/>
      <c r="H58" s="17">
        <f t="shared" si="7"/>
        <v>0</v>
      </c>
      <c r="I58" s="47">
        <f t="shared" si="11"/>
        <v>0</v>
      </c>
      <c r="J58" s="39"/>
      <c r="K58" s="39"/>
      <c r="L58" s="50">
        <f t="shared" si="8"/>
        <v>0</v>
      </c>
      <c r="M58" s="17">
        <f t="shared" si="12"/>
        <v>0</v>
      </c>
      <c r="N58" s="17">
        <f t="shared" si="9"/>
        <v>0</v>
      </c>
    </row>
    <row r="59" spans="1:14" x14ac:dyDescent="0.25">
      <c r="A59" s="14"/>
      <c r="B59" s="17">
        <f t="shared" si="3"/>
        <v>0</v>
      </c>
      <c r="C59" s="47">
        <f t="shared" si="4"/>
        <v>0</v>
      </c>
      <c r="D59" s="41">
        <f t="shared" si="5"/>
        <v>0</v>
      </c>
      <c r="E59" s="50">
        <f t="shared" si="6"/>
        <v>0</v>
      </c>
      <c r="F59" s="17">
        <f t="shared" si="10"/>
        <v>0</v>
      </c>
      <c r="G59" s="14"/>
      <c r="H59" s="17">
        <f t="shared" si="7"/>
        <v>0</v>
      </c>
      <c r="I59" s="47">
        <f t="shared" si="11"/>
        <v>0</v>
      </c>
      <c r="J59" s="39"/>
      <c r="K59" s="39"/>
      <c r="L59" s="50">
        <f t="shared" si="8"/>
        <v>0</v>
      </c>
      <c r="M59" s="17">
        <f t="shared" si="12"/>
        <v>0</v>
      </c>
      <c r="N59" s="17">
        <f t="shared" si="9"/>
        <v>0</v>
      </c>
    </row>
    <row r="60" spans="1:14" x14ac:dyDescent="0.25">
      <c r="A60" s="13"/>
      <c r="B60" s="17">
        <f t="shared" si="3"/>
        <v>0</v>
      </c>
      <c r="C60" s="47">
        <f t="shared" si="4"/>
        <v>0</v>
      </c>
      <c r="D60" s="41">
        <f t="shared" si="5"/>
        <v>0</v>
      </c>
      <c r="E60" s="50">
        <f t="shared" si="6"/>
        <v>0</v>
      </c>
      <c r="F60" s="17">
        <f t="shared" si="10"/>
        <v>0</v>
      </c>
      <c r="G60" s="13"/>
      <c r="H60" s="17">
        <f t="shared" si="7"/>
        <v>0</v>
      </c>
      <c r="I60" s="47">
        <f t="shared" si="11"/>
        <v>0</v>
      </c>
      <c r="J60" s="39"/>
      <c r="K60" s="39"/>
      <c r="L60" s="50">
        <f t="shared" si="8"/>
        <v>0</v>
      </c>
      <c r="M60" s="17">
        <f t="shared" si="12"/>
        <v>0</v>
      </c>
      <c r="N60" s="17">
        <f t="shared" si="9"/>
        <v>0</v>
      </c>
    </row>
    <row r="61" spans="1:14" x14ac:dyDescent="0.25">
      <c r="A61" s="13"/>
      <c r="B61" s="17">
        <f t="shared" si="3"/>
        <v>0</v>
      </c>
      <c r="C61" s="47">
        <f t="shared" si="4"/>
        <v>0</v>
      </c>
      <c r="D61" s="41">
        <f t="shared" si="5"/>
        <v>0</v>
      </c>
      <c r="E61" s="50">
        <f t="shared" si="6"/>
        <v>0</v>
      </c>
      <c r="F61" s="17">
        <f t="shared" si="10"/>
        <v>0</v>
      </c>
      <c r="G61" s="14"/>
      <c r="H61" s="17">
        <f t="shared" si="7"/>
        <v>0</v>
      </c>
      <c r="I61" s="47">
        <f t="shared" si="11"/>
        <v>0</v>
      </c>
      <c r="J61" s="39"/>
      <c r="K61" s="39"/>
      <c r="L61" s="50">
        <f t="shared" si="8"/>
        <v>0</v>
      </c>
      <c r="M61" s="17">
        <f t="shared" si="12"/>
        <v>0</v>
      </c>
      <c r="N61" s="17">
        <f t="shared" si="9"/>
        <v>0</v>
      </c>
    </row>
    <row r="62" spans="1:14" x14ac:dyDescent="0.25">
      <c r="A62" s="13"/>
      <c r="B62" s="17">
        <f t="shared" si="3"/>
        <v>0</v>
      </c>
      <c r="C62" s="47">
        <f t="shared" si="4"/>
        <v>0</v>
      </c>
      <c r="D62" s="41">
        <f t="shared" si="5"/>
        <v>0</v>
      </c>
      <c r="E62" s="50">
        <f t="shared" si="6"/>
        <v>0</v>
      </c>
      <c r="F62" s="17">
        <f t="shared" si="10"/>
        <v>0</v>
      </c>
      <c r="G62" s="14"/>
      <c r="H62" s="17">
        <f t="shared" si="7"/>
        <v>0</v>
      </c>
      <c r="I62" s="47">
        <f t="shared" si="11"/>
        <v>0</v>
      </c>
      <c r="J62" s="39"/>
      <c r="K62" s="39"/>
      <c r="L62" s="50">
        <f t="shared" si="8"/>
        <v>0</v>
      </c>
      <c r="M62" s="17">
        <f t="shared" si="12"/>
        <v>0</v>
      </c>
      <c r="N62" s="17">
        <f t="shared" si="9"/>
        <v>0</v>
      </c>
    </row>
    <row r="63" spans="1:14" x14ac:dyDescent="0.25">
      <c r="A63" s="13"/>
      <c r="B63" s="17">
        <f t="shared" si="3"/>
        <v>0</v>
      </c>
      <c r="C63" s="47">
        <f t="shared" si="4"/>
        <v>0</v>
      </c>
      <c r="D63" s="41">
        <f t="shared" si="5"/>
        <v>0</v>
      </c>
      <c r="E63" s="50">
        <f t="shared" si="6"/>
        <v>0</v>
      </c>
      <c r="F63" s="17">
        <f t="shared" si="10"/>
        <v>0</v>
      </c>
      <c r="G63" s="14"/>
      <c r="H63" s="17">
        <f t="shared" si="7"/>
        <v>0</v>
      </c>
      <c r="I63" s="47">
        <f t="shared" si="11"/>
        <v>0</v>
      </c>
      <c r="J63" s="39"/>
      <c r="K63" s="39"/>
      <c r="L63" s="50">
        <f t="shared" si="8"/>
        <v>0</v>
      </c>
      <c r="M63" s="17">
        <f t="shared" si="12"/>
        <v>0</v>
      </c>
      <c r="N63" s="17">
        <f t="shared" si="9"/>
        <v>0</v>
      </c>
    </row>
    <row r="64" spans="1:14" x14ac:dyDescent="0.25">
      <c r="A64" s="13"/>
      <c r="B64" s="17">
        <f t="shared" si="3"/>
        <v>0</v>
      </c>
      <c r="C64" s="47">
        <f t="shared" si="4"/>
        <v>0</v>
      </c>
      <c r="D64" s="41">
        <f t="shared" si="5"/>
        <v>0</v>
      </c>
      <c r="E64" s="50">
        <f t="shared" si="6"/>
        <v>0</v>
      </c>
      <c r="F64" s="17">
        <f t="shared" si="10"/>
        <v>0</v>
      </c>
      <c r="G64" s="14"/>
      <c r="H64" s="17">
        <f t="shared" si="7"/>
        <v>0</v>
      </c>
      <c r="I64" s="47">
        <f t="shared" si="11"/>
        <v>0</v>
      </c>
      <c r="J64" s="39"/>
      <c r="K64" s="39"/>
      <c r="L64" s="50">
        <f t="shared" si="8"/>
        <v>0</v>
      </c>
      <c r="M64" s="17">
        <f t="shared" si="12"/>
        <v>0</v>
      </c>
      <c r="N64" s="17">
        <f t="shared" si="9"/>
        <v>0</v>
      </c>
    </row>
    <row r="65" spans="1:14" x14ac:dyDescent="0.25">
      <c r="A65" s="13"/>
      <c r="B65" s="17">
        <f t="shared" si="3"/>
        <v>0</v>
      </c>
      <c r="C65" s="47">
        <f t="shared" si="4"/>
        <v>0</v>
      </c>
      <c r="D65" s="41">
        <f t="shared" si="5"/>
        <v>0</v>
      </c>
      <c r="E65" s="50">
        <f t="shared" si="6"/>
        <v>0</v>
      </c>
      <c r="F65" s="17">
        <f t="shared" si="10"/>
        <v>0</v>
      </c>
      <c r="G65" s="14"/>
      <c r="H65" s="17">
        <f t="shared" si="7"/>
        <v>0</v>
      </c>
      <c r="I65" s="47">
        <f t="shared" si="11"/>
        <v>0</v>
      </c>
      <c r="J65" s="39"/>
      <c r="K65" s="39"/>
      <c r="L65" s="50">
        <f t="shared" si="8"/>
        <v>0</v>
      </c>
      <c r="M65" s="17">
        <f t="shared" si="12"/>
        <v>0</v>
      </c>
      <c r="N65" s="17">
        <f t="shared" si="9"/>
        <v>0</v>
      </c>
    </row>
    <row r="66" spans="1:14" x14ac:dyDescent="0.25">
      <c r="A66" s="13"/>
      <c r="B66" s="17">
        <f t="shared" si="3"/>
        <v>0</v>
      </c>
      <c r="C66" s="47">
        <f t="shared" si="4"/>
        <v>0</v>
      </c>
      <c r="D66" s="41">
        <f t="shared" si="5"/>
        <v>0</v>
      </c>
      <c r="E66" s="50">
        <f t="shared" si="6"/>
        <v>0</v>
      </c>
      <c r="F66" s="17">
        <f t="shared" si="10"/>
        <v>0</v>
      </c>
      <c r="G66" s="14"/>
      <c r="H66" s="17">
        <f t="shared" si="7"/>
        <v>0</v>
      </c>
      <c r="I66" s="47">
        <f t="shared" si="11"/>
        <v>0</v>
      </c>
      <c r="J66" s="39"/>
      <c r="K66" s="39"/>
      <c r="L66" s="50">
        <f t="shared" si="8"/>
        <v>0</v>
      </c>
      <c r="M66" s="17">
        <f t="shared" si="12"/>
        <v>0</v>
      </c>
      <c r="N66" s="17">
        <f t="shared" si="9"/>
        <v>0</v>
      </c>
    </row>
    <row r="67" spans="1:14" x14ac:dyDescent="0.25">
      <c r="A67" s="13"/>
      <c r="B67" s="17">
        <f t="shared" si="3"/>
        <v>0</v>
      </c>
      <c r="C67" s="47">
        <f t="shared" si="4"/>
        <v>0</v>
      </c>
      <c r="D67" s="41">
        <f>IF(A67=0,0,IF(J67&gt;0,J67*16,IF(K67&gt;0,K67*24,IF(AND(A67&gt;0,J67=0,K67=0),160,""))))</f>
        <v>0</v>
      </c>
      <c r="E67" s="50">
        <f t="shared" si="6"/>
        <v>0</v>
      </c>
      <c r="F67" s="17">
        <f t="shared" si="10"/>
        <v>0</v>
      </c>
      <c r="G67" s="14"/>
      <c r="H67" s="17">
        <f t="shared" si="7"/>
        <v>0</v>
      </c>
      <c r="I67" s="47">
        <f t="shared" si="11"/>
        <v>0</v>
      </c>
      <c r="J67" s="39"/>
      <c r="K67" s="39"/>
      <c r="L67" s="50">
        <f t="shared" si="8"/>
        <v>0</v>
      </c>
      <c r="M67" s="17">
        <f t="shared" si="12"/>
        <v>0</v>
      </c>
      <c r="N67" s="17">
        <f t="shared" si="9"/>
        <v>0</v>
      </c>
    </row>
    <row r="68" spans="1:14" x14ac:dyDescent="0.25">
      <c r="A68" s="13"/>
      <c r="B68" s="17">
        <f t="shared" si="3"/>
        <v>0</v>
      </c>
      <c r="C68" s="47">
        <f t="shared" si="4"/>
        <v>0</v>
      </c>
      <c r="D68" s="41">
        <f t="shared" si="5"/>
        <v>0</v>
      </c>
      <c r="E68" s="50">
        <f t="shared" si="6"/>
        <v>0</v>
      </c>
      <c r="F68" s="17">
        <f t="shared" si="10"/>
        <v>0</v>
      </c>
      <c r="G68" s="14"/>
      <c r="H68" s="17">
        <f t="shared" si="7"/>
        <v>0</v>
      </c>
      <c r="I68" s="47">
        <f t="shared" si="11"/>
        <v>0</v>
      </c>
      <c r="J68" s="39"/>
      <c r="K68" s="39"/>
      <c r="L68" s="50">
        <f t="shared" si="8"/>
        <v>0</v>
      </c>
      <c r="M68" s="17">
        <f t="shared" si="12"/>
        <v>0</v>
      </c>
      <c r="N68" s="17">
        <f t="shared" si="9"/>
        <v>0</v>
      </c>
    </row>
    <row r="69" spans="1:14" x14ac:dyDescent="0.25">
      <c r="A69" s="45" t="s">
        <v>9</v>
      </c>
      <c r="B69" s="42">
        <f t="shared" ref="B69:N69" si="13">SUM(B8:B68)</f>
        <v>0</v>
      </c>
      <c r="C69" s="53">
        <f t="shared" si="13"/>
        <v>0</v>
      </c>
      <c r="D69" s="53">
        <f t="shared" si="13"/>
        <v>0</v>
      </c>
      <c r="E69" s="53">
        <f t="shared" si="13"/>
        <v>0</v>
      </c>
      <c r="F69" s="53">
        <f t="shared" si="13"/>
        <v>0</v>
      </c>
      <c r="G69" s="53">
        <f t="shared" si="13"/>
        <v>0</v>
      </c>
      <c r="H69" s="53">
        <f t="shared" si="13"/>
        <v>0</v>
      </c>
      <c r="I69" s="53">
        <f t="shared" si="13"/>
        <v>0</v>
      </c>
      <c r="J69" s="135"/>
      <c r="K69" s="135"/>
      <c r="L69" s="53">
        <f t="shared" si="13"/>
        <v>0</v>
      </c>
      <c r="M69" s="53">
        <f t="shared" si="13"/>
        <v>0</v>
      </c>
      <c r="N69" s="53">
        <f t="shared" si="13"/>
        <v>0</v>
      </c>
    </row>
    <row r="74" spans="1:14" x14ac:dyDescent="0.25">
      <c r="E74" t="s">
        <v>17</v>
      </c>
      <c r="G74" t="s">
        <v>17</v>
      </c>
    </row>
  </sheetData>
  <sheetProtection password="ECC9" sheet="1" objects="1" scenarios="1"/>
  <protectedRanges>
    <protectedRange sqref="J8:K68" name="Range2"/>
    <protectedRange sqref="A8:A68 G8:G68" name="Range1"/>
  </protectedRanges>
  <customSheetViews>
    <customSheetView guid="{48C6D699-AA41-40C0-BE99-DA01C8754657}" scale="90">
      <selection activeCell="D68" sqref="D68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opLeftCell="A40" zoomScale="85" zoomScaleNormal="85" workbookViewId="0">
      <selection activeCell="Q18" sqref="Q18"/>
    </sheetView>
  </sheetViews>
  <sheetFormatPr defaultRowHeight="15" x14ac:dyDescent="0.25"/>
  <cols>
    <col min="1" max="1" width="15.42578125" customWidth="1"/>
    <col min="2" max="2" width="10.140625" customWidth="1"/>
    <col min="3" max="3" width="8.28515625" style="2" customWidth="1"/>
    <col min="4" max="4" width="8.5703125" style="2" customWidth="1"/>
    <col min="5" max="5" width="10.7109375" customWidth="1"/>
    <col min="6" max="6" width="10.85546875" customWidth="1"/>
    <col min="7" max="7" width="13.28515625" customWidth="1"/>
    <col min="8" max="8" width="11.28515625" style="2" customWidth="1"/>
    <col min="9" max="11" width="9.140625" style="2"/>
    <col min="12" max="12" width="7.5703125" style="2" customWidth="1"/>
    <col min="13" max="13" width="12" customWidth="1"/>
  </cols>
  <sheetData>
    <row r="1" spans="1:13" x14ac:dyDescent="0.25">
      <c r="A1" t="s">
        <v>96</v>
      </c>
    </row>
    <row r="2" spans="1:13" x14ac:dyDescent="0.25">
      <c r="A2" s="29" t="s">
        <v>52</v>
      </c>
      <c r="B2" s="29"/>
      <c r="D2" s="30"/>
      <c r="E2" s="30" t="s">
        <v>10</v>
      </c>
      <c r="F2" s="29"/>
      <c r="G2" s="29"/>
      <c r="H2" s="30"/>
      <c r="I2" s="30"/>
      <c r="J2" s="30"/>
      <c r="K2" s="30"/>
      <c r="L2" s="30"/>
    </row>
    <row r="3" spans="1:13" ht="60" x14ac:dyDescent="0.25">
      <c r="A3" s="16" t="s">
        <v>13</v>
      </c>
      <c r="B3" s="16" t="s">
        <v>31</v>
      </c>
      <c r="C3" s="117" t="s">
        <v>98</v>
      </c>
      <c r="D3" s="27" t="s">
        <v>99</v>
      </c>
      <c r="E3" s="60" t="s">
        <v>58</v>
      </c>
      <c r="F3" s="16" t="s">
        <v>3</v>
      </c>
      <c r="G3" s="16" t="s">
        <v>26</v>
      </c>
      <c r="H3" s="16" t="s">
        <v>8</v>
      </c>
      <c r="I3" s="16" t="s">
        <v>28</v>
      </c>
      <c r="J3" s="43" t="s">
        <v>111</v>
      </c>
      <c r="K3" s="43" t="s">
        <v>112</v>
      </c>
      <c r="L3" s="16" t="s">
        <v>5</v>
      </c>
      <c r="M3" s="16" t="s">
        <v>9</v>
      </c>
    </row>
    <row r="4" spans="1:13" x14ac:dyDescent="0.25">
      <c r="A4" s="31"/>
      <c r="B4" s="17">
        <f>IF(A4=0,0,IF(A4&lt;=500000,MAX(MIN(A4*0.01,500),200),IF(AND(A4&gt;500000,A4&lt;=2000000),MAX(MIN(A4*0.0025,2000),1500),IF(AND(A4&gt;2000000),MAX(MIN(A4*0.001,5000),3000,3000)))))</f>
        <v>0</v>
      </c>
      <c r="C4" s="47">
        <f>IF(A4&gt;0,100,0)</f>
        <v>0</v>
      </c>
      <c r="D4" s="17">
        <f>IF(A4=0,0,IF(J4&gt;0,J4*16,IF(K4&gt;0,K4*24,IF(AND(A4&gt;0,J4=0,K4=0),160,""))))</f>
        <v>0</v>
      </c>
      <c r="E4" s="50">
        <f>B4+C4+D4</f>
        <v>0</v>
      </c>
      <c r="F4" s="17">
        <f t="shared" ref="F4:F14" si="0">IF(A4=0,0,IF(A4&lt;=5000000,2000,IF(AND(A4&gt;5000000,A4&lt;=10000000),5000,IF(A4&gt;10000000,5000+(A4-10000000)*0.001))))</f>
        <v>0</v>
      </c>
      <c r="G4" s="31"/>
      <c r="H4" s="17">
        <f>F4-G4</f>
        <v>0</v>
      </c>
      <c r="I4" s="47">
        <f t="shared" ref="I4:I14" si="1">IF(A4&gt;0,300,0)</f>
        <v>0</v>
      </c>
      <c r="J4" s="39"/>
      <c r="K4" s="39"/>
      <c r="L4" s="50">
        <f>IF(A4=0,0,IF(J4&gt;0,J4*24,IF(K4&gt;0,K4*36,IF(AND(A4&gt;0,J4=0,K4=0),240,""))))</f>
        <v>0</v>
      </c>
      <c r="M4" s="17">
        <f>E4+F4+I4+L4</f>
        <v>0</v>
      </c>
    </row>
    <row r="5" spans="1:13" x14ac:dyDescent="0.25">
      <c r="A5" s="31"/>
      <c r="B5" s="17">
        <f t="shared" ref="B5:B14" si="2">IF(A5=0,0,IF(A5&lt;=500000,MAX(MIN(A5*0.01,500),200),IF(AND(A5&gt;500000,A5&lt;=2000000),MAX(MIN(A5*0.0025,2000),1500),IF(AND(A5&gt;2000000),MAX(MIN(A5*0.001,5000),3000,3000)))))</f>
        <v>0</v>
      </c>
      <c r="C5" s="47">
        <f t="shared" ref="C5:C14" si="3">IF(A5&gt;0,100,0)</f>
        <v>0</v>
      </c>
      <c r="D5" s="17">
        <f t="shared" ref="D5:D14" si="4">IF(A5=0,0,IF(J5&gt;0,J5*16,IF(K5&gt;0,K5*24,IF(AND(A5&gt;0,J5=0,K5=0),160,""))))</f>
        <v>0</v>
      </c>
      <c r="E5" s="50">
        <f t="shared" ref="E5:E14" si="5">B5+C5+D5</f>
        <v>0</v>
      </c>
      <c r="F5" s="17">
        <f t="shared" si="0"/>
        <v>0</v>
      </c>
      <c r="G5" s="31"/>
      <c r="H5" s="17">
        <f t="shared" ref="H5:H14" si="6">F5-G5</f>
        <v>0</v>
      </c>
      <c r="I5" s="47">
        <f t="shared" si="1"/>
        <v>0</v>
      </c>
      <c r="J5" s="39"/>
      <c r="K5" s="39"/>
      <c r="L5" s="50">
        <f t="shared" ref="L5:L14" si="7">IF(A5=0,0,IF(J5&gt;0,J5*24,IF(K5&gt;0,K5*36,IF(AND(A5&gt;0,J5=0,K5=0),240,""))))</f>
        <v>0</v>
      </c>
      <c r="M5" s="17">
        <f t="shared" ref="M5:M14" si="8">E5+F5+I5+L5</f>
        <v>0</v>
      </c>
    </row>
    <row r="6" spans="1:13" x14ac:dyDescent="0.25">
      <c r="A6" s="31"/>
      <c r="B6" s="17">
        <f t="shared" si="2"/>
        <v>0</v>
      </c>
      <c r="C6" s="47">
        <f t="shared" si="3"/>
        <v>0</v>
      </c>
      <c r="D6" s="17">
        <f t="shared" si="4"/>
        <v>0</v>
      </c>
      <c r="E6" s="50">
        <f t="shared" si="5"/>
        <v>0</v>
      </c>
      <c r="F6" s="17">
        <f t="shared" si="0"/>
        <v>0</v>
      </c>
      <c r="G6" s="31"/>
      <c r="H6" s="17">
        <f t="shared" si="6"/>
        <v>0</v>
      </c>
      <c r="I6" s="47">
        <f t="shared" si="1"/>
        <v>0</v>
      </c>
      <c r="J6" s="39"/>
      <c r="K6" s="39"/>
      <c r="L6" s="50">
        <f t="shared" si="7"/>
        <v>0</v>
      </c>
      <c r="M6" s="17">
        <f t="shared" si="8"/>
        <v>0</v>
      </c>
    </row>
    <row r="7" spans="1:13" x14ac:dyDescent="0.25">
      <c r="A7" s="31"/>
      <c r="B7" s="17">
        <f t="shared" si="2"/>
        <v>0</v>
      </c>
      <c r="C7" s="47">
        <f t="shared" si="3"/>
        <v>0</v>
      </c>
      <c r="D7" s="17">
        <f t="shared" si="4"/>
        <v>0</v>
      </c>
      <c r="E7" s="50">
        <f t="shared" si="5"/>
        <v>0</v>
      </c>
      <c r="F7" s="17">
        <f t="shared" si="0"/>
        <v>0</v>
      </c>
      <c r="G7" s="31"/>
      <c r="H7" s="17">
        <f t="shared" si="6"/>
        <v>0</v>
      </c>
      <c r="I7" s="47">
        <f t="shared" si="1"/>
        <v>0</v>
      </c>
      <c r="J7" s="39"/>
      <c r="K7" s="39"/>
      <c r="L7" s="50">
        <f t="shared" si="7"/>
        <v>0</v>
      </c>
      <c r="M7" s="17">
        <f t="shared" si="8"/>
        <v>0</v>
      </c>
    </row>
    <row r="8" spans="1:13" x14ac:dyDescent="0.25">
      <c r="A8" s="31"/>
      <c r="B8" s="17">
        <f t="shared" si="2"/>
        <v>0</v>
      </c>
      <c r="C8" s="47">
        <f t="shared" si="3"/>
        <v>0</v>
      </c>
      <c r="D8" s="17">
        <f t="shared" si="4"/>
        <v>0</v>
      </c>
      <c r="E8" s="50">
        <f t="shared" si="5"/>
        <v>0</v>
      </c>
      <c r="F8" s="17">
        <f t="shared" si="0"/>
        <v>0</v>
      </c>
      <c r="G8" s="31"/>
      <c r="H8" s="17">
        <f t="shared" si="6"/>
        <v>0</v>
      </c>
      <c r="I8" s="47">
        <f t="shared" si="1"/>
        <v>0</v>
      </c>
      <c r="J8" s="39"/>
      <c r="K8" s="39"/>
      <c r="L8" s="50">
        <f t="shared" si="7"/>
        <v>0</v>
      </c>
      <c r="M8" s="17">
        <f t="shared" si="8"/>
        <v>0</v>
      </c>
    </row>
    <row r="9" spans="1:13" x14ac:dyDescent="0.25">
      <c r="A9" s="31"/>
      <c r="B9" s="17">
        <f t="shared" si="2"/>
        <v>0</v>
      </c>
      <c r="C9" s="47">
        <f t="shared" si="3"/>
        <v>0</v>
      </c>
      <c r="D9" s="17">
        <f t="shared" si="4"/>
        <v>0</v>
      </c>
      <c r="E9" s="50">
        <f t="shared" si="5"/>
        <v>0</v>
      </c>
      <c r="F9" s="17">
        <f t="shared" si="0"/>
        <v>0</v>
      </c>
      <c r="G9" s="31"/>
      <c r="H9" s="17">
        <f t="shared" si="6"/>
        <v>0</v>
      </c>
      <c r="I9" s="47">
        <f t="shared" si="1"/>
        <v>0</v>
      </c>
      <c r="J9" s="39"/>
      <c r="K9" s="39"/>
      <c r="L9" s="50">
        <f t="shared" si="7"/>
        <v>0</v>
      </c>
      <c r="M9" s="17">
        <f t="shared" si="8"/>
        <v>0</v>
      </c>
    </row>
    <row r="10" spans="1:13" x14ac:dyDescent="0.25">
      <c r="A10" s="31"/>
      <c r="B10" s="17">
        <f t="shared" si="2"/>
        <v>0</v>
      </c>
      <c r="C10" s="47">
        <f t="shared" si="3"/>
        <v>0</v>
      </c>
      <c r="D10" s="17">
        <f t="shared" si="4"/>
        <v>0</v>
      </c>
      <c r="E10" s="50">
        <f t="shared" si="5"/>
        <v>0</v>
      </c>
      <c r="F10" s="17">
        <f t="shared" si="0"/>
        <v>0</v>
      </c>
      <c r="G10" s="31"/>
      <c r="H10" s="17">
        <f t="shared" si="6"/>
        <v>0</v>
      </c>
      <c r="I10" s="47">
        <f t="shared" si="1"/>
        <v>0</v>
      </c>
      <c r="J10" s="39"/>
      <c r="K10" s="39"/>
      <c r="L10" s="50">
        <f t="shared" si="7"/>
        <v>0</v>
      </c>
      <c r="M10" s="17">
        <f t="shared" si="8"/>
        <v>0</v>
      </c>
    </row>
    <row r="11" spans="1:13" x14ac:dyDescent="0.25">
      <c r="A11" s="31"/>
      <c r="B11" s="17">
        <f t="shared" si="2"/>
        <v>0</v>
      </c>
      <c r="C11" s="47">
        <f t="shared" si="3"/>
        <v>0</v>
      </c>
      <c r="D11" s="17">
        <f t="shared" si="4"/>
        <v>0</v>
      </c>
      <c r="E11" s="50">
        <f t="shared" si="5"/>
        <v>0</v>
      </c>
      <c r="F11" s="17">
        <f t="shared" si="0"/>
        <v>0</v>
      </c>
      <c r="G11" s="31"/>
      <c r="H11" s="17">
        <f t="shared" si="6"/>
        <v>0</v>
      </c>
      <c r="I11" s="47">
        <f t="shared" si="1"/>
        <v>0</v>
      </c>
      <c r="J11" s="39"/>
      <c r="K11" s="39"/>
      <c r="L11" s="50">
        <f t="shared" si="7"/>
        <v>0</v>
      </c>
      <c r="M11" s="17">
        <f t="shared" si="8"/>
        <v>0</v>
      </c>
    </row>
    <row r="12" spans="1:13" x14ac:dyDescent="0.25">
      <c r="A12" s="31"/>
      <c r="B12" s="17">
        <f t="shared" si="2"/>
        <v>0</v>
      </c>
      <c r="C12" s="47">
        <f t="shared" si="3"/>
        <v>0</v>
      </c>
      <c r="D12" s="17">
        <f t="shared" si="4"/>
        <v>0</v>
      </c>
      <c r="E12" s="50">
        <f t="shared" si="5"/>
        <v>0</v>
      </c>
      <c r="F12" s="17">
        <f t="shared" si="0"/>
        <v>0</v>
      </c>
      <c r="G12" s="31"/>
      <c r="H12" s="17">
        <f t="shared" si="6"/>
        <v>0</v>
      </c>
      <c r="I12" s="47">
        <f t="shared" si="1"/>
        <v>0</v>
      </c>
      <c r="J12" s="39"/>
      <c r="K12" s="39"/>
      <c r="L12" s="50">
        <f t="shared" si="7"/>
        <v>0</v>
      </c>
      <c r="M12" s="17">
        <f t="shared" si="8"/>
        <v>0</v>
      </c>
    </row>
    <row r="13" spans="1:13" x14ac:dyDescent="0.25">
      <c r="A13" s="31"/>
      <c r="B13" s="17">
        <f t="shared" si="2"/>
        <v>0</v>
      </c>
      <c r="C13" s="47">
        <f t="shared" si="3"/>
        <v>0</v>
      </c>
      <c r="D13" s="17">
        <f t="shared" si="4"/>
        <v>0</v>
      </c>
      <c r="E13" s="50">
        <f t="shared" si="5"/>
        <v>0</v>
      </c>
      <c r="F13" s="17">
        <f t="shared" si="0"/>
        <v>0</v>
      </c>
      <c r="G13" s="31"/>
      <c r="H13" s="17">
        <f t="shared" si="6"/>
        <v>0</v>
      </c>
      <c r="I13" s="47">
        <f t="shared" si="1"/>
        <v>0</v>
      </c>
      <c r="J13" s="39"/>
      <c r="K13" s="39"/>
      <c r="L13" s="50">
        <f t="shared" si="7"/>
        <v>0</v>
      </c>
      <c r="M13" s="17">
        <f t="shared" si="8"/>
        <v>0</v>
      </c>
    </row>
    <row r="14" spans="1:13" x14ac:dyDescent="0.25">
      <c r="A14" s="31"/>
      <c r="B14" s="17">
        <f t="shared" si="2"/>
        <v>0</v>
      </c>
      <c r="C14" s="47">
        <f t="shared" si="3"/>
        <v>0</v>
      </c>
      <c r="D14" s="17">
        <f t="shared" si="4"/>
        <v>0</v>
      </c>
      <c r="E14" s="50">
        <f t="shared" si="5"/>
        <v>0</v>
      </c>
      <c r="F14" s="17">
        <f t="shared" si="0"/>
        <v>0</v>
      </c>
      <c r="G14" s="31"/>
      <c r="H14" s="17">
        <f t="shared" si="6"/>
        <v>0</v>
      </c>
      <c r="I14" s="47">
        <f t="shared" si="1"/>
        <v>0</v>
      </c>
      <c r="J14" s="39"/>
      <c r="K14" s="39"/>
      <c r="L14" s="50">
        <f t="shared" si="7"/>
        <v>0</v>
      </c>
      <c r="M14" s="17">
        <f t="shared" si="8"/>
        <v>0</v>
      </c>
    </row>
    <row r="15" spans="1:13" s="28" customFormat="1" x14ac:dyDescent="0.25">
      <c r="A15" s="18" t="s">
        <v>9</v>
      </c>
      <c r="B15" s="42">
        <f t="shared" ref="B15:M15" si="9">SUM(B4:B14)</f>
        <v>0</v>
      </c>
      <c r="C15" s="42">
        <f t="shared" si="9"/>
        <v>0</v>
      </c>
      <c r="D15" s="42">
        <f t="shared" si="9"/>
        <v>0</v>
      </c>
      <c r="E15" s="42">
        <f t="shared" si="9"/>
        <v>0</v>
      </c>
      <c r="F15" s="42">
        <f t="shared" si="9"/>
        <v>0</v>
      </c>
      <c r="G15" s="42">
        <f t="shared" si="9"/>
        <v>0</v>
      </c>
      <c r="H15" s="42">
        <f t="shared" si="9"/>
        <v>0</v>
      </c>
      <c r="I15" s="42">
        <f t="shared" si="9"/>
        <v>0</v>
      </c>
      <c r="J15" s="90"/>
      <c r="K15" s="90"/>
      <c r="L15" s="42">
        <f t="shared" si="9"/>
        <v>0</v>
      </c>
      <c r="M15" s="42">
        <f t="shared" si="9"/>
        <v>0</v>
      </c>
    </row>
    <row r="16" spans="1:13" x14ac:dyDescent="0.25">
      <c r="F16" t="s">
        <v>17</v>
      </c>
    </row>
    <row r="17" spans="1:13" x14ac:dyDescent="0.25">
      <c r="A17" s="29"/>
      <c r="B17" s="29"/>
      <c r="D17" s="30"/>
      <c r="F17" s="30" t="s">
        <v>16</v>
      </c>
      <c r="G17" s="29"/>
      <c r="H17" s="30"/>
      <c r="I17" s="30"/>
      <c r="J17" s="30"/>
      <c r="K17" s="30"/>
      <c r="L17" s="30"/>
    </row>
    <row r="18" spans="1:13" ht="60" x14ac:dyDescent="0.25">
      <c r="A18" s="16" t="s">
        <v>13</v>
      </c>
      <c r="B18" s="19" t="s">
        <v>98</v>
      </c>
      <c r="C18" s="115" t="s">
        <v>98</v>
      </c>
      <c r="D18" s="116" t="s">
        <v>99</v>
      </c>
      <c r="E18" s="49" t="s">
        <v>57</v>
      </c>
      <c r="F18" s="16" t="s">
        <v>3</v>
      </c>
      <c r="G18" s="16" t="s">
        <v>26</v>
      </c>
      <c r="H18" s="16" t="s">
        <v>8</v>
      </c>
      <c r="I18" s="16" t="s">
        <v>28</v>
      </c>
      <c r="J18" s="43" t="s">
        <v>111</v>
      </c>
      <c r="K18" s="43" t="s">
        <v>112</v>
      </c>
      <c r="L18" s="16" t="s">
        <v>5</v>
      </c>
      <c r="M18" s="16" t="s">
        <v>9</v>
      </c>
    </row>
    <row r="19" spans="1:13" x14ac:dyDescent="0.25">
      <c r="A19" s="31"/>
      <c r="B19" s="17">
        <f t="shared" ref="B19:B29" si="10">IF(A19&gt;0,100,0)</f>
        <v>0</v>
      </c>
      <c r="C19" s="47">
        <f>IF(A19&gt;0,100,0)</f>
        <v>0</v>
      </c>
      <c r="D19" s="17">
        <f>IF(A19=0,0,IF(J19&gt;0,J19*16,IF(K19&gt;0,K19*24,IF(AND(A19&gt;0,J19=0,K19=0),160,""))))</f>
        <v>0</v>
      </c>
      <c r="E19" s="50">
        <f>B19+C19+D19</f>
        <v>0</v>
      </c>
      <c r="F19" s="17">
        <f t="shared" ref="F19:F29" si="11">IF(A19&gt;0,2000,0)</f>
        <v>0</v>
      </c>
      <c r="G19" s="31"/>
      <c r="H19" s="17">
        <f>F19-G19</f>
        <v>0</v>
      </c>
      <c r="I19" s="17">
        <f t="shared" ref="I19:I29" si="12">IF(A19&gt;0,300,0)</f>
        <v>0</v>
      </c>
      <c r="J19" s="13"/>
      <c r="K19" s="13"/>
      <c r="L19" s="17">
        <f>IF(A19=0,0,IF(J19&gt;0,J19*24,IF(K19&gt;0,K19*36,IF(AND(A19&gt;0,J19=0,K19=0),240,""))))</f>
        <v>0</v>
      </c>
      <c r="M19" s="17">
        <f>E19+F19+I19+L19</f>
        <v>0</v>
      </c>
    </row>
    <row r="20" spans="1:13" x14ac:dyDescent="0.25">
      <c r="A20" s="31"/>
      <c r="B20" s="17">
        <f t="shared" si="10"/>
        <v>0</v>
      </c>
      <c r="C20" s="47">
        <f t="shared" ref="C20:C29" si="13">IF(A20&gt;0,100,0)</f>
        <v>0</v>
      </c>
      <c r="D20" s="17">
        <f>IF(A20=0,0,IF(J20&gt;0,J20*16,IF(K20&gt;0,K20*24,IF(AND(A20&gt;0,J20=0,K20=0),160,""))))</f>
        <v>0</v>
      </c>
      <c r="E20" s="50">
        <f t="shared" ref="E20:E29" si="14">B20+C20+D20</f>
        <v>0</v>
      </c>
      <c r="F20" s="17">
        <f t="shared" si="11"/>
        <v>0</v>
      </c>
      <c r="G20" s="31"/>
      <c r="H20" s="17">
        <f t="shared" ref="H20:H29" si="15">F20-G20</f>
        <v>0</v>
      </c>
      <c r="I20" s="17">
        <f t="shared" si="12"/>
        <v>0</v>
      </c>
      <c r="J20" s="13"/>
      <c r="K20" s="13"/>
      <c r="L20" s="17">
        <f>IF(A20=0,0,IF(J20&gt;0,J20*24,IF(K20&gt;0,K20*36,IF(AND(A20&gt;0,J20=0,K20=0),240,""))))</f>
        <v>0</v>
      </c>
      <c r="M20" s="17">
        <f t="shared" ref="M20:M29" si="16">E20+F20+I20+L20</f>
        <v>0</v>
      </c>
    </row>
    <row r="21" spans="1:13" x14ac:dyDescent="0.25">
      <c r="A21" s="31"/>
      <c r="B21" s="17">
        <f t="shared" si="10"/>
        <v>0</v>
      </c>
      <c r="C21" s="47">
        <f t="shared" si="13"/>
        <v>0</v>
      </c>
      <c r="D21" s="17">
        <f t="shared" ref="D21:D29" si="17">IF(A21=0,0,IF(J21&gt;0,J21*16,IF(K21&gt;0,K21*24,IF(AND(A21&gt;0,J21=0,K21=0),160,""))))</f>
        <v>0</v>
      </c>
      <c r="E21" s="50">
        <f t="shared" si="14"/>
        <v>0</v>
      </c>
      <c r="F21" s="17">
        <f t="shared" si="11"/>
        <v>0</v>
      </c>
      <c r="G21" s="31"/>
      <c r="H21" s="17">
        <f t="shared" si="15"/>
        <v>0</v>
      </c>
      <c r="I21" s="17">
        <f t="shared" si="12"/>
        <v>0</v>
      </c>
      <c r="J21" s="13"/>
      <c r="K21" s="13"/>
      <c r="L21" s="17">
        <f t="shared" ref="L21:L28" si="18">IF(A21=0,0,IF(J21&gt;0,J21*24,IF(K21&gt;0,K21*36,IF(AND(A21&gt;0,J21=0,K21=0),240,""))))</f>
        <v>0</v>
      </c>
      <c r="M21" s="17">
        <f t="shared" si="16"/>
        <v>0</v>
      </c>
    </row>
    <row r="22" spans="1:13" x14ac:dyDescent="0.25">
      <c r="A22" s="31"/>
      <c r="B22" s="17">
        <f t="shared" si="10"/>
        <v>0</v>
      </c>
      <c r="C22" s="47">
        <f t="shared" si="13"/>
        <v>0</v>
      </c>
      <c r="D22" s="17">
        <f t="shared" si="17"/>
        <v>0</v>
      </c>
      <c r="E22" s="50">
        <f t="shared" si="14"/>
        <v>0</v>
      </c>
      <c r="F22" s="17">
        <f t="shared" si="11"/>
        <v>0</v>
      </c>
      <c r="G22" s="31"/>
      <c r="H22" s="17">
        <f t="shared" si="15"/>
        <v>0</v>
      </c>
      <c r="I22" s="17">
        <f t="shared" si="12"/>
        <v>0</v>
      </c>
      <c r="J22" s="13"/>
      <c r="K22" s="13"/>
      <c r="L22" s="17">
        <f t="shared" si="18"/>
        <v>0</v>
      </c>
      <c r="M22" s="17">
        <f t="shared" si="16"/>
        <v>0</v>
      </c>
    </row>
    <row r="23" spans="1:13" x14ac:dyDescent="0.25">
      <c r="A23" s="31"/>
      <c r="B23" s="17">
        <f t="shared" si="10"/>
        <v>0</v>
      </c>
      <c r="C23" s="47">
        <f t="shared" si="13"/>
        <v>0</v>
      </c>
      <c r="D23" s="17">
        <f t="shared" si="17"/>
        <v>0</v>
      </c>
      <c r="E23" s="50">
        <f t="shared" si="14"/>
        <v>0</v>
      </c>
      <c r="F23" s="17">
        <f t="shared" si="11"/>
        <v>0</v>
      </c>
      <c r="G23" s="31"/>
      <c r="H23" s="17">
        <f t="shared" si="15"/>
        <v>0</v>
      </c>
      <c r="I23" s="17">
        <f t="shared" si="12"/>
        <v>0</v>
      </c>
      <c r="J23" s="13"/>
      <c r="K23" s="13"/>
      <c r="L23" s="17">
        <f t="shared" si="18"/>
        <v>0</v>
      </c>
      <c r="M23" s="17">
        <f t="shared" si="16"/>
        <v>0</v>
      </c>
    </row>
    <row r="24" spans="1:13" x14ac:dyDescent="0.25">
      <c r="A24" s="31"/>
      <c r="B24" s="17">
        <f t="shared" si="10"/>
        <v>0</v>
      </c>
      <c r="C24" s="47">
        <f t="shared" si="13"/>
        <v>0</v>
      </c>
      <c r="D24" s="17">
        <f t="shared" si="17"/>
        <v>0</v>
      </c>
      <c r="E24" s="50">
        <f t="shared" si="14"/>
        <v>0</v>
      </c>
      <c r="F24" s="17">
        <f t="shared" si="11"/>
        <v>0</v>
      </c>
      <c r="G24" s="31"/>
      <c r="H24" s="17">
        <f t="shared" si="15"/>
        <v>0</v>
      </c>
      <c r="I24" s="17">
        <f t="shared" si="12"/>
        <v>0</v>
      </c>
      <c r="J24" s="13"/>
      <c r="K24" s="13"/>
      <c r="L24" s="17">
        <f t="shared" si="18"/>
        <v>0</v>
      </c>
      <c r="M24" s="17">
        <f t="shared" si="16"/>
        <v>0</v>
      </c>
    </row>
    <row r="25" spans="1:13" x14ac:dyDescent="0.25">
      <c r="A25" s="31"/>
      <c r="B25" s="17">
        <f t="shared" si="10"/>
        <v>0</v>
      </c>
      <c r="C25" s="47">
        <f t="shared" si="13"/>
        <v>0</v>
      </c>
      <c r="D25" s="17">
        <f t="shared" si="17"/>
        <v>0</v>
      </c>
      <c r="E25" s="50">
        <f t="shared" si="14"/>
        <v>0</v>
      </c>
      <c r="F25" s="17">
        <f t="shared" si="11"/>
        <v>0</v>
      </c>
      <c r="G25" s="31"/>
      <c r="H25" s="17">
        <f t="shared" si="15"/>
        <v>0</v>
      </c>
      <c r="I25" s="17">
        <f t="shared" si="12"/>
        <v>0</v>
      </c>
      <c r="J25" s="13"/>
      <c r="K25" s="13"/>
      <c r="L25" s="17">
        <f t="shared" si="18"/>
        <v>0</v>
      </c>
      <c r="M25" s="17">
        <f t="shared" si="16"/>
        <v>0</v>
      </c>
    </row>
    <row r="26" spans="1:13" x14ac:dyDescent="0.25">
      <c r="A26" s="31"/>
      <c r="B26" s="17">
        <f t="shared" si="10"/>
        <v>0</v>
      </c>
      <c r="C26" s="47">
        <f t="shared" si="13"/>
        <v>0</v>
      </c>
      <c r="D26" s="17">
        <f t="shared" si="17"/>
        <v>0</v>
      </c>
      <c r="E26" s="50">
        <f t="shared" si="14"/>
        <v>0</v>
      </c>
      <c r="F26" s="17">
        <f t="shared" si="11"/>
        <v>0</v>
      </c>
      <c r="G26" s="31"/>
      <c r="H26" s="17">
        <f t="shared" si="15"/>
        <v>0</v>
      </c>
      <c r="I26" s="17">
        <f t="shared" si="12"/>
        <v>0</v>
      </c>
      <c r="J26" s="13"/>
      <c r="K26" s="13"/>
      <c r="L26" s="17">
        <f t="shared" si="18"/>
        <v>0</v>
      </c>
      <c r="M26" s="17">
        <f t="shared" si="16"/>
        <v>0</v>
      </c>
    </row>
    <row r="27" spans="1:13" x14ac:dyDescent="0.25">
      <c r="A27" s="31"/>
      <c r="B27" s="17">
        <f t="shared" si="10"/>
        <v>0</v>
      </c>
      <c r="C27" s="47">
        <f t="shared" si="13"/>
        <v>0</v>
      </c>
      <c r="D27" s="17">
        <f t="shared" si="17"/>
        <v>0</v>
      </c>
      <c r="E27" s="50">
        <f t="shared" si="14"/>
        <v>0</v>
      </c>
      <c r="F27" s="17">
        <f t="shared" si="11"/>
        <v>0</v>
      </c>
      <c r="G27" s="31"/>
      <c r="H27" s="17">
        <f t="shared" si="15"/>
        <v>0</v>
      </c>
      <c r="I27" s="17">
        <f t="shared" si="12"/>
        <v>0</v>
      </c>
      <c r="J27" s="13"/>
      <c r="K27" s="13"/>
      <c r="L27" s="17">
        <f t="shared" si="18"/>
        <v>0</v>
      </c>
      <c r="M27" s="17">
        <f t="shared" si="16"/>
        <v>0</v>
      </c>
    </row>
    <row r="28" spans="1:13" x14ac:dyDescent="0.25">
      <c r="A28" s="31"/>
      <c r="B28" s="17">
        <f t="shared" si="10"/>
        <v>0</v>
      </c>
      <c r="C28" s="47">
        <f t="shared" si="13"/>
        <v>0</v>
      </c>
      <c r="D28" s="17">
        <f t="shared" si="17"/>
        <v>0</v>
      </c>
      <c r="E28" s="50">
        <f t="shared" si="14"/>
        <v>0</v>
      </c>
      <c r="F28" s="17">
        <f t="shared" si="11"/>
        <v>0</v>
      </c>
      <c r="G28" s="31"/>
      <c r="H28" s="17">
        <f t="shared" si="15"/>
        <v>0</v>
      </c>
      <c r="I28" s="17">
        <f t="shared" si="12"/>
        <v>0</v>
      </c>
      <c r="J28" s="13"/>
      <c r="K28" s="13"/>
      <c r="L28" s="17">
        <f t="shared" si="18"/>
        <v>0</v>
      </c>
      <c r="M28" s="17">
        <f t="shared" si="16"/>
        <v>0</v>
      </c>
    </row>
    <row r="29" spans="1:13" x14ac:dyDescent="0.25">
      <c r="A29" s="31"/>
      <c r="B29" s="17">
        <f t="shared" si="10"/>
        <v>0</v>
      </c>
      <c r="C29" s="47">
        <f t="shared" si="13"/>
        <v>0</v>
      </c>
      <c r="D29" s="17">
        <f t="shared" si="17"/>
        <v>0</v>
      </c>
      <c r="E29" s="50">
        <f t="shared" si="14"/>
        <v>0</v>
      </c>
      <c r="F29" s="17">
        <f t="shared" si="11"/>
        <v>0</v>
      </c>
      <c r="G29" s="31"/>
      <c r="H29" s="17">
        <f t="shared" si="15"/>
        <v>0</v>
      </c>
      <c r="I29" s="17">
        <f t="shared" si="12"/>
        <v>0</v>
      </c>
      <c r="J29" s="13"/>
      <c r="K29" s="13"/>
      <c r="L29" s="17">
        <f>IF(A29=0,0,IF(J29&gt;0,J29*24,IF(K29&gt;0,K29*36,IF(AND(A29&gt;0,J29=0,K29=0),240,""))))</f>
        <v>0</v>
      </c>
      <c r="M29" s="17">
        <f t="shared" si="16"/>
        <v>0</v>
      </c>
    </row>
    <row r="30" spans="1:13" x14ac:dyDescent="0.25">
      <c r="A30" s="18" t="s">
        <v>9</v>
      </c>
      <c r="B30" s="42">
        <f t="shared" ref="B30:M30" si="19">SUM(B19:B29)</f>
        <v>0</v>
      </c>
      <c r="C30" s="53">
        <f t="shared" si="19"/>
        <v>0</v>
      </c>
      <c r="D30" s="53">
        <f t="shared" si="19"/>
        <v>0</v>
      </c>
      <c r="E30" s="53">
        <f t="shared" si="19"/>
        <v>0</v>
      </c>
      <c r="F30" s="53">
        <f t="shared" si="19"/>
        <v>0</v>
      </c>
      <c r="G30" s="53">
        <f t="shared" si="19"/>
        <v>0</v>
      </c>
      <c r="H30" s="53">
        <f t="shared" si="19"/>
        <v>0</v>
      </c>
      <c r="I30" s="53">
        <f t="shared" si="19"/>
        <v>0</v>
      </c>
      <c r="J30" s="53"/>
      <c r="K30" s="53"/>
      <c r="L30" s="53">
        <f t="shared" si="19"/>
        <v>0</v>
      </c>
      <c r="M30" s="53">
        <f t="shared" si="19"/>
        <v>0</v>
      </c>
    </row>
    <row r="32" spans="1:13" x14ac:dyDescent="0.25">
      <c r="A32" s="29"/>
      <c r="B32" s="29"/>
      <c r="D32" s="30"/>
      <c r="F32" s="30" t="s">
        <v>32</v>
      </c>
      <c r="G32" s="29"/>
      <c r="H32" s="30"/>
      <c r="I32" s="30"/>
      <c r="J32" s="30"/>
      <c r="K32" s="30"/>
      <c r="L32" s="30"/>
    </row>
    <row r="33" spans="1:13" ht="60" x14ac:dyDescent="0.25">
      <c r="A33" s="16" t="s">
        <v>13</v>
      </c>
      <c r="B33" s="19" t="s">
        <v>98</v>
      </c>
      <c r="C33" s="117" t="s">
        <v>98</v>
      </c>
      <c r="D33" s="27" t="s">
        <v>99</v>
      </c>
      <c r="E33" s="60" t="s">
        <v>57</v>
      </c>
      <c r="F33" s="16" t="s">
        <v>3</v>
      </c>
      <c r="G33" s="16" t="s">
        <v>26</v>
      </c>
      <c r="H33" s="16" t="s">
        <v>8</v>
      </c>
      <c r="I33" s="16" t="s">
        <v>28</v>
      </c>
      <c r="J33" s="43" t="s">
        <v>111</v>
      </c>
      <c r="K33" s="43" t="s">
        <v>112</v>
      </c>
      <c r="L33" s="16" t="s">
        <v>5</v>
      </c>
      <c r="M33" s="16" t="s">
        <v>9</v>
      </c>
    </row>
    <row r="34" spans="1:13" x14ac:dyDescent="0.25">
      <c r="A34" s="31"/>
      <c r="B34" s="17">
        <f>IF(A34&gt;0,100,0)</f>
        <v>0</v>
      </c>
      <c r="C34" s="47">
        <f>IF(A34&gt;0,100,0)</f>
        <v>0</v>
      </c>
      <c r="D34" s="17">
        <f>IF(A34=0,0,IF(J34&gt;0,J34*16,IF(K34&gt;0,K34*24,IF(AND(A34&gt;0,J34=0,K34=0),160,""))))</f>
        <v>0</v>
      </c>
      <c r="E34" s="50">
        <f>B34+C34+D34</f>
        <v>0</v>
      </c>
      <c r="F34" s="17">
        <f>IF(A34=0,0,IF(A34&lt;=5000,A34*0.015,500))</f>
        <v>0</v>
      </c>
      <c r="G34" s="13"/>
      <c r="H34" s="17">
        <f>F34-G34</f>
        <v>0</v>
      </c>
      <c r="I34" s="17">
        <f t="shared" ref="I34:I44" si="20">IF(A34&gt;0,300,0)</f>
        <v>0</v>
      </c>
      <c r="J34" s="13"/>
      <c r="K34" s="13"/>
      <c r="L34" s="17">
        <f>IF(A34=0,0,IF(J34&gt;0,J34*24,IF(K34&gt;0,K34*36,IF(AND(A34&gt;0,J34=0,K34=0),240,""))))</f>
        <v>0</v>
      </c>
      <c r="M34" s="17">
        <f>E34+F34+I34+L34</f>
        <v>0</v>
      </c>
    </row>
    <row r="35" spans="1:13" x14ac:dyDescent="0.25">
      <c r="A35" s="31"/>
      <c r="B35" s="17">
        <f t="shared" ref="B35:B44" si="21">IF(A35&gt;0,100,0)</f>
        <v>0</v>
      </c>
      <c r="C35" s="47">
        <f t="shared" ref="C35:C44" si="22">IF(A35&gt;0,100,0)</f>
        <v>0</v>
      </c>
      <c r="D35" s="17">
        <f t="shared" ref="D35:D44" si="23">IF(A35=0,0,IF(J35&gt;0,J35*16,IF(K35&gt;0,K35*24,IF(AND(A35&gt;0,J35=0,K35=0),160,""))))</f>
        <v>0</v>
      </c>
      <c r="E35" s="50">
        <f t="shared" ref="E35:E44" si="24">B35+C35+D35</f>
        <v>0</v>
      </c>
      <c r="F35" s="17">
        <f t="shared" ref="F35:F44" si="25">IF(A35=0,0,IF(A35&lt;=5000,A35*0.015,500))</f>
        <v>0</v>
      </c>
      <c r="G35" s="13"/>
      <c r="H35" s="17">
        <f t="shared" ref="H35:H44" si="26">F35-G35</f>
        <v>0</v>
      </c>
      <c r="I35" s="17">
        <f t="shared" si="20"/>
        <v>0</v>
      </c>
      <c r="J35" s="13"/>
      <c r="K35" s="13"/>
      <c r="L35" s="17">
        <f t="shared" ref="L35:L44" si="27">IF(A35=0,0,IF(J35&gt;0,J35*24,IF(K35&gt;0,K35*36,IF(AND(A35&gt;0,J35=0,K35=0),240,""))))</f>
        <v>0</v>
      </c>
      <c r="M35" s="17">
        <f t="shared" ref="M35:M44" si="28">E35+F35+I35+L35</f>
        <v>0</v>
      </c>
    </row>
    <row r="36" spans="1:13" x14ac:dyDescent="0.25">
      <c r="A36" s="31"/>
      <c r="B36" s="17">
        <f t="shared" si="21"/>
        <v>0</v>
      </c>
      <c r="C36" s="47">
        <f t="shared" si="22"/>
        <v>0</v>
      </c>
      <c r="D36" s="17">
        <f t="shared" si="23"/>
        <v>0</v>
      </c>
      <c r="E36" s="50">
        <f t="shared" si="24"/>
        <v>0</v>
      </c>
      <c r="F36" s="17">
        <f t="shared" si="25"/>
        <v>0</v>
      </c>
      <c r="G36" s="13"/>
      <c r="H36" s="17">
        <f t="shared" si="26"/>
        <v>0</v>
      </c>
      <c r="I36" s="17">
        <f t="shared" si="20"/>
        <v>0</v>
      </c>
      <c r="J36" s="13"/>
      <c r="K36" s="13"/>
      <c r="L36" s="17">
        <f t="shared" si="27"/>
        <v>0</v>
      </c>
      <c r="M36" s="17">
        <f t="shared" si="28"/>
        <v>0</v>
      </c>
    </row>
    <row r="37" spans="1:13" x14ac:dyDescent="0.25">
      <c r="A37" s="31"/>
      <c r="B37" s="17">
        <f t="shared" si="21"/>
        <v>0</v>
      </c>
      <c r="C37" s="47">
        <f t="shared" si="22"/>
        <v>0</v>
      </c>
      <c r="D37" s="17">
        <f t="shared" si="23"/>
        <v>0</v>
      </c>
      <c r="E37" s="50">
        <f t="shared" si="24"/>
        <v>0</v>
      </c>
      <c r="F37" s="17">
        <f t="shared" si="25"/>
        <v>0</v>
      </c>
      <c r="G37" s="13"/>
      <c r="H37" s="17">
        <f t="shared" si="26"/>
        <v>0</v>
      </c>
      <c r="I37" s="17">
        <f t="shared" si="20"/>
        <v>0</v>
      </c>
      <c r="J37" s="13"/>
      <c r="K37" s="13"/>
      <c r="L37" s="17">
        <f t="shared" si="27"/>
        <v>0</v>
      </c>
      <c r="M37" s="17">
        <f t="shared" si="28"/>
        <v>0</v>
      </c>
    </row>
    <row r="38" spans="1:13" x14ac:dyDescent="0.25">
      <c r="A38" s="31"/>
      <c r="B38" s="17">
        <f t="shared" si="21"/>
        <v>0</v>
      </c>
      <c r="C38" s="47">
        <f t="shared" si="22"/>
        <v>0</v>
      </c>
      <c r="D38" s="17">
        <f t="shared" si="23"/>
        <v>0</v>
      </c>
      <c r="E38" s="50">
        <f t="shared" si="24"/>
        <v>0</v>
      </c>
      <c r="F38" s="17">
        <f t="shared" si="25"/>
        <v>0</v>
      </c>
      <c r="G38" s="13"/>
      <c r="H38" s="17">
        <f t="shared" si="26"/>
        <v>0</v>
      </c>
      <c r="I38" s="17">
        <f t="shared" si="20"/>
        <v>0</v>
      </c>
      <c r="J38" s="13"/>
      <c r="K38" s="13"/>
      <c r="L38" s="17">
        <f t="shared" si="27"/>
        <v>0</v>
      </c>
      <c r="M38" s="17">
        <f t="shared" si="28"/>
        <v>0</v>
      </c>
    </row>
    <row r="39" spans="1:13" x14ac:dyDescent="0.25">
      <c r="A39" s="31"/>
      <c r="B39" s="17">
        <f t="shared" si="21"/>
        <v>0</v>
      </c>
      <c r="C39" s="47">
        <f t="shared" si="22"/>
        <v>0</v>
      </c>
      <c r="D39" s="17">
        <f t="shared" si="23"/>
        <v>0</v>
      </c>
      <c r="E39" s="50">
        <f t="shared" si="24"/>
        <v>0</v>
      </c>
      <c r="F39" s="17">
        <f t="shared" si="25"/>
        <v>0</v>
      </c>
      <c r="G39" s="13"/>
      <c r="H39" s="17">
        <f t="shared" si="26"/>
        <v>0</v>
      </c>
      <c r="I39" s="17">
        <f t="shared" si="20"/>
        <v>0</v>
      </c>
      <c r="J39" s="13"/>
      <c r="K39" s="13"/>
      <c r="L39" s="17">
        <f t="shared" si="27"/>
        <v>0</v>
      </c>
      <c r="M39" s="17">
        <f t="shared" si="28"/>
        <v>0</v>
      </c>
    </row>
    <row r="40" spans="1:13" x14ac:dyDescent="0.25">
      <c r="A40" s="31"/>
      <c r="B40" s="17">
        <f t="shared" si="21"/>
        <v>0</v>
      </c>
      <c r="C40" s="47">
        <f t="shared" si="22"/>
        <v>0</v>
      </c>
      <c r="D40" s="17">
        <f t="shared" si="23"/>
        <v>0</v>
      </c>
      <c r="E40" s="50">
        <f t="shared" si="24"/>
        <v>0</v>
      </c>
      <c r="F40" s="17">
        <f t="shared" si="25"/>
        <v>0</v>
      </c>
      <c r="G40" s="13"/>
      <c r="H40" s="17">
        <f t="shared" si="26"/>
        <v>0</v>
      </c>
      <c r="I40" s="17">
        <f t="shared" si="20"/>
        <v>0</v>
      </c>
      <c r="J40" s="13"/>
      <c r="K40" s="13"/>
      <c r="L40" s="17">
        <f t="shared" si="27"/>
        <v>0</v>
      </c>
      <c r="M40" s="17">
        <f t="shared" si="28"/>
        <v>0</v>
      </c>
    </row>
    <row r="41" spans="1:13" x14ac:dyDescent="0.25">
      <c r="A41" s="31"/>
      <c r="B41" s="17">
        <f t="shared" si="21"/>
        <v>0</v>
      </c>
      <c r="C41" s="47">
        <f t="shared" si="22"/>
        <v>0</v>
      </c>
      <c r="D41" s="17">
        <f t="shared" si="23"/>
        <v>0</v>
      </c>
      <c r="E41" s="50">
        <f t="shared" si="24"/>
        <v>0</v>
      </c>
      <c r="F41" s="17">
        <f t="shared" si="25"/>
        <v>0</v>
      </c>
      <c r="G41" s="13"/>
      <c r="H41" s="17">
        <f t="shared" si="26"/>
        <v>0</v>
      </c>
      <c r="I41" s="17">
        <f t="shared" si="20"/>
        <v>0</v>
      </c>
      <c r="J41" s="13"/>
      <c r="K41" s="13"/>
      <c r="L41" s="17">
        <f t="shared" si="27"/>
        <v>0</v>
      </c>
      <c r="M41" s="17">
        <f t="shared" si="28"/>
        <v>0</v>
      </c>
    </row>
    <row r="42" spans="1:13" x14ac:dyDescent="0.25">
      <c r="A42" s="31"/>
      <c r="B42" s="17">
        <f t="shared" si="21"/>
        <v>0</v>
      </c>
      <c r="C42" s="47">
        <f t="shared" si="22"/>
        <v>0</v>
      </c>
      <c r="D42" s="17">
        <f t="shared" si="23"/>
        <v>0</v>
      </c>
      <c r="E42" s="50">
        <f t="shared" si="24"/>
        <v>0</v>
      </c>
      <c r="F42" s="17">
        <f t="shared" si="25"/>
        <v>0</v>
      </c>
      <c r="G42" s="13"/>
      <c r="H42" s="17">
        <f t="shared" si="26"/>
        <v>0</v>
      </c>
      <c r="I42" s="17">
        <f t="shared" si="20"/>
        <v>0</v>
      </c>
      <c r="J42" s="13"/>
      <c r="K42" s="13"/>
      <c r="L42" s="17">
        <f t="shared" si="27"/>
        <v>0</v>
      </c>
      <c r="M42" s="17">
        <f t="shared" si="28"/>
        <v>0</v>
      </c>
    </row>
    <row r="43" spans="1:13" x14ac:dyDescent="0.25">
      <c r="A43" s="31"/>
      <c r="B43" s="17">
        <f t="shared" si="21"/>
        <v>0</v>
      </c>
      <c r="C43" s="47">
        <f t="shared" si="22"/>
        <v>0</v>
      </c>
      <c r="D43" s="17">
        <f t="shared" si="23"/>
        <v>0</v>
      </c>
      <c r="E43" s="50">
        <f t="shared" si="24"/>
        <v>0</v>
      </c>
      <c r="F43" s="17">
        <f t="shared" si="25"/>
        <v>0</v>
      </c>
      <c r="G43" s="13"/>
      <c r="H43" s="17">
        <f t="shared" si="26"/>
        <v>0</v>
      </c>
      <c r="I43" s="17">
        <f t="shared" si="20"/>
        <v>0</v>
      </c>
      <c r="J43" s="13"/>
      <c r="K43" s="13"/>
      <c r="L43" s="17">
        <f t="shared" si="27"/>
        <v>0</v>
      </c>
      <c r="M43" s="17">
        <f t="shared" si="28"/>
        <v>0</v>
      </c>
    </row>
    <row r="44" spans="1:13" x14ac:dyDescent="0.25">
      <c r="A44" s="31"/>
      <c r="B44" s="17">
        <f t="shared" si="21"/>
        <v>0</v>
      </c>
      <c r="C44" s="47">
        <f t="shared" si="22"/>
        <v>0</v>
      </c>
      <c r="D44" s="17">
        <f t="shared" si="23"/>
        <v>0</v>
      </c>
      <c r="E44" s="50">
        <f t="shared" si="24"/>
        <v>0</v>
      </c>
      <c r="F44" s="17">
        <f t="shared" si="25"/>
        <v>0</v>
      </c>
      <c r="G44" s="13"/>
      <c r="H44" s="17">
        <f t="shared" si="26"/>
        <v>0</v>
      </c>
      <c r="I44" s="17">
        <f t="shared" si="20"/>
        <v>0</v>
      </c>
      <c r="J44" s="13"/>
      <c r="K44" s="13"/>
      <c r="L44" s="17">
        <f t="shared" si="27"/>
        <v>0</v>
      </c>
      <c r="M44" s="17">
        <f t="shared" si="28"/>
        <v>0</v>
      </c>
    </row>
    <row r="45" spans="1:13" x14ac:dyDescent="0.25">
      <c r="A45" s="42" t="s">
        <v>9</v>
      </c>
      <c r="B45" s="42">
        <f t="shared" ref="B45:M45" si="29">SUM(B34:B44)</f>
        <v>0</v>
      </c>
      <c r="C45" s="53">
        <f t="shared" si="29"/>
        <v>0</v>
      </c>
      <c r="D45" s="53">
        <f t="shared" si="29"/>
        <v>0</v>
      </c>
      <c r="E45" s="53">
        <f t="shared" si="29"/>
        <v>0</v>
      </c>
      <c r="F45" s="53">
        <f t="shared" si="29"/>
        <v>0</v>
      </c>
      <c r="G45" s="53">
        <f t="shared" si="29"/>
        <v>0</v>
      </c>
      <c r="H45" s="53">
        <f t="shared" si="29"/>
        <v>0</v>
      </c>
      <c r="I45" s="53">
        <f t="shared" si="29"/>
        <v>0</v>
      </c>
      <c r="J45" s="53"/>
      <c r="K45" s="53"/>
      <c r="L45" s="53">
        <f t="shared" si="29"/>
        <v>0</v>
      </c>
      <c r="M45" s="53">
        <f t="shared" si="29"/>
        <v>0</v>
      </c>
    </row>
    <row r="46" spans="1:13" x14ac:dyDescent="0.25">
      <c r="F46" t="s">
        <v>17</v>
      </c>
    </row>
    <row r="47" spans="1:13" x14ac:dyDescent="0.25">
      <c r="A47" s="29"/>
      <c r="B47" s="29"/>
      <c r="D47" s="30"/>
      <c r="F47" s="30" t="s">
        <v>25</v>
      </c>
      <c r="G47" s="29"/>
      <c r="H47" s="30"/>
      <c r="I47" s="30"/>
      <c r="J47" s="30"/>
      <c r="K47" s="30"/>
      <c r="L47" s="30"/>
    </row>
    <row r="48" spans="1:13" ht="60" x14ac:dyDescent="0.25">
      <c r="A48" s="16" t="s">
        <v>13</v>
      </c>
      <c r="B48" s="16" t="s">
        <v>98</v>
      </c>
      <c r="C48" s="115" t="s">
        <v>98</v>
      </c>
      <c r="D48" s="27" t="s">
        <v>99</v>
      </c>
      <c r="E48" s="60" t="s">
        <v>57</v>
      </c>
      <c r="F48" s="16" t="s">
        <v>3</v>
      </c>
      <c r="G48" s="16" t="s">
        <v>26</v>
      </c>
      <c r="H48" s="16" t="s">
        <v>8</v>
      </c>
      <c r="I48" s="16" t="s">
        <v>28</v>
      </c>
      <c r="J48" s="43" t="s">
        <v>111</v>
      </c>
      <c r="K48" s="43" t="s">
        <v>112</v>
      </c>
      <c r="L48" s="16" t="s">
        <v>5</v>
      </c>
      <c r="M48" s="16" t="s">
        <v>9</v>
      </c>
    </row>
    <row r="49" spans="1:18" x14ac:dyDescent="0.25">
      <c r="A49" s="31"/>
      <c r="B49" s="17">
        <f>IF(A49&gt;0,100,0)</f>
        <v>0</v>
      </c>
      <c r="C49" s="47">
        <f>IF(A49&gt;0,100,0)</f>
        <v>0</v>
      </c>
      <c r="D49" s="17">
        <f>IF(A49=0,0,IF(J49&gt;0,J49*16,IF(K49&gt;0,K49*24,IF(AND(A49&gt;0,J49=0,K49=0),160,""))))</f>
        <v>0</v>
      </c>
      <c r="E49" s="50">
        <f>B49+C49+D49</f>
        <v>0</v>
      </c>
      <c r="F49" s="17">
        <f t="shared" ref="F49:F59" si="30">IF(A49&gt;0,500,0)</f>
        <v>0</v>
      </c>
      <c r="G49" s="31"/>
      <c r="H49" s="17">
        <f>F49-G49</f>
        <v>0</v>
      </c>
      <c r="I49" s="17">
        <f t="shared" ref="I49:I59" si="31">IF(A49&gt;0,300,0)</f>
        <v>0</v>
      </c>
      <c r="J49" s="13"/>
      <c r="K49" s="13"/>
      <c r="L49" s="17">
        <f>IF(A49=0,0,IF(J49&gt;0,J49*24,IF(K49&gt;0,K49*36,IF(AND(A49&gt;0,J49=0,K49=0),240,""))))</f>
        <v>0</v>
      </c>
      <c r="M49" s="17">
        <f>E49+F49+I49+L49</f>
        <v>0</v>
      </c>
    </row>
    <row r="50" spans="1:18" x14ac:dyDescent="0.25">
      <c r="A50" s="31"/>
      <c r="B50" s="17">
        <f t="shared" ref="B50:B59" si="32">IF(A50&gt;0,100,0)</f>
        <v>0</v>
      </c>
      <c r="C50" s="47">
        <f t="shared" ref="C50:C59" si="33">IF(A50&gt;0,100,0)</f>
        <v>0</v>
      </c>
      <c r="D50" s="17">
        <f t="shared" ref="D50:D59" si="34">IF(A50=0,0,IF(J50&gt;0,J50*16,IF(K50&gt;0,K50*24,IF(AND(A50&gt;0,J50=0,K50=0),160,""))))</f>
        <v>0</v>
      </c>
      <c r="E50" s="50">
        <f t="shared" ref="E50:E59" si="35">B50+C50+D50</f>
        <v>0</v>
      </c>
      <c r="F50" s="17">
        <f t="shared" si="30"/>
        <v>0</v>
      </c>
      <c r="G50" s="31"/>
      <c r="H50" s="17">
        <f t="shared" ref="H50:H59" si="36">F50-G50</f>
        <v>0</v>
      </c>
      <c r="I50" s="17">
        <f t="shared" si="31"/>
        <v>0</v>
      </c>
      <c r="J50" s="13"/>
      <c r="K50" s="13"/>
      <c r="L50" s="17">
        <f t="shared" ref="L50:L59" si="37">IF(A50=0,0,IF(J50&gt;0,J50*24,IF(K50&gt;0,K50*36,IF(AND(A50&gt;0,J50=0,K50=0),240,""))))</f>
        <v>0</v>
      </c>
      <c r="M50" s="17">
        <f t="shared" ref="M50:M59" si="38">E50+F50+I50+L50</f>
        <v>0</v>
      </c>
    </row>
    <row r="51" spans="1:18" x14ac:dyDescent="0.25">
      <c r="A51" s="31"/>
      <c r="B51" s="17">
        <f t="shared" si="32"/>
        <v>0</v>
      </c>
      <c r="C51" s="47">
        <f t="shared" si="33"/>
        <v>0</v>
      </c>
      <c r="D51" s="17">
        <f t="shared" si="34"/>
        <v>0</v>
      </c>
      <c r="E51" s="50">
        <f t="shared" si="35"/>
        <v>0</v>
      </c>
      <c r="F51" s="17">
        <f t="shared" si="30"/>
        <v>0</v>
      </c>
      <c r="G51" s="31"/>
      <c r="H51" s="17">
        <f t="shared" si="36"/>
        <v>0</v>
      </c>
      <c r="I51" s="17">
        <f t="shared" si="31"/>
        <v>0</v>
      </c>
      <c r="J51" s="13"/>
      <c r="K51" s="13"/>
      <c r="L51" s="17">
        <f t="shared" si="37"/>
        <v>0</v>
      </c>
      <c r="M51" s="17">
        <f t="shared" si="38"/>
        <v>0</v>
      </c>
    </row>
    <row r="52" spans="1:18" x14ac:dyDescent="0.25">
      <c r="A52" s="31"/>
      <c r="B52" s="17">
        <f t="shared" si="32"/>
        <v>0</v>
      </c>
      <c r="C52" s="47">
        <f t="shared" si="33"/>
        <v>0</v>
      </c>
      <c r="D52" s="17">
        <f t="shared" si="34"/>
        <v>0</v>
      </c>
      <c r="E52" s="50">
        <f t="shared" si="35"/>
        <v>0</v>
      </c>
      <c r="F52" s="17">
        <f t="shared" si="30"/>
        <v>0</v>
      </c>
      <c r="G52" s="31"/>
      <c r="H52" s="17">
        <f t="shared" si="36"/>
        <v>0</v>
      </c>
      <c r="I52" s="17">
        <f t="shared" si="31"/>
        <v>0</v>
      </c>
      <c r="J52" s="13"/>
      <c r="K52" s="13"/>
      <c r="L52" s="17">
        <f t="shared" si="37"/>
        <v>0</v>
      </c>
      <c r="M52" s="17">
        <f t="shared" si="38"/>
        <v>0</v>
      </c>
    </row>
    <row r="53" spans="1:18" x14ac:dyDescent="0.25">
      <c r="A53" s="31"/>
      <c r="B53" s="17">
        <f t="shared" si="32"/>
        <v>0</v>
      </c>
      <c r="C53" s="47">
        <f t="shared" si="33"/>
        <v>0</v>
      </c>
      <c r="D53" s="17">
        <f t="shared" si="34"/>
        <v>0</v>
      </c>
      <c r="E53" s="50">
        <f t="shared" si="35"/>
        <v>0</v>
      </c>
      <c r="F53" s="17">
        <f t="shared" si="30"/>
        <v>0</v>
      </c>
      <c r="G53" s="31"/>
      <c r="H53" s="17">
        <f t="shared" si="36"/>
        <v>0</v>
      </c>
      <c r="I53" s="17">
        <f t="shared" si="31"/>
        <v>0</v>
      </c>
      <c r="J53" s="13"/>
      <c r="K53" s="13"/>
      <c r="L53" s="17">
        <f t="shared" si="37"/>
        <v>0</v>
      </c>
      <c r="M53" s="17">
        <f t="shared" si="38"/>
        <v>0</v>
      </c>
    </row>
    <row r="54" spans="1:18" x14ac:dyDescent="0.25">
      <c r="A54" s="31"/>
      <c r="B54" s="17">
        <f t="shared" si="32"/>
        <v>0</v>
      </c>
      <c r="C54" s="47">
        <f t="shared" si="33"/>
        <v>0</v>
      </c>
      <c r="D54" s="17">
        <f t="shared" si="34"/>
        <v>0</v>
      </c>
      <c r="E54" s="50">
        <f t="shared" si="35"/>
        <v>0</v>
      </c>
      <c r="F54" s="17">
        <f t="shared" si="30"/>
        <v>0</v>
      </c>
      <c r="G54" s="31"/>
      <c r="H54" s="17">
        <f t="shared" si="36"/>
        <v>0</v>
      </c>
      <c r="I54" s="17">
        <f t="shared" si="31"/>
        <v>0</v>
      </c>
      <c r="J54" s="13"/>
      <c r="K54" s="13"/>
      <c r="L54" s="17">
        <f t="shared" si="37"/>
        <v>0</v>
      </c>
      <c r="M54" s="17">
        <f t="shared" si="38"/>
        <v>0</v>
      </c>
      <c r="R54" t="s">
        <v>17</v>
      </c>
    </row>
    <row r="55" spans="1:18" x14ac:dyDescent="0.25">
      <c r="A55" s="31"/>
      <c r="B55" s="17">
        <f t="shared" si="32"/>
        <v>0</v>
      </c>
      <c r="C55" s="47">
        <f t="shared" si="33"/>
        <v>0</v>
      </c>
      <c r="D55" s="17">
        <f t="shared" si="34"/>
        <v>0</v>
      </c>
      <c r="E55" s="50">
        <f t="shared" si="35"/>
        <v>0</v>
      </c>
      <c r="F55" s="17">
        <f t="shared" si="30"/>
        <v>0</v>
      </c>
      <c r="G55" s="31"/>
      <c r="H55" s="17">
        <f t="shared" si="36"/>
        <v>0</v>
      </c>
      <c r="I55" s="17">
        <f t="shared" si="31"/>
        <v>0</v>
      </c>
      <c r="J55" s="13"/>
      <c r="K55" s="13"/>
      <c r="L55" s="17">
        <f t="shared" si="37"/>
        <v>0</v>
      </c>
      <c r="M55" s="17">
        <f t="shared" si="38"/>
        <v>0</v>
      </c>
    </row>
    <row r="56" spans="1:18" x14ac:dyDescent="0.25">
      <c r="A56" s="31"/>
      <c r="B56" s="17">
        <f t="shared" si="32"/>
        <v>0</v>
      </c>
      <c r="C56" s="47">
        <f t="shared" si="33"/>
        <v>0</v>
      </c>
      <c r="D56" s="17">
        <f t="shared" si="34"/>
        <v>0</v>
      </c>
      <c r="E56" s="50">
        <f t="shared" si="35"/>
        <v>0</v>
      </c>
      <c r="F56" s="17">
        <f t="shared" si="30"/>
        <v>0</v>
      </c>
      <c r="G56" s="31"/>
      <c r="H56" s="17">
        <f t="shared" si="36"/>
        <v>0</v>
      </c>
      <c r="I56" s="17">
        <f t="shared" si="31"/>
        <v>0</v>
      </c>
      <c r="J56" s="13"/>
      <c r="K56" s="13"/>
      <c r="L56" s="17">
        <f t="shared" si="37"/>
        <v>0</v>
      </c>
      <c r="M56" s="17">
        <f t="shared" si="38"/>
        <v>0</v>
      </c>
    </row>
    <row r="57" spans="1:18" x14ac:dyDescent="0.25">
      <c r="A57" s="31"/>
      <c r="B57" s="17">
        <f t="shared" si="32"/>
        <v>0</v>
      </c>
      <c r="C57" s="47">
        <f t="shared" si="33"/>
        <v>0</v>
      </c>
      <c r="D57" s="17">
        <f t="shared" si="34"/>
        <v>0</v>
      </c>
      <c r="E57" s="50">
        <f t="shared" si="35"/>
        <v>0</v>
      </c>
      <c r="F57" s="17">
        <f t="shared" si="30"/>
        <v>0</v>
      </c>
      <c r="G57" s="31"/>
      <c r="H57" s="17">
        <f t="shared" si="36"/>
        <v>0</v>
      </c>
      <c r="I57" s="17">
        <f t="shared" si="31"/>
        <v>0</v>
      </c>
      <c r="J57" s="13"/>
      <c r="K57" s="13"/>
      <c r="L57" s="17">
        <f t="shared" si="37"/>
        <v>0</v>
      </c>
      <c r="M57" s="17">
        <f t="shared" si="38"/>
        <v>0</v>
      </c>
    </row>
    <row r="58" spans="1:18" x14ac:dyDescent="0.25">
      <c r="A58" s="31"/>
      <c r="B58" s="17">
        <f t="shared" si="32"/>
        <v>0</v>
      </c>
      <c r="C58" s="47">
        <f t="shared" si="33"/>
        <v>0</v>
      </c>
      <c r="D58" s="17">
        <f t="shared" si="34"/>
        <v>0</v>
      </c>
      <c r="E58" s="50">
        <f t="shared" si="35"/>
        <v>0</v>
      </c>
      <c r="F58" s="17">
        <f t="shared" si="30"/>
        <v>0</v>
      </c>
      <c r="G58" s="31"/>
      <c r="H58" s="17">
        <f t="shared" si="36"/>
        <v>0</v>
      </c>
      <c r="I58" s="17">
        <f t="shared" si="31"/>
        <v>0</v>
      </c>
      <c r="J58" s="13"/>
      <c r="K58" s="13"/>
      <c r="L58" s="17">
        <f t="shared" si="37"/>
        <v>0</v>
      </c>
      <c r="M58" s="17">
        <f t="shared" si="38"/>
        <v>0</v>
      </c>
    </row>
    <row r="59" spans="1:18" x14ac:dyDescent="0.25">
      <c r="A59" s="31"/>
      <c r="B59" s="17">
        <f t="shared" si="32"/>
        <v>0</v>
      </c>
      <c r="C59" s="47">
        <f t="shared" si="33"/>
        <v>0</v>
      </c>
      <c r="D59" s="17">
        <f t="shared" si="34"/>
        <v>0</v>
      </c>
      <c r="E59" s="50">
        <f t="shared" si="35"/>
        <v>0</v>
      </c>
      <c r="F59" s="17">
        <f t="shared" si="30"/>
        <v>0</v>
      </c>
      <c r="G59" s="31"/>
      <c r="H59" s="17">
        <f t="shared" si="36"/>
        <v>0</v>
      </c>
      <c r="I59" s="17">
        <f t="shared" si="31"/>
        <v>0</v>
      </c>
      <c r="J59" s="13"/>
      <c r="K59" s="13"/>
      <c r="L59" s="17">
        <f t="shared" si="37"/>
        <v>0</v>
      </c>
      <c r="M59" s="17">
        <f t="shared" si="38"/>
        <v>0</v>
      </c>
    </row>
    <row r="60" spans="1:18" x14ac:dyDescent="0.25">
      <c r="A60" s="42" t="s">
        <v>9</v>
      </c>
      <c r="B60" s="42">
        <f t="shared" ref="B60:M60" si="39">SUM(B49:B59)</f>
        <v>0</v>
      </c>
      <c r="C60" s="42">
        <f t="shared" si="39"/>
        <v>0</v>
      </c>
      <c r="D60" s="42">
        <f t="shared" si="39"/>
        <v>0</v>
      </c>
      <c r="E60" s="42">
        <f t="shared" si="39"/>
        <v>0</v>
      </c>
      <c r="F60" s="42">
        <f t="shared" si="39"/>
        <v>0</v>
      </c>
      <c r="G60" s="42">
        <f t="shared" si="39"/>
        <v>0</v>
      </c>
      <c r="H60" s="42">
        <f t="shared" si="39"/>
        <v>0</v>
      </c>
      <c r="I60" s="42">
        <f t="shared" si="39"/>
        <v>0</v>
      </c>
      <c r="J60" s="132"/>
      <c r="K60" s="132"/>
      <c r="L60" s="42">
        <f t="shared" si="39"/>
        <v>0</v>
      </c>
      <c r="M60" s="42">
        <f t="shared" si="39"/>
        <v>0</v>
      </c>
    </row>
    <row r="64" spans="1:18" x14ac:dyDescent="0.25">
      <c r="A64" s="23"/>
      <c r="B64" s="23"/>
      <c r="C64" s="24"/>
      <c r="D64" s="24"/>
      <c r="E64" s="23"/>
      <c r="F64" s="23"/>
      <c r="G64" s="23"/>
      <c r="H64" s="24"/>
    </row>
    <row r="65" spans="1:8" ht="15.75" x14ac:dyDescent="0.25">
      <c r="A65" s="23"/>
      <c r="B65" s="23"/>
      <c r="C65" s="32"/>
      <c r="D65" s="24"/>
      <c r="E65" s="23"/>
      <c r="F65" s="23"/>
      <c r="G65" s="23"/>
      <c r="H65" s="24" t="s">
        <v>17</v>
      </c>
    </row>
    <row r="66" spans="1:8" ht="15.75" x14ac:dyDescent="0.25">
      <c r="A66" s="15"/>
      <c r="B66" s="15"/>
      <c r="C66" s="15"/>
      <c r="D66" s="15"/>
      <c r="E66" s="15"/>
      <c r="F66" s="15"/>
      <c r="G66" s="15"/>
      <c r="H66" s="24"/>
    </row>
    <row r="67" spans="1:8" x14ac:dyDescent="0.25">
      <c r="A67" s="24"/>
      <c r="B67" s="24"/>
      <c r="C67" s="24"/>
      <c r="D67" s="24"/>
      <c r="E67" s="24"/>
      <c r="F67" s="24"/>
      <c r="G67" s="24"/>
      <c r="H67" s="24"/>
    </row>
    <row r="68" spans="1:8" x14ac:dyDescent="0.25">
      <c r="A68" s="24"/>
      <c r="B68" s="24"/>
      <c r="C68" s="24"/>
      <c r="D68" s="24"/>
      <c r="E68" s="24" t="s">
        <v>17</v>
      </c>
      <c r="F68" s="24"/>
      <c r="G68" s="24"/>
      <c r="H68" s="24"/>
    </row>
    <row r="69" spans="1:8" x14ac:dyDescent="0.25">
      <c r="A69" s="24"/>
      <c r="B69" s="24"/>
      <c r="C69" s="24"/>
      <c r="D69" s="24"/>
      <c r="E69" s="24"/>
      <c r="F69" s="24"/>
      <c r="G69" s="24"/>
      <c r="H69" s="24"/>
    </row>
    <row r="70" spans="1:8" x14ac:dyDescent="0.25">
      <c r="A70" s="24"/>
      <c r="B70" s="24"/>
      <c r="C70" s="24"/>
      <c r="D70" s="24"/>
      <c r="E70" s="24"/>
      <c r="F70" s="24"/>
      <c r="G70" s="24"/>
      <c r="H70" s="24"/>
    </row>
    <row r="71" spans="1:8" x14ac:dyDescent="0.25">
      <c r="A71" s="24"/>
      <c r="B71" s="24"/>
      <c r="C71" s="24"/>
      <c r="D71" s="24"/>
      <c r="E71" s="24"/>
      <c r="F71" s="24"/>
      <c r="G71" s="24"/>
      <c r="H71" s="24"/>
    </row>
    <row r="72" spans="1:8" x14ac:dyDescent="0.25">
      <c r="A72" s="24"/>
      <c r="B72" s="24"/>
      <c r="C72" s="24"/>
      <c r="D72" s="24"/>
      <c r="E72" s="24"/>
      <c r="F72" s="24"/>
      <c r="G72" s="24"/>
      <c r="H72" s="24"/>
    </row>
    <row r="73" spans="1:8" x14ac:dyDescent="0.25">
      <c r="A73" s="24"/>
      <c r="B73" s="24"/>
      <c r="C73" s="24"/>
      <c r="D73" s="24"/>
      <c r="E73" s="24"/>
      <c r="F73" s="24"/>
      <c r="G73" s="24"/>
      <c r="H73" s="24"/>
    </row>
    <row r="74" spans="1:8" x14ac:dyDescent="0.25">
      <c r="A74" s="24"/>
      <c r="B74" s="24"/>
      <c r="C74" s="24"/>
      <c r="D74" s="24"/>
      <c r="E74" s="24"/>
      <c r="F74" s="24"/>
      <c r="G74" s="24"/>
      <c r="H74" s="24"/>
    </row>
    <row r="75" spans="1:8" x14ac:dyDescent="0.25">
      <c r="A75" s="25"/>
      <c r="B75" s="25"/>
      <c r="C75" s="25"/>
      <c r="D75" s="25"/>
      <c r="E75" s="25"/>
      <c r="F75" s="25"/>
      <c r="G75" s="25"/>
      <c r="H75" s="24"/>
    </row>
    <row r="76" spans="1:8" x14ac:dyDescent="0.25">
      <c r="A76" s="23"/>
      <c r="B76" s="23"/>
      <c r="C76" s="24"/>
      <c r="D76" s="24"/>
      <c r="E76" s="23"/>
      <c r="F76" s="23"/>
      <c r="G76" s="23"/>
      <c r="H76" s="24"/>
    </row>
    <row r="77" spans="1:8" ht="15.75" x14ac:dyDescent="0.25">
      <c r="A77" s="23"/>
      <c r="B77" s="23"/>
      <c r="C77" s="24"/>
      <c r="D77" s="32"/>
      <c r="E77" s="23"/>
      <c r="F77" s="23"/>
      <c r="G77" s="23"/>
      <c r="H77" s="24"/>
    </row>
    <row r="78" spans="1:8" ht="15.75" x14ac:dyDescent="0.25">
      <c r="A78" s="15"/>
      <c r="B78" s="15"/>
      <c r="C78" s="15"/>
      <c r="D78" s="15"/>
      <c r="E78" s="15"/>
      <c r="F78" s="15"/>
      <c r="G78" s="15"/>
      <c r="H78" s="24"/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24"/>
      <c r="B80" s="24"/>
      <c r="C80" s="24"/>
      <c r="D80" s="24"/>
      <c r="E80" s="24"/>
      <c r="F80" s="24"/>
      <c r="G80" s="24"/>
      <c r="H80" s="24"/>
    </row>
    <row r="81" spans="1:8" x14ac:dyDescent="0.25">
      <c r="A81" s="24"/>
      <c r="B81" s="24"/>
      <c r="C81" s="24"/>
      <c r="D81" s="24"/>
      <c r="E81" s="24"/>
      <c r="F81" s="24"/>
      <c r="G81" s="24"/>
      <c r="H81" s="24"/>
    </row>
    <row r="82" spans="1:8" x14ac:dyDescent="0.25">
      <c r="A82" s="23"/>
      <c r="B82" s="24"/>
      <c r="C82" s="24"/>
      <c r="D82" s="24"/>
      <c r="E82" s="24"/>
      <c r="F82" s="24"/>
      <c r="G82" s="24"/>
      <c r="H82" s="24"/>
    </row>
    <row r="83" spans="1:8" x14ac:dyDescent="0.25">
      <c r="A83" s="23"/>
      <c r="B83" s="24"/>
      <c r="C83" s="24"/>
      <c r="D83" s="24"/>
      <c r="E83" s="24"/>
      <c r="F83" s="24"/>
      <c r="G83" s="24"/>
      <c r="H83" s="24"/>
    </row>
    <row r="84" spans="1:8" x14ac:dyDescent="0.25">
      <c r="A84" s="23"/>
      <c r="B84" s="24"/>
      <c r="C84" s="24"/>
      <c r="D84" s="24"/>
      <c r="E84" s="24"/>
      <c r="F84" s="24"/>
      <c r="G84" s="24"/>
      <c r="H84" s="24"/>
    </row>
    <row r="85" spans="1:8" x14ac:dyDescent="0.25">
      <c r="A85" s="23"/>
      <c r="B85" s="24"/>
      <c r="C85" s="24"/>
      <c r="D85" s="24"/>
      <c r="E85" s="24"/>
      <c r="F85" s="24"/>
      <c r="G85" s="24"/>
      <c r="H85" s="24"/>
    </row>
    <row r="86" spans="1:8" x14ac:dyDescent="0.25">
      <c r="A86" s="23"/>
      <c r="B86" s="24"/>
      <c r="C86" s="24"/>
      <c r="D86" s="24"/>
      <c r="E86" s="24"/>
      <c r="F86" s="24"/>
      <c r="G86" s="24"/>
      <c r="H86" s="24"/>
    </row>
    <row r="87" spans="1:8" x14ac:dyDescent="0.25">
      <c r="A87" s="25"/>
      <c r="B87" s="25"/>
      <c r="C87" s="25"/>
      <c r="D87" s="25"/>
      <c r="E87" s="25"/>
      <c r="F87" s="25"/>
      <c r="G87" s="25"/>
      <c r="H87" s="24"/>
    </row>
    <row r="88" spans="1:8" x14ac:dyDescent="0.25">
      <c r="A88" s="23"/>
      <c r="B88" s="23"/>
      <c r="C88" s="24"/>
      <c r="D88" s="24"/>
      <c r="E88" s="23"/>
      <c r="F88" s="23"/>
      <c r="G88" s="23"/>
      <c r="H88" s="24"/>
    </row>
  </sheetData>
  <sheetProtection password="ECC9" sheet="1" objects="1" scenarios="1"/>
  <protectedRanges>
    <protectedRange sqref="L20 J4:K14 J19:K29 J34:K44 J49:K59" name="Range2"/>
    <protectedRange sqref="G4:G14 A19:A29 A4:A14 G19:G29 A34:A44 G34:G44 A49:A59 G49:G59" name="Range1"/>
  </protectedRanges>
  <customSheetViews>
    <customSheetView guid="{48C6D699-AA41-40C0-BE99-DA01C8754657}" scale="90">
      <selection activeCell="H16" sqref="H16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opLeftCell="A4" zoomScale="90" zoomScaleNormal="90" workbookViewId="0">
      <selection activeCell="M14" sqref="M14"/>
    </sheetView>
  </sheetViews>
  <sheetFormatPr defaultRowHeight="15" x14ac:dyDescent="0.25"/>
  <cols>
    <col min="1" max="1" width="16.5703125" customWidth="1"/>
    <col min="2" max="2" width="9.7109375" customWidth="1"/>
    <col min="3" max="3" width="8.7109375" customWidth="1"/>
    <col min="4" max="4" width="8.85546875" customWidth="1"/>
    <col min="5" max="5" width="11.42578125" customWidth="1"/>
    <col min="6" max="6" width="12.28515625" customWidth="1"/>
    <col min="7" max="7" width="13.140625" customWidth="1"/>
  </cols>
  <sheetData>
    <row r="1" spans="1:18" x14ac:dyDescent="0.25">
      <c r="A1" t="s">
        <v>101</v>
      </c>
    </row>
    <row r="2" spans="1:18" x14ac:dyDescent="0.25">
      <c r="A2" t="s">
        <v>52</v>
      </c>
    </row>
    <row r="3" spans="1:18" x14ac:dyDescent="0.25">
      <c r="A3" s="29"/>
      <c r="B3" s="29"/>
      <c r="C3" s="2"/>
      <c r="D3" s="29"/>
      <c r="E3" s="30" t="s">
        <v>18</v>
      </c>
      <c r="F3" s="29"/>
      <c r="G3" s="29"/>
      <c r="H3" s="30"/>
      <c r="I3" s="30"/>
      <c r="J3" s="30"/>
      <c r="K3" s="30"/>
      <c r="L3" s="30"/>
    </row>
    <row r="4" spans="1:18" ht="60" x14ac:dyDescent="0.25">
      <c r="A4" s="16" t="s">
        <v>13</v>
      </c>
      <c r="B4" s="16" t="s">
        <v>31</v>
      </c>
      <c r="C4" s="115" t="s">
        <v>98</v>
      </c>
      <c r="D4" s="116" t="s">
        <v>99</v>
      </c>
      <c r="E4" s="49" t="s">
        <v>58</v>
      </c>
      <c r="F4" s="16" t="s">
        <v>3</v>
      </c>
      <c r="G4" s="16" t="s">
        <v>26</v>
      </c>
      <c r="H4" s="16" t="s">
        <v>8</v>
      </c>
      <c r="I4" s="16" t="s">
        <v>28</v>
      </c>
      <c r="J4" s="43" t="s">
        <v>111</v>
      </c>
      <c r="K4" s="43" t="s">
        <v>112</v>
      </c>
      <c r="L4" s="16" t="s">
        <v>5</v>
      </c>
      <c r="M4" s="16" t="s">
        <v>9</v>
      </c>
    </row>
    <row r="5" spans="1:18" x14ac:dyDescent="0.25">
      <c r="A5" s="31"/>
      <c r="B5" s="17">
        <f>IF(A5=0,0,IF(A5&lt;=500000,500,IF(A5&lt;=5000000,1000,2000)))</f>
        <v>0</v>
      </c>
      <c r="C5" s="17">
        <f>IF(A5&gt;0,100,0)</f>
        <v>0</v>
      </c>
      <c r="D5" s="17">
        <f>IF(A5=0,0,IF(J5&gt;0,J5*16,IF(K5&gt;0,K5*24,IF(AND(A5&gt;0,J5=0,K5=0),160,""))))</f>
        <v>0</v>
      </c>
      <c r="E5" s="17">
        <f>B5+C5+D5</f>
        <v>0</v>
      </c>
      <c r="F5" s="17">
        <f t="shared" ref="F5:F15" si="0">IF(A5&gt;0,300,0)</f>
        <v>0</v>
      </c>
      <c r="G5" s="31"/>
      <c r="H5" s="17">
        <f>F5-G5</f>
        <v>0</v>
      </c>
      <c r="I5" s="17">
        <f t="shared" ref="I5:I15" si="1">IF(A5&gt;0,300,0)</f>
        <v>0</v>
      </c>
      <c r="J5" s="13"/>
      <c r="K5" s="13"/>
      <c r="L5" s="17">
        <f>IF(A5=0,0,IF(J5&gt;0,J5*24,IF(K5&gt;0,K5*36,IF(AND(A5&gt;0,J5=0,K5=0),240,""))))</f>
        <v>0</v>
      </c>
      <c r="M5" s="17">
        <f>E5+F5+I5+L5</f>
        <v>0</v>
      </c>
    </row>
    <row r="6" spans="1:18" x14ac:dyDescent="0.25">
      <c r="A6" s="31"/>
      <c r="B6" s="17">
        <f t="shared" ref="B6:B15" si="2">IF(A6=0,0,IF(A6&lt;=500000,500,IF(A6&lt;=5000000,1000,2000)))</f>
        <v>0</v>
      </c>
      <c r="C6" s="17">
        <f t="shared" ref="C6:C15" si="3">IF(A6&gt;0,100,0)</f>
        <v>0</v>
      </c>
      <c r="D6" s="17">
        <f t="shared" ref="D6:D15" si="4">IF(A6=0,0,IF(J6&gt;0,J6*16,IF(K6&gt;0,K6*24,IF(AND(A6&gt;0,J6=0,K6=0),160,""))))</f>
        <v>0</v>
      </c>
      <c r="E6" s="17">
        <f t="shared" ref="E6:E15" si="5">B6+C6+D6</f>
        <v>0</v>
      </c>
      <c r="F6" s="17">
        <f t="shared" si="0"/>
        <v>0</v>
      </c>
      <c r="G6" s="31"/>
      <c r="H6" s="17">
        <f t="shared" ref="H6:H15" si="6">F6-G6</f>
        <v>0</v>
      </c>
      <c r="I6" s="17">
        <f t="shared" si="1"/>
        <v>0</v>
      </c>
      <c r="J6" s="13"/>
      <c r="K6" s="13"/>
      <c r="L6" s="17">
        <f t="shared" ref="L6:L15" si="7">IF(A6=0,0,IF(J6&gt;0,J6*24,IF(K6&gt;0,K6*36,IF(AND(A6&gt;0,J6=0,K6=0),240,""))))</f>
        <v>0</v>
      </c>
      <c r="M6" s="17">
        <f t="shared" ref="M6:M15" si="8">E6+F6+I6+L6</f>
        <v>0</v>
      </c>
    </row>
    <row r="7" spans="1:18" x14ac:dyDescent="0.25">
      <c r="A7" s="31"/>
      <c r="B7" s="17">
        <f t="shared" si="2"/>
        <v>0</v>
      </c>
      <c r="C7" s="17">
        <f t="shared" si="3"/>
        <v>0</v>
      </c>
      <c r="D7" s="17">
        <f t="shared" si="4"/>
        <v>0</v>
      </c>
      <c r="E7" s="17">
        <f t="shared" si="5"/>
        <v>0</v>
      </c>
      <c r="F7" s="17">
        <f t="shared" si="0"/>
        <v>0</v>
      </c>
      <c r="G7" s="31"/>
      <c r="H7" s="17">
        <f t="shared" si="6"/>
        <v>0</v>
      </c>
      <c r="I7" s="17">
        <f t="shared" si="1"/>
        <v>0</v>
      </c>
      <c r="J7" s="13"/>
      <c r="K7" s="13"/>
      <c r="L7" s="17">
        <f t="shared" si="7"/>
        <v>0</v>
      </c>
      <c r="M7" s="17">
        <f t="shared" si="8"/>
        <v>0</v>
      </c>
    </row>
    <row r="8" spans="1:18" x14ac:dyDescent="0.25">
      <c r="A8" s="31"/>
      <c r="B8" s="17">
        <f t="shared" si="2"/>
        <v>0</v>
      </c>
      <c r="C8" s="17">
        <f t="shared" si="3"/>
        <v>0</v>
      </c>
      <c r="D8" s="17">
        <f t="shared" si="4"/>
        <v>0</v>
      </c>
      <c r="E8" s="17">
        <f t="shared" si="5"/>
        <v>0</v>
      </c>
      <c r="F8" s="17">
        <f t="shared" si="0"/>
        <v>0</v>
      </c>
      <c r="G8" s="31"/>
      <c r="H8" s="17">
        <f t="shared" si="6"/>
        <v>0</v>
      </c>
      <c r="I8" s="17">
        <f t="shared" si="1"/>
        <v>0</v>
      </c>
      <c r="J8" s="13"/>
      <c r="K8" s="13"/>
      <c r="L8" s="17">
        <f t="shared" si="7"/>
        <v>0</v>
      </c>
      <c r="M8" s="17">
        <f t="shared" si="8"/>
        <v>0</v>
      </c>
    </row>
    <row r="9" spans="1:18" x14ac:dyDescent="0.25">
      <c r="A9" s="31"/>
      <c r="B9" s="17">
        <f t="shared" si="2"/>
        <v>0</v>
      </c>
      <c r="C9" s="17">
        <f t="shared" si="3"/>
        <v>0</v>
      </c>
      <c r="D9" s="17">
        <f t="shared" si="4"/>
        <v>0</v>
      </c>
      <c r="E9" s="17">
        <f t="shared" si="5"/>
        <v>0</v>
      </c>
      <c r="F9" s="17">
        <f t="shared" si="0"/>
        <v>0</v>
      </c>
      <c r="G9" s="31"/>
      <c r="H9" s="17">
        <f t="shared" si="6"/>
        <v>0</v>
      </c>
      <c r="I9" s="17">
        <f t="shared" si="1"/>
        <v>0</v>
      </c>
      <c r="J9" s="13"/>
      <c r="K9" s="13"/>
      <c r="L9" s="17">
        <f t="shared" si="7"/>
        <v>0</v>
      </c>
      <c r="M9" s="17">
        <f t="shared" si="8"/>
        <v>0</v>
      </c>
    </row>
    <row r="10" spans="1:18" x14ac:dyDescent="0.25">
      <c r="A10" s="31"/>
      <c r="B10" s="17">
        <f t="shared" si="2"/>
        <v>0</v>
      </c>
      <c r="C10" s="17">
        <f t="shared" si="3"/>
        <v>0</v>
      </c>
      <c r="D10" s="17">
        <f t="shared" si="4"/>
        <v>0</v>
      </c>
      <c r="E10" s="17">
        <f t="shared" si="5"/>
        <v>0</v>
      </c>
      <c r="F10" s="17">
        <f t="shared" si="0"/>
        <v>0</v>
      </c>
      <c r="G10" s="31"/>
      <c r="H10" s="17">
        <f t="shared" si="6"/>
        <v>0</v>
      </c>
      <c r="I10" s="17">
        <f t="shared" si="1"/>
        <v>0</v>
      </c>
      <c r="J10" s="13"/>
      <c r="K10" s="13"/>
      <c r="L10" s="17">
        <f t="shared" si="7"/>
        <v>0</v>
      </c>
      <c r="M10" s="17">
        <f t="shared" si="8"/>
        <v>0</v>
      </c>
    </row>
    <row r="11" spans="1:18" x14ac:dyDescent="0.25">
      <c r="A11" s="31"/>
      <c r="B11" s="17">
        <f t="shared" si="2"/>
        <v>0</v>
      </c>
      <c r="C11" s="17">
        <f t="shared" si="3"/>
        <v>0</v>
      </c>
      <c r="D11" s="17">
        <f t="shared" si="4"/>
        <v>0</v>
      </c>
      <c r="E11" s="17">
        <f t="shared" si="5"/>
        <v>0</v>
      </c>
      <c r="F11" s="17">
        <f t="shared" si="0"/>
        <v>0</v>
      </c>
      <c r="G11" s="31"/>
      <c r="H11" s="17">
        <f t="shared" si="6"/>
        <v>0</v>
      </c>
      <c r="I11" s="17">
        <f t="shared" si="1"/>
        <v>0</v>
      </c>
      <c r="J11" s="13"/>
      <c r="K11" s="13"/>
      <c r="L11" s="17">
        <f t="shared" si="7"/>
        <v>0</v>
      </c>
      <c r="M11" s="17">
        <f t="shared" si="8"/>
        <v>0</v>
      </c>
    </row>
    <row r="12" spans="1:18" x14ac:dyDescent="0.25">
      <c r="A12" s="31"/>
      <c r="B12" s="17">
        <f t="shared" si="2"/>
        <v>0</v>
      </c>
      <c r="C12" s="17">
        <f t="shared" si="3"/>
        <v>0</v>
      </c>
      <c r="D12" s="17">
        <f t="shared" si="4"/>
        <v>0</v>
      </c>
      <c r="E12" s="17">
        <f t="shared" si="5"/>
        <v>0</v>
      </c>
      <c r="F12" s="17">
        <f t="shared" si="0"/>
        <v>0</v>
      </c>
      <c r="G12" s="31"/>
      <c r="H12" s="17">
        <f t="shared" si="6"/>
        <v>0</v>
      </c>
      <c r="I12" s="17">
        <f t="shared" si="1"/>
        <v>0</v>
      </c>
      <c r="J12" s="13"/>
      <c r="K12" s="13"/>
      <c r="L12" s="17">
        <f t="shared" si="7"/>
        <v>0</v>
      </c>
      <c r="M12" s="17">
        <f t="shared" si="8"/>
        <v>0</v>
      </c>
    </row>
    <row r="13" spans="1:18" x14ac:dyDescent="0.25">
      <c r="A13" s="31"/>
      <c r="B13" s="17">
        <f t="shared" si="2"/>
        <v>0</v>
      </c>
      <c r="C13" s="17">
        <f t="shared" si="3"/>
        <v>0</v>
      </c>
      <c r="D13" s="17">
        <f t="shared" si="4"/>
        <v>0</v>
      </c>
      <c r="E13" s="17">
        <f t="shared" si="5"/>
        <v>0</v>
      </c>
      <c r="F13" s="17">
        <f t="shared" si="0"/>
        <v>0</v>
      </c>
      <c r="G13" s="31"/>
      <c r="H13" s="17">
        <f t="shared" si="6"/>
        <v>0</v>
      </c>
      <c r="I13" s="17">
        <f t="shared" si="1"/>
        <v>0</v>
      </c>
      <c r="J13" s="13"/>
      <c r="K13" s="13"/>
      <c r="L13" s="17">
        <f t="shared" si="7"/>
        <v>0</v>
      </c>
      <c r="M13" s="17">
        <f t="shared" si="8"/>
        <v>0</v>
      </c>
      <c r="R13" t="s">
        <v>17</v>
      </c>
    </row>
    <row r="14" spans="1:18" x14ac:dyDescent="0.25">
      <c r="A14" s="31"/>
      <c r="B14" s="17">
        <f t="shared" si="2"/>
        <v>0</v>
      </c>
      <c r="C14" s="17">
        <f t="shared" si="3"/>
        <v>0</v>
      </c>
      <c r="D14" s="17">
        <f t="shared" si="4"/>
        <v>0</v>
      </c>
      <c r="E14" s="17">
        <f t="shared" si="5"/>
        <v>0</v>
      </c>
      <c r="F14" s="17">
        <f t="shared" si="0"/>
        <v>0</v>
      </c>
      <c r="G14" s="31"/>
      <c r="H14" s="17">
        <f t="shared" si="6"/>
        <v>0</v>
      </c>
      <c r="I14" s="17">
        <f t="shared" si="1"/>
        <v>0</v>
      </c>
      <c r="J14" s="13"/>
      <c r="K14" s="13"/>
      <c r="L14" s="17">
        <f t="shared" si="7"/>
        <v>0</v>
      </c>
      <c r="M14" s="17">
        <f t="shared" si="8"/>
        <v>0</v>
      </c>
    </row>
    <row r="15" spans="1:18" x14ac:dyDescent="0.25">
      <c r="A15" s="31"/>
      <c r="B15" s="17">
        <f t="shared" si="2"/>
        <v>0</v>
      </c>
      <c r="C15" s="17">
        <f t="shared" si="3"/>
        <v>0</v>
      </c>
      <c r="D15" s="17">
        <f t="shared" si="4"/>
        <v>0</v>
      </c>
      <c r="E15" s="17">
        <f t="shared" si="5"/>
        <v>0</v>
      </c>
      <c r="F15" s="17">
        <f t="shared" si="0"/>
        <v>0</v>
      </c>
      <c r="G15" s="31"/>
      <c r="H15" s="17">
        <f t="shared" si="6"/>
        <v>0</v>
      </c>
      <c r="I15" s="17">
        <f t="shared" si="1"/>
        <v>0</v>
      </c>
      <c r="J15" s="13"/>
      <c r="K15" s="13"/>
      <c r="L15" s="17">
        <f t="shared" si="7"/>
        <v>0</v>
      </c>
      <c r="M15" s="17">
        <f t="shared" si="8"/>
        <v>0</v>
      </c>
    </row>
    <row r="16" spans="1:18" x14ac:dyDescent="0.25">
      <c r="A16" s="18" t="s">
        <v>9</v>
      </c>
      <c r="B16" s="18">
        <f t="shared" ref="B16:D16" si="9">SUM(B5:B15)</f>
        <v>0</v>
      </c>
      <c r="C16" s="118">
        <f t="shared" si="9"/>
        <v>0</v>
      </c>
      <c r="D16" s="22">
        <f t="shared" si="9"/>
        <v>0</v>
      </c>
      <c r="E16" s="22">
        <f t="shared" ref="E16:M16" si="10">SUM(E5:E15)</f>
        <v>0</v>
      </c>
      <c r="F16" s="119">
        <f t="shared" si="10"/>
        <v>0</v>
      </c>
      <c r="G16" s="18">
        <f t="shared" si="10"/>
        <v>0</v>
      </c>
      <c r="H16" s="18">
        <f t="shared" si="10"/>
        <v>0</v>
      </c>
      <c r="I16" s="18">
        <f t="shared" si="10"/>
        <v>0</v>
      </c>
      <c r="J16" s="18"/>
      <c r="K16" s="18"/>
      <c r="L16" s="18">
        <f t="shared" si="10"/>
        <v>0</v>
      </c>
      <c r="M16" s="18">
        <f t="shared" si="10"/>
        <v>0</v>
      </c>
    </row>
    <row r="17" spans="1:17" x14ac:dyDescent="0.25">
      <c r="H17" t="s">
        <v>17</v>
      </c>
    </row>
    <row r="18" spans="1:17" x14ac:dyDescent="0.25">
      <c r="E18" t="s">
        <v>19</v>
      </c>
    </row>
    <row r="19" spans="1:17" x14ac:dyDescent="0.25">
      <c r="A19" s="29"/>
      <c r="B19" s="29"/>
      <c r="C19" s="2"/>
      <c r="D19" s="29"/>
      <c r="E19" s="30"/>
      <c r="F19" s="29"/>
      <c r="G19" s="29"/>
      <c r="H19" s="30"/>
      <c r="I19" s="30"/>
      <c r="J19" s="30"/>
      <c r="K19" s="30"/>
      <c r="L19" s="30"/>
    </row>
    <row r="20" spans="1:17" ht="60" x14ac:dyDescent="0.25">
      <c r="A20" s="16" t="s">
        <v>13</v>
      </c>
      <c r="B20" s="16" t="s">
        <v>31</v>
      </c>
      <c r="C20" s="115" t="s">
        <v>98</v>
      </c>
      <c r="D20" s="116" t="s">
        <v>99</v>
      </c>
      <c r="E20" s="60" t="s">
        <v>58</v>
      </c>
      <c r="F20" s="16" t="s">
        <v>3</v>
      </c>
      <c r="G20" s="16" t="s">
        <v>26</v>
      </c>
      <c r="H20" s="16" t="s">
        <v>8</v>
      </c>
      <c r="I20" s="16" t="s">
        <v>28</v>
      </c>
      <c r="J20" s="43" t="s">
        <v>111</v>
      </c>
      <c r="K20" s="43" t="s">
        <v>112</v>
      </c>
      <c r="L20" s="16" t="s">
        <v>5</v>
      </c>
      <c r="M20" s="16" t="s">
        <v>9</v>
      </c>
      <c r="Q20" t="s">
        <v>17</v>
      </c>
    </row>
    <row r="21" spans="1:17" x14ac:dyDescent="0.25">
      <c r="A21" s="31"/>
      <c r="B21" s="17">
        <f>IF(A21=0,0,IF(A21&lt;=300000,500,IF(A21&lt;=1000000,700,IF(A21&lt;=3000000,1200,IF(A21&lt;=5000000,1800,2000)))))</f>
        <v>0</v>
      </c>
      <c r="C21" s="47">
        <f>IF(A21&gt;0,100,0)</f>
        <v>0</v>
      </c>
      <c r="D21" s="17">
        <f>IF(A21=0,0,IF(J21&gt;0,J21*16,IF(K21&gt;0,K21*24,IF(AND(A21&gt;0,J21=0,K21=0),160,""))))</f>
        <v>0</v>
      </c>
      <c r="E21" s="50">
        <f>B21+C21+D21</f>
        <v>0</v>
      </c>
      <c r="F21" s="17">
        <f t="shared" ref="F21:F31" si="11">IF(A21&gt;0,100,0)</f>
        <v>0</v>
      </c>
      <c r="G21" s="31"/>
      <c r="H21" s="17">
        <f>F21-G21</f>
        <v>0</v>
      </c>
      <c r="I21" s="17">
        <f t="shared" ref="I21:I31" si="12">IF(A21&gt;0,300,0)</f>
        <v>0</v>
      </c>
      <c r="J21" s="13"/>
      <c r="K21" s="13"/>
      <c r="L21" s="17">
        <f>IF(A21=0,0,IF(J21&gt;0,J21*24,IF(K21&gt;0,K21*36,IF(AND(A21&gt;0,J21=0,K21=0),240,""))))</f>
        <v>0</v>
      </c>
      <c r="M21" s="17">
        <f>E21+F21+I21+L21</f>
        <v>0</v>
      </c>
    </row>
    <row r="22" spans="1:17" x14ac:dyDescent="0.25">
      <c r="A22" s="31"/>
      <c r="B22" s="17">
        <f t="shared" ref="B22:B31" si="13">IF(A22=0,0,IF(A22&lt;=300000,500,IF(A22&lt;=1000000,700,IF(A22&lt;=3000000,1200,IF(A22&lt;=5000000,1800,2000)))))</f>
        <v>0</v>
      </c>
      <c r="C22" s="47">
        <f t="shared" ref="C22:C31" si="14">IF(A22&gt;0,100,0)</f>
        <v>0</v>
      </c>
      <c r="D22" s="17">
        <f t="shared" ref="D22:D31" si="15">IF(A22=0,0,IF(J22&gt;0,J22*16,IF(K22&gt;0,K22*24,IF(AND(A22&gt;0,J22=0,K22=0),160,""))))</f>
        <v>0</v>
      </c>
      <c r="E22" s="50">
        <f t="shared" ref="E22:E31" si="16">B22+C22+D22</f>
        <v>0</v>
      </c>
      <c r="F22" s="17">
        <f t="shared" si="11"/>
        <v>0</v>
      </c>
      <c r="G22" s="31"/>
      <c r="H22" s="17">
        <f t="shared" ref="H22:H31" si="17">F22-G22</f>
        <v>0</v>
      </c>
      <c r="I22" s="17">
        <f t="shared" si="12"/>
        <v>0</v>
      </c>
      <c r="J22" s="13"/>
      <c r="K22" s="13"/>
      <c r="L22" s="17">
        <f t="shared" ref="L22:L31" si="18">IF(A22=0,0,IF(J22&gt;0,J22*24,IF(K22&gt;0,K22*36,IF(AND(A22&gt;0,J22=0,K22=0),240,""))))</f>
        <v>0</v>
      </c>
      <c r="M22" s="17">
        <f t="shared" ref="M22:M31" si="19">E22+F22+I22+L22</f>
        <v>0</v>
      </c>
    </row>
    <row r="23" spans="1:17" x14ac:dyDescent="0.25">
      <c r="A23" s="31"/>
      <c r="B23" s="17">
        <f t="shared" si="13"/>
        <v>0</v>
      </c>
      <c r="C23" s="47">
        <f t="shared" si="14"/>
        <v>0</v>
      </c>
      <c r="D23" s="17">
        <f t="shared" si="15"/>
        <v>0</v>
      </c>
      <c r="E23" s="50">
        <f t="shared" si="16"/>
        <v>0</v>
      </c>
      <c r="F23" s="17">
        <f t="shared" si="11"/>
        <v>0</v>
      </c>
      <c r="G23" s="31"/>
      <c r="H23" s="17">
        <f t="shared" si="17"/>
        <v>0</v>
      </c>
      <c r="I23" s="17">
        <f t="shared" si="12"/>
        <v>0</v>
      </c>
      <c r="J23" s="13"/>
      <c r="K23" s="13"/>
      <c r="L23" s="17">
        <f t="shared" si="18"/>
        <v>0</v>
      </c>
      <c r="M23" s="17">
        <f t="shared" si="19"/>
        <v>0</v>
      </c>
    </row>
    <row r="24" spans="1:17" x14ac:dyDescent="0.25">
      <c r="A24" s="31"/>
      <c r="B24" s="17">
        <f t="shared" si="13"/>
        <v>0</v>
      </c>
      <c r="C24" s="47">
        <f t="shared" si="14"/>
        <v>0</v>
      </c>
      <c r="D24" s="17">
        <f t="shared" si="15"/>
        <v>0</v>
      </c>
      <c r="E24" s="50">
        <f t="shared" si="16"/>
        <v>0</v>
      </c>
      <c r="F24" s="17">
        <f t="shared" si="11"/>
        <v>0</v>
      </c>
      <c r="G24" s="31"/>
      <c r="H24" s="17">
        <f t="shared" si="17"/>
        <v>0</v>
      </c>
      <c r="I24" s="17">
        <f t="shared" si="12"/>
        <v>0</v>
      </c>
      <c r="J24" s="13"/>
      <c r="K24" s="13"/>
      <c r="L24" s="17">
        <f t="shared" si="18"/>
        <v>0</v>
      </c>
      <c r="M24" s="17">
        <f t="shared" si="19"/>
        <v>0</v>
      </c>
    </row>
    <row r="25" spans="1:17" x14ac:dyDescent="0.25">
      <c r="A25" s="31"/>
      <c r="B25" s="17">
        <f t="shared" si="13"/>
        <v>0</v>
      </c>
      <c r="C25" s="47">
        <f t="shared" si="14"/>
        <v>0</v>
      </c>
      <c r="D25" s="17">
        <f t="shared" si="15"/>
        <v>0</v>
      </c>
      <c r="E25" s="50">
        <f t="shared" si="16"/>
        <v>0</v>
      </c>
      <c r="F25" s="17">
        <f t="shared" si="11"/>
        <v>0</v>
      </c>
      <c r="G25" s="31"/>
      <c r="H25" s="17">
        <f t="shared" si="17"/>
        <v>0</v>
      </c>
      <c r="I25" s="17">
        <f t="shared" si="12"/>
        <v>0</v>
      </c>
      <c r="J25" s="13"/>
      <c r="K25" s="13"/>
      <c r="L25" s="17">
        <f t="shared" si="18"/>
        <v>0</v>
      </c>
      <c r="M25" s="17">
        <f t="shared" si="19"/>
        <v>0</v>
      </c>
    </row>
    <row r="26" spans="1:17" x14ac:dyDescent="0.25">
      <c r="A26" s="31"/>
      <c r="B26" s="17">
        <f t="shared" si="13"/>
        <v>0</v>
      </c>
      <c r="C26" s="47">
        <f t="shared" si="14"/>
        <v>0</v>
      </c>
      <c r="D26" s="17">
        <f t="shared" si="15"/>
        <v>0</v>
      </c>
      <c r="E26" s="50">
        <f t="shared" si="16"/>
        <v>0</v>
      </c>
      <c r="F26" s="17">
        <f t="shared" si="11"/>
        <v>0</v>
      </c>
      <c r="G26" s="31"/>
      <c r="H26" s="17">
        <f t="shared" si="17"/>
        <v>0</v>
      </c>
      <c r="I26" s="17">
        <f t="shared" si="12"/>
        <v>0</v>
      </c>
      <c r="J26" s="13"/>
      <c r="K26" s="13"/>
      <c r="L26" s="17">
        <f t="shared" si="18"/>
        <v>0</v>
      </c>
      <c r="M26" s="17">
        <f t="shared" si="19"/>
        <v>0</v>
      </c>
    </row>
    <row r="27" spans="1:17" x14ac:dyDescent="0.25">
      <c r="A27" s="31"/>
      <c r="B27" s="17">
        <f t="shared" si="13"/>
        <v>0</v>
      </c>
      <c r="C27" s="47">
        <f t="shared" si="14"/>
        <v>0</v>
      </c>
      <c r="D27" s="17">
        <f t="shared" si="15"/>
        <v>0</v>
      </c>
      <c r="E27" s="50">
        <f t="shared" si="16"/>
        <v>0</v>
      </c>
      <c r="F27" s="17">
        <f t="shared" si="11"/>
        <v>0</v>
      </c>
      <c r="G27" s="31"/>
      <c r="H27" s="17">
        <f t="shared" si="17"/>
        <v>0</v>
      </c>
      <c r="I27" s="17">
        <f t="shared" si="12"/>
        <v>0</v>
      </c>
      <c r="J27" s="13"/>
      <c r="K27" s="13"/>
      <c r="L27" s="17">
        <f t="shared" si="18"/>
        <v>0</v>
      </c>
      <c r="M27" s="17">
        <f t="shared" si="19"/>
        <v>0</v>
      </c>
    </row>
    <row r="28" spans="1:17" x14ac:dyDescent="0.25">
      <c r="A28" s="31"/>
      <c r="B28" s="17">
        <f t="shared" si="13"/>
        <v>0</v>
      </c>
      <c r="C28" s="47">
        <f t="shared" si="14"/>
        <v>0</v>
      </c>
      <c r="D28" s="17">
        <f t="shared" si="15"/>
        <v>0</v>
      </c>
      <c r="E28" s="50">
        <f t="shared" si="16"/>
        <v>0</v>
      </c>
      <c r="F28" s="17">
        <f t="shared" si="11"/>
        <v>0</v>
      </c>
      <c r="G28" s="31"/>
      <c r="H28" s="17">
        <f t="shared" si="17"/>
        <v>0</v>
      </c>
      <c r="I28" s="17">
        <f t="shared" si="12"/>
        <v>0</v>
      </c>
      <c r="J28" s="13"/>
      <c r="K28" s="13"/>
      <c r="L28" s="17">
        <f t="shared" si="18"/>
        <v>0</v>
      </c>
      <c r="M28" s="17">
        <f t="shared" si="19"/>
        <v>0</v>
      </c>
    </row>
    <row r="29" spans="1:17" x14ac:dyDescent="0.25">
      <c r="A29" s="31"/>
      <c r="B29" s="17">
        <f t="shared" si="13"/>
        <v>0</v>
      </c>
      <c r="C29" s="47">
        <f t="shared" si="14"/>
        <v>0</v>
      </c>
      <c r="D29" s="17">
        <f t="shared" si="15"/>
        <v>0</v>
      </c>
      <c r="E29" s="50">
        <f t="shared" si="16"/>
        <v>0</v>
      </c>
      <c r="F29" s="17">
        <f t="shared" si="11"/>
        <v>0</v>
      </c>
      <c r="G29" s="31"/>
      <c r="H29" s="17">
        <f t="shared" si="17"/>
        <v>0</v>
      </c>
      <c r="I29" s="17">
        <f t="shared" si="12"/>
        <v>0</v>
      </c>
      <c r="J29" s="13"/>
      <c r="K29" s="13"/>
      <c r="L29" s="17">
        <f t="shared" si="18"/>
        <v>0</v>
      </c>
      <c r="M29" s="17">
        <f t="shared" si="19"/>
        <v>0</v>
      </c>
    </row>
    <row r="30" spans="1:17" x14ac:dyDescent="0.25">
      <c r="A30" s="31"/>
      <c r="B30" s="17">
        <f t="shared" si="13"/>
        <v>0</v>
      </c>
      <c r="C30" s="47">
        <f t="shared" si="14"/>
        <v>0</v>
      </c>
      <c r="D30" s="17">
        <f t="shared" si="15"/>
        <v>0</v>
      </c>
      <c r="E30" s="50">
        <f t="shared" si="16"/>
        <v>0</v>
      </c>
      <c r="F30" s="17">
        <f t="shared" si="11"/>
        <v>0</v>
      </c>
      <c r="G30" s="31"/>
      <c r="H30" s="17">
        <f t="shared" si="17"/>
        <v>0</v>
      </c>
      <c r="I30" s="17">
        <f t="shared" si="12"/>
        <v>0</v>
      </c>
      <c r="J30" s="13"/>
      <c r="K30" s="13"/>
      <c r="L30" s="17">
        <f t="shared" si="18"/>
        <v>0</v>
      </c>
      <c r="M30" s="17">
        <f t="shared" si="19"/>
        <v>0</v>
      </c>
    </row>
    <row r="31" spans="1:17" x14ac:dyDescent="0.25">
      <c r="A31" s="31"/>
      <c r="B31" s="17">
        <f t="shared" si="13"/>
        <v>0</v>
      </c>
      <c r="C31" s="47">
        <f t="shared" si="14"/>
        <v>0</v>
      </c>
      <c r="D31" s="17">
        <f t="shared" si="15"/>
        <v>0</v>
      </c>
      <c r="E31" s="50">
        <f t="shared" si="16"/>
        <v>0</v>
      </c>
      <c r="F31" s="17">
        <f t="shared" si="11"/>
        <v>0</v>
      </c>
      <c r="G31" s="31"/>
      <c r="H31" s="17">
        <f t="shared" si="17"/>
        <v>0</v>
      </c>
      <c r="I31" s="17">
        <f t="shared" si="12"/>
        <v>0</v>
      </c>
      <c r="J31" s="13"/>
      <c r="K31" s="13"/>
      <c r="L31" s="17">
        <f t="shared" si="18"/>
        <v>0</v>
      </c>
      <c r="M31" s="17">
        <f t="shared" si="19"/>
        <v>0</v>
      </c>
    </row>
    <row r="32" spans="1:17" x14ac:dyDescent="0.25">
      <c r="A32" s="18" t="s">
        <v>9</v>
      </c>
      <c r="B32" s="42">
        <f t="shared" ref="B32:M32" si="20">SUM(B21:B31)</f>
        <v>0</v>
      </c>
      <c r="C32" s="42">
        <f t="shared" si="20"/>
        <v>0</v>
      </c>
      <c r="D32" s="42">
        <f t="shared" si="20"/>
        <v>0</v>
      </c>
      <c r="E32" s="42">
        <f t="shared" si="20"/>
        <v>0</v>
      </c>
      <c r="F32" s="42">
        <f t="shared" si="20"/>
        <v>0</v>
      </c>
      <c r="G32" s="42">
        <f t="shared" si="20"/>
        <v>0</v>
      </c>
      <c r="H32" s="42">
        <f t="shared" si="20"/>
        <v>0</v>
      </c>
      <c r="I32" s="42">
        <f t="shared" si="20"/>
        <v>0</v>
      </c>
      <c r="J32" s="133"/>
      <c r="K32" s="133"/>
      <c r="L32" s="42">
        <f t="shared" si="20"/>
        <v>0</v>
      </c>
      <c r="M32" s="42">
        <f t="shared" si="20"/>
        <v>0</v>
      </c>
    </row>
    <row r="36" spans="4:7" x14ac:dyDescent="0.25">
      <c r="D36" t="s">
        <v>17</v>
      </c>
    </row>
    <row r="39" spans="4:7" x14ac:dyDescent="0.25">
      <c r="G39" t="s">
        <v>17</v>
      </c>
    </row>
    <row r="114" spans="1:7" ht="15.75" x14ac:dyDescent="0.25">
      <c r="A114" s="2"/>
      <c r="B114" s="2"/>
      <c r="D114" s="4" t="s">
        <v>18</v>
      </c>
      <c r="E114" s="2"/>
      <c r="F114" s="2"/>
      <c r="G114" s="2"/>
    </row>
    <row r="115" spans="1:7" ht="63" x14ac:dyDescent="0.25">
      <c r="A115" s="9" t="s">
        <v>13</v>
      </c>
      <c r="B115" s="9" t="s">
        <v>0</v>
      </c>
      <c r="C115" s="9" t="s">
        <v>3</v>
      </c>
      <c r="D115" s="9" t="s">
        <v>7</v>
      </c>
      <c r="E115" s="9" t="s">
        <v>8</v>
      </c>
      <c r="F115" s="9" t="s">
        <v>5</v>
      </c>
      <c r="G115" s="9" t="s">
        <v>9</v>
      </c>
    </row>
    <row r="116" spans="1:7" x14ac:dyDescent="0.25">
      <c r="A116" s="10">
        <v>2000000</v>
      </c>
      <c r="B116" s="10"/>
      <c r="C116" s="10">
        <f>300+300</f>
        <v>600</v>
      </c>
      <c r="D116" s="10">
        <v>600</v>
      </c>
      <c r="E116" s="10">
        <f>C116-D116</f>
        <v>0</v>
      </c>
      <c r="F116" s="10">
        <v>240</v>
      </c>
      <c r="G116" s="10">
        <f t="shared" ref="G116:G121" si="21">B116+E116+F116</f>
        <v>240</v>
      </c>
    </row>
    <row r="117" spans="1:7" x14ac:dyDescent="0.25">
      <c r="A117" s="10">
        <v>30000000</v>
      </c>
      <c r="B117" s="10">
        <f>IF(A117&lt;=500000,500,IF(A117&lt;=5000000,1000,2000))+260</f>
        <v>2260</v>
      </c>
      <c r="C117" s="10">
        <f>300+300</f>
        <v>600</v>
      </c>
      <c r="D117" s="10"/>
      <c r="E117" s="10">
        <f>C117-D117</f>
        <v>600</v>
      </c>
      <c r="F117" s="10">
        <v>240</v>
      </c>
      <c r="G117" s="10">
        <f t="shared" si="21"/>
        <v>3100</v>
      </c>
    </row>
    <row r="118" spans="1:7" x14ac:dyDescent="0.25">
      <c r="A118" s="10">
        <v>30000000</v>
      </c>
      <c r="B118" s="10">
        <f>IF(A118&lt;=500000,500,IF(A118&lt;=5000000,1000,2000))+260</f>
        <v>2260</v>
      </c>
      <c r="C118" s="10">
        <f>300+300</f>
        <v>600</v>
      </c>
      <c r="D118" s="10"/>
      <c r="E118" s="10">
        <f>C118-D118</f>
        <v>600</v>
      </c>
      <c r="F118" s="10">
        <v>240</v>
      </c>
      <c r="G118" s="10">
        <f t="shared" si="21"/>
        <v>3100</v>
      </c>
    </row>
    <row r="119" spans="1:7" x14ac:dyDescent="0.25">
      <c r="A119" s="10"/>
      <c r="B119" s="10">
        <f>IF(A119&lt;=500000,500,IF(A119&lt;=5000000,1000,2000))+260</f>
        <v>760</v>
      </c>
      <c r="C119" s="10">
        <f>300+300</f>
        <v>600</v>
      </c>
      <c r="D119" s="10"/>
      <c r="E119" s="10">
        <f>C119-D119</f>
        <v>600</v>
      </c>
      <c r="F119" s="10">
        <v>240</v>
      </c>
      <c r="G119" s="10">
        <f t="shared" si="21"/>
        <v>1600</v>
      </c>
    </row>
    <row r="120" spans="1:7" x14ac:dyDescent="0.25">
      <c r="A120" s="11"/>
      <c r="B120" s="10">
        <f>IF(A120&lt;=500000,500,IF(A120&lt;=5000000,1000,2000))+260</f>
        <v>760</v>
      </c>
      <c r="C120" s="10">
        <f>300+300</f>
        <v>600</v>
      </c>
      <c r="D120" s="11"/>
      <c r="E120" s="10">
        <f>C120-D120</f>
        <v>600</v>
      </c>
      <c r="F120" s="10">
        <v>240</v>
      </c>
      <c r="G120" s="10">
        <f t="shared" si="21"/>
        <v>1600</v>
      </c>
    </row>
    <row r="121" spans="1:7" x14ac:dyDescent="0.25">
      <c r="A121" s="12" t="s">
        <v>9</v>
      </c>
      <c r="B121" s="12">
        <f>SUM(B116:B120)</f>
        <v>6040</v>
      </c>
      <c r="C121" s="12">
        <f>SUM(C116:C120)</f>
        <v>3000</v>
      </c>
      <c r="D121" s="12">
        <f>SUM(D116:D120)</f>
        <v>600</v>
      </c>
      <c r="E121" s="12">
        <f>SUM(E116:E120)</f>
        <v>2400</v>
      </c>
      <c r="F121" s="12">
        <f>SUM(F116:F120)</f>
        <v>1200</v>
      </c>
      <c r="G121" s="12">
        <f t="shared" si="21"/>
        <v>9640</v>
      </c>
    </row>
    <row r="123" spans="1:7" ht="15.75" x14ac:dyDescent="0.25">
      <c r="D123" s="4" t="s">
        <v>19</v>
      </c>
    </row>
    <row r="124" spans="1:7" x14ac:dyDescent="0.25">
      <c r="A124" s="2"/>
      <c r="B124" s="2"/>
      <c r="E124" s="2"/>
      <c r="F124" s="2"/>
      <c r="G124" s="2"/>
    </row>
    <row r="125" spans="1:7" ht="63" x14ac:dyDescent="0.25">
      <c r="A125" s="9" t="s">
        <v>13</v>
      </c>
      <c r="B125" s="9" t="s">
        <v>0</v>
      </c>
      <c r="C125" s="9" t="s">
        <v>3</v>
      </c>
      <c r="D125" s="9" t="s">
        <v>7</v>
      </c>
      <c r="E125" s="9" t="s">
        <v>8</v>
      </c>
      <c r="F125" s="9" t="s">
        <v>5</v>
      </c>
      <c r="G125" s="9" t="s">
        <v>9</v>
      </c>
    </row>
    <row r="126" spans="1:7" x14ac:dyDescent="0.25">
      <c r="A126" s="10">
        <v>400000</v>
      </c>
      <c r="B126" s="10"/>
      <c r="C126" s="10">
        <f>100+300</f>
        <v>400</v>
      </c>
      <c r="D126" s="10">
        <v>50</v>
      </c>
      <c r="E126" s="10">
        <f>C126-D126</f>
        <v>350</v>
      </c>
      <c r="F126" s="10">
        <v>240</v>
      </c>
      <c r="G126" s="10">
        <f t="shared" ref="G126:G131" si="22">B126+E126+F126</f>
        <v>590</v>
      </c>
    </row>
    <row r="127" spans="1:7" x14ac:dyDescent="0.25">
      <c r="A127" s="10">
        <v>30000000</v>
      </c>
      <c r="B127" s="10">
        <f>IF(A127&lt;=300000,500,IF(A127&lt;=1000000,700,IF(A127&lt;=3000000,1200,IF(A127&lt;=5000000,1800,2000))))+260</f>
        <v>2260</v>
      </c>
      <c r="C127" s="10">
        <f>100+300</f>
        <v>400</v>
      </c>
      <c r="D127" s="10"/>
      <c r="E127" s="10">
        <f>C127-D127</f>
        <v>400</v>
      </c>
      <c r="F127" s="10">
        <v>240</v>
      </c>
      <c r="G127" s="10">
        <f t="shared" si="22"/>
        <v>2900</v>
      </c>
    </row>
    <row r="128" spans="1:7" x14ac:dyDescent="0.25">
      <c r="A128" s="10">
        <v>30000000</v>
      </c>
      <c r="B128" s="10">
        <f>IF(A128&lt;=300000,500,IF(A128&lt;=1000000,700,IF(A128&lt;=3000000,1200,IF(A128&lt;=5000000,1800,2000))))+260</f>
        <v>2260</v>
      </c>
      <c r="C128" s="10">
        <f>100+300</f>
        <v>400</v>
      </c>
      <c r="D128" s="10"/>
      <c r="E128" s="10">
        <f>C128-D128</f>
        <v>400</v>
      </c>
      <c r="F128" s="10">
        <v>240</v>
      </c>
      <c r="G128" s="10">
        <f t="shared" si="22"/>
        <v>2900</v>
      </c>
    </row>
    <row r="129" spans="1:7" x14ac:dyDescent="0.25">
      <c r="A129" s="10"/>
      <c r="B129" s="10">
        <f>IF(A129&lt;=300000,500,IF(A129&lt;=1000000,700,IF(A129&lt;=3000000,1200,IF(A129&lt;=5000000,1800,2000))))+260</f>
        <v>760</v>
      </c>
      <c r="C129" s="10">
        <f>100+300</f>
        <v>400</v>
      </c>
      <c r="D129" s="10"/>
      <c r="E129" s="10">
        <f>C129-D129</f>
        <v>400</v>
      </c>
      <c r="F129" s="10">
        <v>240</v>
      </c>
      <c r="G129" s="10">
        <f t="shared" si="22"/>
        <v>1400</v>
      </c>
    </row>
    <row r="130" spans="1:7" x14ac:dyDescent="0.25">
      <c r="A130" s="11"/>
      <c r="B130" s="10">
        <f>IF(A130&lt;=300000,500,IF(A130&lt;=1000000,700,IF(A130&lt;=3000000,1200,IF(A130&lt;=5000000,1800,2000))))+260</f>
        <v>760</v>
      </c>
      <c r="C130" s="10">
        <f>100+300</f>
        <v>400</v>
      </c>
      <c r="D130" s="11"/>
      <c r="E130" s="10">
        <f>C130-D130</f>
        <v>400</v>
      </c>
      <c r="F130" s="10">
        <v>240</v>
      </c>
      <c r="G130" s="10">
        <f t="shared" si="22"/>
        <v>1400</v>
      </c>
    </row>
    <row r="131" spans="1:7" x14ac:dyDescent="0.25">
      <c r="A131" s="12" t="s">
        <v>9</v>
      </c>
      <c r="B131" s="12">
        <f>SUM(B126:B130)</f>
        <v>6040</v>
      </c>
      <c r="C131" s="12">
        <f>SUM(C126:C130)</f>
        <v>2000</v>
      </c>
      <c r="D131" s="12">
        <f>SUM(D126:D130)</f>
        <v>50</v>
      </c>
      <c r="E131" s="12">
        <f>SUM(E126:E130)</f>
        <v>1950</v>
      </c>
      <c r="F131" s="12">
        <f>SUM(F126:F130)</f>
        <v>1200</v>
      </c>
      <c r="G131" s="12">
        <f t="shared" si="22"/>
        <v>9190</v>
      </c>
    </row>
  </sheetData>
  <sheetProtection password="ECC9" sheet="1" objects="1" scenarios="1"/>
  <protectedRanges>
    <protectedRange sqref="J5:K15 J21:K31" name="Range2"/>
    <protectedRange sqref="Q23 A5:A15 G5:G15 A21:A31 G21:G31" name="Range1"/>
  </protectedRanges>
  <customSheetViews>
    <customSheetView guid="{48C6D699-AA41-40C0-BE99-DA01C8754657}" scale="90" topLeftCell="A10">
      <selection activeCell="E21" sqref="E21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2"/>
  <sheetViews>
    <sheetView zoomScale="90" zoomScaleNormal="90" workbookViewId="0">
      <selection activeCell="V48" sqref="V48"/>
    </sheetView>
  </sheetViews>
  <sheetFormatPr defaultRowHeight="15" x14ac:dyDescent="0.25"/>
  <cols>
    <col min="1" max="1" width="14.42578125" customWidth="1"/>
    <col min="2" max="2" width="8.140625" customWidth="1"/>
    <col min="3" max="3" width="6.85546875" customWidth="1"/>
    <col min="4" max="4" width="7" customWidth="1"/>
    <col min="5" max="5" width="8.85546875" style="2" customWidth="1"/>
    <col min="6" max="6" width="9.28515625" customWidth="1"/>
    <col min="7" max="7" width="8.7109375" customWidth="1"/>
    <col min="8" max="8" width="9.7109375" customWidth="1"/>
    <col min="9" max="9" width="9" customWidth="1"/>
    <col min="10" max="10" width="8.7109375" customWidth="1"/>
    <col min="11" max="11" width="8" customWidth="1"/>
    <col min="12" max="14" width="6.85546875" customWidth="1"/>
  </cols>
  <sheetData>
    <row r="2" spans="1:17" ht="15.75" x14ac:dyDescent="0.3">
      <c r="D2" s="5"/>
    </row>
    <row r="3" spans="1:17" x14ac:dyDescent="0.25">
      <c r="A3" t="s">
        <v>102</v>
      </c>
    </row>
    <row r="4" spans="1:17" ht="15.75" x14ac:dyDescent="0.25">
      <c r="A4" s="113" t="s">
        <v>52</v>
      </c>
      <c r="B4" s="15"/>
      <c r="C4" s="32"/>
      <c r="D4" s="15"/>
      <c r="E4" s="15"/>
      <c r="F4" s="15"/>
      <c r="G4" s="15"/>
      <c r="H4" s="15"/>
      <c r="I4" s="15"/>
      <c r="K4" s="7"/>
    </row>
    <row r="5" spans="1:17" ht="15.75" x14ac:dyDescent="0.3">
      <c r="A5" s="24"/>
      <c r="B5" s="24"/>
      <c r="C5" s="24"/>
      <c r="D5" s="24"/>
      <c r="E5" s="24"/>
      <c r="F5" s="3" t="s">
        <v>20</v>
      </c>
      <c r="G5" s="24"/>
      <c r="H5" s="24"/>
      <c r="I5" s="24"/>
    </row>
    <row r="6" spans="1:17" ht="15.75" x14ac:dyDescent="0.3">
      <c r="I6" s="2"/>
      <c r="O6" s="3"/>
    </row>
    <row r="7" spans="1:17" ht="75" x14ac:dyDescent="0.25">
      <c r="A7" s="20" t="s">
        <v>14</v>
      </c>
      <c r="B7" s="19" t="s">
        <v>31</v>
      </c>
      <c r="C7" s="43" t="s">
        <v>98</v>
      </c>
      <c r="D7" s="116" t="s">
        <v>99</v>
      </c>
      <c r="E7" s="97" t="s">
        <v>57</v>
      </c>
      <c r="F7" s="19" t="s">
        <v>58</v>
      </c>
      <c r="G7" s="49" t="s">
        <v>1</v>
      </c>
      <c r="H7" s="16" t="s">
        <v>2</v>
      </c>
      <c r="I7" s="16" t="s">
        <v>3</v>
      </c>
      <c r="J7" s="20" t="s">
        <v>26</v>
      </c>
      <c r="K7" s="19" t="s">
        <v>8</v>
      </c>
      <c r="L7" s="19" t="s">
        <v>28</v>
      </c>
      <c r="M7" s="43" t="s">
        <v>111</v>
      </c>
      <c r="N7" s="43" t="s">
        <v>112</v>
      </c>
      <c r="O7" s="16" t="s">
        <v>5</v>
      </c>
      <c r="P7" s="19" t="s">
        <v>30</v>
      </c>
      <c r="Q7" s="19" t="s">
        <v>9</v>
      </c>
    </row>
    <row r="8" spans="1:17" x14ac:dyDescent="0.25">
      <c r="A8" s="13"/>
      <c r="B8" s="17">
        <f>IF(A8&gt;0,IF(A8*0.01&gt;=100,A8*0.01,100),0)</f>
        <v>0</v>
      </c>
      <c r="C8" s="47">
        <f t="shared" ref="C8:C68" si="0">IF(A8&gt;0,100,0)</f>
        <v>0</v>
      </c>
      <c r="D8" s="17">
        <f>IF(A8=0,0,IF(M8&gt;0,M8*16,IF(N8&gt;0,N8*24,IF(AND(A8&gt;0,M8=0,N8=0),160,""))))</f>
        <v>0</v>
      </c>
      <c r="E8" s="98">
        <f>IF(B8&lt;=240,B8+C8+D8,0)</f>
        <v>0</v>
      </c>
      <c r="F8" s="17">
        <f>IF(B8&gt;240,B8+C8+D8,0)</f>
        <v>0</v>
      </c>
      <c r="G8" s="50">
        <f t="shared" ref="G8:G39" si="1">A8*0.01</f>
        <v>0</v>
      </c>
      <c r="H8" s="17">
        <f t="shared" ref="H8:H39" si="2">A8*0.03</f>
        <v>0</v>
      </c>
      <c r="I8" s="17">
        <f t="shared" ref="I8:I39" si="3">IF(A8&gt;0,MAX(MIN(A8*0.01,10000000)),0)</f>
        <v>0</v>
      </c>
      <c r="J8" s="13"/>
      <c r="K8" s="17">
        <f>I8-J8</f>
        <v>0</v>
      </c>
      <c r="L8" s="47">
        <f t="shared" ref="L8:L39" si="4">IF(A8&gt;0,300,0)</f>
        <v>0</v>
      </c>
      <c r="M8" s="39"/>
      <c r="N8" s="39"/>
      <c r="O8" s="50">
        <f>IF(A8=0,0,IF(M8&gt;0,M8*24,IF(N8&gt;0,N8*36,IF(AND(A8&gt;0,M8=0,N8=0),240,""))))</f>
        <v>0</v>
      </c>
      <c r="P8" s="17">
        <f t="shared" ref="P8:P39" si="5">IF(A8&gt;0,20,0)</f>
        <v>0</v>
      </c>
      <c r="Q8" s="17">
        <f>E8+F8+G8+H8+I8+L8+O8+P8</f>
        <v>0</v>
      </c>
    </row>
    <row r="9" spans="1:17" x14ac:dyDescent="0.25">
      <c r="A9" s="13"/>
      <c r="B9" s="17">
        <f t="shared" ref="B9:B68" si="6">IF(A9&gt;0,IF(A9*0.01&gt;=100,A9*0.01,100),0)</f>
        <v>0</v>
      </c>
      <c r="C9" s="47">
        <f t="shared" si="0"/>
        <v>0</v>
      </c>
      <c r="D9" s="17">
        <f t="shared" ref="D9:D68" si="7">IF(A9=0,0,IF(M9&gt;0,M9*16,IF(N9&gt;0,N9*24,IF(AND(A9&gt;0,M9=0,N9=0),160,""))))</f>
        <v>0</v>
      </c>
      <c r="E9" s="98">
        <f t="shared" ref="E9:E68" si="8">IF(B9&lt;=240,B9+C9+D9,0)</f>
        <v>0</v>
      </c>
      <c r="F9" s="17">
        <f t="shared" ref="F9:F68" si="9">IF(B9&gt;240,B9+C9+D9,0)</f>
        <v>0</v>
      </c>
      <c r="G9" s="50">
        <f t="shared" si="1"/>
        <v>0</v>
      </c>
      <c r="H9" s="17">
        <f t="shared" si="2"/>
        <v>0</v>
      </c>
      <c r="I9" s="17">
        <f t="shared" si="3"/>
        <v>0</v>
      </c>
      <c r="J9" s="13"/>
      <c r="K9" s="17">
        <f t="shared" ref="K9:K68" si="10">I9-J9</f>
        <v>0</v>
      </c>
      <c r="L9" s="47">
        <f t="shared" si="4"/>
        <v>0</v>
      </c>
      <c r="M9" s="39"/>
      <c r="N9" s="39"/>
      <c r="O9" s="50">
        <f t="shared" ref="O9:O68" si="11">IF(A9=0,0,IF(M9&gt;0,M9*24,IF(N9&gt;0,N9*36,IF(AND(A9&gt;0,M9=0,N9=0),240,""))))</f>
        <v>0</v>
      </c>
      <c r="P9" s="17">
        <f t="shared" si="5"/>
        <v>0</v>
      </c>
      <c r="Q9" s="17">
        <f t="shared" ref="Q9:Q68" si="12">E9+F9+G9+H9+I9+L9+O9+P9</f>
        <v>0</v>
      </c>
    </row>
    <row r="10" spans="1:17" x14ac:dyDescent="0.25">
      <c r="A10" s="13"/>
      <c r="B10" s="17">
        <f t="shared" si="6"/>
        <v>0</v>
      </c>
      <c r="C10" s="47">
        <f t="shared" si="0"/>
        <v>0</v>
      </c>
      <c r="D10" s="17">
        <f t="shared" si="7"/>
        <v>0</v>
      </c>
      <c r="E10" s="98">
        <f t="shared" si="8"/>
        <v>0</v>
      </c>
      <c r="F10" s="17">
        <f t="shared" si="9"/>
        <v>0</v>
      </c>
      <c r="G10" s="50">
        <f t="shared" si="1"/>
        <v>0</v>
      </c>
      <c r="H10" s="17">
        <f t="shared" si="2"/>
        <v>0</v>
      </c>
      <c r="I10" s="17">
        <f t="shared" si="3"/>
        <v>0</v>
      </c>
      <c r="J10" s="13"/>
      <c r="K10" s="17">
        <f t="shared" si="10"/>
        <v>0</v>
      </c>
      <c r="L10" s="47">
        <f t="shared" si="4"/>
        <v>0</v>
      </c>
      <c r="M10" s="39"/>
      <c r="N10" s="39"/>
      <c r="O10" s="50">
        <f t="shared" si="11"/>
        <v>0</v>
      </c>
      <c r="P10" s="17">
        <f t="shared" si="5"/>
        <v>0</v>
      </c>
      <c r="Q10" s="17">
        <f t="shared" si="12"/>
        <v>0</v>
      </c>
    </row>
    <row r="11" spans="1:17" x14ac:dyDescent="0.25">
      <c r="A11" s="13"/>
      <c r="B11" s="17">
        <f t="shared" si="6"/>
        <v>0</v>
      </c>
      <c r="C11" s="47">
        <f t="shared" si="0"/>
        <v>0</v>
      </c>
      <c r="D11" s="17">
        <f t="shared" si="7"/>
        <v>0</v>
      </c>
      <c r="E11" s="98">
        <f t="shared" si="8"/>
        <v>0</v>
      </c>
      <c r="F11" s="17">
        <f t="shared" si="9"/>
        <v>0</v>
      </c>
      <c r="G11" s="50">
        <f t="shared" si="1"/>
        <v>0</v>
      </c>
      <c r="H11" s="17">
        <f t="shared" si="2"/>
        <v>0</v>
      </c>
      <c r="I11" s="17">
        <f t="shared" si="3"/>
        <v>0</v>
      </c>
      <c r="J11" s="13"/>
      <c r="K11" s="17">
        <f t="shared" si="10"/>
        <v>0</v>
      </c>
      <c r="L11" s="47">
        <f t="shared" si="4"/>
        <v>0</v>
      </c>
      <c r="M11" s="39"/>
      <c r="N11" s="39"/>
      <c r="O11" s="50">
        <f t="shared" si="11"/>
        <v>0</v>
      </c>
      <c r="P11" s="17">
        <f t="shared" si="5"/>
        <v>0</v>
      </c>
      <c r="Q11" s="17">
        <f t="shared" si="12"/>
        <v>0</v>
      </c>
    </row>
    <row r="12" spans="1:17" x14ac:dyDescent="0.25">
      <c r="A12" s="13"/>
      <c r="B12" s="17">
        <f t="shared" si="6"/>
        <v>0</v>
      </c>
      <c r="C12" s="47">
        <f t="shared" si="0"/>
        <v>0</v>
      </c>
      <c r="D12" s="17">
        <f t="shared" si="7"/>
        <v>0</v>
      </c>
      <c r="E12" s="98">
        <f t="shared" si="8"/>
        <v>0</v>
      </c>
      <c r="F12" s="17">
        <f t="shared" si="9"/>
        <v>0</v>
      </c>
      <c r="G12" s="50">
        <f t="shared" si="1"/>
        <v>0</v>
      </c>
      <c r="H12" s="17">
        <f t="shared" si="2"/>
        <v>0</v>
      </c>
      <c r="I12" s="17">
        <f t="shared" si="3"/>
        <v>0</v>
      </c>
      <c r="J12" s="13"/>
      <c r="K12" s="17">
        <f t="shared" si="10"/>
        <v>0</v>
      </c>
      <c r="L12" s="47">
        <f t="shared" si="4"/>
        <v>0</v>
      </c>
      <c r="M12" s="39"/>
      <c r="N12" s="39"/>
      <c r="O12" s="50">
        <f t="shared" si="11"/>
        <v>0</v>
      </c>
      <c r="P12" s="17">
        <f t="shared" si="5"/>
        <v>0</v>
      </c>
      <c r="Q12" s="17">
        <f t="shared" si="12"/>
        <v>0</v>
      </c>
    </row>
    <row r="13" spans="1:17" x14ac:dyDescent="0.25">
      <c r="A13" s="13"/>
      <c r="B13" s="17">
        <f t="shared" si="6"/>
        <v>0</v>
      </c>
      <c r="C13" s="47">
        <f t="shared" si="0"/>
        <v>0</v>
      </c>
      <c r="D13" s="17">
        <f t="shared" si="7"/>
        <v>0</v>
      </c>
      <c r="E13" s="98">
        <f t="shared" si="8"/>
        <v>0</v>
      </c>
      <c r="F13" s="17">
        <f t="shared" si="9"/>
        <v>0</v>
      </c>
      <c r="G13" s="50">
        <f t="shared" si="1"/>
        <v>0</v>
      </c>
      <c r="H13" s="17">
        <f t="shared" si="2"/>
        <v>0</v>
      </c>
      <c r="I13" s="17">
        <f t="shared" si="3"/>
        <v>0</v>
      </c>
      <c r="J13" s="13"/>
      <c r="K13" s="17">
        <f t="shared" si="10"/>
        <v>0</v>
      </c>
      <c r="L13" s="47">
        <f t="shared" si="4"/>
        <v>0</v>
      </c>
      <c r="M13" s="39"/>
      <c r="N13" s="39"/>
      <c r="O13" s="50">
        <f t="shared" si="11"/>
        <v>0</v>
      </c>
      <c r="P13" s="17">
        <f t="shared" si="5"/>
        <v>0</v>
      </c>
      <c r="Q13" s="17">
        <f t="shared" si="12"/>
        <v>0</v>
      </c>
    </row>
    <row r="14" spans="1:17" x14ac:dyDescent="0.25">
      <c r="A14" s="13"/>
      <c r="B14" s="17">
        <f t="shared" si="6"/>
        <v>0</v>
      </c>
      <c r="C14" s="47">
        <f t="shared" si="0"/>
        <v>0</v>
      </c>
      <c r="D14" s="17">
        <f t="shared" si="7"/>
        <v>0</v>
      </c>
      <c r="E14" s="98">
        <f t="shared" si="8"/>
        <v>0</v>
      </c>
      <c r="F14" s="17">
        <f t="shared" si="9"/>
        <v>0</v>
      </c>
      <c r="G14" s="50">
        <f t="shared" si="1"/>
        <v>0</v>
      </c>
      <c r="H14" s="17">
        <f t="shared" si="2"/>
        <v>0</v>
      </c>
      <c r="I14" s="17">
        <f t="shared" si="3"/>
        <v>0</v>
      </c>
      <c r="J14" s="13"/>
      <c r="K14" s="17">
        <f t="shared" si="10"/>
        <v>0</v>
      </c>
      <c r="L14" s="47">
        <f t="shared" si="4"/>
        <v>0</v>
      </c>
      <c r="M14" s="39"/>
      <c r="N14" s="39"/>
      <c r="O14" s="50">
        <f t="shared" si="11"/>
        <v>0</v>
      </c>
      <c r="P14" s="17">
        <f t="shared" si="5"/>
        <v>0</v>
      </c>
      <c r="Q14" s="17">
        <f t="shared" si="12"/>
        <v>0</v>
      </c>
    </row>
    <row r="15" spans="1:17" x14ac:dyDescent="0.25">
      <c r="A15" s="13"/>
      <c r="B15" s="17">
        <f t="shared" si="6"/>
        <v>0</v>
      </c>
      <c r="C15" s="47">
        <f t="shared" si="0"/>
        <v>0</v>
      </c>
      <c r="D15" s="17">
        <f t="shared" si="7"/>
        <v>0</v>
      </c>
      <c r="E15" s="98">
        <f t="shared" si="8"/>
        <v>0</v>
      </c>
      <c r="F15" s="17">
        <f t="shared" si="9"/>
        <v>0</v>
      </c>
      <c r="G15" s="50">
        <f t="shared" si="1"/>
        <v>0</v>
      </c>
      <c r="H15" s="17">
        <f t="shared" si="2"/>
        <v>0</v>
      </c>
      <c r="I15" s="17">
        <f t="shared" si="3"/>
        <v>0</v>
      </c>
      <c r="J15" s="13"/>
      <c r="K15" s="17">
        <f t="shared" si="10"/>
        <v>0</v>
      </c>
      <c r="L15" s="47">
        <f t="shared" si="4"/>
        <v>0</v>
      </c>
      <c r="M15" s="39"/>
      <c r="N15" s="39"/>
      <c r="O15" s="50">
        <f t="shared" si="11"/>
        <v>0</v>
      </c>
      <c r="P15" s="17">
        <f t="shared" si="5"/>
        <v>0</v>
      </c>
      <c r="Q15" s="17">
        <f t="shared" si="12"/>
        <v>0</v>
      </c>
    </row>
    <row r="16" spans="1:17" x14ac:dyDescent="0.25">
      <c r="A16" s="13"/>
      <c r="B16" s="17">
        <f t="shared" si="6"/>
        <v>0</v>
      </c>
      <c r="C16" s="47">
        <f t="shared" si="0"/>
        <v>0</v>
      </c>
      <c r="D16" s="17">
        <f t="shared" si="7"/>
        <v>0</v>
      </c>
      <c r="E16" s="98">
        <f t="shared" si="8"/>
        <v>0</v>
      </c>
      <c r="F16" s="17">
        <f t="shared" si="9"/>
        <v>0</v>
      </c>
      <c r="G16" s="50">
        <f t="shared" si="1"/>
        <v>0</v>
      </c>
      <c r="H16" s="17">
        <f t="shared" si="2"/>
        <v>0</v>
      </c>
      <c r="I16" s="17">
        <f t="shared" si="3"/>
        <v>0</v>
      </c>
      <c r="J16" s="13"/>
      <c r="K16" s="17">
        <f t="shared" si="10"/>
        <v>0</v>
      </c>
      <c r="L16" s="47">
        <f t="shared" si="4"/>
        <v>0</v>
      </c>
      <c r="M16" s="39"/>
      <c r="N16" s="39"/>
      <c r="O16" s="50">
        <f t="shared" si="11"/>
        <v>0</v>
      </c>
      <c r="P16" s="17">
        <f t="shared" si="5"/>
        <v>0</v>
      </c>
      <c r="Q16" s="17">
        <f t="shared" si="12"/>
        <v>0</v>
      </c>
    </row>
    <row r="17" spans="1:17" x14ac:dyDescent="0.25">
      <c r="A17" s="13"/>
      <c r="B17" s="17">
        <f t="shared" si="6"/>
        <v>0</v>
      </c>
      <c r="C17" s="47">
        <f t="shared" si="0"/>
        <v>0</v>
      </c>
      <c r="D17" s="17">
        <f t="shared" si="7"/>
        <v>0</v>
      </c>
      <c r="E17" s="98">
        <f t="shared" si="8"/>
        <v>0</v>
      </c>
      <c r="F17" s="17">
        <f t="shared" si="9"/>
        <v>0</v>
      </c>
      <c r="G17" s="50">
        <f t="shared" si="1"/>
        <v>0</v>
      </c>
      <c r="H17" s="17">
        <f t="shared" si="2"/>
        <v>0</v>
      </c>
      <c r="I17" s="17">
        <f t="shared" si="3"/>
        <v>0</v>
      </c>
      <c r="J17" s="13"/>
      <c r="K17" s="17">
        <f t="shared" si="10"/>
        <v>0</v>
      </c>
      <c r="L17" s="47">
        <f t="shared" si="4"/>
        <v>0</v>
      </c>
      <c r="M17" s="39"/>
      <c r="N17" s="39"/>
      <c r="O17" s="50">
        <f t="shared" si="11"/>
        <v>0</v>
      </c>
      <c r="P17" s="17">
        <f t="shared" si="5"/>
        <v>0</v>
      </c>
      <c r="Q17" s="17">
        <f t="shared" si="12"/>
        <v>0</v>
      </c>
    </row>
    <row r="18" spans="1:17" x14ac:dyDescent="0.25">
      <c r="A18" s="13"/>
      <c r="B18" s="17">
        <f t="shared" si="6"/>
        <v>0</v>
      </c>
      <c r="C18" s="47">
        <f t="shared" si="0"/>
        <v>0</v>
      </c>
      <c r="D18" s="17">
        <f t="shared" si="7"/>
        <v>0</v>
      </c>
      <c r="E18" s="98">
        <f t="shared" si="8"/>
        <v>0</v>
      </c>
      <c r="F18" s="17">
        <f t="shared" si="9"/>
        <v>0</v>
      </c>
      <c r="G18" s="50">
        <f t="shared" si="1"/>
        <v>0</v>
      </c>
      <c r="H18" s="17">
        <f t="shared" si="2"/>
        <v>0</v>
      </c>
      <c r="I18" s="17">
        <f t="shared" si="3"/>
        <v>0</v>
      </c>
      <c r="J18" s="13"/>
      <c r="K18" s="17">
        <f t="shared" si="10"/>
        <v>0</v>
      </c>
      <c r="L18" s="47">
        <f t="shared" si="4"/>
        <v>0</v>
      </c>
      <c r="M18" s="39"/>
      <c r="N18" s="39"/>
      <c r="O18" s="50">
        <f t="shared" si="11"/>
        <v>0</v>
      </c>
      <c r="P18" s="17">
        <f t="shared" si="5"/>
        <v>0</v>
      </c>
      <c r="Q18" s="17">
        <f t="shared" si="12"/>
        <v>0</v>
      </c>
    </row>
    <row r="19" spans="1:17" x14ac:dyDescent="0.25">
      <c r="A19" s="13"/>
      <c r="B19" s="17">
        <f t="shared" si="6"/>
        <v>0</v>
      </c>
      <c r="C19" s="47">
        <f t="shared" si="0"/>
        <v>0</v>
      </c>
      <c r="D19" s="17">
        <f t="shared" si="7"/>
        <v>0</v>
      </c>
      <c r="E19" s="98">
        <f t="shared" si="8"/>
        <v>0</v>
      </c>
      <c r="F19" s="17">
        <f t="shared" si="9"/>
        <v>0</v>
      </c>
      <c r="G19" s="50">
        <f t="shared" si="1"/>
        <v>0</v>
      </c>
      <c r="H19" s="17">
        <f t="shared" si="2"/>
        <v>0</v>
      </c>
      <c r="I19" s="17">
        <f t="shared" si="3"/>
        <v>0</v>
      </c>
      <c r="J19" s="13"/>
      <c r="K19" s="17">
        <f t="shared" si="10"/>
        <v>0</v>
      </c>
      <c r="L19" s="47">
        <f t="shared" si="4"/>
        <v>0</v>
      </c>
      <c r="M19" s="39"/>
      <c r="N19" s="39"/>
      <c r="O19" s="50">
        <f t="shared" si="11"/>
        <v>0</v>
      </c>
      <c r="P19" s="17">
        <f t="shared" si="5"/>
        <v>0</v>
      </c>
      <c r="Q19" s="17">
        <f t="shared" si="12"/>
        <v>0</v>
      </c>
    </row>
    <row r="20" spans="1:17" x14ac:dyDescent="0.25">
      <c r="A20" s="13"/>
      <c r="B20" s="17">
        <f t="shared" si="6"/>
        <v>0</v>
      </c>
      <c r="C20" s="47">
        <f t="shared" si="0"/>
        <v>0</v>
      </c>
      <c r="D20" s="17">
        <f t="shared" si="7"/>
        <v>0</v>
      </c>
      <c r="E20" s="98">
        <f t="shared" si="8"/>
        <v>0</v>
      </c>
      <c r="F20" s="17">
        <f t="shared" si="9"/>
        <v>0</v>
      </c>
      <c r="G20" s="50">
        <f t="shared" si="1"/>
        <v>0</v>
      </c>
      <c r="H20" s="17">
        <f t="shared" si="2"/>
        <v>0</v>
      </c>
      <c r="I20" s="17">
        <f t="shared" si="3"/>
        <v>0</v>
      </c>
      <c r="J20" s="13"/>
      <c r="K20" s="17">
        <f t="shared" si="10"/>
        <v>0</v>
      </c>
      <c r="L20" s="47">
        <f t="shared" si="4"/>
        <v>0</v>
      </c>
      <c r="M20" s="39"/>
      <c r="N20" s="39"/>
      <c r="O20" s="50">
        <f t="shared" si="11"/>
        <v>0</v>
      </c>
      <c r="P20" s="17">
        <f t="shared" si="5"/>
        <v>0</v>
      </c>
      <c r="Q20" s="17">
        <f t="shared" si="12"/>
        <v>0</v>
      </c>
    </row>
    <row r="21" spans="1:17" x14ac:dyDescent="0.25">
      <c r="A21" s="13"/>
      <c r="B21" s="17">
        <f t="shared" si="6"/>
        <v>0</v>
      </c>
      <c r="C21" s="47">
        <f t="shared" si="0"/>
        <v>0</v>
      </c>
      <c r="D21" s="17">
        <f t="shared" si="7"/>
        <v>0</v>
      </c>
      <c r="E21" s="98">
        <f t="shared" si="8"/>
        <v>0</v>
      </c>
      <c r="F21" s="17">
        <f t="shared" si="9"/>
        <v>0</v>
      </c>
      <c r="G21" s="50">
        <f t="shared" si="1"/>
        <v>0</v>
      </c>
      <c r="H21" s="17">
        <f t="shared" si="2"/>
        <v>0</v>
      </c>
      <c r="I21" s="17">
        <f t="shared" si="3"/>
        <v>0</v>
      </c>
      <c r="J21" s="13"/>
      <c r="K21" s="17">
        <f t="shared" si="10"/>
        <v>0</v>
      </c>
      <c r="L21" s="47">
        <f t="shared" si="4"/>
        <v>0</v>
      </c>
      <c r="M21" s="39"/>
      <c r="N21" s="39"/>
      <c r="O21" s="50">
        <f t="shared" si="11"/>
        <v>0</v>
      </c>
      <c r="P21" s="17">
        <f t="shared" si="5"/>
        <v>0</v>
      </c>
      <c r="Q21" s="17">
        <f t="shared" si="12"/>
        <v>0</v>
      </c>
    </row>
    <row r="22" spans="1:17" x14ac:dyDescent="0.25">
      <c r="A22" s="13"/>
      <c r="B22" s="17">
        <f t="shared" si="6"/>
        <v>0</v>
      </c>
      <c r="C22" s="47">
        <f t="shared" si="0"/>
        <v>0</v>
      </c>
      <c r="D22" s="17">
        <f t="shared" si="7"/>
        <v>0</v>
      </c>
      <c r="E22" s="98">
        <f t="shared" si="8"/>
        <v>0</v>
      </c>
      <c r="F22" s="17">
        <f t="shared" si="9"/>
        <v>0</v>
      </c>
      <c r="G22" s="50">
        <f t="shared" si="1"/>
        <v>0</v>
      </c>
      <c r="H22" s="17">
        <f t="shared" si="2"/>
        <v>0</v>
      </c>
      <c r="I22" s="17">
        <f t="shared" si="3"/>
        <v>0</v>
      </c>
      <c r="J22" s="13"/>
      <c r="K22" s="17">
        <f t="shared" si="10"/>
        <v>0</v>
      </c>
      <c r="L22" s="47">
        <f t="shared" si="4"/>
        <v>0</v>
      </c>
      <c r="M22" s="39"/>
      <c r="N22" s="39"/>
      <c r="O22" s="50">
        <f t="shared" si="11"/>
        <v>0</v>
      </c>
      <c r="P22" s="17">
        <f t="shared" si="5"/>
        <v>0</v>
      </c>
      <c r="Q22" s="17">
        <f t="shared" si="12"/>
        <v>0</v>
      </c>
    </row>
    <row r="23" spans="1:17" x14ac:dyDescent="0.25">
      <c r="A23" s="13"/>
      <c r="B23" s="17">
        <f t="shared" si="6"/>
        <v>0</v>
      </c>
      <c r="C23" s="47">
        <f t="shared" si="0"/>
        <v>0</v>
      </c>
      <c r="D23" s="17">
        <f t="shared" si="7"/>
        <v>0</v>
      </c>
      <c r="E23" s="98">
        <f t="shared" si="8"/>
        <v>0</v>
      </c>
      <c r="F23" s="17">
        <f t="shared" si="9"/>
        <v>0</v>
      </c>
      <c r="G23" s="50">
        <f t="shared" si="1"/>
        <v>0</v>
      </c>
      <c r="H23" s="17">
        <f t="shared" si="2"/>
        <v>0</v>
      </c>
      <c r="I23" s="17">
        <f t="shared" si="3"/>
        <v>0</v>
      </c>
      <c r="J23" s="13"/>
      <c r="K23" s="17">
        <f t="shared" si="10"/>
        <v>0</v>
      </c>
      <c r="L23" s="47">
        <f t="shared" si="4"/>
        <v>0</v>
      </c>
      <c r="M23" s="39"/>
      <c r="N23" s="39"/>
      <c r="O23" s="50">
        <f t="shared" si="11"/>
        <v>0</v>
      </c>
      <c r="P23" s="17">
        <f t="shared" si="5"/>
        <v>0</v>
      </c>
      <c r="Q23" s="17">
        <f t="shared" si="12"/>
        <v>0</v>
      </c>
    </row>
    <row r="24" spans="1:17" x14ac:dyDescent="0.25">
      <c r="A24" s="13"/>
      <c r="B24" s="17">
        <f t="shared" si="6"/>
        <v>0</v>
      </c>
      <c r="C24" s="47">
        <f t="shared" si="0"/>
        <v>0</v>
      </c>
      <c r="D24" s="17">
        <f t="shared" si="7"/>
        <v>0</v>
      </c>
      <c r="E24" s="98">
        <f t="shared" si="8"/>
        <v>0</v>
      </c>
      <c r="F24" s="17">
        <f t="shared" si="9"/>
        <v>0</v>
      </c>
      <c r="G24" s="50">
        <f t="shared" si="1"/>
        <v>0</v>
      </c>
      <c r="H24" s="17">
        <f t="shared" si="2"/>
        <v>0</v>
      </c>
      <c r="I24" s="17">
        <f t="shared" si="3"/>
        <v>0</v>
      </c>
      <c r="J24" s="13"/>
      <c r="K24" s="17">
        <f t="shared" si="10"/>
        <v>0</v>
      </c>
      <c r="L24" s="47">
        <f t="shared" si="4"/>
        <v>0</v>
      </c>
      <c r="M24" s="39"/>
      <c r="N24" s="39"/>
      <c r="O24" s="50">
        <f t="shared" si="11"/>
        <v>0</v>
      </c>
      <c r="P24" s="17">
        <f t="shared" si="5"/>
        <v>0</v>
      </c>
      <c r="Q24" s="17">
        <f t="shared" si="12"/>
        <v>0</v>
      </c>
    </row>
    <row r="25" spans="1:17" x14ac:dyDescent="0.25">
      <c r="A25" s="13"/>
      <c r="B25" s="17">
        <f t="shared" si="6"/>
        <v>0</v>
      </c>
      <c r="C25" s="47">
        <f t="shared" si="0"/>
        <v>0</v>
      </c>
      <c r="D25" s="17">
        <f t="shared" si="7"/>
        <v>0</v>
      </c>
      <c r="E25" s="98">
        <f t="shared" si="8"/>
        <v>0</v>
      </c>
      <c r="F25" s="17">
        <f t="shared" si="9"/>
        <v>0</v>
      </c>
      <c r="G25" s="50">
        <f t="shared" si="1"/>
        <v>0</v>
      </c>
      <c r="H25" s="17">
        <f t="shared" si="2"/>
        <v>0</v>
      </c>
      <c r="I25" s="17">
        <f t="shared" si="3"/>
        <v>0</v>
      </c>
      <c r="J25" s="13"/>
      <c r="K25" s="17">
        <f t="shared" si="10"/>
        <v>0</v>
      </c>
      <c r="L25" s="47">
        <f t="shared" si="4"/>
        <v>0</v>
      </c>
      <c r="M25" s="39"/>
      <c r="N25" s="39"/>
      <c r="O25" s="50">
        <f t="shared" si="11"/>
        <v>0</v>
      </c>
      <c r="P25" s="17">
        <f t="shared" si="5"/>
        <v>0</v>
      </c>
      <c r="Q25" s="17">
        <f t="shared" si="12"/>
        <v>0</v>
      </c>
    </row>
    <row r="26" spans="1:17" x14ac:dyDescent="0.25">
      <c r="A26" s="13"/>
      <c r="B26" s="17">
        <f t="shared" si="6"/>
        <v>0</v>
      </c>
      <c r="C26" s="47">
        <f t="shared" si="0"/>
        <v>0</v>
      </c>
      <c r="D26" s="17">
        <f t="shared" si="7"/>
        <v>0</v>
      </c>
      <c r="E26" s="98">
        <f t="shared" si="8"/>
        <v>0</v>
      </c>
      <c r="F26" s="17">
        <f t="shared" si="9"/>
        <v>0</v>
      </c>
      <c r="G26" s="50">
        <f t="shared" si="1"/>
        <v>0</v>
      </c>
      <c r="H26" s="17">
        <f t="shared" si="2"/>
        <v>0</v>
      </c>
      <c r="I26" s="17">
        <f t="shared" si="3"/>
        <v>0</v>
      </c>
      <c r="J26" s="13"/>
      <c r="K26" s="17">
        <f t="shared" si="10"/>
        <v>0</v>
      </c>
      <c r="L26" s="47">
        <f t="shared" si="4"/>
        <v>0</v>
      </c>
      <c r="M26" s="39"/>
      <c r="N26" s="39"/>
      <c r="O26" s="50">
        <f t="shared" si="11"/>
        <v>0</v>
      </c>
      <c r="P26" s="17">
        <f t="shared" si="5"/>
        <v>0</v>
      </c>
      <c r="Q26" s="17">
        <f t="shared" si="12"/>
        <v>0</v>
      </c>
    </row>
    <row r="27" spans="1:17" x14ac:dyDescent="0.25">
      <c r="A27" s="13"/>
      <c r="B27" s="17">
        <f t="shared" si="6"/>
        <v>0</v>
      </c>
      <c r="C27" s="47">
        <f t="shared" si="0"/>
        <v>0</v>
      </c>
      <c r="D27" s="17">
        <f t="shared" si="7"/>
        <v>0</v>
      </c>
      <c r="E27" s="98">
        <f t="shared" si="8"/>
        <v>0</v>
      </c>
      <c r="F27" s="17">
        <f t="shared" si="9"/>
        <v>0</v>
      </c>
      <c r="G27" s="50">
        <f t="shared" si="1"/>
        <v>0</v>
      </c>
      <c r="H27" s="17">
        <f t="shared" si="2"/>
        <v>0</v>
      </c>
      <c r="I27" s="17">
        <f t="shared" si="3"/>
        <v>0</v>
      </c>
      <c r="J27" s="13"/>
      <c r="K27" s="17">
        <f t="shared" si="10"/>
        <v>0</v>
      </c>
      <c r="L27" s="47">
        <f t="shared" si="4"/>
        <v>0</v>
      </c>
      <c r="M27" s="39"/>
      <c r="N27" s="39"/>
      <c r="O27" s="50">
        <f>IF(A27=0,0,IF(M27&gt;0,M27*24,IF(N27&gt;0,N27*36,IF(AND(A27&gt;0,M27=0,N27=0),240,""))))</f>
        <v>0</v>
      </c>
      <c r="P27" s="17">
        <f t="shared" si="5"/>
        <v>0</v>
      </c>
      <c r="Q27" s="17">
        <f t="shared" si="12"/>
        <v>0</v>
      </c>
    </row>
    <row r="28" spans="1:17" x14ac:dyDescent="0.25">
      <c r="A28" s="13"/>
      <c r="B28" s="17">
        <f t="shared" si="6"/>
        <v>0</v>
      </c>
      <c r="C28" s="47">
        <f t="shared" si="0"/>
        <v>0</v>
      </c>
      <c r="D28" s="17">
        <f t="shared" si="7"/>
        <v>0</v>
      </c>
      <c r="E28" s="98">
        <f t="shared" si="8"/>
        <v>0</v>
      </c>
      <c r="F28" s="17">
        <f t="shared" si="9"/>
        <v>0</v>
      </c>
      <c r="G28" s="50">
        <f t="shared" si="1"/>
        <v>0</v>
      </c>
      <c r="H28" s="17">
        <f t="shared" si="2"/>
        <v>0</v>
      </c>
      <c r="I28" s="17">
        <f t="shared" si="3"/>
        <v>0</v>
      </c>
      <c r="J28" s="13"/>
      <c r="K28" s="17">
        <f t="shared" si="10"/>
        <v>0</v>
      </c>
      <c r="L28" s="47">
        <f t="shared" si="4"/>
        <v>0</v>
      </c>
      <c r="M28" s="39"/>
      <c r="N28" s="39"/>
      <c r="O28" s="50">
        <f t="shared" si="11"/>
        <v>0</v>
      </c>
      <c r="P28" s="17">
        <f t="shared" si="5"/>
        <v>0</v>
      </c>
      <c r="Q28" s="17">
        <f t="shared" si="12"/>
        <v>0</v>
      </c>
    </row>
    <row r="29" spans="1:17" x14ac:dyDescent="0.25">
      <c r="A29" s="13"/>
      <c r="B29" s="17">
        <f t="shared" si="6"/>
        <v>0</v>
      </c>
      <c r="C29" s="47">
        <f t="shared" si="0"/>
        <v>0</v>
      </c>
      <c r="D29" s="17">
        <f t="shared" si="7"/>
        <v>0</v>
      </c>
      <c r="E29" s="98">
        <f t="shared" si="8"/>
        <v>0</v>
      </c>
      <c r="F29" s="17">
        <f t="shared" si="9"/>
        <v>0</v>
      </c>
      <c r="G29" s="50">
        <f t="shared" si="1"/>
        <v>0</v>
      </c>
      <c r="H29" s="17">
        <f t="shared" si="2"/>
        <v>0</v>
      </c>
      <c r="I29" s="17">
        <f t="shared" si="3"/>
        <v>0</v>
      </c>
      <c r="J29" s="13"/>
      <c r="K29" s="17">
        <f t="shared" si="10"/>
        <v>0</v>
      </c>
      <c r="L29" s="47">
        <f t="shared" si="4"/>
        <v>0</v>
      </c>
      <c r="M29" s="39"/>
      <c r="N29" s="39"/>
      <c r="O29" s="50">
        <f t="shared" si="11"/>
        <v>0</v>
      </c>
      <c r="P29" s="17">
        <f t="shared" si="5"/>
        <v>0</v>
      </c>
      <c r="Q29" s="17">
        <f t="shared" si="12"/>
        <v>0</v>
      </c>
    </row>
    <row r="30" spans="1:17" x14ac:dyDescent="0.25">
      <c r="A30" s="13"/>
      <c r="B30" s="17">
        <f t="shared" si="6"/>
        <v>0</v>
      </c>
      <c r="C30" s="47">
        <f t="shared" si="0"/>
        <v>0</v>
      </c>
      <c r="D30" s="17">
        <f t="shared" si="7"/>
        <v>0</v>
      </c>
      <c r="E30" s="98">
        <f t="shared" si="8"/>
        <v>0</v>
      </c>
      <c r="F30" s="17">
        <f t="shared" si="9"/>
        <v>0</v>
      </c>
      <c r="G30" s="50">
        <f t="shared" si="1"/>
        <v>0</v>
      </c>
      <c r="H30" s="17">
        <f t="shared" si="2"/>
        <v>0</v>
      </c>
      <c r="I30" s="17">
        <f t="shared" si="3"/>
        <v>0</v>
      </c>
      <c r="J30" s="13"/>
      <c r="K30" s="17">
        <f t="shared" si="10"/>
        <v>0</v>
      </c>
      <c r="L30" s="47">
        <f t="shared" si="4"/>
        <v>0</v>
      </c>
      <c r="M30" s="39"/>
      <c r="N30" s="39"/>
      <c r="O30" s="50">
        <f t="shared" si="11"/>
        <v>0</v>
      </c>
      <c r="P30" s="17">
        <f t="shared" si="5"/>
        <v>0</v>
      </c>
      <c r="Q30" s="17">
        <f t="shared" si="12"/>
        <v>0</v>
      </c>
    </row>
    <row r="31" spans="1:17" x14ac:dyDescent="0.25">
      <c r="A31" s="13"/>
      <c r="B31" s="17">
        <f t="shared" si="6"/>
        <v>0</v>
      </c>
      <c r="C31" s="47">
        <f t="shared" si="0"/>
        <v>0</v>
      </c>
      <c r="D31" s="17">
        <f t="shared" si="7"/>
        <v>0</v>
      </c>
      <c r="E31" s="98">
        <f t="shared" si="8"/>
        <v>0</v>
      </c>
      <c r="F31" s="17">
        <f t="shared" si="9"/>
        <v>0</v>
      </c>
      <c r="G31" s="50">
        <f t="shared" si="1"/>
        <v>0</v>
      </c>
      <c r="H31" s="17">
        <f t="shared" si="2"/>
        <v>0</v>
      </c>
      <c r="I31" s="17">
        <f t="shared" si="3"/>
        <v>0</v>
      </c>
      <c r="J31" s="13"/>
      <c r="K31" s="17">
        <f t="shared" si="10"/>
        <v>0</v>
      </c>
      <c r="L31" s="47">
        <f t="shared" si="4"/>
        <v>0</v>
      </c>
      <c r="M31" s="39"/>
      <c r="N31" s="39"/>
      <c r="O31" s="50">
        <f t="shared" si="11"/>
        <v>0</v>
      </c>
      <c r="P31" s="17">
        <f t="shared" si="5"/>
        <v>0</v>
      </c>
      <c r="Q31" s="17">
        <f t="shared" si="12"/>
        <v>0</v>
      </c>
    </row>
    <row r="32" spans="1:17" x14ac:dyDescent="0.25">
      <c r="A32" s="13"/>
      <c r="B32" s="17">
        <f t="shared" si="6"/>
        <v>0</v>
      </c>
      <c r="C32" s="47">
        <f t="shared" si="0"/>
        <v>0</v>
      </c>
      <c r="D32" s="17">
        <f t="shared" si="7"/>
        <v>0</v>
      </c>
      <c r="E32" s="98">
        <f t="shared" si="8"/>
        <v>0</v>
      </c>
      <c r="F32" s="17">
        <f t="shared" si="9"/>
        <v>0</v>
      </c>
      <c r="G32" s="50">
        <f t="shared" si="1"/>
        <v>0</v>
      </c>
      <c r="H32" s="17">
        <f t="shared" si="2"/>
        <v>0</v>
      </c>
      <c r="I32" s="17">
        <f t="shared" si="3"/>
        <v>0</v>
      </c>
      <c r="J32" s="13"/>
      <c r="K32" s="17">
        <f t="shared" si="10"/>
        <v>0</v>
      </c>
      <c r="L32" s="47">
        <f t="shared" si="4"/>
        <v>0</v>
      </c>
      <c r="M32" s="39"/>
      <c r="N32" s="39"/>
      <c r="O32" s="50">
        <f t="shared" si="11"/>
        <v>0</v>
      </c>
      <c r="P32" s="17">
        <f t="shared" si="5"/>
        <v>0</v>
      </c>
      <c r="Q32" s="17">
        <f t="shared" si="12"/>
        <v>0</v>
      </c>
    </row>
    <row r="33" spans="1:17" x14ac:dyDescent="0.25">
      <c r="A33" s="13"/>
      <c r="B33" s="17">
        <f t="shared" si="6"/>
        <v>0</v>
      </c>
      <c r="C33" s="47">
        <f t="shared" si="0"/>
        <v>0</v>
      </c>
      <c r="D33" s="17">
        <f t="shared" si="7"/>
        <v>0</v>
      </c>
      <c r="E33" s="98">
        <f t="shared" si="8"/>
        <v>0</v>
      </c>
      <c r="F33" s="17">
        <f t="shared" si="9"/>
        <v>0</v>
      </c>
      <c r="G33" s="50">
        <f t="shared" si="1"/>
        <v>0</v>
      </c>
      <c r="H33" s="17">
        <f t="shared" si="2"/>
        <v>0</v>
      </c>
      <c r="I33" s="17">
        <f t="shared" si="3"/>
        <v>0</v>
      </c>
      <c r="J33" s="13"/>
      <c r="K33" s="17">
        <f t="shared" si="10"/>
        <v>0</v>
      </c>
      <c r="L33" s="47">
        <f t="shared" si="4"/>
        <v>0</v>
      </c>
      <c r="M33" s="39"/>
      <c r="N33" s="39"/>
      <c r="O33" s="50">
        <f t="shared" si="11"/>
        <v>0</v>
      </c>
      <c r="P33" s="17">
        <f t="shared" si="5"/>
        <v>0</v>
      </c>
      <c r="Q33" s="17">
        <f t="shared" si="12"/>
        <v>0</v>
      </c>
    </row>
    <row r="34" spans="1:17" x14ac:dyDescent="0.25">
      <c r="A34" s="13"/>
      <c r="B34" s="17">
        <f t="shared" si="6"/>
        <v>0</v>
      </c>
      <c r="C34" s="47">
        <f t="shared" si="0"/>
        <v>0</v>
      </c>
      <c r="D34" s="17">
        <f t="shared" si="7"/>
        <v>0</v>
      </c>
      <c r="E34" s="98">
        <f t="shared" si="8"/>
        <v>0</v>
      </c>
      <c r="F34" s="17">
        <f t="shared" si="9"/>
        <v>0</v>
      </c>
      <c r="G34" s="50">
        <f t="shared" si="1"/>
        <v>0</v>
      </c>
      <c r="H34" s="17">
        <f t="shared" si="2"/>
        <v>0</v>
      </c>
      <c r="I34" s="17">
        <f t="shared" si="3"/>
        <v>0</v>
      </c>
      <c r="J34" s="13"/>
      <c r="K34" s="17">
        <f t="shared" si="10"/>
        <v>0</v>
      </c>
      <c r="L34" s="47">
        <f t="shared" si="4"/>
        <v>0</v>
      </c>
      <c r="M34" s="39"/>
      <c r="N34" s="39"/>
      <c r="O34" s="50">
        <f t="shared" si="11"/>
        <v>0</v>
      </c>
      <c r="P34" s="17">
        <f t="shared" si="5"/>
        <v>0</v>
      </c>
      <c r="Q34" s="17">
        <f t="shared" si="12"/>
        <v>0</v>
      </c>
    </row>
    <row r="35" spans="1:17" x14ac:dyDescent="0.25">
      <c r="A35" s="13"/>
      <c r="B35" s="17">
        <f t="shared" si="6"/>
        <v>0</v>
      </c>
      <c r="C35" s="47">
        <f t="shared" si="0"/>
        <v>0</v>
      </c>
      <c r="D35" s="17">
        <f t="shared" si="7"/>
        <v>0</v>
      </c>
      <c r="E35" s="98">
        <f t="shared" si="8"/>
        <v>0</v>
      </c>
      <c r="F35" s="17">
        <f t="shared" si="9"/>
        <v>0</v>
      </c>
      <c r="G35" s="50">
        <f t="shared" si="1"/>
        <v>0</v>
      </c>
      <c r="H35" s="17">
        <f t="shared" si="2"/>
        <v>0</v>
      </c>
      <c r="I35" s="17">
        <f t="shared" si="3"/>
        <v>0</v>
      </c>
      <c r="J35" s="13"/>
      <c r="K35" s="17">
        <f t="shared" si="10"/>
        <v>0</v>
      </c>
      <c r="L35" s="47">
        <f t="shared" si="4"/>
        <v>0</v>
      </c>
      <c r="M35" s="39"/>
      <c r="N35" s="39"/>
      <c r="O35" s="50">
        <f t="shared" si="11"/>
        <v>0</v>
      </c>
      <c r="P35" s="17">
        <f t="shared" si="5"/>
        <v>0</v>
      </c>
      <c r="Q35" s="17">
        <f t="shared" si="12"/>
        <v>0</v>
      </c>
    </row>
    <row r="36" spans="1:17" x14ac:dyDescent="0.25">
      <c r="A36" s="13"/>
      <c r="B36" s="17">
        <f t="shared" si="6"/>
        <v>0</v>
      </c>
      <c r="C36" s="47">
        <f t="shared" si="0"/>
        <v>0</v>
      </c>
      <c r="D36" s="17">
        <f t="shared" si="7"/>
        <v>0</v>
      </c>
      <c r="E36" s="98">
        <f t="shared" si="8"/>
        <v>0</v>
      </c>
      <c r="F36" s="17">
        <f t="shared" si="9"/>
        <v>0</v>
      </c>
      <c r="G36" s="50">
        <f t="shared" si="1"/>
        <v>0</v>
      </c>
      <c r="H36" s="17">
        <f t="shared" si="2"/>
        <v>0</v>
      </c>
      <c r="I36" s="17">
        <f t="shared" si="3"/>
        <v>0</v>
      </c>
      <c r="J36" s="13"/>
      <c r="K36" s="17">
        <f t="shared" si="10"/>
        <v>0</v>
      </c>
      <c r="L36" s="47">
        <f t="shared" si="4"/>
        <v>0</v>
      </c>
      <c r="M36" s="39"/>
      <c r="N36" s="39"/>
      <c r="O36" s="50">
        <f t="shared" si="11"/>
        <v>0</v>
      </c>
      <c r="P36" s="17">
        <f t="shared" si="5"/>
        <v>0</v>
      </c>
      <c r="Q36" s="17">
        <f t="shared" si="12"/>
        <v>0</v>
      </c>
    </row>
    <row r="37" spans="1:17" x14ac:dyDescent="0.25">
      <c r="A37" s="13"/>
      <c r="B37" s="17">
        <f t="shared" si="6"/>
        <v>0</v>
      </c>
      <c r="C37" s="47">
        <f t="shared" si="0"/>
        <v>0</v>
      </c>
      <c r="D37" s="17">
        <f t="shared" si="7"/>
        <v>0</v>
      </c>
      <c r="E37" s="98">
        <f t="shared" si="8"/>
        <v>0</v>
      </c>
      <c r="F37" s="17">
        <f t="shared" si="9"/>
        <v>0</v>
      </c>
      <c r="G37" s="50">
        <f t="shared" si="1"/>
        <v>0</v>
      </c>
      <c r="H37" s="17">
        <f t="shared" si="2"/>
        <v>0</v>
      </c>
      <c r="I37" s="17">
        <f t="shared" si="3"/>
        <v>0</v>
      </c>
      <c r="J37" s="13"/>
      <c r="K37" s="17">
        <f t="shared" si="10"/>
        <v>0</v>
      </c>
      <c r="L37" s="47">
        <f t="shared" si="4"/>
        <v>0</v>
      </c>
      <c r="M37" s="39"/>
      <c r="N37" s="39"/>
      <c r="O37" s="50">
        <f t="shared" si="11"/>
        <v>0</v>
      </c>
      <c r="P37" s="17">
        <f t="shared" si="5"/>
        <v>0</v>
      </c>
      <c r="Q37" s="17">
        <f t="shared" si="12"/>
        <v>0</v>
      </c>
    </row>
    <row r="38" spans="1:17" x14ac:dyDescent="0.25">
      <c r="A38" s="13"/>
      <c r="B38" s="17">
        <f t="shared" si="6"/>
        <v>0</v>
      </c>
      <c r="C38" s="47">
        <f t="shared" si="0"/>
        <v>0</v>
      </c>
      <c r="D38" s="17">
        <f t="shared" si="7"/>
        <v>0</v>
      </c>
      <c r="E38" s="98">
        <f t="shared" si="8"/>
        <v>0</v>
      </c>
      <c r="F38" s="17">
        <f t="shared" si="9"/>
        <v>0</v>
      </c>
      <c r="G38" s="50">
        <f t="shared" si="1"/>
        <v>0</v>
      </c>
      <c r="H38" s="17">
        <f t="shared" si="2"/>
        <v>0</v>
      </c>
      <c r="I38" s="17">
        <f t="shared" si="3"/>
        <v>0</v>
      </c>
      <c r="J38" s="13"/>
      <c r="K38" s="17">
        <f t="shared" si="10"/>
        <v>0</v>
      </c>
      <c r="L38" s="47">
        <f t="shared" si="4"/>
        <v>0</v>
      </c>
      <c r="M38" s="39"/>
      <c r="N38" s="39"/>
      <c r="O38" s="50">
        <f t="shared" si="11"/>
        <v>0</v>
      </c>
      <c r="P38" s="17">
        <f t="shared" si="5"/>
        <v>0</v>
      </c>
      <c r="Q38" s="17">
        <f t="shared" si="12"/>
        <v>0</v>
      </c>
    </row>
    <row r="39" spans="1:17" x14ac:dyDescent="0.25">
      <c r="A39" s="13"/>
      <c r="B39" s="17">
        <f t="shared" si="6"/>
        <v>0</v>
      </c>
      <c r="C39" s="47">
        <f t="shared" si="0"/>
        <v>0</v>
      </c>
      <c r="D39" s="17">
        <f t="shared" si="7"/>
        <v>0</v>
      </c>
      <c r="E39" s="98">
        <f t="shared" si="8"/>
        <v>0</v>
      </c>
      <c r="F39" s="17">
        <f t="shared" si="9"/>
        <v>0</v>
      </c>
      <c r="G39" s="50">
        <f t="shared" si="1"/>
        <v>0</v>
      </c>
      <c r="H39" s="17">
        <f t="shared" si="2"/>
        <v>0</v>
      </c>
      <c r="I39" s="17">
        <f t="shared" si="3"/>
        <v>0</v>
      </c>
      <c r="J39" s="13"/>
      <c r="K39" s="17">
        <f t="shared" si="10"/>
        <v>0</v>
      </c>
      <c r="L39" s="47">
        <f t="shared" si="4"/>
        <v>0</v>
      </c>
      <c r="M39" s="39"/>
      <c r="N39" s="39"/>
      <c r="O39" s="50">
        <f t="shared" si="11"/>
        <v>0</v>
      </c>
      <c r="P39" s="17">
        <f t="shared" si="5"/>
        <v>0</v>
      </c>
      <c r="Q39" s="17">
        <f t="shared" si="12"/>
        <v>0</v>
      </c>
    </row>
    <row r="40" spans="1:17" x14ac:dyDescent="0.25">
      <c r="A40" s="13"/>
      <c r="B40" s="17">
        <f t="shared" si="6"/>
        <v>0</v>
      </c>
      <c r="C40" s="47">
        <f t="shared" si="0"/>
        <v>0</v>
      </c>
      <c r="D40" s="17">
        <f t="shared" si="7"/>
        <v>0</v>
      </c>
      <c r="E40" s="98">
        <f t="shared" si="8"/>
        <v>0</v>
      </c>
      <c r="F40" s="17">
        <f t="shared" si="9"/>
        <v>0</v>
      </c>
      <c r="G40" s="50">
        <f t="shared" ref="G40:G68" si="13">A40*0.01</f>
        <v>0</v>
      </c>
      <c r="H40" s="17">
        <f t="shared" ref="H40:H68" si="14">A40*0.03</f>
        <v>0</v>
      </c>
      <c r="I40" s="17">
        <f t="shared" ref="I40:I68" si="15">IF(A40&gt;0,MAX(MIN(A40*0.01,10000000)),0)</f>
        <v>0</v>
      </c>
      <c r="J40" s="13"/>
      <c r="K40" s="17">
        <f t="shared" si="10"/>
        <v>0</v>
      </c>
      <c r="L40" s="47">
        <f t="shared" ref="L40:L68" si="16">IF(A40&gt;0,300,0)</f>
        <v>0</v>
      </c>
      <c r="M40" s="39"/>
      <c r="N40" s="39"/>
      <c r="O40" s="50">
        <f t="shared" si="11"/>
        <v>0</v>
      </c>
      <c r="P40" s="17">
        <f t="shared" ref="P40:P68" si="17">IF(A40&gt;0,20,0)</f>
        <v>0</v>
      </c>
      <c r="Q40" s="17">
        <f t="shared" si="12"/>
        <v>0</v>
      </c>
    </row>
    <row r="41" spans="1:17" x14ac:dyDescent="0.25">
      <c r="A41" s="13"/>
      <c r="B41" s="17">
        <f t="shared" si="6"/>
        <v>0</v>
      </c>
      <c r="C41" s="47">
        <f t="shared" si="0"/>
        <v>0</v>
      </c>
      <c r="D41" s="17">
        <f t="shared" si="7"/>
        <v>0</v>
      </c>
      <c r="E41" s="98">
        <f t="shared" si="8"/>
        <v>0</v>
      </c>
      <c r="F41" s="17">
        <f t="shared" si="9"/>
        <v>0</v>
      </c>
      <c r="G41" s="50">
        <f t="shared" si="13"/>
        <v>0</v>
      </c>
      <c r="H41" s="17">
        <f t="shared" si="14"/>
        <v>0</v>
      </c>
      <c r="I41" s="17">
        <f t="shared" si="15"/>
        <v>0</v>
      </c>
      <c r="J41" s="13"/>
      <c r="K41" s="17">
        <f t="shared" si="10"/>
        <v>0</v>
      </c>
      <c r="L41" s="47">
        <f t="shared" si="16"/>
        <v>0</v>
      </c>
      <c r="M41" s="39"/>
      <c r="N41" s="39"/>
      <c r="O41" s="50">
        <f t="shared" si="11"/>
        <v>0</v>
      </c>
      <c r="P41" s="17">
        <f t="shared" si="17"/>
        <v>0</v>
      </c>
      <c r="Q41" s="17">
        <f t="shared" si="12"/>
        <v>0</v>
      </c>
    </row>
    <row r="42" spans="1:17" x14ac:dyDescent="0.25">
      <c r="A42" s="13"/>
      <c r="B42" s="17">
        <f t="shared" si="6"/>
        <v>0</v>
      </c>
      <c r="C42" s="47">
        <f t="shared" si="0"/>
        <v>0</v>
      </c>
      <c r="D42" s="17">
        <f t="shared" si="7"/>
        <v>0</v>
      </c>
      <c r="E42" s="98">
        <f t="shared" si="8"/>
        <v>0</v>
      </c>
      <c r="F42" s="17">
        <f t="shared" si="9"/>
        <v>0</v>
      </c>
      <c r="G42" s="50">
        <f t="shared" si="13"/>
        <v>0</v>
      </c>
      <c r="H42" s="17">
        <f t="shared" si="14"/>
        <v>0</v>
      </c>
      <c r="I42" s="17">
        <f t="shared" si="15"/>
        <v>0</v>
      </c>
      <c r="J42" s="13"/>
      <c r="K42" s="17">
        <f t="shared" si="10"/>
        <v>0</v>
      </c>
      <c r="L42" s="47">
        <f t="shared" si="16"/>
        <v>0</v>
      </c>
      <c r="M42" s="39"/>
      <c r="N42" s="39"/>
      <c r="O42" s="50">
        <f t="shared" si="11"/>
        <v>0</v>
      </c>
      <c r="P42" s="17">
        <f t="shared" si="17"/>
        <v>0</v>
      </c>
      <c r="Q42" s="17">
        <f t="shared" si="12"/>
        <v>0</v>
      </c>
    </row>
    <row r="43" spans="1:17" x14ac:dyDescent="0.25">
      <c r="A43" s="13"/>
      <c r="B43" s="17">
        <f t="shared" si="6"/>
        <v>0</v>
      </c>
      <c r="C43" s="47">
        <f t="shared" si="0"/>
        <v>0</v>
      </c>
      <c r="D43" s="17">
        <f t="shared" si="7"/>
        <v>0</v>
      </c>
      <c r="E43" s="98">
        <f t="shared" si="8"/>
        <v>0</v>
      </c>
      <c r="F43" s="17">
        <f t="shared" si="9"/>
        <v>0</v>
      </c>
      <c r="G43" s="50">
        <f t="shared" si="13"/>
        <v>0</v>
      </c>
      <c r="H43" s="17">
        <f t="shared" si="14"/>
        <v>0</v>
      </c>
      <c r="I43" s="17">
        <f t="shared" si="15"/>
        <v>0</v>
      </c>
      <c r="J43" s="13"/>
      <c r="K43" s="17">
        <f t="shared" si="10"/>
        <v>0</v>
      </c>
      <c r="L43" s="47">
        <f t="shared" si="16"/>
        <v>0</v>
      </c>
      <c r="M43" s="39"/>
      <c r="N43" s="39"/>
      <c r="O43" s="50">
        <f t="shared" si="11"/>
        <v>0</v>
      </c>
      <c r="P43" s="17">
        <f t="shared" si="17"/>
        <v>0</v>
      </c>
      <c r="Q43" s="17">
        <f t="shared" si="12"/>
        <v>0</v>
      </c>
    </row>
    <row r="44" spans="1:17" x14ac:dyDescent="0.25">
      <c r="A44" s="13"/>
      <c r="B44" s="17">
        <f t="shared" si="6"/>
        <v>0</v>
      </c>
      <c r="C44" s="47">
        <f t="shared" si="0"/>
        <v>0</v>
      </c>
      <c r="D44" s="17">
        <f>IF(A44=0,0,IF(M44&gt;0,M44*16,IF(N44&gt;0,N44*24,IF(AND(A44&gt;0,M44=0,N44=0),160,""))))</f>
        <v>0</v>
      </c>
      <c r="E44" s="98">
        <f t="shared" si="8"/>
        <v>0</v>
      </c>
      <c r="F44" s="17">
        <f t="shared" si="9"/>
        <v>0</v>
      </c>
      <c r="G44" s="50">
        <f t="shared" si="13"/>
        <v>0</v>
      </c>
      <c r="H44" s="17">
        <f t="shared" si="14"/>
        <v>0</v>
      </c>
      <c r="I44" s="17">
        <f t="shared" si="15"/>
        <v>0</v>
      </c>
      <c r="J44" s="13"/>
      <c r="K44" s="17">
        <f t="shared" si="10"/>
        <v>0</v>
      </c>
      <c r="L44" s="47">
        <f t="shared" si="16"/>
        <v>0</v>
      </c>
      <c r="M44" s="39"/>
      <c r="N44" s="39"/>
      <c r="O44" s="50">
        <f t="shared" si="11"/>
        <v>0</v>
      </c>
      <c r="P44" s="17">
        <f t="shared" si="17"/>
        <v>0</v>
      </c>
      <c r="Q44" s="17">
        <f t="shared" si="12"/>
        <v>0</v>
      </c>
    </row>
    <row r="45" spans="1:17" x14ac:dyDescent="0.25">
      <c r="A45" s="13"/>
      <c r="B45" s="17">
        <f t="shared" si="6"/>
        <v>0</v>
      </c>
      <c r="C45" s="47">
        <f t="shared" si="0"/>
        <v>0</v>
      </c>
      <c r="D45" s="17">
        <f t="shared" si="7"/>
        <v>0</v>
      </c>
      <c r="E45" s="98">
        <f t="shared" si="8"/>
        <v>0</v>
      </c>
      <c r="F45" s="17">
        <f t="shared" si="9"/>
        <v>0</v>
      </c>
      <c r="G45" s="50">
        <f t="shared" si="13"/>
        <v>0</v>
      </c>
      <c r="H45" s="17">
        <f t="shared" si="14"/>
        <v>0</v>
      </c>
      <c r="I45" s="17">
        <f t="shared" si="15"/>
        <v>0</v>
      </c>
      <c r="J45" s="13"/>
      <c r="K45" s="17">
        <f t="shared" si="10"/>
        <v>0</v>
      </c>
      <c r="L45" s="47">
        <f t="shared" si="16"/>
        <v>0</v>
      </c>
      <c r="M45" s="39"/>
      <c r="N45" s="39"/>
      <c r="O45" s="50">
        <f t="shared" si="11"/>
        <v>0</v>
      </c>
      <c r="P45" s="17">
        <f t="shared" si="17"/>
        <v>0</v>
      </c>
      <c r="Q45" s="17">
        <f t="shared" si="12"/>
        <v>0</v>
      </c>
    </row>
    <row r="46" spans="1:17" x14ac:dyDescent="0.25">
      <c r="A46" s="13"/>
      <c r="B46" s="17">
        <f t="shared" si="6"/>
        <v>0</v>
      </c>
      <c r="C46" s="47">
        <f t="shared" si="0"/>
        <v>0</v>
      </c>
      <c r="D46" s="17">
        <f t="shared" si="7"/>
        <v>0</v>
      </c>
      <c r="E46" s="98">
        <f t="shared" si="8"/>
        <v>0</v>
      </c>
      <c r="F46" s="17">
        <f t="shared" si="9"/>
        <v>0</v>
      </c>
      <c r="G46" s="50">
        <f t="shared" si="13"/>
        <v>0</v>
      </c>
      <c r="H46" s="17">
        <f t="shared" si="14"/>
        <v>0</v>
      </c>
      <c r="I46" s="17">
        <f t="shared" si="15"/>
        <v>0</v>
      </c>
      <c r="J46" s="13"/>
      <c r="K46" s="17">
        <f t="shared" si="10"/>
        <v>0</v>
      </c>
      <c r="L46" s="47">
        <f t="shared" si="16"/>
        <v>0</v>
      </c>
      <c r="M46" s="39"/>
      <c r="N46" s="39"/>
      <c r="O46" s="50">
        <f>IF(A46=0,0,IF(M46&gt;0,M46*24,IF(N46&gt;0,N46*36,IF(AND(A46&gt;0,M46=0,N46=0),240,""))))</f>
        <v>0</v>
      </c>
      <c r="P46" s="17">
        <f t="shared" si="17"/>
        <v>0</v>
      </c>
      <c r="Q46" s="17">
        <f t="shared" si="12"/>
        <v>0</v>
      </c>
    </row>
    <row r="47" spans="1:17" x14ac:dyDescent="0.25">
      <c r="A47" s="13"/>
      <c r="B47" s="17">
        <f t="shared" si="6"/>
        <v>0</v>
      </c>
      <c r="C47" s="47">
        <f t="shared" si="0"/>
        <v>0</v>
      </c>
      <c r="D47" s="17">
        <f t="shared" si="7"/>
        <v>0</v>
      </c>
      <c r="E47" s="98">
        <f t="shared" si="8"/>
        <v>0</v>
      </c>
      <c r="F47" s="17">
        <f t="shared" si="9"/>
        <v>0</v>
      </c>
      <c r="G47" s="50">
        <f t="shared" si="13"/>
        <v>0</v>
      </c>
      <c r="H47" s="17">
        <f t="shared" si="14"/>
        <v>0</v>
      </c>
      <c r="I47" s="17">
        <f t="shared" si="15"/>
        <v>0</v>
      </c>
      <c r="J47" s="13"/>
      <c r="K47" s="17">
        <f t="shared" si="10"/>
        <v>0</v>
      </c>
      <c r="L47" s="47">
        <f t="shared" si="16"/>
        <v>0</v>
      </c>
      <c r="M47" s="39"/>
      <c r="N47" s="39"/>
      <c r="O47" s="50">
        <f t="shared" si="11"/>
        <v>0</v>
      </c>
      <c r="P47" s="17">
        <f t="shared" si="17"/>
        <v>0</v>
      </c>
      <c r="Q47" s="17">
        <f t="shared" si="12"/>
        <v>0</v>
      </c>
    </row>
    <row r="48" spans="1:17" x14ac:dyDescent="0.25">
      <c r="A48" s="13"/>
      <c r="B48" s="17">
        <f t="shared" si="6"/>
        <v>0</v>
      </c>
      <c r="C48" s="47">
        <f t="shared" si="0"/>
        <v>0</v>
      </c>
      <c r="D48" s="17">
        <f t="shared" si="7"/>
        <v>0</v>
      </c>
      <c r="E48" s="98">
        <f t="shared" si="8"/>
        <v>0</v>
      </c>
      <c r="F48" s="17">
        <f t="shared" si="9"/>
        <v>0</v>
      </c>
      <c r="G48" s="50">
        <f t="shared" si="13"/>
        <v>0</v>
      </c>
      <c r="H48" s="17">
        <f t="shared" si="14"/>
        <v>0</v>
      </c>
      <c r="I48" s="17">
        <f t="shared" si="15"/>
        <v>0</v>
      </c>
      <c r="J48" s="13"/>
      <c r="K48" s="17">
        <f t="shared" si="10"/>
        <v>0</v>
      </c>
      <c r="L48" s="47">
        <f t="shared" si="16"/>
        <v>0</v>
      </c>
      <c r="M48" s="39"/>
      <c r="N48" s="39"/>
      <c r="O48" s="50">
        <f t="shared" si="11"/>
        <v>0</v>
      </c>
      <c r="P48" s="17">
        <f t="shared" si="17"/>
        <v>0</v>
      </c>
      <c r="Q48" s="17">
        <f t="shared" si="12"/>
        <v>0</v>
      </c>
    </row>
    <row r="49" spans="1:17" x14ac:dyDescent="0.25">
      <c r="A49" s="13"/>
      <c r="B49" s="17">
        <f t="shared" si="6"/>
        <v>0</v>
      </c>
      <c r="C49" s="47">
        <f t="shared" si="0"/>
        <v>0</v>
      </c>
      <c r="D49" s="17">
        <f t="shared" si="7"/>
        <v>0</v>
      </c>
      <c r="E49" s="98">
        <f t="shared" si="8"/>
        <v>0</v>
      </c>
      <c r="F49" s="17">
        <f t="shared" si="9"/>
        <v>0</v>
      </c>
      <c r="G49" s="50">
        <f t="shared" si="13"/>
        <v>0</v>
      </c>
      <c r="H49" s="17">
        <f t="shared" si="14"/>
        <v>0</v>
      </c>
      <c r="I49" s="17">
        <f t="shared" si="15"/>
        <v>0</v>
      </c>
      <c r="J49" s="13"/>
      <c r="K49" s="17">
        <f t="shared" si="10"/>
        <v>0</v>
      </c>
      <c r="L49" s="47">
        <f t="shared" si="16"/>
        <v>0</v>
      </c>
      <c r="M49" s="39"/>
      <c r="N49" s="39"/>
      <c r="O49" s="50">
        <f t="shared" si="11"/>
        <v>0</v>
      </c>
      <c r="P49" s="17">
        <f t="shared" si="17"/>
        <v>0</v>
      </c>
      <c r="Q49" s="17">
        <f t="shared" si="12"/>
        <v>0</v>
      </c>
    </row>
    <row r="50" spans="1:17" x14ac:dyDescent="0.25">
      <c r="A50" s="13"/>
      <c r="B50" s="17">
        <f t="shared" si="6"/>
        <v>0</v>
      </c>
      <c r="C50" s="47">
        <f t="shared" si="0"/>
        <v>0</v>
      </c>
      <c r="D50" s="17">
        <f t="shared" si="7"/>
        <v>0</v>
      </c>
      <c r="E50" s="98">
        <f t="shared" si="8"/>
        <v>0</v>
      </c>
      <c r="F50" s="17">
        <f t="shared" si="9"/>
        <v>0</v>
      </c>
      <c r="G50" s="50">
        <f t="shared" si="13"/>
        <v>0</v>
      </c>
      <c r="H50" s="17">
        <f t="shared" si="14"/>
        <v>0</v>
      </c>
      <c r="I50" s="17">
        <f t="shared" si="15"/>
        <v>0</v>
      </c>
      <c r="J50" s="13"/>
      <c r="K50" s="17">
        <f t="shared" si="10"/>
        <v>0</v>
      </c>
      <c r="L50" s="47">
        <f t="shared" si="16"/>
        <v>0</v>
      </c>
      <c r="M50" s="39"/>
      <c r="N50" s="39"/>
      <c r="O50" s="50">
        <f t="shared" si="11"/>
        <v>0</v>
      </c>
      <c r="P50" s="17">
        <f t="shared" si="17"/>
        <v>0</v>
      </c>
      <c r="Q50" s="17">
        <f t="shared" si="12"/>
        <v>0</v>
      </c>
    </row>
    <row r="51" spans="1:17" x14ac:dyDescent="0.25">
      <c r="A51" s="13"/>
      <c r="B51" s="17">
        <f t="shared" si="6"/>
        <v>0</v>
      </c>
      <c r="C51" s="47">
        <f t="shared" si="0"/>
        <v>0</v>
      </c>
      <c r="D51" s="17">
        <f t="shared" si="7"/>
        <v>0</v>
      </c>
      <c r="E51" s="98">
        <f t="shared" si="8"/>
        <v>0</v>
      </c>
      <c r="F51" s="17">
        <f t="shared" si="9"/>
        <v>0</v>
      </c>
      <c r="G51" s="50">
        <f t="shared" si="13"/>
        <v>0</v>
      </c>
      <c r="H51" s="17">
        <f t="shared" si="14"/>
        <v>0</v>
      </c>
      <c r="I51" s="17">
        <f t="shared" si="15"/>
        <v>0</v>
      </c>
      <c r="J51" s="13"/>
      <c r="K51" s="17">
        <f t="shared" si="10"/>
        <v>0</v>
      </c>
      <c r="L51" s="47">
        <f t="shared" si="16"/>
        <v>0</v>
      </c>
      <c r="M51" s="39"/>
      <c r="N51" s="39"/>
      <c r="O51" s="50">
        <f t="shared" si="11"/>
        <v>0</v>
      </c>
      <c r="P51" s="17">
        <f t="shared" si="17"/>
        <v>0</v>
      </c>
      <c r="Q51" s="17">
        <f t="shared" si="12"/>
        <v>0</v>
      </c>
    </row>
    <row r="52" spans="1:17" x14ac:dyDescent="0.25">
      <c r="A52" s="13"/>
      <c r="B52" s="17">
        <f t="shared" si="6"/>
        <v>0</v>
      </c>
      <c r="C52" s="47">
        <f t="shared" si="0"/>
        <v>0</v>
      </c>
      <c r="D52" s="17">
        <f t="shared" si="7"/>
        <v>0</v>
      </c>
      <c r="E52" s="98">
        <f t="shared" si="8"/>
        <v>0</v>
      </c>
      <c r="F52" s="17">
        <f t="shared" si="9"/>
        <v>0</v>
      </c>
      <c r="G52" s="50">
        <f t="shared" si="13"/>
        <v>0</v>
      </c>
      <c r="H52" s="17">
        <f t="shared" si="14"/>
        <v>0</v>
      </c>
      <c r="I52" s="17">
        <f t="shared" si="15"/>
        <v>0</v>
      </c>
      <c r="J52" s="13"/>
      <c r="K52" s="17">
        <f t="shared" si="10"/>
        <v>0</v>
      </c>
      <c r="L52" s="47">
        <f t="shared" si="16"/>
        <v>0</v>
      </c>
      <c r="M52" s="39"/>
      <c r="N52" s="39"/>
      <c r="O52" s="50">
        <f t="shared" si="11"/>
        <v>0</v>
      </c>
      <c r="P52" s="17">
        <f t="shared" si="17"/>
        <v>0</v>
      </c>
      <c r="Q52" s="17">
        <f t="shared" si="12"/>
        <v>0</v>
      </c>
    </row>
    <row r="53" spans="1:17" x14ac:dyDescent="0.25">
      <c r="A53" s="13"/>
      <c r="B53" s="17">
        <f t="shared" si="6"/>
        <v>0</v>
      </c>
      <c r="C53" s="47">
        <f t="shared" si="0"/>
        <v>0</v>
      </c>
      <c r="D53" s="17">
        <f t="shared" si="7"/>
        <v>0</v>
      </c>
      <c r="E53" s="98">
        <f t="shared" si="8"/>
        <v>0</v>
      </c>
      <c r="F53" s="17">
        <f t="shared" si="9"/>
        <v>0</v>
      </c>
      <c r="G53" s="50">
        <f t="shared" si="13"/>
        <v>0</v>
      </c>
      <c r="H53" s="17">
        <f t="shared" si="14"/>
        <v>0</v>
      </c>
      <c r="I53" s="17">
        <f t="shared" si="15"/>
        <v>0</v>
      </c>
      <c r="J53" s="13"/>
      <c r="K53" s="17">
        <f t="shared" si="10"/>
        <v>0</v>
      </c>
      <c r="L53" s="47">
        <f t="shared" si="16"/>
        <v>0</v>
      </c>
      <c r="M53" s="39"/>
      <c r="N53" s="39"/>
      <c r="O53" s="50">
        <f t="shared" si="11"/>
        <v>0</v>
      </c>
      <c r="P53" s="17">
        <f t="shared" si="17"/>
        <v>0</v>
      </c>
      <c r="Q53" s="17">
        <f t="shared" si="12"/>
        <v>0</v>
      </c>
    </row>
    <row r="54" spans="1:17" x14ac:dyDescent="0.25">
      <c r="A54" s="13"/>
      <c r="B54" s="17">
        <f t="shared" si="6"/>
        <v>0</v>
      </c>
      <c r="C54" s="47">
        <f t="shared" si="0"/>
        <v>0</v>
      </c>
      <c r="D54" s="17">
        <f t="shared" si="7"/>
        <v>0</v>
      </c>
      <c r="E54" s="98">
        <f t="shared" si="8"/>
        <v>0</v>
      </c>
      <c r="F54" s="17">
        <f t="shared" si="9"/>
        <v>0</v>
      </c>
      <c r="G54" s="50">
        <f t="shared" si="13"/>
        <v>0</v>
      </c>
      <c r="H54" s="17">
        <f t="shared" si="14"/>
        <v>0</v>
      </c>
      <c r="I54" s="17">
        <f t="shared" si="15"/>
        <v>0</v>
      </c>
      <c r="J54" s="13"/>
      <c r="K54" s="17">
        <f t="shared" si="10"/>
        <v>0</v>
      </c>
      <c r="L54" s="47">
        <f t="shared" si="16"/>
        <v>0</v>
      </c>
      <c r="M54" s="39"/>
      <c r="N54" s="39"/>
      <c r="O54" s="50">
        <f t="shared" si="11"/>
        <v>0</v>
      </c>
      <c r="P54" s="17">
        <f t="shared" si="17"/>
        <v>0</v>
      </c>
      <c r="Q54" s="17">
        <f t="shared" si="12"/>
        <v>0</v>
      </c>
    </row>
    <row r="55" spans="1:17" x14ac:dyDescent="0.25">
      <c r="A55" s="13"/>
      <c r="B55" s="17">
        <f t="shared" si="6"/>
        <v>0</v>
      </c>
      <c r="C55" s="47">
        <f t="shared" si="0"/>
        <v>0</v>
      </c>
      <c r="D55" s="17">
        <f t="shared" si="7"/>
        <v>0</v>
      </c>
      <c r="E55" s="98">
        <f t="shared" si="8"/>
        <v>0</v>
      </c>
      <c r="F55" s="17">
        <f t="shared" si="9"/>
        <v>0</v>
      </c>
      <c r="G55" s="50">
        <f t="shared" si="13"/>
        <v>0</v>
      </c>
      <c r="H55" s="17">
        <f t="shared" si="14"/>
        <v>0</v>
      </c>
      <c r="I55" s="17">
        <f t="shared" si="15"/>
        <v>0</v>
      </c>
      <c r="J55" s="13"/>
      <c r="K55" s="17">
        <f t="shared" si="10"/>
        <v>0</v>
      </c>
      <c r="L55" s="47">
        <f t="shared" si="16"/>
        <v>0</v>
      </c>
      <c r="M55" s="39"/>
      <c r="N55" s="39"/>
      <c r="O55" s="50">
        <f t="shared" si="11"/>
        <v>0</v>
      </c>
      <c r="P55" s="17">
        <f t="shared" si="17"/>
        <v>0</v>
      </c>
      <c r="Q55" s="17">
        <f t="shared" si="12"/>
        <v>0</v>
      </c>
    </row>
    <row r="56" spans="1:17" x14ac:dyDescent="0.25">
      <c r="A56" s="13"/>
      <c r="B56" s="17">
        <f t="shared" si="6"/>
        <v>0</v>
      </c>
      <c r="C56" s="47">
        <f t="shared" si="0"/>
        <v>0</v>
      </c>
      <c r="D56" s="17">
        <f t="shared" si="7"/>
        <v>0</v>
      </c>
      <c r="E56" s="98">
        <f t="shared" si="8"/>
        <v>0</v>
      </c>
      <c r="F56" s="17">
        <f t="shared" si="9"/>
        <v>0</v>
      </c>
      <c r="G56" s="50">
        <f t="shared" si="13"/>
        <v>0</v>
      </c>
      <c r="H56" s="17">
        <f t="shared" si="14"/>
        <v>0</v>
      </c>
      <c r="I56" s="17">
        <f t="shared" si="15"/>
        <v>0</v>
      </c>
      <c r="J56" s="13"/>
      <c r="K56" s="17">
        <f t="shared" si="10"/>
        <v>0</v>
      </c>
      <c r="L56" s="47">
        <f t="shared" si="16"/>
        <v>0</v>
      </c>
      <c r="M56" s="39"/>
      <c r="N56" s="39"/>
      <c r="O56" s="50">
        <f t="shared" si="11"/>
        <v>0</v>
      </c>
      <c r="P56" s="17">
        <f t="shared" si="17"/>
        <v>0</v>
      </c>
      <c r="Q56" s="17">
        <f t="shared" si="12"/>
        <v>0</v>
      </c>
    </row>
    <row r="57" spans="1:17" x14ac:dyDescent="0.25">
      <c r="A57" s="21"/>
      <c r="B57" s="17">
        <f t="shared" si="6"/>
        <v>0</v>
      </c>
      <c r="C57" s="47">
        <f t="shared" si="0"/>
        <v>0</v>
      </c>
      <c r="D57" s="17">
        <f t="shared" si="7"/>
        <v>0</v>
      </c>
      <c r="E57" s="98">
        <f t="shared" si="8"/>
        <v>0</v>
      </c>
      <c r="F57" s="17">
        <f t="shared" si="9"/>
        <v>0</v>
      </c>
      <c r="G57" s="50">
        <f t="shared" si="13"/>
        <v>0</v>
      </c>
      <c r="H57" s="17">
        <f t="shared" si="14"/>
        <v>0</v>
      </c>
      <c r="I57" s="17">
        <f t="shared" si="15"/>
        <v>0</v>
      </c>
      <c r="J57" s="21"/>
      <c r="K57" s="17">
        <f t="shared" si="10"/>
        <v>0</v>
      </c>
      <c r="L57" s="47">
        <f t="shared" si="16"/>
        <v>0</v>
      </c>
      <c r="M57" s="39"/>
      <c r="N57" s="39"/>
      <c r="O57" s="50">
        <f t="shared" si="11"/>
        <v>0</v>
      </c>
      <c r="P57" s="17">
        <f t="shared" si="17"/>
        <v>0</v>
      </c>
      <c r="Q57" s="17">
        <f t="shared" si="12"/>
        <v>0</v>
      </c>
    </row>
    <row r="58" spans="1:17" x14ac:dyDescent="0.25">
      <c r="A58" s="13"/>
      <c r="B58" s="17">
        <f t="shared" si="6"/>
        <v>0</v>
      </c>
      <c r="C58" s="47">
        <f t="shared" si="0"/>
        <v>0</v>
      </c>
      <c r="D58" s="17">
        <f t="shared" si="7"/>
        <v>0</v>
      </c>
      <c r="E58" s="98">
        <f t="shared" si="8"/>
        <v>0</v>
      </c>
      <c r="F58" s="17">
        <f t="shared" si="9"/>
        <v>0</v>
      </c>
      <c r="G58" s="50">
        <f t="shared" si="13"/>
        <v>0</v>
      </c>
      <c r="H58" s="17">
        <f t="shared" si="14"/>
        <v>0</v>
      </c>
      <c r="I58" s="17">
        <f t="shared" si="15"/>
        <v>0</v>
      </c>
      <c r="J58" s="13"/>
      <c r="K58" s="17">
        <f t="shared" si="10"/>
        <v>0</v>
      </c>
      <c r="L58" s="47">
        <f t="shared" si="16"/>
        <v>0</v>
      </c>
      <c r="M58" s="39"/>
      <c r="N58" s="39"/>
      <c r="O58" s="50">
        <f t="shared" si="11"/>
        <v>0</v>
      </c>
      <c r="P58" s="17">
        <f t="shared" si="17"/>
        <v>0</v>
      </c>
      <c r="Q58" s="17">
        <f t="shared" si="12"/>
        <v>0</v>
      </c>
    </row>
    <row r="59" spans="1:17" x14ac:dyDescent="0.25">
      <c r="A59" s="14"/>
      <c r="B59" s="17">
        <f t="shared" si="6"/>
        <v>0</v>
      </c>
      <c r="C59" s="47">
        <f t="shared" si="0"/>
        <v>0</v>
      </c>
      <c r="D59" s="17">
        <f t="shared" si="7"/>
        <v>0</v>
      </c>
      <c r="E59" s="98">
        <f t="shared" si="8"/>
        <v>0</v>
      </c>
      <c r="F59" s="17">
        <f t="shared" si="9"/>
        <v>0</v>
      </c>
      <c r="G59" s="50">
        <f t="shared" si="13"/>
        <v>0</v>
      </c>
      <c r="H59" s="17">
        <f t="shared" si="14"/>
        <v>0</v>
      </c>
      <c r="I59" s="17">
        <f t="shared" si="15"/>
        <v>0</v>
      </c>
      <c r="J59" s="14"/>
      <c r="K59" s="17">
        <f t="shared" si="10"/>
        <v>0</v>
      </c>
      <c r="L59" s="47">
        <f t="shared" si="16"/>
        <v>0</v>
      </c>
      <c r="M59" s="39"/>
      <c r="N59" s="39"/>
      <c r="O59" s="50">
        <f t="shared" si="11"/>
        <v>0</v>
      </c>
      <c r="P59" s="17">
        <f t="shared" si="17"/>
        <v>0</v>
      </c>
      <c r="Q59" s="17">
        <f t="shared" si="12"/>
        <v>0</v>
      </c>
    </row>
    <row r="60" spans="1:17" x14ac:dyDescent="0.25">
      <c r="A60" s="13"/>
      <c r="B60" s="17">
        <f t="shared" si="6"/>
        <v>0</v>
      </c>
      <c r="C60" s="47">
        <f t="shared" si="0"/>
        <v>0</v>
      </c>
      <c r="D60" s="17">
        <f t="shared" si="7"/>
        <v>0</v>
      </c>
      <c r="E60" s="98">
        <f t="shared" si="8"/>
        <v>0</v>
      </c>
      <c r="F60" s="17">
        <f t="shared" si="9"/>
        <v>0</v>
      </c>
      <c r="G60" s="50">
        <f t="shared" si="13"/>
        <v>0</v>
      </c>
      <c r="H60" s="17">
        <f t="shared" si="14"/>
        <v>0</v>
      </c>
      <c r="I60" s="17">
        <f t="shared" si="15"/>
        <v>0</v>
      </c>
      <c r="J60" s="13"/>
      <c r="K60" s="17">
        <f t="shared" si="10"/>
        <v>0</v>
      </c>
      <c r="L60" s="47">
        <f t="shared" si="16"/>
        <v>0</v>
      </c>
      <c r="M60" s="39"/>
      <c r="N60" s="39"/>
      <c r="O60" s="50">
        <f t="shared" si="11"/>
        <v>0</v>
      </c>
      <c r="P60" s="17">
        <f t="shared" si="17"/>
        <v>0</v>
      </c>
      <c r="Q60" s="17">
        <f t="shared" si="12"/>
        <v>0</v>
      </c>
    </row>
    <row r="61" spans="1:17" x14ac:dyDescent="0.25">
      <c r="A61" s="13"/>
      <c r="B61" s="17">
        <f t="shared" si="6"/>
        <v>0</v>
      </c>
      <c r="C61" s="47">
        <f t="shared" si="0"/>
        <v>0</v>
      </c>
      <c r="D61" s="17">
        <f t="shared" si="7"/>
        <v>0</v>
      </c>
      <c r="E61" s="98">
        <f t="shared" si="8"/>
        <v>0</v>
      </c>
      <c r="F61" s="17">
        <f t="shared" si="9"/>
        <v>0</v>
      </c>
      <c r="G61" s="50">
        <f t="shared" si="13"/>
        <v>0</v>
      </c>
      <c r="H61" s="17">
        <f t="shared" si="14"/>
        <v>0</v>
      </c>
      <c r="I61" s="17">
        <f t="shared" si="15"/>
        <v>0</v>
      </c>
      <c r="J61" s="14"/>
      <c r="K61" s="17">
        <f t="shared" si="10"/>
        <v>0</v>
      </c>
      <c r="L61" s="47">
        <f t="shared" si="16"/>
        <v>0</v>
      </c>
      <c r="M61" s="39"/>
      <c r="N61" s="39"/>
      <c r="O61" s="50">
        <f t="shared" si="11"/>
        <v>0</v>
      </c>
      <c r="P61" s="17">
        <f t="shared" si="17"/>
        <v>0</v>
      </c>
      <c r="Q61" s="17">
        <f t="shared" si="12"/>
        <v>0</v>
      </c>
    </row>
    <row r="62" spans="1:17" x14ac:dyDescent="0.25">
      <c r="A62" s="13"/>
      <c r="B62" s="17">
        <f t="shared" si="6"/>
        <v>0</v>
      </c>
      <c r="C62" s="47">
        <f t="shared" si="0"/>
        <v>0</v>
      </c>
      <c r="D62" s="17">
        <f t="shared" si="7"/>
        <v>0</v>
      </c>
      <c r="E62" s="98">
        <f t="shared" si="8"/>
        <v>0</v>
      </c>
      <c r="F62" s="17">
        <f t="shared" si="9"/>
        <v>0</v>
      </c>
      <c r="G62" s="50">
        <f t="shared" si="13"/>
        <v>0</v>
      </c>
      <c r="H62" s="17">
        <f t="shared" si="14"/>
        <v>0</v>
      </c>
      <c r="I62" s="17">
        <f t="shared" si="15"/>
        <v>0</v>
      </c>
      <c r="J62" s="14"/>
      <c r="K62" s="17">
        <f t="shared" si="10"/>
        <v>0</v>
      </c>
      <c r="L62" s="47">
        <f t="shared" si="16"/>
        <v>0</v>
      </c>
      <c r="M62" s="39"/>
      <c r="N62" s="39"/>
      <c r="O62" s="50">
        <f t="shared" si="11"/>
        <v>0</v>
      </c>
      <c r="P62" s="17">
        <f t="shared" si="17"/>
        <v>0</v>
      </c>
      <c r="Q62" s="17">
        <f t="shared" si="12"/>
        <v>0</v>
      </c>
    </row>
    <row r="63" spans="1:17" x14ac:dyDescent="0.25">
      <c r="A63" s="13"/>
      <c r="B63" s="17">
        <f t="shared" si="6"/>
        <v>0</v>
      </c>
      <c r="C63" s="47">
        <f t="shared" si="0"/>
        <v>0</v>
      </c>
      <c r="D63" s="17">
        <f t="shared" si="7"/>
        <v>0</v>
      </c>
      <c r="E63" s="98">
        <f t="shared" si="8"/>
        <v>0</v>
      </c>
      <c r="F63" s="17">
        <f t="shared" si="9"/>
        <v>0</v>
      </c>
      <c r="G63" s="50">
        <f t="shared" si="13"/>
        <v>0</v>
      </c>
      <c r="H63" s="17">
        <f t="shared" si="14"/>
        <v>0</v>
      </c>
      <c r="I63" s="17">
        <f t="shared" si="15"/>
        <v>0</v>
      </c>
      <c r="J63" s="14"/>
      <c r="K63" s="17">
        <f t="shared" si="10"/>
        <v>0</v>
      </c>
      <c r="L63" s="47">
        <f t="shared" si="16"/>
        <v>0</v>
      </c>
      <c r="M63" s="39"/>
      <c r="N63" s="39"/>
      <c r="O63" s="50">
        <f t="shared" si="11"/>
        <v>0</v>
      </c>
      <c r="P63" s="17">
        <f t="shared" si="17"/>
        <v>0</v>
      </c>
      <c r="Q63" s="17">
        <f t="shared" si="12"/>
        <v>0</v>
      </c>
    </row>
    <row r="64" spans="1:17" x14ac:dyDescent="0.25">
      <c r="A64" s="13"/>
      <c r="B64" s="17">
        <f t="shared" si="6"/>
        <v>0</v>
      </c>
      <c r="C64" s="47">
        <f t="shared" si="0"/>
        <v>0</v>
      </c>
      <c r="D64" s="17">
        <f t="shared" si="7"/>
        <v>0</v>
      </c>
      <c r="E64" s="98">
        <f t="shared" si="8"/>
        <v>0</v>
      </c>
      <c r="F64" s="17">
        <f t="shared" si="9"/>
        <v>0</v>
      </c>
      <c r="G64" s="50">
        <f t="shared" si="13"/>
        <v>0</v>
      </c>
      <c r="H64" s="17">
        <f t="shared" si="14"/>
        <v>0</v>
      </c>
      <c r="I64" s="17">
        <f t="shared" si="15"/>
        <v>0</v>
      </c>
      <c r="J64" s="14"/>
      <c r="K64" s="17">
        <f t="shared" si="10"/>
        <v>0</v>
      </c>
      <c r="L64" s="47">
        <f t="shared" si="16"/>
        <v>0</v>
      </c>
      <c r="M64" s="39"/>
      <c r="N64" s="39"/>
      <c r="O64" s="50">
        <f t="shared" si="11"/>
        <v>0</v>
      </c>
      <c r="P64" s="17">
        <f t="shared" si="17"/>
        <v>0</v>
      </c>
      <c r="Q64" s="17">
        <f t="shared" si="12"/>
        <v>0</v>
      </c>
    </row>
    <row r="65" spans="1:17" x14ac:dyDescent="0.25">
      <c r="A65" s="13"/>
      <c r="B65" s="17">
        <f t="shared" si="6"/>
        <v>0</v>
      </c>
      <c r="C65" s="47">
        <f t="shared" si="0"/>
        <v>0</v>
      </c>
      <c r="D65" s="17">
        <f t="shared" si="7"/>
        <v>0</v>
      </c>
      <c r="E65" s="98">
        <f t="shared" si="8"/>
        <v>0</v>
      </c>
      <c r="F65" s="17">
        <f t="shared" si="9"/>
        <v>0</v>
      </c>
      <c r="G65" s="50">
        <f t="shared" si="13"/>
        <v>0</v>
      </c>
      <c r="H65" s="17">
        <f t="shared" si="14"/>
        <v>0</v>
      </c>
      <c r="I65" s="17">
        <f t="shared" si="15"/>
        <v>0</v>
      </c>
      <c r="J65" s="14"/>
      <c r="K65" s="17">
        <f t="shared" si="10"/>
        <v>0</v>
      </c>
      <c r="L65" s="47">
        <f t="shared" si="16"/>
        <v>0</v>
      </c>
      <c r="M65" s="39"/>
      <c r="N65" s="39"/>
      <c r="O65" s="50">
        <f>IF(A65=0,0,IF(M65&gt;0,M65*24,IF(N65&gt;0,N65*36,IF(AND(A65&gt;0,M65=0,N65=0),240,""))))</f>
        <v>0</v>
      </c>
      <c r="P65" s="17">
        <f t="shared" si="17"/>
        <v>0</v>
      </c>
      <c r="Q65" s="17">
        <f t="shared" si="12"/>
        <v>0</v>
      </c>
    </row>
    <row r="66" spans="1:17" x14ac:dyDescent="0.25">
      <c r="A66" s="13"/>
      <c r="B66" s="17">
        <f t="shared" si="6"/>
        <v>0</v>
      </c>
      <c r="C66" s="47">
        <f t="shared" si="0"/>
        <v>0</v>
      </c>
      <c r="D66" s="17">
        <f t="shared" si="7"/>
        <v>0</v>
      </c>
      <c r="E66" s="98">
        <f t="shared" si="8"/>
        <v>0</v>
      </c>
      <c r="F66" s="17">
        <f t="shared" si="9"/>
        <v>0</v>
      </c>
      <c r="G66" s="50">
        <f t="shared" si="13"/>
        <v>0</v>
      </c>
      <c r="H66" s="17">
        <f t="shared" si="14"/>
        <v>0</v>
      </c>
      <c r="I66" s="17">
        <f t="shared" si="15"/>
        <v>0</v>
      </c>
      <c r="J66" s="14"/>
      <c r="K66" s="17">
        <f t="shared" si="10"/>
        <v>0</v>
      </c>
      <c r="L66" s="47">
        <f t="shared" si="16"/>
        <v>0</v>
      </c>
      <c r="M66" s="39"/>
      <c r="N66" s="39"/>
      <c r="O66" s="50">
        <f t="shared" si="11"/>
        <v>0</v>
      </c>
      <c r="P66" s="17">
        <f t="shared" si="17"/>
        <v>0</v>
      </c>
      <c r="Q66" s="17">
        <f t="shared" si="12"/>
        <v>0</v>
      </c>
    </row>
    <row r="67" spans="1:17" x14ac:dyDescent="0.25">
      <c r="A67" s="13"/>
      <c r="B67" s="17">
        <f t="shared" si="6"/>
        <v>0</v>
      </c>
      <c r="C67" s="47">
        <f t="shared" si="0"/>
        <v>0</v>
      </c>
      <c r="D67" s="17">
        <f t="shared" si="7"/>
        <v>0</v>
      </c>
      <c r="E67" s="98">
        <f t="shared" si="8"/>
        <v>0</v>
      </c>
      <c r="F67" s="17">
        <f t="shared" si="9"/>
        <v>0</v>
      </c>
      <c r="G67" s="50">
        <f t="shared" si="13"/>
        <v>0</v>
      </c>
      <c r="H67" s="17">
        <f t="shared" si="14"/>
        <v>0</v>
      </c>
      <c r="I67" s="17">
        <f t="shared" si="15"/>
        <v>0</v>
      </c>
      <c r="J67" s="14"/>
      <c r="K67" s="17">
        <f t="shared" si="10"/>
        <v>0</v>
      </c>
      <c r="L67" s="47">
        <f t="shared" si="16"/>
        <v>0</v>
      </c>
      <c r="M67" s="39"/>
      <c r="N67" s="39"/>
      <c r="O67" s="50">
        <f t="shared" si="11"/>
        <v>0</v>
      </c>
      <c r="P67" s="17">
        <f t="shared" si="17"/>
        <v>0</v>
      </c>
      <c r="Q67" s="17">
        <f t="shared" si="12"/>
        <v>0</v>
      </c>
    </row>
    <row r="68" spans="1:17" x14ac:dyDescent="0.25">
      <c r="A68" s="13"/>
      <c r="B68" s="17">
        <f t="shared" si="6"/>
        <v>0</v>
      </c>
      <c r="C68" s="47">
        <f t="shared" si="0"/>
        <v>0</v>
      </c>
      <c r="D68" s="17">
        <f t="shared" si="7"/>
        <v>0</v>
      </c>
      <c r="E68" s="98">
        <f t="shared" si="8"/>
        <v>0</v>
      </c>
      <c r="F68" s="17">
        <f t="shared" si="9"/>
        <v>0</v>
      </c>
      <c r="G68" s="50">
        <f t="shared" si="13"/>
        <v>0</v>
      </c>
      <c r="H68" s="17">
        <f t="shared" si="14"/>
        <v>0</v>
      </c>
      <c r="I68" s="17">
        <f t="shared" si="15"/>
        <v>0</v>
      </c>
      <c r="J68" s="14"/>
      <c r="K68" s="17">
        <f t="shared" si="10"/>
        <v>0</v>
      </c>
      <c r="L68" s="47">
        <f t="shared" si="16"/>
        <v>0</v>
      </c>
      <c r="M68" s="39"/>
      <c r="N68" s="39"/>
      <c r="O68" s="50">
        <f t="shared" si="11"/>
        <v>0</v>
      </c>
      <c r="P68" s="17">
        <f t="shared" si="17"/>
        <v>0</v>
      </c>
      <c r="Q68" s="17">
        <f t="shared" si="12"/>
        <v>0</v>
      </c>
    </row>
    <row r="69" spans="1:17" x14ac:dyDescent="0.25">
      <c r="A69" s="22" t="s">
        <v>9</v>
      </c>
      <c r="B69" s="42">
        <f t="shared" ref="B69:Q69" si="18">SUM(B8:B68)</f>
        <v>0</v>
      </c>
      <c r="C69" s="42">
        <f t="shared" si="18"/>
        <v>0</v>
      </c>
      <c r="D69" s="42">
        <f t="shared" si="18"/>
        <v>0</v>
      </c>
      <c r="E69" s="42">
        <f t="shared" si="18"/>
        <v>0</v>
      </c>
      <c r="F69" s="42">
        <f t="shared" si="18"/>
        <v>0</v>
      </c>
      <c r="G69" s="42">
        <f t="shared" si="18"/>
        <v>0</v>
      </c>
      <c r="H69" s="42">
        <f t="shared" si="18"/>
        <v>0</v>
      </c>
      <c r="I69" s="42">
        <f t="shared" si="18"/>
        <v>0</v>
      </c>
      <c r="J69" s="42">
        <f t="shared" si="18"/>
        <v>0</v>
      </c>
      <c r="K69" s="42">
        <f t="shared" si="18"/>
        <v>0</v>
      </c>
      <c r="L69" s="42">
        <f t="shared" si="18"/>
        <v>0</v>
      </c>
      <c r="M69" s="90"/>
      <c r="N69" s="90"/>
      <c r="O69" s="42">
        <f t="shared" si="18"/>
        <v>0</v>
      </c>
      <c r="P69" s="42">
        <f t="shared" si="18"/>
        <v>0</v>
      </c>
      <c r="Q69" s="42">
        <f t="shared" si="18"/>
        <v>0</v>
      </c>
    </row>
    <row r="72" spans="1:17" x14ac:dyDescent="0.25">
      <c r="E72" s="2" t="s">
        <v>17</v>
      </c>
    </row>
  </sheetData>
  <sheetProtection password="ECC9" sheet="1" objects="1" scenarios="1"/>
  <protectedRanges>
    <protectedRange sqref="M8:N68" name="Range2"/>
    <protectedRange sqref="A8:A68 J8:J68" name="Range1"/>
  </protectedRanges>
  <customSheetViews>
    <customSheetView guid="{48C6D699-AA41-40C0-BE99-DA01C8754657}" scale="90">
      <selection activeCell="E81" sqref="E81"/>
      <pageMargins left="0.7" right="0.7" top="0.75" bottom="0.75" header="0.3" footer="0.3"/>
      <pageSetup paperSize="9" scale="65" orientation="portrait" r:id="rId1"/>
    </customSheetView>
  </customSheetViews>
  <pageMargins left="0.7" right="0.7" top="0.75" bottom="0.75" header="0.3" footer="0.3"/>
  <pageSetup paperSize="9" scale="65" orientation="portrait"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4"/>
  <sheetViews>
    <sheetView topLeftCell="A38" zoomScale="90" zoomScaleNormal="90" workbookViewId="0">
      <selection activeCell="S51" sqref="S51"/>
    </sheetView>
  </sheetViews>
  <sheetFormatPr defaultRowHeight="15" x14ac:dyDescent="0.25"/>
  <cols>
    <col min="1" max="1" width="16.140625" customWidth="1"/>
    <col min="2" max="2" width="7.5703125" customWidth="1"/>
    <col min="3" max="3" width="7" customWidth="1"/>
    <col min="4" max="4" width="7.140625" style="2" customWidth="1"/>
    <col min="5" max="5" width="10.28515625" style="2" customWidth="1"/>
    <col min="7" max="7" width="10.28515625" customWidth="1"/>
    <col min="8" max="8" width="9.7109375" customWidth="1"/>
    <col min="10" max="10" width="7.7109375" customWidth="1"/>
  </cols>
  <sheetData>
    <row r="3" spans="1:15" x14ac:dyDescent="0.25">
      <c r="A3" t="s">
        <v>96</v>
      </c>
    </row>
    <row r="4" spans="1:15" x14ac:dyDescent="0.25">
      <c r="A4" t="s">
        <v>52</v>
      </c>
    </row>
    <row r="5" spans="1:15" x14ac:dyDescent="0.25">
      <c r="A5" s="24"/>
      <c r="B5" s="24"/>
      <c r="C5" s="24"/>
      <c r="D5" s="24"/>
      <c r="E5" s="24"/>
      <c r="F5" s="24"/>
      <c r="G5" s="24" t="s">
        <v>12</v>
      </c>
    </row>
    <row r="6" spans="1:15" ht="15.75" x14ac:dyDescent="0.25">
      <c r="E6" s="4"/>
      <c r="H6" s="2"/>
    </row>
    <row r="7" spans="1:15" ht="60" x14ac:dyDescent="0.25">
      <c r="A7" s="20" t="s">
        <v>14</v>
      </c>
      <c r="B7" s="19" t="s">
        <v>31</v>
      </c>
      <c r="C7" s="43" t="s">
        <v>98</v>
      </c>
      <c r="D7" s="27" t="s">
        <v>99</v>
      </c>
      <c r="E7" s="97" t="s">
        <v>57</v>
      </c>
      <c r="F7" s="57" t="s">
        <v>58</v>
      </c>
      <c r="G7" s="49" t="s">
        <v>2</v>
      </c>
      <c r="H7" s="16" t="s">
        <v>3</v>
      </c>
      <c r="I7" s="20" t="s">
        <v>26</v>
      </c>
      <c r="J7" s="19" t="s">
        <v>8</v>
      </c>
      <c r="K7" s="19" t="s">
        <v>28</v>
      </c>
      <c r="L7" s="43" t="s">
        <v>111</v>
      </c>
      <c r="M7" s="43" t="s">
        <v>112</v>
      </c>
      <c r="N7" s="16" t="s">
        <v>5</v>
      </c>
      <c r="O7" s="27" t="s">
        <v>9</v>
      </c>
    </row>
    <row r="8" spans="1:15" x14ac:dyDescent="0.25">
      <c r="A8" s="13"/>
      <c r="B8" s="17">
        <f>IF(A8&gt;0,IF(A8*0.01&gt;=100,A8*0.01,100),0)</f>
        <v>0</v>
      </c>
      <c r="C8" s="47">
        <f>IF(A8&gt;0,100,0)</f>
        <v>0</v>
      </c>
      <c r="D8" s="17">
        <f>IF(A8=0,0,IF(L8&gt;0,L8*16,IF(M8&gt;0,M8*24,IF(AND(A8&gt;0,L8=0,M8=0),160,""))))</f>
        <v>0</v>
      </c>
      <c r="E8" s="98">
        <f>IF(B8&lt;=240,B8+C8+D8,0)</f>
        <v>0</v>
      </c>
      <c r="F8" s="17">
        <f>IF(B8&gt;240,B8+C8+D8,0)</f>
        <v>0</v>
      </c>
      <c r="G8" s="50">
        <f t="shared" ref="G8:G39" si="0">A8*0.03</f>
        <v>0</v>
      </c>
      <c r="H8" s="17">
        <f t="shared" ref="H8:H39" si="1">IF(A8=0,0,IF(A8&lt;=3000,100,300))</f>
        <v>0</v>
      </c>
      <c r="I8" s="13"/>
      <c r="J8" s="17">
        <f>H8-I8</f>
        <v>0</v>
      </c>
      <c r="K8" s="47">
        <f t="shared" ref="K8:K39" si="2">IF(A8&gt;0,300,0)</f>
        <v>0</v>
      </c>
      <c r="L8" s="39"/>
      <c r="M8" s="39"/>
      <c r="N8" s="50">
        <f>IF(A8=0,0,IF(L8&gt;0,L8*24,IF(M8&gt;0,M8*36,IF(AND(A8&gt;0,L8=0,M8=0),240,""))))</f>
        <v>0</v>
      </c>
      <c r="O8" s="17">
        <f>E8+F8+G8+H8+K8+N8</f>
        <v>0</v>
      </c>
    </row>
    <row r="9" spans="1:15" x14ac:dyDescent="0.25">
      <c r="A9" s="13"/>
      <c r="B9" s="17">
        <f t="shared" ref="B9:B68" si="3">IF(A9&gt;0,IF(A9*0.01&gt;=100,A9*0.01,100),0)</f>
        <v>0</v>
      </c>
      <c r="C9" s="47">
        <f t="shared" ref="C9:C68" si="4">IF(A9&gt;0,100,0)</f>
        <v>0</v>
      </c>
      <c r="D9" s="17">
        <f t="shared" ref="D9:D68" si="5">IF(A9=0,0,IF(L9&gt;0,L9*16,IF(M9&gt;0,M9*24,IF(AND(A9&gt;0,L9=0,M9=0),160,""))))</f>
        <v>0</v>
      </c>
      <c r="E9" s="98">
        <f t="shared" ref="E9:E68" si="6">IF(B9&lt;=240,B9+C9+D9,0)</f>
        <v>0</v>
      </c>
      <c r="F9" s="17">
        <f t="shared" ref="F9:F68" si="7">IF(B9&gt;240,B9+C9+D9,0)</f>
        <v>0</v>
      </c>
      <c r="G9" s="50">
        <f t="shared" si="0"/>
        <v>0</v>
      </c>
      <c r="H9" s="17">
        <f t="shared" si="1"/>
        <v>0</v>
      </c>
      <c r="I9" s="13"/>
      <c r="J9" s="17">
        <f t="shared" ref="J9:J68" si="8">H9-I9</f>
        <v>0</v>
      </c>
      <c r="K9" s="47">
        <f t="shared" si="2"/>
        <v>0</v>
      </c>
      <c r="L9" s="39"/>
      <c r="M9" s="39"/>
      <c r="N9" s="50">
        <f t="shared" ref="N9:N68" si="9">IF(A9=0,0,IF(L9&gt;0,L9*24,IF(M9&gt;0,M9*36,IF(AND(A9&gt;0,L9=0,M9=0),240,""))))</f>
        <v>0</v>
      </c>
      <c r="O9" s="17">
        <f t="shared" ref="O9:O68" si="10">E9+F9+G9+H9+K9+N9</f>
        <v>0</v>
      </c>
    </row>
    <row r="10" spans="1:15" x14ac:dyDescent="0.25">
      <c r="A10" s="13"/>
      <c r="B10" s="17">
        <f t="shared" si="3"/>
        <v>0</v>
      </c>
      <c r="C10" s="47">
        <f t="shared" si="4"/>
        <v>0</v>
      </c>
      <c r="D10" s="17">
        <f t="shared" si="5"/>
        <v>0</v>
      </c>
      <c r="E10" s="98">
        <f t="shared" si="6"/>
        <v>0</v>
      </c>
      <c r="F10" s="17">
        <f t="shared" si="7"/>
        <v>0</v>
      </c>
      <c r="G10" s="50">
        <f t="shared" si="0"/>
        <v>0</v>
      </c>
      <c r="H10" s="17">
        <f t="shared" si="1"/>
        <v>0</v>
      </c>
      <c r="I10" s="13"/>
      <c r="J10" s="17">
        <f t="shared" si="8"/>
        <v>0</v>
      </c>
      <c r="K10" s="47">
        <f t="shared" si="2"/>
        <v>0</v>
      </c>
      <c r="L10" s="39"/>
      <c r="M10" s="39"/>
      <c r="N10" s="50">
        <f t="shared" si="9"/>
        <v>0</v>
      </c>
      <c r="O10" s="17">
        <f t="shared" si="10"/>
        <v>0</v>
      </c>
    </row>
    <row r="11" spans="1:15" x14ac:dyDescent="0.25">
      <c r="A11" s="13"/>
      <c r="B11" s="17">
        <f t="shared" si="3"/>
        <v>0</v>
      </c>
      <c r="C11" s="47">
        <f t="shared" si="4"/>
        <v>0</v>
      </c>
      <c r="D11" s="17">
        <f t="shared" si="5"/>
        <v>0</v>
      </c>
      <c r="E11" s="98">
        <f t="shared" si="6"/>
        <v>0</v>
      </c>
      <c r="F11" s="17">
        <f t="shared" si="7"/>
        <v>0</v>
      </c>
      <c r="G11" s="50">
        <f t="shared" si="0"/>
        <v>0</v>
      </c>
      <c r="H11" s="17">
        <f t="shared" si="1"/>
        <v>0</v>
      </c>
      <c r="I11" s="13"/>
      <c r="J11" s="17">
        <f t="shared" si="8"/>
        <v>0</v>
      </c>
      <c r="K11" s="47">
        <f t="shared" si="2"/>
        <v>0</v>
      </c>
      <c r="L11" s="39"/>
      <c r="M11" s="39"/>
      <c r="N11" s="50">
        <f t="shared" si="9"/>
        <v>0</v>
      </c>
      <c r="O11" s="17">
        <f t="shared" si="10"/>
        <v>0</v>
      </c>
    </row>
    <row r="12" spans="1:15" x14ac:dyDescent="0.25">
      <c r="A12" s="13"/>
      <c r="B12" s="17">
        <f t="shared" si="3"/>
        <v>0</v>
      </c>
      <c r="C12" s="47">
        <f t="shared" si="4"/>
        <v>0</v>
      </c>
      <c r="D12" s="17">
        <f t="shared" si="5"/>
        <v>0</v>
      </c>
      <c r="E12" s="98">
        <f t="shared" si="6"/>
        <v>0</v>
      </c>
      <c r="F12" s="17">
        <f t="shared" si="7"/>
        <v>0</v>
      </c>
      <c r="G12" s="50">
        <f t="shared" si="0"/>
        <v>0</v>
      </c>
      <c r="H12" s="17">
        <f t="shared" si="1"/>
        <v>0</v>
      </c>
      <c r="I12" s="13"/>
      <c r="J12" s="17">
        <f t="shared" si="8"/>
        <v>0</v>
      </c>
      <c r="K12" s="47">
        <f t="shared" si="2"/>
        <v>0</v>
      </c>
      <c r="L12" s="39"/>
      <c r="M12" s="39"/>
      <c r="N12" s="50">
        <f t="shared" si="9"/>
        <v>0</v>
      </c>
      <c r="O12" s="17">
        <f t="shared" si="10"/>
        <v>0</v>
      </c>
    </row>
    <row r="13" spans="1:15" x14ac:dyDescent="0.25">
      <c r="A13" s="13"/>
      <c r="B13" s="17">
        <f t="shared" si="3"/>
        <v>0</v>
      </c>
      <c r="C13" s="47">
        <f t="shared" si="4"/>
        <v>0</v>
      </c>
      <c r="D13" s="17">
        <f t="shared" si="5"/>
        <v>0</v>
      </c>
      <c r="E13" s="98">
        <f t="shared" si="6"/>
        <v>0</v>
      </c>
      <c r="F13" s="17">
        <f t="shared" si="7"/>
        <v>0</v>
      </c>
      <c r="G13" s="50">
        <f t="shared" si="0"/>
        <v>0</v>
      </c>
      <c r="H13" s="17">
        <f t="shared" si="1"/>
        <v>0</v>
      </c>
      <c r="I13" s="13"/>
      <c r="J13" s="17">
        <f t="shared" si="8"/>
        <v>0</v>
      </c>
      <c r="K13" s="47">
        <f t="shared" si="2"/>
        <v>0</v>
      </c>
      <c r="L13" s="39"/>
      <c r="M13" s="39"/>
      <c r="N13" s="50">
        <f t="shared" si="9"/>
        <v>0</v>
      </c>
      <c r="O13" s="17">
        <f t="shared" si="10"/>
        <v>0</v>
      </c>
    </row>
    <row r="14" spans="1:15" x14ac:dyDescent="0.25">
      <c r="A14" s="13"/>
      <c r="B14" s="17">
        <f t="shared" si="3"/>
        <v>0</v>
      </c>
      <c r="C14" s="47">
        <f t="shared" si="4"/>
        <v>0</v>
      </c>
      <c r="D14" s="17">
        <f t="shared" si="5"/>
        <v>0</v>
      </c>
      <c r="E14" s="98">
        <f t="shared" si="6"/>
        <v>0</v>
      </c>
      <c r="F14" s="17">
        <f t="shared" si="7"/>
        <v>0</v>
      </c>
      <c r="G14" s="50">
        <f t="shared" si="0"/>
        <v>0</v>
      </c>
      <c r="H14" s="17">
        <f t="shared" si="1"/>
        <v>0</v>
      </c>
      <c r="I14" s="13"/>
      <c r="J14" s="17">
        <f t="shared" si="8"/>
        <v>0</v>
      </c>
      <c r="K14" s="47">
        <f t="shared" si="2"/>
        <v>0</v>
      </c>
      <c r="L14" s="39"/>
      <c r="M14" s="39"/>
      <c r="N14" s="50">
        <f t="shared" si="9"/>
        <v>0</v>
      </c>
      <c r="O14" s="17">
        <f t="shared" si="10"/>
        <v>0</v>
      </c>
    </row>
    <row r="15" spans="1:15" x14ac:dyDescent="0.25">
      <c r="A15" s="13"/>
      <c r="B15" s="17">
        <f t="shared" si="3"/>
        <v>0</v>
      </c>
      <c r="C15" s="47">
        <f t="shared" si="4"/>
        <v>0</v>
      </c>
      <c r="D15" s="17">
        <f t="shared" si="5"/>
        <v>0</v>
      </c>
      <c r="E15" s="98">
        <f t="shared" si="6"/>
        <v>0</v>
      </c>
      <c r="F15" s="17">
        <f t="shared" si="7"/>
        <v>0</v>
      </c>
      <c r="G15" s="50">
        <f t="shared" si="0"/>
        <v>0</v>
      </c>
      <c r="H15" s="17">
        <f t="shared" si="1"/>
        <v>0</v>
      </c>
      <c r="I15" s="13"/>
      <c r="J15" s="17">
        <f t="shared" si="8"/>
        <v>0</v>
      </c>
      <c r="K15" s="47">
        <f t="shared" si="2"/>
        <v>0</v>
      </c>
      <c r="L15" s="39"/>
      <c r="M15" s="39"/>
      <c r="N15" s="50">
        <f t="shared" si="9"/>
        <v>0</v>
      </c>
      <c r="O15" s="17">
        <f t="shared" si="10"/>
        <v>0</v>
      </c>
    </row>
    <row r="16" spans="1:15" x14ac:dyDescent="0.25">
      <c r="A16" s="13"/>
      <c r="B16" s="17">
        <f t="shared" si="3"/>
        <v>0</v>
      </c>
      <c r="C16" s="47">
        <f t="shared" si="4"/>
        <v>0</v>
      </c>
      <c r="D16" s="17">
        <f t="shared" si="5"/>
        <v>0</v>
      </c>
      <c r="E16" s="98">
        <f t="shared" si="6"/>
        <v>0</v>
      </c>
      <c r="F16" s="17">
        <f t="shared" si="7"/>
        <v>0</v>
      </c>
      <c r="G16" s="50">
        <f t="shared" si="0"/>
        <v>0</v>
      </c>
      <c r="H16" s="17">
        <f t="shared" si="1"/>
        <v>0</v>
      </c>
      <c r="I16" s="13"/>
      <c r="J16" s="17">
        <f t="shared" si="8"/>
        <v>0</v>
      </c>
      <c r="K16" s="47">
        <f t="shared" si="2"/>
        <v>0</v>
      </c>
      <c r="L16" s="39"/>
      <c r="M16" s="39"/>
      <c r="N16" s="50">
        <f t="shared" si="9"/>
        <v>0</v>
      </c>
      <c r="O16" s="17">
        <f t="shared" si="10"/>
        <v>0</v>
      </c>
    </row>
    <row r="17" spans="1:15" x14ac:dyDescent="0.25">
      <c r="A17" s="13"/>
      <c r="B17" s="17">
        <f t="shared" si="3"/>
        <v>0</v>
      </c>
      <c r="C17" s="47">
        <f t="shared" si="4"/>
        <v>0</v>
      </c>
      <c r="D17" s="17">
        <f t="shared" si="5"/>
        <v>0</v>
      </c>
      <c r="E17" s="98">
        <f t="shared" si="6"/>
        <v>0</v>
      </c>
      <c r="F17" s="17">
        <f t="shared" si="7"/>
        <v>0</v>
      </c>
      <c r="G17" s="50">
        <f t="shared" si="0"/>
        <v>0</v>
      </c>
      <c r="H17" s="17">
        <f t="shared" si="1"/>
        <v>0</v>
      </c>
      <c r="I17" s="13"/>
      <c r="J17" s="17">
        <f t="shared" si="8"/>
        <v>0</v>
      </c>
      <c r="K17" s="47">
        <f t="shared" si="2"/>
        <v>0</v>
      </c>
      <c r="L17" s="39"/>
      <c r="M17" s="39"/>
      <c r="N17" s="50">
        <f t="shared" si="9"/>
        <v>0</v>
      </c>
      <c r="O17" s="17">
        <f t="shared" si="10"/>
        <v>0</v>
      </c>
    </row>
    <row r="18" spans="1:15" x14ac:dyDescent="0.25">
      <c r="A18" s="13"/>
      <c r="B18" s="17">
        <f t="shared" si="3"/>
        <v>0</v>
      </c>
      <c r="C18" s="47">
        <f t="shared" si="4"/>
        <v>0</v>
      </c>
      <c r="D18" s="17">
        <f t="shared" si="5"/>
        <v>0</v>
      </c>
      <c r="E18" s="98">
        <f t="shared" si="6"/>
        <v>0</v>
      </c>
      <c r="F18" s="17">
        <f t="shared" si="7"/>
        <v>0</v>
      </c>
      <c r="G18" s="50">
        <f t="shared" si="0"/>
        <v>0</v>
      </c>
      <c r="H18" s="17">
        <f t="shared" si="1"/>
        <v>0</v>
      </c>
      <c r="I18" s="13"/>
      <c r="J18" s="17">
        <f t="shared" si="8"/>
        <v>0</v>
      </c>
      <c r="K18" s="47">
        <f t="shared" si="2"/>
        <v>0</v>
      </c>
      <c r="L18" s="39"/>
      <c r="M18" s="39"/>
      <c r="N18" s="50">
        <f t="shared" si="9"/>
        <v>0</v>
      </c>
      <c r="O18" s="17">
        <f t="shared" si="10"/>
        <v>0</v>
      </c>
    </row>
    <row r="19" spans="1:15" x14ac:dyDescent="0.25">
      <c r="A19" s="13"/>
      <c r="B19" s="17">
        <f t="shared" si="3"/>
        <v>0</v>
      </c>
      <c r="C19" s="47">
        <f t="shared" si="4"/>
        <v>0</v>
      </c>
      <c r="D19" s="17">
        <f t="shared" si="5"/>
        <v>0</v>
      </c>
      <c r="E19" s="98">
        <f t="shared" si="6"/>
        <v>0</v>
      </c>
      <c r="F19" s="17">
        <f t="shared" si="7"/>
        <v>0</v>
      </c>
      <c r="G19" s="50">
        <f t="shared" si="0"/>
        <v>0</v>
      </c>
      <c r="H19" s="17">
        <f t="shared" si="1"/>
        <v>0</v>
      </c>
      <c r="I19" s="13"/>
      <c r="J19" s="17">
        <f t="shared" si="8"/>
        <v>0</v>
      </c>
      <c r="K19" s="47">
        <f t="shared" si="2"/>
        <v>0</v>
      </c>
      <c r="L19" s="39"/>
      <c r="M19" s="39"/>
      <c r="N19" s="50">
        <f t="shared" si="9"/>
        <v>0</v>
      </c>
      <c r="O19" s="17">
        <f t="shared" si="10"/>
        <v>0</v>
      </c>
    </row>
    <row r="20" spans="1:15" x14ac:dyDescent="0.25">
      <c r="A20" s="13"/>
      <c r="B20" s="17">
        <f t="shared" si="3"/>
        <v>0</v>
      </c>
      <c r="C20" s="47">
        <f t="shared" si="4"/>
        <v>0</v>
      </c>
      <c r="D20" s="17">
        <f t="shared" si="5"/>
        <v>0</v>
      </c>
      <c r="E20" s="98">
        <f t="shared" si="6"/>
        <v>0</v>
      </c>
      <c r="F20" s="17">
        <f t="shared" si="7"/>
        <v>0</v>
      </c>
      <c r="G20" s="50">
        <f t="shared" si="0"/>
        <v>0</v>
      </c>
      <c r="H20" s="17">
        <f t="shared" si="1"/>
        <v>0</v>
      </c>
      <c r="I20" s="13"/>
      <c r="J20" s="17">
        <f t="shared" si="8"/>
        <v>0</v>
      </c>
      <c r="K20" s="47">
        <f t="shared" si="2"/>
        <v>0</v>
      </c>
      <c r="L20" s="39"/>
      <c r="M20" s="39"/>
      <c r="N20" s="50">
        <f t="shared" si="9"/>
        <v>0</v>
      </c>
      <c r="O20" s="17">
        <f t="shared" si="10"/>
        <v>0</v>
      </c>
    </row>
    <row r="21" spans="1:15" x14ac:dyDescent="0.25">
      <c r="A21" s="13"/>
      <c r="B21" s="17">
        <f t="shared" si="3"/>
        <v>0</v>
      </c>
      <c r="C21" s="47">
        <f t="shared" si="4"/>
        <v>0</v>
      </c>
      <c r="D21" s="17">
        <f t="shared" si="5"/>
        <v>0</v>
      </c>
      <c r="E21" s="98">
        <f t="shared" si="6"/>
        <v>0</v>
      </c>
      <c r="F21" s="17">
        <f t="shared" si="7"/>
        <v>0</v>
      </c>
      <c r="G21" s="50">
        <f t="shared" si="0"/>
        <v>0</v>
      </c>
      <c r="H21" s="17">
        <f t="shared" si="1"/>
        <v>0</v>
      </c>
      <c r="I21" s="13"/>
      <c r="J21" s="17">
        <f t="shared" si="8"/>
        <v>0</v>
      </c>
      <c r="K21" s="47">
        <f t="shared" si="2"/>
        <v>0</v>
      </c>
      <c r="L21" s="39"/>
      <c r="M21" s="39"/>
      <c r="N21" s="50">
        <f t="shared" si="9"/>
        <v>0</v>
      </c>
      <c r="O21" s="17">
        <f t="shared" si="10"/>
        <v>0</v>
      </c>
    </row>
    <row r="22" spans="1:15" x14ac:dyDescent="0.25">
      <c r="A22" s="13"/>
      <c r="B22" s="17">
        <f t="shared" si="3"/>
        <v>0</v>
      </c>
      <c r="C22" s="47">
        <f t="shared" si="4"/>
        <v>0</v>
      </c>
      <c r="D22" s="17">
        <f t="shared" si="5"/>
        <v>0</v>
      </c>
      <c r="E22" s="98">
        <f t="shared" si="6"/>
        <v>0</v>
      </c>
      <c r="F22" s="17">
        <f t="shared" si="7"/>
        <v>0</v>
      </c>
      <c r="G22" s="50">
        <f t="shared" si="0"/>
        <v>0</v>
      </c>
      <c r="H22" s="17">
        <f t="shared" si="1"/>
        <v>0</v>
      </c>
      <c r="I22" s="13"/>
      <c r="J22" s="17">
        <f t="shared" si="8"/>
        <v>0</v>
      </c>
      <c r="K22" s="47">
        <f t="shared" si="2"/>
        <v>0</v>
      </c>
      <c r="L22" s="39"/>
      <c r="M22" s="39"/>
      <c r="N22" s="50">
        <f t="shared" si="9"/>
        <v>0</v>
      </c>
      <c r="O22" s="17">
        <f t="shared" si="10"/>
        <v>0</v>
      </c>
    </row>
    <row r="23" spans="1:15" x14ac:dyDescent="0.25">
      <c r="A23" s="13"/>
      <c r="B23" s="17">
        <f t="shared" si="3"/>
        <v>0</v>
      </c>
      <c r="C23" s="47">
        <f t="shared" si="4"/>
        <v>0</v>
      </c>
      <c r="D23" s="17">
        <f t="shared" si="5"/>
        <v>0</v>
      </c>
      <c r="E23" s="98">
        <f t="shared" si="6"/>
        <v>0</v>
      </c>
      <c r="F23" s="17">
        <f t="shared" si="7"/>
        <v>0</v>
      </c>
      <c r="G23" s="50">
        <f t="shared" si="0"/>
        <v>0</v>
      </c>
      <c r="H23" s="17">
        <f t="shared" si="1"/>
        <v>0</v>
      </c>
      <c r="I23" s="13"/>
      <c r="J23" s="17">
        <f t="shared" si="8"/>
        <v>0</v>
      </c>
      <c r="K23" s="47">
        <f t="shared" si="2"/>
        <v>0</v>
      </c>
      <c r="L23" s="39"/>
      <c r="M23" s="39"/>
      <c r="N23" s="50">
        <f t="shared" si="9"/>
        <v>0</v>
      </c>
      <c r="O23" s="17">
        <f t="shared" si="10"/>
        <v>0</v>
      </c>
    </row>
    <row r="24" spans="1:15" x14ac:dyDescent="0.25">
      <c r="A24" s="13"/>
      <c r="B24" s="17">
        <f t="shared" si="3"/>
        <v>0</v>
      </c>
      <c r="C24" s="47">
        <f t="shared" si="4"/>
        <v>0</v>
      </c>
      <c r="D24" s="17">
        <f t="shared" si="5"/>
        <v>0</v>
      </c>
      <c r="E24" s="98">
        <f t="shared" si="6"/>
        <v>0</v>
      </c>
      <c r="F24" s="17">
        <f t="shared" si="7"/>
        <v>0</v>
      </c>
      <c r="G24" s="50">
        <f t="shared" si="0"/>
        <v>0</v>
      </c>
      <c r="H24" s="17">
        <f t="shared" si="1"/>
        <v>0</v>
      </c>
      <c r="I24" s="13"/>
      <c r="J24" s="17">
        <f t="shared" si="8"/>
        <v>0</v>
      </c>
      <c r="K24" s="47">
        <f t="shared" si="2"/>
        <v>0</v>
      </c>
      <c r="L24" s="39"/>
      <c r="M24" s="39"/>
      <c r="N24" s="50">
        <f>IF(A24=0,0,IF(L24&gt;0,L24*24,IF(M24&gt;0,M24*36,IF(AND(A24&gt;0,L24=0,M24=0),240,""))))</f>
        <v>0</v>
      </c>
      <c r="O24" s="17">
        <f t="shared" si="10"/>
        <v>0</v>
      </c>
    </row>
    <row r="25" spans="1:15" x14ac:dyDescent="0.25">
      <c r="A25" s="13"/>
      <c r="B25" s="17">
        <f t="shared" si="3"/>
        <v>0</v>
      </c>
      <c r="C25" s="47">
        <f t="shared" si="4"/>
        <v>0</v>
      </c>
      <c r="D25" s="17">
        <f t="shared" si="5"/>
        <v>0</v>
      </c>
      <c r="E25" s="98">
        <f t="shared" si="6"/>
        <v>0</v>
      </c>
      <c r="F25" s="17">
        <f t="shared" si="7"/>
        <v>0</v>
      </c>
      <c r="G25" s="50">
        <f t="shared" si="0"/>
        <v>0</v>
      </c>
      <c r="H25" s="17">
        <f t="shared" si="1"/>
        <v>0</v>
      </c>
      <c r="I25" s="13"/>
      <c r="J25" s="17">
        <f t="shared" si="8"/>
        <v>0</v>
      </c>
      <c r="K25" s="47">
        <f t="shared" si="2"/>
        <v>0</v>
      </c>
      <c r="L25" s="39"/>
      <c r="M25" s="39"/>
      <c r="N25" s="50">
        <f t="shared" si="9"/>
        <v>0</v>
      </c>
      <c r="O25" s="17">
        <f t="shared" si="10"/>
        <v>0</v>
      </c>
    </row>
    <row r="26" spans="1:15" x14ac:dyDescent="0.25">
      <c r="A26" s="13"/>
      <c r="B26" s="17">
        <f t="shared" si="3"/>
        <v>0</v>
      </c>
      <c r="C26" s="47">
        <f t="shared" si="4"/>
        <v>0</v>
      </c>
      <c r="D26" s="17">
        <f t="shared" si="5"/>
        <v>0</v>
      </c>
      <c r="E26" s="98">
        <f t="shared" si="6"/>
        <v>0</v>
      </c>
      <c r="F26" s="17">
        <f t="shared" si="7"/>
        <v>0</v>
      </c>
      <c r="G26" s="50">
        <f t="shared" si="0"/>
        <v>0</v>
      </c>
      <c r="H26" s="17">
        <f t="shared" si="1"/>
        <v>0</v>
      </c>
      <c r="I26" s="13"/>
      <c r="J26" s="17">
        <f t="shared" si="8"/>
        <v>0</v>
      </c>
      <c r="K26" s="47">
        <f t="shared" si="2"/>
        <v>0</v>
      </c>
      <c r="L26" s="39"/>
      <c r="M26" s="39"/>
      <c r="N26" s="50">
        <f t="shared" si="9"/>
        <v>0</v>
      </c>
      <c r="O26" s="17">
        <f t="shared" si="10"/>
        <v>0</v>
      </c>
    </row>
    <row r="27" spans="1:15" x14ac:dyDescent="0.25">
      <c r="A27" s="13"/>
      <c r="B27" s="17">
        <f t="shared" si="3"/>
        <v>0</v>
      </c>
      <c r="C27" s="47">
        <f t="shared" si="4"/>
        <v>0</v>
      </c>
      <c r="D27" s="17">
        <f t="shared" si="5"/>
        <v>0</v>
      </c>
      <c r="E27" s="98">
        <f t="shared" si="6"/>
        <v>0</v>
      </c>
      <c r="F27" s="17">
        <f t="shared" si="7"/>
        <v>0</v>
      </c>
      <c r="G27" s="50">
        <f t="shared" si="0"/>
        <v>0</v>
      </c>
      <c r="H27" s="17">
        <f t="shared" si="1"/>
        <v>0</v>
      </c>
      <c r="I27" s="13"/>
      <c r="J27" s="17">
        <f t="shared" si="8"/>
        <v>0</v>
      </c>
      <c r="K27" s="47">
        <f t="shared" si="2"/>
        <v>0</v>
      </c>
      <c r="L27" s="39"/>
      <c r="M27" s="39"/>
      <c r="N27" s="50">
        <f t="shared" si="9"/>
        <v>0</v>
      </c>
      <c r="O27" s="17">
        <f t="shared" si="10"/>
        <v>0</v>
      </c>
    </row>
    <row r="28" spans="1:15" x14ac:dyDescent="0.25">
      <c r="A28" s="13"/>
      <c r="B28" s="17">
        <f t="shared" si="3"/>
        <v>0</v>
      </c>
      <c r="C28" s="47">
        <f t="shared" si="4"/>
        <v>0</v>
      </c>
      <c r="D28" s="17">
        <f t="shared" si="5"/>
        <v>0</v>
      </c>
      <c r="E28" s="98">
        <f t="shared" si="6"/>
        <v>0</v>
      </c>
      <c r="F28" s="17">
        <f t="shared" si="7"/>
        <v>0</v>
      </c>
      <c r="G28" s="50">
        <f t="shared" si="0"/>
        <v>0</v>
      </c>
      <c r="H28" s="17">
        <f t="shared" si="1"/>
        <v>0</v>
      </c>
      <c r="I28" s="13"/>
      <c r="J28" s="17">
        <f t="shared" si="8"/>
        <v>0</v>
      </c>
      <c r="K28" s="47">
        <f t="shared" si="2"/>
        <v>0</v>
      </c>
      <c r="L28" s="39"/>
      <c r="M28" s="39"/>
      <c r="N28" s="50">
        <f t="shared" si="9"/>
        <v>0</v>
      </c>
      <c r="O28" s="17">
        <f t="shared" si="10"/>
        <v>0</v>
      </c>
    </row>
    <row r="29" spans="1:15" x14ac:dyDescent="0.25">
      <c r="A29" s="13"/>
      <c r="B29" s="17">
        <f t="shared" si="3"/>
        <v>0</v>
      </c>
      <c r="C29" s="47">
        <f t="shared" si="4"/>
        <v>0</v>
      </c>
      <c r="D29" s="17">
        <f t="shared" si="5"/>
        <v>0</v>
      </c>
      <c r="E29" s="98">
        <f t="shared" si="6"/>
        <v>0</v>
      </c>
      <c r="F29" s="17">
        <f t="shared" si="7"/>
        <v>0</v>
      </c>
      <c r="G29" s="50">
        <f t="shared" si="0"/>
        <v>0</v>
      </c>
      <c r="H29" s="17">
        <f t="shared" si="1"/>
        <v>0</v>
      </c>
      <c r="I29" s="13"/>
      <c r="J29" s="17">
        <f t="shared" si="8"/>
        <v>0</v>
      </c>
      <c r="K29" s="47">
        <f t="shared" si="2"/>
        <v>0</v>
      </c>
      <c r="L29" s="39"/>
      <c r="M29" s="39"/>
      <c r="N29" s="50">
        <f t="shared" si="9"/>
        <v>0</v>
      </c>
      <c r="O29" s="17">
        <f t="shared" si="10"/>
        <v>0</v>
      </c>
    </row>
    <row r="30" spans="1:15" x14ac:dyDescent="0.25">
      <c r="A30" s="13"/>
      <c r="B30" s="17">
        <f t="shared" si="3"/>
        <v>0</v>
      </c>
      <c r="C30" s="47">
        <f t="shared" si="4"/>
        <v>0</v>
      </c>
      <c r="D30" s="17">
        <f t="shared" si="5"/>
        <v>0</v>
      </c>
      <c r="E30" s="98">
        <f t="shared" si="6"/>
        <v>0</v>
      </c>
      <c r="F30" s="17">
        <f t="shared" si="7"/>
        <v>0</v>
      </c>
      <c r="G30" s="50">
        <f t="shared" si="0"/>
        <v>0</v>
      </c>
      <c r="H30" s="17">
        <f t="shared" si="1"/>
        <v>0</v>
      </c>
      <c r="I30" s="13"/>
      <c r="J30" s="17">
        <f t="shared" si="8"/>
        <v>0</v>
      </c>
      <c r="K30" s="47">
        <f t="shared" si="2"/>
        <v>0</v>
      </c>
      <c r="L30" s="39"/>
      <c r="M30" s="39"/>
      <c r="N30" s="50">
        <f t="shared" si="9"/>
        <v>0</v>
      </c>
      <c r="O30" s="17">
        <f t="shared" si="10"/>
        <v>0</v>
      </c>
    </row>
    <row r="31" spans="1:15" x14ac:dyDescent="0.25">
      <c r="A31" s="13"/>
      <c r="B31" s="17">
        <f t="shared" si="3"/>
        <v>0</v>
      </c>
      <c r="C31" s="47">
        <f t="shared" si="4"/>
        <v>0</v>
      </c>
      <c r="D31" s="17">
        <f t="shared" si="5"/>
        <v>0</v>
      </c>
      <c r="E31" s="98">
        <f t="shared" si="6"/>
        <v>0</v>
      </c>
      <c r="F31" s="17">
        <f t="shared" si="7"/>
        <v>0</v>
      </c>
      <c r="G31" s="50">
        <f t="shared" si="0"/>
        <v>0</v>
      </c>
      <c r="H31" s="17">
        <f t="shared" si="1"/>
        <v>0</v>
      </c>
      <c r="I31" s="13"/>
      <c r="J31" s="17">
        <f t="shared" si="8"/>
        <v>0</v>
      </c>
      <c r="K31" s="47">
        <f t="shared" si="2"/>
        <v>0</v>
      </c>
      <c r="L31" s="39"/>
      <c r="M31" s="39"/>
      <c r="N31" s="50">
        <f t="shared" si="9"/>
        <v>0</v>
      </c>
      <c r="O31" s="17">
        <f t="shared" si="10"/>
        <v>0</v>
      </c>
    </row>
    <row r="32" spans="1:15" x14ac:dyDescent="0.25">
      <c r="A32" s="13"/>
      <c r="B32" s="17">
        <f t="shared" si="3"/>
        <v>0</v>
      </c>
      <c r="C32" s="47">
        <f t="shared" si="4"/>
        <v>0</v>
      </c>
      <c r="D32" s="17">
        <f t="shared" si="5"/>
        <v>0</v>
      </c>
      <c r="E32" s="98">
        <f t="shared" si="6"/>
        <v>0</v>
      </c>
      <c r="F32" s="17">
        <f t="shared" si="7"/>
        <v>0</v>
      </c>
      <c r="G32" s="50">
        <f t="shared" si="0"/>
        <v>0</v>
      </c>
      <c r="H32" s="17">
        <f t="shared" si="1"/>
        <v>0</v>
      </c>
      <c r="I32" s="13"/>
      <c r="J32" s="17">
        <f t="shared" si="8"/>
        <v>0</v>
      </c>
      <c r="K32" s="47">
        <f t="shared" si="2"/>
        <v>0</v>
      </c>
      <c r="L32" s="39"/>
      <c r="M32" s="39"/>
      <c r="N32" s="50">
        <f t="shared" si="9"/>
        <v>0</v>
      </c>
      <c r="O32" s="17">
        <f t="shared" si="10"/>
        <v>0</v>
      </c>
    </row>
    <row r="33" spans="1:15" x14ac:dyDescent="0.25">
      <c r="A33" s="13"/>
      <c r="B33" s="17">
        <f t="shared" si="3"/>
        <v>0</v>
      </c>
      <c r="C33" s="47">
        <f t="shared" si="4"/>
        <v>0</v>
      </c>
      <c r="D33" s="17">
        <f t="shared" si="5"/>
        <v>0</v>
      </c>
      <c r="E33" s="98">
        <f t="shared" si="6"/>
        <v>0</v>
      </c>
      <c r="F33" s="17">
        <f t="shared" si="7"/>
        <v>0</v>
      </c>
      <c r="G33" s="50">
        <f t="shared" si="0"/>
        <v>0</v>
      </c>
      <c r="H33" s="17">
        <f t="shared" si="1"/>
        <v>0</v>
      </c>
      <c r="I33" s="13"/>
      <c r="J33" s="17">
        <f t="shared" si="8"/>
        <v>0</v>
      </c>
      <c r="K33" s="47">
        <f t="shared" si="2"/>
        <v>0</v>
      </c>
      <c r="L33" s="39"/>
      <c r="M33" s="39"/>
      <c r="N33" s="50">
        <f t="shared" si="9"/>
        <v>0</v>
      </c>
      <c r="O33" s="17">
        <f t="shared" si="10"/>
        <v>0</v>
      </c>
    </row>
    <row r="34" spans="1:15" x14ac:dyDescent="0.25">
      <c r="A34" s="13"/>
      <c r="B34" s="17">
        <f t="shared" si="3"/>
        <v>0</v>
      </c>
      <c r="C34" s="47">
        <f t="shared" si="4"/>
        <v>0</v>
      </c>
      <c r="D34" s="17">
        <f>IF(A34=0,0,IF(L34&gt;0,L34*16,IF(M34&gt;0,M34*24,IF(AND(A34&gt;0,L34=0,M34=0),160,""))))</f>
        <v>0</v>
      </c>
      <c r="E34" s="98">
        <f t="shared" si="6"/>
        <v>0</v>
      </c>
      <c r="F34" s="17">
        <f t="shared" si="7"/>
        <v>0</v>
      </c>
      <c r="G34" s="50">
        <f t="shared" si="0"/>
        <v>0</v>
      </c>
      <c r="H34" s="17">
        <f t="shared" si="1"/>
        <v>0</v>
      </c>
      <c r="I34" s="13"/>
      <c r="J34" s="17">
        <f t="shared" si="8"/>
        <v>0</v>
      </c>
      <c r="K34" s="47">
        <f t="shared" si="2"/>
        <v>0</v>
      </c>
      <c r="L34" s="39"/>
      <c r="M34" s="39"/>
      <c r="N34" s="50">
        <f t="shared" si="9"/>
        <v>0</v>
      </c>
      <c r="O34" s="17">
        <f t="shared" si="10"/>
        <v>0</v>
      </c>
    </row>
    <row r="35" spans="1:15" x14ac:dyDescent="0.25">
      <c r="A35" s="13"/>
      <c r="B35" s="17">
        <f t="shared" si="3"/>
        <v>0</v>
      </c>
      <c r="C35" s="47">
        <f t="shared" si="4"/>
        <v>0</v>
      </c>
      <c r="D35" s="17">
        <f t="shared" si="5"/>
        <v>0</v>
      </c>
      <c r="E35" s="98">
        <f t="shared" si="6"/>
        <v>0</v>
      </c>
      <c r="F35" s="17">
        <f t="shared" si="7"/>
        <v>0</v>
      </c>
      <c r="G35" s="50">
        <f t="shared" si="0"/>
        <v>0</v>
      </c>
      <c r="H35" s="17">
        <f t="shared" si="1"/>
        <v>0</v>
      </c>
      <c r="I35" s="13"/>
      <c r="J35" s="17">
        <f t="shared" si="8"/>
        <v>0</v>
      </c>
      <c r="K35" s="47">
        <f t="shared" si="2"/>
        <v>0</v>
      </c>
      <c r="L35" s="39"/>
      <c r="M35" s="39"/>
      <c r="N35" s="50">
        <f t="shared" si="9"/>
        <v>0</v>
      </c>
      <c r="O35" s="17">
        <f t="shared" si="10"/>
        <v>0</v>
      </c>
    </row>
    <row r="36" spans="1:15" x14ac:dyDescent="0.25">
      <c r="A36" s="13"/>
      <c r="B36" s="17">
        <f t="shared" si="3"/>
        <v>0</v>
      </c>
      <c r="C36" s="47">
        <f t="shared" si="4"/>
        <v>0</v>
      </c>
      <c r="D36" s="17">
        <f t="shared" si="5"/>
        <v>0</v>
      </c>
      <c r="E36" s="98">
        <f t="shared" si="6"/>
        <v>0</v>
      </c>
      <c r="F36" s="17">
        <f t="shared" si="7"/>
        <v>0</v>
      </c>
      <c r="G36" s="50">
        <f t="shared" si="0"/>
        <v>0</v>
      </c>
      <c r="H36" s="17">
        <f t="shared" si="1"/>
        <v>0</v>
      </c>
      <c r="I36" s="13"/>
      <c r="J36" s="17">
        <f t="shared" si="8"/>
        <v>0</v>
      </c>
      <c r="K36" s="47">
        <f t="shared" si="2"/>
        <v>0</v>
      </c>
      <c r="L36" s="39"/>
      <c r="M36" s="39"/>
      <c r="N36" s="50">
        <f t="shared" si="9"/>
        <v>0</v>
      </c>
      <c r="O36" s="17">
        <f t="shared" si="10"/>
        <v>0</v>
      </c>
    </row>
    <row r="37" spans="1:15" x14ac:dyDescent="0.25">
      <c r="A37" s="13"/>
      <c r="B37" s="17">
        <f t="shared" si="3"/>
        <v>0</v>
      </c>
      <c r="C37" s="47">
        <f t="shared" si="4"/>
        <v>0</v>
      </c>
      <c r="D37" s="17">
        <f t="shared" si="5"/>
        <v>0</v>
      </c>
      <c r="E37" s="98">
        <f t="shared" si="6"/>
        <v>0</v>
      </c>
      <c r="F37" s="17">
        <f t="shared" si="7"/>
        <v>0</v>
      </c>
      <c r="G37" s="50">
        <f t="shared" si="0"/>
        <v>0</v>
      </c>
      <c r="H37" s="17">
        <f t="shared" si="1"/>
        <v>0</v>
      </c>
      <c r="I37" s="13"/>
      <c r="J37" s="17">
        <f t="shared" si="8"/>
        <v>0</v>
      </c>
      <c r="K37" s="47">
        <f t="shared" si="2"/>
        <v>0</v>
      </c>
      <c r="L37" s="39"/>
      <c r="M37" s="39"/>
      <c r="N37" s="50">
        <f>IF(A37=0,0,IF(L37&gt;0,L37*24,IF(M37&gt;0,M37*36,IF(AND(A37&gt;0,L37=0,M37=0),240,""))))</f>
        <v>0</v>
      </c>
      <c r="O37" s="17">
        <f t="shared" si="10"/>
        <v>0</v>
      </c>
    </row>
    <row r="38" spans="1:15" x14ac:dyDescent="0.25">
      <c r="A38" s="13"/>
      <c r="B38" s="17">
        <f t="shared" si="3"/>
        <v>0</v>
      </c>
      <c r="C38" s="47">
        <f t="shared" si="4"/>
        <v>0</v>
      </c>
      <c r="D38" s="17">
        <f t="shared" si="5"/>
        <v>0</v>
      </c>
      <c r="E38" s="98">
        <f t="shared" si="6"/>
        <v>0</v>
      </c>
      <c r="F38" s="17">
        <f t="shared" si="7"/>
        <v>0</v>
      </c>
      <c r="G38" s="50">
        <f t="shared" si="0"/>
        <v>0</v>
      </c>
      <c r="H38" s="17">
        <f t="shared" si="1"/>
        <v>0</v>
      </c>
      <c r="I38" s="13"/>
      <c r="J38" s="17">
        <f t="shared" si="8"/>
        <v>0</v>
      </c>
      <c r="K38" s="47">
        <f t="shared" si="2"/>
        <v>0</v>
      </c>
      <c r="L38" s="39"/>
      <c r="M38" s="39"/>
      <c r="N38" s="50">
        <f t="shared" si="9"/>
        <v>0</v>
      </c>
      <c r="O38" s="17">
        <f t="shared" si="10"/>
        <v>0</v>
      </c>
    </row>
    <row r="39" spans="1:15" x14ac:dyDescent="0.25">
      <c r="A39" s="13"/>
      <c r="B39" s="17">
        <f t="shared" si="3"/>
        <v>0</v>
      </c>
      <c r="C39" s="47">
        <f t="shared" si="4"/>
        <v>0</v>
      </c>
      <c r="D39" s="17">
        <f t="shared" si="5"/>
        <v>0</v>
      </c>
      <c r="E39" s="98">
        <f t="shared" si="6"/>
        <v>0</v>
      </c>
      <c r="F39" s="17">
        <f t="shared" si="7"/>
        <v>0</v>
      </c>
      <c r="G39" s="50">
        <f t="shared" si="0"/>
        <v>0</v>
      </c>
      <c r="H39" s="17">
        <f t="shared" si="1"/>
        <v>0</v>
      </c>
      <c r="I39" s="13"/>
      <c r="J39" s="17">
        <f t="shared" si="8"/>
        <v>0</v>
      </c>
      <c r="K39" s="47">
        <f t="shared" si="2"/>
        <v>0</v>
      </c>
      <c r="L39" s="39"/>
      <c r="M39" s="39"/>
      <c r="N39" s="50">
        <f t="shared" si="9"/>
        <v>0</v>
      </c>
      <c r="O39" s="17">
        <f t="shared" si="10"/>
        <v>0</v>
      </c>
    </row>
    <row r="40" spans="1:15" x14ac:dyDescent="0.25">
      <c r="A40" s="13"/>
      <c r="B40" s="17">
        <f t="shared" si="3"/>
        <v>0</v>
      </c>
      <c r="C40" s="47">
        <f t="shared" si="4"/>
        <v>0</v>
      </c>
      <c r="D40" s="17">
        <f t="shared" si="5"/>
        <v>0</v>
      </c>
      <c r="E40" s="98">
        <f t="shared" si="6"/>
        <v>0</v>
      </c>
      <c r="F40" s="17">
        <f t="shared" si="7"/>
        <v>0</v>
      </c>
      <c r="G40" s="50">
        <f t="shared" ref="G40:G68" si="11">A40*0.03</f>
        <v>0</v>
      </c>
      <c r="H40" s="17">
        <f t="shared" ref="H40:H68" si="12">IF(A40=0,0,IF(A40&lt;=3000,100,300))</f>
        <v>0</v>
      </c>
      <c r="I40" s="13"/>
      <c r="J40" s="17">
        <f t="shared" si="8"/>
        <v>0</v>
      </c>
      <c r="K40" s="47">
        <f t="shared" ref="K40:K68" si="13">IF(A40&gt;0,300,0)</f>
        <v>0</v>
      </c>
      <c r="L40" s="39"/>
      <c r="M40" s="39"/>
      <c r="N40" s="50">
        <f t="shared" si="9"/>
        <v>0</v>
      </c>
      <c r="O40" s="17">
        <f t="shared" si="10"/>
        <v>0</v>
      </c>
    </row>
    <row r="41" spans="1:15" x14ac:dyDescent="0.25">
      <c r="A41" s="13"/>
      <c r="B41" s="17">
        <f t="shared" si="3"/>
        <v>0</v>
      </c>
      <c r="C41" s="47">
        <f t="shared" si="4"/>
        <v>0</v>
      </c>
      <c r="D41" s="17">
        <f t="shared" si="5"/>
        <v>0</v>
      </c>
      <c r="E41" s="98">
        <f t="shared" si="6"/>
        <v>0</v>
      </c>
      <c r="F41" s="17">
        <f t="shared" si="7"/>
        <v>0</v>
      </c>
      <c r="G41" s="50">
        <f t="shared" si="11"/>
        <v>0</v>
      </c>
      <c r="H41" s="17">
        <f t="shared" si="12"/>
        <v>0</v>
      </c>
      <c r="I41" s="13"/>
      <c r="J41" s="17">
        <f t="shared" si="8"/>
        <v>0</v>
      </c>
      <c r="K41" s="47">
        <f t="shared" si="13"/>
        <v>0</v>
      </c>
      <c r="L41" s="39"/>
      <c r="M41" s="39"/>
      <c r="N41" s="50">
        <f t="shared" si="9"/>
        <v>0</v>
      </c>
      <c r="O41" s="17">
        <f t="shared" si="10"/>
        <v>0</v>
      </c>
    </row>
    <row r="42" spans="1:15" x14ac:dyDescent="0.25">
      <c r="A42" s="13"/>
      <c r="B42" s="17">
        <f t="shared" si="3"/>
        <v>0</v>
      </c>
      <c r="C42" s="47">
        <f t="shared" si="4"/>
        <v>0</v>
      </c>
      <c r="D42" s="17">
        <f t="shared" si="5"/>
        <v>0</v>
      </c>
      <c r="E42" s="98">
        <f t="shared" si="6"/>
        <v>0</v>
      </c>
      <c r="F42" s="17">
        <f t="shared" si="7"/>
        <v>0</v>
      </c>
      <c r="G42" s="50">
        <f t="shared" si="11"/>
        <v>0</v>
      </c>
      <c r="H42" s="17">
        <f t="shared" si="12"/>
        <v>0</v>
      </c>
      <c r="I42" s="13"/>
      <c r="J42" s="17">
        <f t="shared" si="8"/>
        <v>0</v>
      </c>
      <c r="K42" s="47">
        <f t="shared" si="13"/>
        <v>0</v>
      </c>
      <c r="L42" s="39"/>
      <c r="M42" s="39"/>
      <c r="N42" s="50">
        <f t="shared" si="9"/>
        <v>0</v>
      </c>
      <c r="O42" s="17">
        <f t="shared" si="10"/>
        <v>0</v>
      </c>
    </row>
    <row r="43" spans="1:15" x14ac:dyDescent="0.25">
      <c r="A43" s="13"/>
      <c r="B43" s="17">
        <f t="shared" si="3"/>
        <v>0</v>
      </c>
      <c r="C43" s="47">
        <f t="shared" si="4"/>
        <v>0</v>
      </c>
      <c r="D43" s="17">
        <f t="shared" si="5"/>
        <v>0</v>
      </c>
      <c r="E43" s="98">
        <f t="shared" si="6"/>
        <v>0</v>
      </c>
      <c r="F43" s="17">
        <f t="shared" si="7"/>
        <v>0</v>
      </c>
      <c r="G43" s="50">
        <f t="shared" si="11"/>
        <v>0</v>
      </c>
      <c r="H43" s="17">
        <f t="shared" si="12"/>
        <v>0</v>
      </c>
      <c r="I43" s="13"/>
      <c r="J43" s="17">
        <f t="shared" si="8"/>
        <v>0</v>
      </c>
      <c r="K43" s="47">
        <f t="shared" si="13"/>
        <v>0</v>
      </c>
      <c r="L43" s="39"/>
      <c r="M43" s="39"/>
      <c r="N43" s="50">
        <f t="shared" si="9"/>
        <v>0</v>
      </c>
      <c r="O43" s="17">
        <f t="shared" si="10"/>
        <v>0</v>
      </c>
    </row>
    <row r="44" spans="1:15" x14ac:dyDescent="0.25">
      <c r="A44" s="13"/>
      <c r="B44" s="17">
        <f t="shared" si="3"/>
        <v>0</v>
      </c>
      <c r="C44" s="47">
        <f t="shared" si="4"/>
        <v>0</v>
      </c>
      <c r="D44" s="17">
        <f t="shared" si="5"/>
        <v>0</v>
      </c>
      <c r="E44" s="98">
        <f t="shared" si="6"/>
        <v>0</v>
      </c>
      <c r="F44" s="17">
        <f t="shared" si="7"/>
        <v>0</v>
      </c>
      <c r="G44" s="50">
        <f t="shared" si="11"/>
        <v>0</v>
      </c>
      <c r="H44" s="17">
        <f t="shared" si="12"/>
        <v>0</v>
      </c>
      <c r="I44" s="13"/>
      <c r="J44" s="17">
        <f t="shared" si="8"/>
        <v>0</v>
      </c>
      <c r="K44" s="47">
        <f t="shared" si="13"/>
        <v>0</v>
      </c>
      <c r="L44" s="39"/>
      <c r="M44" s="39"/>
      <c r="N44" s="50">
        <f t="shared" si="9"/>
        <v>0</v>
      </c>
      <c r="O44" s="17">
        <f t="shared" si="10"/>
        <v>0</v>
      </c>
    </row>
    <row r="45" spans="1:15" x14ac:dyDescent="0.25">
      <c r="A45" s="13"/>
      <c r="B45" s="17">
        <f t="shared" si="3"/>
        <v>0</v>
      </c>
      <c r="C45" s="47">
        <f t="shared" si="4"/>
        <v>0</v>
      </c>
      <c r="D45" s="17">
        <f>IF(A45=0,0,IF(L45&gt;0,L45*16,IF(M45&gt;0,M45*24,IF(AND(A45&gt;0,L45=0,M45=0),160,""))))</f>
        <v>0</v>
      </c>
      <c r="E45" s="98">
        <f t="shared" si="6"/>
        <v>0</v>
      </c>
      <c r="F45" s="17">
        <f t="shared" si="7"/>
        <v>0</v>
      </c>
      <c r="G45" s="50">
        <f t="shared" si="11"/>
        <v>0</v>
      </c>
      <c r="H45" s="17">
        <f t="shared" si="12"/>
        <v>0</v>
      </c>
      <c r="I45" s="13"/>
      <c r="J45" s="17">
        <f t="shared" si="8"/>
        <v>0</v>
      </c>
      <c r="K45" s="47">
        <f t="shared" si="13"/>
        <v>0</v>
      </c>
      <c r="L45" s="39"/>
      <c r="M45" s="39"/>
      <c r="N45" s="50">
        <f t="shared" si="9"/>
        <v>0</v>
      </c>
      <c r="O45" s="17">
        <f t="shared" si="10"/>
        <v>0</v>
      </c>
    </row>
    <row r="46" spans="1:15" x14ac:dyDescent="0.25">
      <c r="A46" s="13"/>
      <c r="B46" s="17">
        <f t="shared" si="3"/>
        <v>0</v>
      </c>
      <c r="C46" s="47">
        <f t="shared" si="4"/>
        <v>0</v>
      </c>
      <c r="D46" s="17">
        <f t="shared" si="5"/>
        <v>0</v>
      </c>
      <c r="E46" s="98">
        <f t="shared" si="6"/>
        <v>0</v>
      </c>
      <c r="F46" s="17">
        <f t="shared" si="7"/>
        <v>0</v>
      </c>
      <c r="G46" s="50">
        <f t="shared" si="11"/>
        <v>0</v>
      </c>
      <c r="H46" s="17">
        <f t="shared" si="12"/>
        <v>0</v>
      </c>
      <c r="I46" s="13"/>
      <c r="J46" s="17">
        <f t="shared" si="8"/>
        <v>0</v>
      </c>
      <c r="K46" s="47">
        <f t="shared" si="13"/>
        <v>0</v>
      </c>
      <c r="L46" s="39"/>
      <c r="M46" s="39"/>
      <c r="N46" s="50">
        <f t="shared" si="9"/>
        <v>0</v>
      </c>
      <c r="O46" s="17">
        <f t="shared" si="10"/>
        <v>0</v>
      </c>
    </row>
    <row r="47" spans="1:15" x14ac:dyDescent="0.25">
      <c r="A47" s="13"/>
      <c r="B47" s="17">
        <f t="shared" si="3"/>
        <v>0</v>
      </c>
      <c r="C47" s="47">
        <f t="shared" si="4"/>
        <v>0</v>
      </c>
      <c r="D47" s="17">
        <f t="shared" si="5"/>
        <v>0</v>
      </c>
      <c r="E47" s="98">
        <f t="shared" si="6"/>
        <v>0</v>
      </c>
      <c r="F47" s="17">
        <f t="shared" si="7"/>
        <v>0</v>
      </c>
      <c r="G47" s="50">
        <f t="shared" si="11"/>
        <v>0</v>
      </c>
      <c r="H47" s="17">
        <f t="shared" si="12"/>
        <v>0</v>
      </c>
      <c r="I47" s="13"/>
      <c r="J47" s="17">
        <f t="shared" si="8"/>
        <v>0</v>
      </c>
      <c r="K47" s="47">
        <f t="shared" si="13"/>
        <v>0</v>
      </c>
      <c r="L47" s="39"/>
      <c r="M47" s="39"/>
      <c r="N47" s="50">
        <f t="shared" si="9"/>
        <v>0</v>
      </c>
      <c r="O47" s="17">
        <f t="shared" si="10"/>
        <v>0</v>
      </c>
    </row>
    <row r="48" spans="1:15" x14ac:dyDescent="0.25">
      <c r="A48" s="13"/>
      <c r="B48" s="17">
        <f t="shared" si="3"/>
        <v>0</v>
      </c>
      <c r="C48" s="47">
        <f t="shared" si="4"/>
        <v>0</v>
      </c>
      <c r="D48" s="17">
        <f t="shared" si="5"/>
        <v>0</v>
      </c>
      <c r="E48" s="98">
        <f t="shared" si="6"/>
        <v>0</v>
      </c>
      <c r="F48" s="17">
        <f t="shared" si="7"/>
        <v>0</v>
      </c>
      <c r="G48" s="50">
        <f t="shared" si="11"/>
        <v>0</v>
      </c>
      <c r="H48" s="17">
        <f t="shared" si="12"/>
        <v>0</v>
      </c>
      <c r="I48" s="13"/>
      <c r="J48" s="17">
        <f t="shared" si="8"/>
        <v>0</v>
      </c>
      <c r="K48" s="47">
        <f t="shared" si="13"/>
        <v>0</v>
      </c>
      <c r="L48" s="39"/>
      <c r="M48" s="39"/>
      <c r="N48" s="50">
        <f t="shared" si="9"/>
        <v>0</v>
      </c>
      <c r="O48" s="17">
        <f t="shared" si="10"/>
        <v>0</v>
      </c>
    </row>
    <row r="49" spans="1:15" x14ac:dyDescent="0.25">
      <c r="A49" s="13"/>
      <c r="B49" s="17">
        <f t="shared" si="3"/>
        <v>0</v>
      </c>
      <c r="C49" s="47">
        <f t="shared" si="4"/>
        <v>0</v>
      </c>
      <c r="D49" s="17">
        <f t="shared" si="5"/>
        <v>0</v>
      </c>
      <c r="E49" s="98">
        <f t="shared" si="6"/>
        <v>0</v>
      </c>
      <c r="F49" s="17">
        <f t="shared" si="7"/>
        <v>0</v>
      </c>
      <c r="G49" s="50">
        <f t="shared" si="11"/>
        <v>0</v>
      </c>
      <c r="H49" s="17">
        <f t="shared" si="12"/>
        <v>0</v>
      </c>
      <c r="I49" s="13"/>
      <c r="J49" s="17">
        <f t="shared" si="8"/>
        <v>0</v>
      </c>
      <c r="K49" s="47">
        <f t="shared" si="13"/>
        <v>0</v>
      </c>
      <c r="L49" s="39"/>
      <c r="M49" s="39"/>
      <c r="N49" s="50">
        <f t="shared" si="9"/>
        <v>0</v>
      </c>
      <c r="O49" s="17">
        <f t="shared" si="10"/>
        <v>0</v>
      </c>
    </row>
    <row r="50" spans="1:15" x14ac:dyDescent="0.25">
      <c r="A50" s="13"/>
      <c r="B50" s="17">
        <f t="shared" si="3"/>
        <v>0</v>
      </c>
      <c r="C50" s="47">
        <f t="shared" si="4"/>
        <v>0</v>
      </c>
      <c r="D50" s="17">
        <f t="shared" si="5"/>
        <v>0</v>
      </c>
      <c r="E50" s="98">
        <f t="shared" si="6"/>
        <v>0</v>
      </c>
      <c r="F50" s="17">
        <f t="shared" si="7"/>
        <v>0</v>
      </c>
      <c r="G50" s="50">
        <f t="shared" si="11"/>
        <v>0</v>
      </c>
      <c r="H50" s="17">
        <f t="shared" si="12"/>
        <v>0</v>
      </c>
      <c r="I50" s="13"/>
      <c r="J50" s="17">
        <f t="shared" si="8"/>
        <v>0</v>
      </c>
      <c r="K50" s="47">
        <f t="shared" si="13"/>
        <v>0</v>
      </c>
      <c r="L50" s="39"/>
      <c r="M50" s="39"/>
      <c r="N50" s="50">
        <f>IF(A50=0,0,IF(L50&gt;0,L50*24,IF(M50&gt;0,M50*36,IF(AND(A50&gt;0,L50=0,M50=0),240,""))))</f>
        <v>0</v>
      </c>
      <c r="O50" s="17">
        <f t="shared" si="10"/>
        <v>0</v>
      </c>
    </row>
    <row r="51" spans="1:15" x14ac:dyDescent="0.25">
      <c r="A51" s="13"/>
      <c r="B51" s="17">
        <f t="shared" si="3"/>
        <v>0</v>
      </c>
      <c r="C51" s="47">
        <f t="shared" si="4"/>
        <v>0</v>
      </c>
      <c r="D51" s="17">
        <f t="shared" si="5"/>
        <v>0</v>
      </c>
      <c r="E51" s="98">
        <f t="shared" si="6"/>
        <v>0</v>
      </c>
      <c r="F51" s="17">
        <f t="shared" si="7"/>
        <v>0</v>
      </c>
      <c r="G51" s="50">
        <f t="shared" si="11"/>
        <v>0</v>
      </c>
      <c r="H51" s="17">
        <f t="shared" si="12"/>
        <v>0</v>
      </c>
      <c r="I51" s="13"/>
      <c r="J51" s="17">
        <f t="shared" si="8"/>
        <v>0</v>
      </c>
      <c r="K51" s="47">
        <f t="shared" si="13"/>
        <v>0</v>
      </c>
      <c r="L51" s="39"/>
      <c r="M51" s="39"/>
      <c r="N51" s="50">
        <f t="shared" si="9"/>
        <v>0</v>
      </c>
      <c r="O51" s="17">
        <f t="shared" si="10"/>
        <v>0</v>
      </c>
    </row>
    <row r="52" spans="1:15" x14ac:dyDescent="0.25">
      <c r="A52" s="13"/>
      <c r="B52" s="17">
        <f t="shared" si="3"/>
        <v>0</v>
      </c>
      <c r="C52" s="47">
        <f t="shared" si="4"/>
        <v>0</v>
      </c>
      <c r="D52" s="17">
        <f t="shared" si="5"/>
        <v>0</v>
      </c>
      <c r="E52" s="98">
        <f t="shared" si="6"/>
        <v>0</v>
      </c>
      <c r="F52" s="17">
        <f t="shared" si="7"/>
        <v>0</v>
      </c>
      <c r="G52" s="50">
        <f t="shared" si="11"/>
        <v>0</v>
      </c>
      <c r="H52" s="17">
        <f t="shared" si="12"/>
        <v>0</v>
      </c>
      <c r="I52" s="13"/>
      <c r="J52" s="17">
        <f t="shared" si="8"/>
        <v>0</v>
      </c>
      <c r="K52" s="47">
        <f t="shared" si="13"/>
        <v>0</v>
      </c>
      <c r="L52" s="39"/>
      <c r="M52" s="39"/>
      <c r="N52" s="50">
        <f t="shared" si="9"/>
        <v>0</v>
      </c>
      <c r="O52" s="17">
        <f t="shared" si="10"/>
        <v>0</v>
      </c>
    </row>
    <row r="53" spans="1:15" x14ac:dyDescent="0.25">
      <c r="A53" s="13"/>
      <c r="B53" s="17">
        <f t="shared" si="3"/>
        <v>0</v>
      </c>
      <c r="C53" s="47">
        <f t="shared" si="4"/>
        <v>0</v>
      </c>
      <c r="D53" s="17">
        <f t="shared" si="5"/>
        <v>0</v>
      </c>
      <c r="E53" s="98">
        <f t="shared" si="6"/>
        <v>0</v>
      </c>
      <c r="F53" s="17">
        <f t="shared" si="7"/>
        <v>0</v>
      </c>
      <c r="G53" s="50">
        <f t="shared" si="11"/>
        <v>0</v>
      </c>
      <c r="H53" s="17">
        <f t="shared" si="12"/>
        <v>0</v>
      </c>
      <c r="I53" s="13"/>
      <c r="J53" s="17">
        <f t="shared" si="8"/>
        <v>0</v>
      </c>
      <c r="K53" s="47">
        <f t="shared" si="13"/>
        <v>0</v>
      </c>
      <c r="L53" s="39"/>
      <c r="M53" s="39"/>
      <c r="N53" s="50">
        <f t="shared" si="9"/>
        <v>0</v>
      </c>
      <c r="O53" s="17">
        <f t="shared" si="10"/>
        <v>0</v>
      </c>
    </row>
    <row r="54" spans="1:15" x14ac:dyDescent="0.25">
      <c r="A54" s="13"/>
      <c r="B54" s="17">
        <f t="shared" si="3"/>
        <v>0</v>
      </c>
      <c r="C54" s="47">
        <f t="shared" si="4"/>
        <v>0</v>
      </c>
      <c r="D54" s="17">
        <f t="shared" si="5"/>
        <v>0</v>
      </c>
      <c r="E54" s="98">
        <f t="shared" si="6"/>
        <v>0</v>
      </c>
      <c r="F54" s="17">
        <f t="shared" si="7"/>
        <v>0</v>
      </c>
      <c r="G54" s="50">
        <f t="shared" si="11"/>
        <v>0</v>
      </c>
      <c r="H54" s="17">
        <f t="shared" si="12"/>
        <v>0</v>
      </c>
      <c r="I54" s="13"/>
      <c r="J54" s="17">
        <f t="shared" si="8"/>
        <v>0</v>
      </c>
      <c r="K54" s="47">
        <f t="shared" si="13"/>
        <v>0</v>
      </c>
      <c r="L54" s="39"/>
      <c r="M54" s="39"/>
      <c r="N54" s="50">
        <f t="shared" si="9"/>
        <v>0</v>
      </c>
      <c r="O54" s="17">
        <f t="shared" si="10"/>
        <v>0</v>
      </c>
    </row>
    <row r="55" spans="1:15" x14ac:dyDescent="0.25">
      <c r="A55" s="13"/>
      <c r="B55" s="17">
        <f t="shared" si="3"/>
        <v>0</v>
      </c>
      <c r="C55" s="47">
        <f t="shared" si="4"/>
        <v>0</v>
      </c>
      <c r="D55" s="17">
        <f t="shared" si="5"/>
        <v>0</v>
      </c>
      <c r="E55" s="98">
        <f t="shared" si="6"/>
        <v>0</v>
      </c>
      <c r="F55" s="17">
        <f t="shared" si="7"/>
        <v>0</v>
      </c>
      <c r="G55" s="50">
        <f t="shared" si="11"/>
        <v>0</v>
      </c>
      <c r="H55" s="17">
        <f t="shared" si="12"/>
        <v>0</v>
      </c>
      <c r="I55" s="13"/>
      <c r="J55" s="17">
        <f t="shared" si="8"/>
        <v>0</v>
      </c>
      <c r="K55" s="47">
        <f t="shared" si="13"/>
        <v>0</v>
      </c>
      <c r="L55" s="39"/>
      <c r="M55" s="39"/>
      <c r="N55" s="50">
        <f t="shared" si="9"/>
        <v>0</v>
      </c>
      <c r="O55" s="17">
        <f t="shared" si="10"/>
        <v>0</v>
      </c>
    </row>
    <row r="56" spans="1:15" x14ac:dyDescent="0.25">
      <c r="A56" s="13"/>
      <c r="B56" s="17">
        <f t="shared" si="3"/>
        <v>0</v>
      </c>
      <c r="C56" s="47">
        <f t="shared" si="4"/>
        <v>0</v>
      </c>
      <c r="D56" s="17">
        <f t="shared" si="5"/>
        <v>0</v>
      </c>
      <c r="E56" s="98">
        <f t="shared" si="6"/>
        <v>0</v>
      </c>
      <c r="F56" s="17">
        <f t="shared" si="7"/>
        <v>0</v>
      </c>
      <c r="G56" s="50">
        <f t="shared" si="11"/>
        <v>0</v>
      </c>
      <c r="H56" s="17">
        <f t="shared" si="12"/>
        <v>0</v>
      </c>
      <c r="I56" s="13"/>
      <c r="J56" s="17">
        <f t="shared" si="8"/>
        <v>0</v>
      </c>
      <c r="K56" s="47">
        <f t="shared" si="13"/>
        <v>0</v>
      </c>
      <c r="L56" s="39"/>
      <c r="M56" s="39"/>
      <c r="N56" s="50">
        <f t="shared" si="9"/>
        <v>0</v>
      </c>
      <c r="O56" s="17">
        <f t="shared" si="10"/>
        <v>0</v>
      </c>
    </row>
    <row r="57" spans="1:15" x14ac:dyDescent="0.25">
      <c r="A57" s="21"/>
      <c r="B57" s="17">
        <f t="shared" si="3"/>
        <v>0</v>
      </c>
      <c r="C57" s="47">
        <f t="shared" si="4"/>
        <v>0</v>
      </c>
      <c r="D57" s="17">
        <f t="shared" si="5"/>
        <v>0</v>
      </c>
      <c r="E57" s="98">
        <f t="shared" si="6"/>
        <v>0</v>
      </c>
      <c r="F57" s="17">
        <f t="shared" si="7"/>
        <v>0</v>
      </c>
      <c r="G57" s="50">
        <f t="shared" si="11"/>
        <v>0</v>
      </c>
      <c r="H57" s="17">
        <f t="shared" si="12"/>
        <v>0</v>
      </c>
      <c r="I57" s="21"/>
      <c r="J57" s="17">
        <f t="shared" si="8"/>
        <v>0</v>
      </c>
      <c r="K57" s="47">
        <f t="shared" si="13"/>
        <v>0</v>
      </c>
      <c r="L57" s="39"/>
      <c r="M57" s="39"/>
      <c r="N57" s="50">
        <f t="shared" si="9"/>
        <v>0</v>
      </c>
      <c r="O57" s="17">
        <f t="shared" si="10"/>
        <v>0</v>
      </c>
    </row>
    <row r="58" spans="1:15" x14ac:dyDescent="0.25">
      <c r="A58" s="13"/>
      <c r="B58" s="17">
        <f t="shared" si="3"/>
        <v>0</v>
      </c>
      <c r="C58" s="47">
        <f t="shared" si="4"/>
        <v>0</v>
      </c>
      <c r="D58" s="17">
        <f>IF(A58=0,0,IF(L58&gt;0,L58*16,IF(M58&gt;0,M58*24,IF(AND(A58&gt;0,L58=0,M58=0),160,""))))</f>
        <v>0</v>
      </c>
      <c r="E58" s="98">
        <f t="shared" si="6"/>
        <v>0</v>
      </c>
      <c r="F58" s="17">
        <f t="shared" si="7"/>
        <v>0</v>
      </c>
      <c r="G58" s="50">
        <f t="shared" si="11"/>
        <v>0</v>
      </c>
      <c r="H58" s="17">
        <f t="shared" si="12"/>
        <v>0</v>
      </c>
      <c r="I58" s="13"/>
      <c r="J58" s="17">
        <f t="shared" si="8"/>
        <v>0</v>
      </c>
      <c r="K58" s="47">
        <f t="shared" si="13"/>
        <v>0</v>
      </c>
      <c r="L58" s="39"/>
      <c r="M58" s="39"/>
      <c r="N58" s="50">
        <f t="shared" si="9"/>
        <v>0</v>
      </c>
      <c r="O58" s="17">
        <f t="shared" si="10"/>
        <v>0</v>
      </c>
    </row>
    <row r="59" spans="1:15" x14ac:dyDescent="0.25">
      <c r="A59" s="14"/>
      <c r="B59" s="17">
        <f t="shared" si="3"/>
        <v>0</v>
      </c>
      <c r="C59" s="47">
        <f t="shared" si="4"/>
        <v>0</v>
      </c>
      <c r="D59" s="17">
        <f t="shared" si="5"/>
        <v>0</v>
      </c>
      <c r="E59" s="98">
        <f t="shared" si="6"/>
        <v>0</v>
      </c>
      <c r="F59" s="17">
        <f t="shared" si="7"/>
        <v>0</v>
      </c>
      <c r="G59" s="50">
        <f t="shared" si="11"/>
        <v>0</v>
      </c>
      <c r="H59" s="17">
        <f t="shared" si="12"/>
        <v>0</v>
      </c>
      <c r="I59" s="14"/>
      <c r="J59" s="17">
        <f t="shared" si="8"/>
        <v>0</v>
      </c>
      <c r="K59" s="47">
        <f t="shared" si="13"/>
        <v>0</v>
      </c>
      <c r="L59" s="39"/>
      <c r="M59" s="39"/>
      <c r="N59" s="50">
        <f t="shared" si="9"/>
        <v>0</v>
      </c>
      <c r="O59" s="17">
        <f t="shared" si="10"/>
        <v>0</v>
      </c>
    </row>
    <row r="60" spans="1:15" x14ac:dyDescent="0.25">
      <c r="A60" s="13"/>
      <c r="B60" s="17">
        <f t="shared" si="3"/>
        <v>0</v>
      </c>
      <c r="C60" s="47">
        <f t="shared" si="4"/>
        <v>0</v>
      </c>
      <c r="D60" s="17">
        <f t="shared" si="5"/>
        <v>0</v>
      </c>
      <c r="E60" s="98">
        <f t="shared" si="6"/>
        <v>0</v>
      </c>
      <c r="F60" s="17">
        <f t="shared" si="7"/>
        <v>0</v>
      </c>
      <c r="G60" s="50">
        <f t="shared" si="11"/>
        <v>0</v>
      </c>
      <c r="H60" s="17">
        <f t="shared" si="12"/>
        <v>0</v>
      </c>
      <c r="I60" s="13"/>
      <c r="J60" s="17">
        <f t="shared" si="8"/>
        <v>0</v>
      </c>
      <c r="K60" s="47">
        <f t="shared" si="13"/>
        <v>0</v>
      </c>
      <c r="L60" s="39"/>
      <c r="M60" s="39"/>
      <c r="N60" s="50">
        <f t="shared" si="9"/>
        <v>0</v>
      </c>
      <c r="O60" s="17">
        <f t="shared" si="10"/>
        <v>0</v>
      </c>
    </row>
    <row r="61" spans="1:15" x14ac:dyDescent="0.25">
      <c r="A61" s="13"/>
      <c r="B61" s="17">
        <f t="shared" si="3"/>
        <v>0</v>
      </c>
      <c r="C61" s="47">
        <f t="shared" si="4"/>
        <v>0</v>
      </c>
      <c r="D61" s="17">
        <f t="shared" si="5"/>
        <v>0</v>
      </c>
      <c r="E61" s="98">
        <f t="shared" si="6"/>
        <v>0</v>
      </c>
      <c r="F61" s="17">
        <f t="shared" si="7"/>
        <v>0</v>
      </c>
      <c r="G61" s="50">
        <f t="shared" si="11"/>
        <v>0</v>
      </c>
      <c r="H61" s="17">
        <f t="shared" si="12"/>
        <v>0</v>
      </c>
      <c r="I61" s="14"/>
      <c r="J61" s="17">
        <f t="shared" si="8"/>
        <v>0</v>
      </c>
      <c r="K61" s="47">
        <f t="shared" si="13"/>
        <v>0</v>
      </c>
      <c r="L61" s="39"/>
      <c r="M61" s="39"/>
      <c r="N61" s="50">
        <f t="shared" si="9"/>
        <v>0</v>
      </c>
      <c r="O61" s="17">
        <f t="shared" si="10"/>
        <v>0</v>
      </c>
    </row>
    <row r="62" spans="1:15" x14ac:dyDescent="0.25">
      <c r="A62" s="13"/>
      <c r="B62" s="17">
        <f t="shared" si="3"/>
        <v>0</v>
      </c>
      <c r="C62" s="47">
        <f t="shared" si="4"/>
        <v>0</v>
      </c>
      <c r="D62" s="17">
        <f t="shared" si="5"/>
        <v>0</v>
      </c>
      <c r="E62" s="98">
        <f t="shared" si="6"/>
        <v>0</v>
      </c>
      <c r="F62" s="17">
        <f t="shared" si="7"/>
        <v>0</v>
      </c>
      <c r="G62" s="50">
        <f t="shared" si="11"/>
        <v>0</v>
      </c>
      <c r="H62" s="17">
        <f t="shared" si="12"/>
        <v>0</v>
      </c>
      <c r="I62" s="14"/>
      <c r="J62" s="17">
        <f t="shared" si="8"/>
        <v>0</v>
      </c>
      <c r="K62" s="47">
        <f t="shared" si="13"/>
        <v>0</v>
      </c>
      <c r="L62" s="39"/>
      <c r="M62" s="39"/>
      <c r="N62" s="50">
        <f t="shared" si="9"/>
        <v>0</v>
      </c>
      <c r="O62" s="17">
        <f t="shared" si="10"/>
        <v>0</v>
      </c>
    </row>
    <row r="63" spans="1:15" x14ac:dyDescent="0.25">
      <c r="A63" s="13"/>
      <c r="B63" s="17">
        <f t="shared" si="3"/>
        <v>0</v>
      </c>
      <c r="C63" s="47">
        <f t="shared" si="4"/>
        <v>0</v>
      </c>
      <c r="D63" s="17">
        <f t="shared" si="5"/>
        <v>0</v>
      </c>
      <c r="E63" s="98">
        <f t="shared" si="6"/>
        <v>0</v>
      </c>
      <c r="F63" s="17">
        <f t="shared" si="7"/>
        <v>0</v>
      </c>
      <c r="G63" s="50">
        <f t="shared" si="11"/>
        <v>0</v>
      </c>
      <c r="H63" s="17">
        <f t="shared" si="12"/>
        <v>0</v>
      </c>
      <c r="I63" s="14"/>
      <c r="J63" s="17">
        <f t="shared" si="8"/>
        <v>0</v>
      </c>
      <c r="K63" s="47">
        <f t="shared" si="13"/>
        <v>0</v>
      </c>
      <c r="L63" s="39"/>
      <c r="M63" s="39"/>
      <c r="N63" s="50">
        <f>IF(A63=0,0,IF(L63&gt;0,L63*24,IF(M63&gt;0,M63*36,IF(AND(A63&gt;0,L63=0,M63=0),240,""))))</f>
        <v>0</v>
      </c>
      <c r="O63" s="17">
        <f t="shared" si="10"/>
        <v>0</v>
      </c>
    </row>
    <row r="64" spans="1:15" x14ac:dyDescent="0.25">
      <c r="A64" s="13"/>
      <c r="B64" s="17">
        <f t="shared" si="3"/>
        <v>0</v>
      </c>
      <c r="C64" s="47">
        <f t="shared" si="4"/>
        <v>0</v>
      </c>
      <c r="D64" s="17">
        <f t="shared" si="5"/>
        <v>0</v>
      </c>
      <c r="E64" s="98">
        <f t="shared" si="6"/>
        <v>0</v>
      </c>
      <c r="F64" s="17">
        <f t="shared" si="7"/>
        <v>0</v>
      </c>
      <c r="G64" s="50">
        <f t="shared" si="11"/>
        <v>0</v>
      </c>
      <c r="H64" s="17">
        <f t="shared" si="12"/>
        <v>0</v>
      </c>
      <c r="I64" s="14"/>
      <c r="J64" s="17">
        <f t="shared" si="8"/>
        <v>0</v>
      </c>
      <c r="K64" s="47">
        <f t="shared" si="13"/>
        <v>0</v>
      </c>
      <c r="L64" s="39"/>
      <c r="M64" s="39"/>
      <c r="N64" s="50">
        <f t="shared" si="9"/>
        <v>0</v>
      </c>
      <c r="O64" s="17">
        <f t="shared" si="10"/>
        <v>0</v>
      </c>
    </row>
    <row r="65" spans="1:15" x14ac:dyDescent="0.25">
      <c r="A65" s="13"/>
      <c r="B65" s="17">
        <f t="shared" si="3"/>
        <v>0</v>
      </c>
      <c r="C65" s="47">
        <f t="shared" si="4"/>
        <v>0</v>
      </c>
      <c r="D65" s="17">
        <f t="shared" si="5"/>
        <v>0</v>
      </c>
      <c r="E65" s="98">
        <f t="shared" si="6"/>
        <v>0</v>
      </c>
      <c r="F65" s="17">
        <f t="shared" si="7"/>
        <v>0</v>
      </c>
      <c r="G65" s="50">
        <f t="shared" si="11"/>
        <v>0</v>
      </c>
      <c r="H65" s="17">
        <f t="shared" si="12"/>
        <v>0</v>
      </c>
      <c r="I65" s="14"/>
      <c r="J65" s="17">
        <f t="shared" si="8"/>
        <v>0</v>
      </c>
      <c r="K65" s="47">
        <f t="shared" si="13"/>
        <v>0</v>
      </c>
      <c r="L65" s="39"/>
      <c r="M65" s="39"/>
      <c r="N65" s="50">
        <f t="shared" si="9"/>
        <v>0</v>
      </c>
      <c r="O65" s="17">
        <f t="shared" si="10"/>
        <v>0</v>
      </c>
    </row>
    <row r="66" spans="1:15" x14ac:dyDescent="0.25">
      <c r="A66" s="13"/>
      <c r="B66" s="17">
        <f t="shared" si="3"/>
        <v>0</v>
      </c>
      <c r="C66" s="47">
        <f t="shared" si="4"/>
        <v>0</v>
      </c>
      <c r="D66" s="17">
        <f t="shared" si="5"/>
        <v>0</v>
      </c>
      <c r="E66" s="98">
        <f t="shared" si="6"/>
        <v>0</v>
      </c>
      <c r="F66" s="17">
        <f t="shared" si="7"/>
        <v>0</v>
      </c>
      <c r="G66" s="50">
        <f t="shared" si="11"/>
        <v>0</v>
      </c>
      <c r="H66" s="17">
        <f t="shared" si="12"/>
        <v>0</v>
      </c>
      <c r="I66" s="14"/>
      <c r="J66" s="17">
        <f t="shared" si="8"/>
        <v>0</v>
      </c>
      <c r="K66" s="47">
        <f t="shared" si="13"/>
        <v>0</v>
      </c>
      <c r="L66" s="39"/>
      <c r="M66" s="39"/>
      <c r="N66" s="50">
        <f t="shared" si="9"/>
        <v>0</v>
      </c>
      <c r="O66" s="17">
        <f t="shared" si="10"/>
        <v>0</v>
      </c>
    </row>
    <row r="67" spans="1:15" x14ac:dyDescent="0.25">
      <c r="A67" s="13"/>
      <c r="B67" s="17">
        <f t="shared" si="3"/>
        <v>0</v>
      </c>
      <c r="C67" s="47">
        <f t="shared" si="4"/>
        <v>0</v>
      </c>
      <c r="D67" s="17">
        <f t="shared" si="5"/>
        <v>0</v>
      </c>
      <c r="E67" s="98">
        <f t="shared" si="6"/>
        <v>0</v>
      </c>
      <c r="F67" s="17">
        <f t="shared" si="7"/>
        <v>0</v>
      </c>
      <c r="G67" s="50">
        <f t="shared" si="11"/>
        <v>0</v>
      </c>
      <c r="H67" s="17">
        <f t="shared" si="12"/>
        <v>0</v>
      </c>
      <c r="I67" s="14"/>
      <c r="J67" s="17">
        <f t="shared" si="8"/>
        <v>0</v>
      </c>
      <c r="K67" s="47">
        <f t="shared" si="13"/>
        <v>0</v>
      </c>
      <c r="L67" s="39"/>
      <c r="M67" s="39"/>
      <c r="N67" s="50">
        <f t="shared" si="9"/>
        <v>0</v>
      </c>
      <c r="O67" s="17">
        <f t="shared" si="10"/>
        <v>0</v>
      </c>
    </row>
    <row r="68" spans="1:15" x14ac:dyDescent="0.25">
      <c r="A68" s="13"/>
      <c r="B68" s="17">
        <f t="shared" si="3"/>
        <v>0</v>
      </c>
      <c r="C68" s="47">
        <f t="shared" si="4"/>
        <v>0</v>
      </c>
      <c r="D68" s="17">
        <f t="shared" si="5"/>
        <v>0</v>
      </c>
      <c r="E68" s="98">
        <f t="shared" si="6"/>
        <v>0</v>
      </c>
      <c r="F68" s="17">
        <f t="shared" si="7"/>
        <v>0</v>
      </c>
      <c r="G68" s="50">
        <f t="shared" si="11"/>
        <v>0</v>
      </c>
      <c r="H68" s="17">
        <f t="shared" si="12"/>
        <v>0</v>
      </c>
      <c r="I68" s="14"/>
      <c r="J68" s="17">
        <f t="shared" si="8"/>
        <v>0</v>
      </c>
      <c r="K68" s="47">
        <f t="shared" si="13"/>
        <v>0</v>
      </c>
      <c r="L68" s="39"/>
      <c r="M68" s="39"/>
      <c r="N68" s="50">
        <f t="shared" si="9"/>
        <v>0</v>
      </c>
      <c r="O68" s="17">
        <f t="shared" si="10"/>
        <v>0</v>
      </c>
    </row>
    <row r="69" spans="1:15" x14ac:dyDescent="0.25">
      <c r="A69" s="45" t="s">
        <v>9</v>
      </c>
      <c r="B69" s="42">
        <f t="shared" ref="B69:O69" si="14">SUM(B8:B68)</f>
        <v>0</v>
      </c>
      <c r="C69" s="42">
        <f t="shared" si="14"/>
        <v>0</v>
      </c>
      <c r="D69" s="42">
        <f t="shared" si="14"/>
        <v>0</v>
      </c>
      <c r="E69" s="42">
        <f t="shared" si="14"/>
        <v>0</v>
      </c>
      <c r="F69" s="42">
        <f t="shared" si="14"/>
        <v>0</v>
      </c>
      <c r="G69" s="42">
        <f t="shared" si="14"/>
        <v>0</v>
      </c>
      <c r="H69" s="42">
        <f t="shared" si="14"/>
        <v>0</v>
      </c>
      <c r="I69" s="42">
        <f t="shared" si="14"/>
        <v>0</v>
      </c>
      <c r="J69" s="42">
        <f t="shared" si="14"/>
        <v>0</v>
      </c>
      <c r="K69" s="42">
        <f t="shared" si="14"/>
        <v>0</v>
      </c>
      <c r="L69" s="90"/>
      <c r="M69" s="90"/>
      <c r="N69" s="42">
        <f t="shared" si="14"/>
        <v>0</v>
      </c>
      <c r="O69" s="42">
        <f t="shared" si="14"/>
        <v>0</v>
      </c>
    </row>
    <row r="70" spans="1:15" x14ac:dyDescent="0.25">
      <c r="N70" t="s">
        <v>17</v>
      </c>
    </row>
    <row r="73" spans="1:15" x14ac:dyDescent="0.25">
      <c r="N73" t="s">
        <v>17</v>
      </c>
    </row>
    <row r="75" spans="1:15" x14ac:dyDescent="0.25">
      <c r="G75" t="s">
        <v>17</v>
      </c>
      <c r="H75" t="s">
        <v>17</v>
      </c>
    </row>
    <row r="100" spans="1:9" ht="15.75" x14ac:dyDescent="0.25">
      <c r="A100" s="24"/>
      <c r="B100" s="24"/>
      <c r="C100" s="23"/>
      <c r="D100" s="32"/>
      <c r="E100" s="24"/>
      <c r="F100" s="24"/>
      <c r="G100" s="24"/>
      <c r="H100" s="24"/>
      <c r="I100" s="23"/>
    </row>
    <row r="101" spans="1:9" x14ac:dyDescent="0.25">
      <c r="A101" s="24"/>
      <c r="B101" s="24"/>
      <c r="C101" s="24"/>
      <c r="D101" s="24"/>
      <c r="E101" s="24"/>
      <c r="F101" s="24"/>
      <c r="G101" s="24"/>
      <c r="H101" s="24"/>
      <c r="I101" s="23"/>
    </row>
    <row r="102" spans="1:9" ht="15.75" x14ac:dyDescent="0.25">
      <c r="A102" s="15"/>
      <c r="B102" s="15"/>
      <c r="C102" s="15"/>
      <c r="D102" s="15"/>
      <c r="E102" s="15"/>
      <c r="F102" s="15"/>
      <c r="G102" s="15"/>
      <c r="H102" s="15"/>
      <c r="I102" s="23"/>
    </row>
    <row r="103" spans="1:9" x14ac:dyDescent="0.25">
      <c r="A103" s="24"/>
      <c r="B103" s="24"/>
      <c r="C103" s="24"/>
      <c r="D103" s="24"/>
      <c r="E103" s="24"/>
      <c r="F103" s="24"/>
      <c r="G103" s="24"/>
      <c r="H103" s="24"/>
      <c r="I103" s="23"/>
    </row>
    <row r="104" spans="1:9" x14ac:dyDescent="0.25">
      <c r="A104" s="24"/>
      <c r="B104" s="24"/>
      <c r="C104" s="24"/>
      <c r="D104" s="24"/>
      <c r="E104" s="24"/>
      <c r="F104" s="24"/>
      <c r="G104" s="24"/>
      <c r="H104" s="24"/>
      <c r="I104" s="23"/>
    </row>
    <row r="105" spans="1:9" x14ac:dyDescent="0.25">
      <c r="A105" s="24"/>
      <c r="B105" s="24"/>
      <c r="C105" s="24"/>
      <c r="D105" s="24"/>
      <c r="E105" s="24"/>
      <c r="F105" s="24"/>
      <c r="G105" s="24"/>
      <c r="H105" s="24"/>
      <c r="I105" s="23"/>
    </row>
    <row r="106" spans="1:9" x14ac:dyDescent="0.25">
      <c r="A106" s="24"/>
      <c r="B106" s="24"/>
      <c r="C106" s="24"/>
      <c r="D106" s="24"/>
      <c r="E106" s="24"/>
      <c r="F106" s="24"/>
      <c r="G106" s="24"/>
      <c r="H106" s="24"/>
      <c r="I106" s="23"/>
    </row>
    <row r="107" spans="1:9" x14ac:dyDescent="0.25">
      <c r="A107" s="24"/>
      <c r="B107" s="24"/>
      <c r="C107" s="24"/>
      <c r="D107" s="24"/>
      <c r="E107" s="24"/>
      <c r="F107" s="24"/>
      <c r="G107" s="24"/>
      <c r="H107" s="24"/>
      <c r="I107" s="23"/>
    </row>
    <row r="108" spans="1:9" x14ac:dyDescent="0.25">
      <c r="A108" s="24"/>
      <c r="B108" s="24"/>
      <c r="C108" s="24"/>
      <c r="D108" s="24"/>
      <c r="E108" s="24"/>
      <c r="F108" s="24"/>
      <c r="G108" s="24"/>
      <c r="H108" s="24"/>
      <c r="I108" s="23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3"/>
    </row>
    <row r="110" spans="1:9" x14ac:dyDescent="0.25">
      <c r="A110" s="24"/>
      <c r="B110" s="24"/>
      <c r="C110" s="24"/>
      <c r="D110" s="24"/>
      <c r="E110" s="24"/>
      <c r="F110" s="24"/>
      <c r="G110" s="24"/>
      <c r="H110" s="24"/>
      <c r="I110" s="23"/>
    </row>
    <row r="111" spans="1:9" x14ac:dyDescent="0.25">
      <c r="A111" s="24"/>
      <c r="B111" s="24"/>
      <c r="C111" s="24"/>
      <c r="D111" s="24"/>
      <c r="E111" s="24"/>
      <c r="F111" s="24"/>
      <c r="G111" s="24"/>
      <c r="H111" s="24"/>
      <c r="I111" s="23"/>
    </row>
    <row r="112" spans="1:9" x14ac:dyDescent="0.25">
      <c r="A112" s="24"/>
      <c r="B112" s="24"/>
      <c r="C112" s="24"/>
      <c r="D112" s="24"/>
      <c r="E112" s="24"/>
      <c r="F112" s="24"/>
      <c r="G112" s="24"/>
      <c r="H112" s="24"/>
      <c r="I112" s="23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3"/>
    </row>
    <row r="114" spans="1:9" x14ac:dyDescent="0.25">
      <c r="A114" s="23"/>
      <c r="B114" s="23"/>
      <c r="C114" s="23"/>
      <c r="D114" s="24"/>
      <c r="E114" s="24"/>
      <c r="F114" s="23"/>
      <c r="G114" s="23"/>
      <c r="H114" s="23"/>
      <c r="I114" s="23"/>
    </row>
  </sheetData>
  <sheetProtection password="ECC9" sheet="1" objects="1" scenarios="1"/>
  <protectedRanges>
    <protectedRange sqref="A8 L8:M68" name="Range2"/>
    <protectedRange sqref="A8:A68 I8:I68" name="Range1"/>
  </protectedRanges>
  <customSheetViews>
    <customSheetView guid="{48C6D699-AA41-40C0-BE99-DA01C8754657}" scale="90">
      <selection activeCell="P9" sqref="P9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topLeftCell="A35" zoomScale="90" zoomScaleNormal="90" workbookViewId="0">
      <selection activeCell="P44" sqref="P44"/>
    </sheetView>
  </sheetViews>
  <sheetFormatPr defaultRowHeight="15" x14ac:dyDescent="0.25"/>
  <cols>
    <col min="1" max="1" width="19.85546875" customWidth="1"/>
    <col min="2" max="2" width="11" customWidth="1"/>
    <col min="3" max="3" width="10.140625" customWidth="1"/>
    <col min="4" max="4" width="10.28515625" style="2" customWidth="1"/>
    <col min="5" max="5" width="8.7109375" customWidth="1"/>
    <col min="6" max="6" width="11.5703125" customWidth="1"/>
  </cols>
  <sheetData>
    <row r="3" spans="1:13" x14ac:dyDescent="0.25">
      <c r="A3" t="s">
        <v>96</v>
      </c>
    </row>
    <row r="4" spans="1:13" x14ac:dyDescent="0.25">
      <c r="A4" t="s">
        <v>52</v>
      </c>
    </row>
    <row r="5" spans="1:13" x14ac:dyDescent="0.25">
      <c r="A5" s="24"/>
      <c r="B5" s="24"/>
      <c r="C5" s="24"/>
      <c r="E5" s="24" t="s">
        <v>56</v>
      </c>
      <c r="F5" s="23"/>
      <c r="I5" s="8"/>
      <c r="J5" s="8"/>
      <c r="K5" s="8"/>
    </row>
    <row r="6" spans="1:13" x14ac:dyDescent="0.25">
      <c r="G6" s="2"/>
    </row>
    <row r="7" spans="1:13" ht="60" x14ac:dyDescent="0.25">
      <c r="A7" s="33" t="s">
        <v>13</v>
      </c>
      <c r="B7" s="19" t="s">
        <v>98</v>
      </c>
      <c r="C7" s="19" t="s">
        <v>98</v>
      </c>
      <c r="D7" s="27" t="s">
        <v>99</v>
      </c>
      <c r="E7" s="19" t="s">
        <v>57</v>
      </c>
      <c r="F7" s="16" t="s">
        <v>3</v>
      </c>
      <c r="G7" s="20" t="s">
        <v>26</v>
      </c>
      <c r="H7" s="19" t="s">
        <v>8</v>
      </c>
      <c r="I7" s="19" t="s">
        <v>28</v>
      </c>
      <c r="J7" s="43" t="s">
        <v>111</v>
      </c>
      <c r="K7" s="43" t="s">
        <v>112</v>
      </c>
      <c r="L7" s="16" t="s">
        <v>5</v>
      </c>
      <c r="M7" s="27" t="s">
        <v>9</v>
      </c>
    </row>
    <row r="8" spans="1:13" x14ac:dyDescent="0.25">
      <c r="A8" s="13"/>
      <c r="B8" s="17">
        <f>IF(A8&gt;0,100,0)</f>
        <v>0</v>
      </c>
      <c r="C8" s="17">
        <f>IF(A8&gt;0,100,0)</f>
        <v>0</v>
      </c>
      <c r="D8" s="136">
        <f>IF(A8=0,0,IF(J8&gt;0,J8*16,IF(K8&gt;0,K8*24,IF(AND(A8&gt;0,J8=0,K8=0),160,""))))</f>
        <v>0</v>
      </c>
      <c r="E8" s="17">
        <f>B8+C8+D8</f>
        <v>0</v>
      </c>
      <c r="F8" s="17">
        <f t="shared" ref="F8:F39" si="0">IF(A8&gt;0,300,0)</f>
        <v>0</v>
      </c>
      <c r="G8" s="13"/>
      <c r="H8" s="17">
        <f>F8-G8</f>
        <v>0</v>
      </c>
      <c r="I8" s="47">
        <f t="shared" ref="I8:I39" si="1">IF(A8&gt;0,300,0)</f>
        <v>0</v>
      </c>
      <c r="J8" s="39"/>
      <c r="K8" s="39"/>
      <c r="L8" s="50">
        <f>IF(A8=0,0,IF(J8&gt;0,J8*24,IF(K8&gt;0,K8*36,IF(AND(A8&gt;0,J8=0,K8=0),240,""))))</f>
        <v>0</v>
      </c>
      <c r="M8" s="17">
        <f>E8+F8+I8+L8</f>
        <v>0</v>
      </c>
    </row>
    <row r="9" spans="1:13" x14ac:dyDescent="0.25">
      <c r="A9" s="13"/>
      <c r="B9" s="17">
        <f t="shared" ref="B9:B68" si="2">IF(A9&gt;0,100,0)</f>
        <v>0</v>
      </c>
      <c r="C9" s="17">
        <f t="shared" ref="C9:C68" si="3">IF(A9&gt;0,100,0)</f>
        <v>0</v>
      </c>
      <c r="D9" s="136">
        <f t="shared" ref="D9:D68" si="4">IF(A9=0,0,IF(J9&gt;0,J9*16,IF(K9&gt;0,K9*24,IF(AND(A9&gt;0,J9=0,K9=0),160,""))))</f>
        <v>0</v>
      </c>
      <c r="E9" s="17">
        <f t="shared" ref="E9:E68" si="5">B9+C9+D9</f>
        <v>0</v>
      </c>
      <c r="F9" s="17">
        <f t="shared" si="0"/>
        <v>0</v>
      </c>
      <c r="G9" s="13"/>
      <c r="H9" s="17">
        <f t="shared" ref="H9:H68" si="6">F9-G9</f>
        <v>0</v>
      </c>
      <c r="I9" s="47">
        <f t="shared" si="1"/>
        <v>0</v>
      </c>
      <c r="J9" s="39"/>
      <c r="K9" s="39"/>
      <c r="L9" s="50">
        <f t="shared" ref="L9:L68" si="7">IF(A9=0,0,IF(J9&gt;0,J9*24,IF(K9&gt;0,K9*36,IF(AND(A9&gt;0,J9=0,K9=0),240,""))))</f>
        <v>0</v>
      </c>
      <c r="M9" s="17">
        <f t="shared" ref="M9:M68" si="8">E9+F9+I9+L9</f>
        <v>0</v>
      </c>
    </row>
    <row r="10" spans="1:13" x14ac:dyDescent="0.25">
      <c r="A10" s="13"/>
      <c r="B10" s="17">
        <f t="shared" si="2"/>
        <v>0</v>
      </c>
      <c r="C10" s="17">
        <f t="shared" si="3"/>
        <v>0</v>
      </c>
      <c r="D10" s="136">
        <f t="shared" si="4"/>
        <v>0</v>
      </c>
      <c r="E10" s="17">
        <f t="shared" si="5"/>
        <v>0</v>
      </c>
      <c r="F10" s="17">
        <f t="shared" si="0"/>
        <v>0</v>
      </c>
      <c r="G10" s="13"/>
      <c r="H10" s="17">
        <f t="shared" si="6"/>
        <v>0</v>
      </c>
      <c r="I10" s="47">
        <f t="shared" si="1"/>
        <v>0</v>
      </c>
      <c r="J10" s="39"/>
      <c r="K10" s="39"/>
      <c r="L10" s="50">
        <f t="shared" si="7"/>
        <v>0</v>
      </c>
      <c r="M10" s="17">
        <f t="shared" si="8"/>
        <v>0</v>
      </c>
    </row>
    <row r="11" spans="1:13" x14ac:dyDescent="0.25">
      <c r="A11" s="13"/>
      <c r="B11" s="17">
        <f t="shared" si="2"/>
        <v>0</v>
      </c>
      <c r="C11" s="17">
        <f t="shared" si="3"/>
        <v>0</v>
      </c>
      <c r="D11" s="136">
        <f t="shared" si="4"/>
        <v>0</v>
      </c>
      <c r="E11" s="17">
        <f t="shared" si="5"/>
        <v>0</v>
      </c>
      <c r="F11" s="17">
        <f t="shared" si="0"/>
        <v>0</v>
      </c>
      <c r="G11" s="13"/>
      <c r="H11" s="17">
        <f t="shared" si="6"/>
        <v>0</v>
      </c>
      <c r="I11" s="47">
        <f t="shared" si="1"/>
        <v>0</v>
      </c>
      <c r="J11" s="39"/>
      <c r="K11" s="39"/>
      <c r="L11" s="50">
        <f t="shared" si="7"/>
        <v>0</v>
      </c>
      <c r="M11" s="17">
        <f t="shared" si="8"/>
        <v>0</v>
      </c>
    </row>
    <row r="12" spans="1:13" x14ac:dyDescent="0.25">
      <c r="A12" s="13"/>
      <c r="B12" s="17">
        <f t="shared" si="2"/>
        <v>0</v>
      </c>
      <c r="C12" s="17">
        <f t="shared" si="3"/>
        <v>0</v>
      </c>
      <c r="D12" s="136">
        <f t="shared" si="4"/>
        <v>0</v>
      </c>
      <c r="E12" s="17">
        <f t="shared" si="5"/>
        <v>0</v>
      </c>
      <c r="F12" s="17">
        <f t="shared" si="0"/>
        <v>0</v>
      </c>
      <c r="G12" s="13"/>
      <c r="H12" s="17">
        <f t="shared" si="6"/>
        <v>0</v>
      </c>
      <c r="I12" s="47">
        <f t="shared" si="1"/>
        <v>0</v>
      </c>
      <c r="J12" s="39"/>
      <c r="K12" s="39"/>
      <c r="L12" s="50">
        <f t="shared" si="7"/>
        <v>0</v>
      </c>
      <c r="M12" s="17">
        <f t="shared" si="8"/>
        <v>0</v>
      </c>
    </row>
    <row r="13" spans="1:13" x14ac:dyDescent="0.25">
      <c r="A13" s="13"/>
      <c r="B13" s="17">
        <f t="shared" si="2"/>
        <v>0</v>
      </c>
      <c r="C13" s="17">
        <f t="shared" si="3"/>
        <v>0</v>
      </c>
      <c r="D13" s="136">
        <f t="shared" si="4"/>
        <v>0</v>
      </c>
      <c r="E13" s="17">
        <f t="shared" si="5"/>
        <v>0</v>
      </c>
      <c r="F13" s="17">
        <f t="shared" si="0"/>
        <v>0</v>
      </c>
      <c r="G13" s="13"/>
      <c r="H13" s="17">
        <f t="shared" si="6"/>
        <v>0</v>
      </c>
      <c r="I13" s="47">
        <f t="shared" si="1"/>
        <v>0</v>
      </c>
      <c r="J13" s="39"/>
      <c r="K13" s="39"/>
      <c r="L13" s="50">
        <f t="shared" si="7"/>
        <v>0</v>
      </c>
      <c r="M13" s="17">
        <f t="shared" si="8"/>
        <v>0</v>
      </c>
    </row>
    <row r="14" spans="1:13" x14ac:dyDescent="0.25">
      <c r="A14" s="13"/>
      <c r="B14" s="17">
        <f t="shared" si="2"/>
        <v>0</v>
      </c>
      <c r="C14" s="17">
        <f t="shared" si="3"/>
        <v>0</v>
      </c>
      <c r="D14" s="136">
        <f t="shared" si="4"/>
        <v>0</v>
      </c>
      <c r="E14" s="17">
        <f t="shared" si="5"/>
        <v>0</v>
      </c>
      <c r="F14" s="17">
        <f t="shared" si="0"/>
        <v>0</v>
      </c>
      <c r="G14" s="13"/>
      <c r="H14" s="17">
        <f t="shared" si="6"/>
        <v>0</v>
      </c>
      <c r="I14" s="47">
        <f t="shared" si="1"/>
        <v>0</v>
      </c>
      <c r="J14" s="39"/>
      <c r="K14" s="39"/>
      <c r="L14" s="50">
        <f t="shared" si="7"/>
        <v>0</v>
      </c>
      <c r="M14" s="17">
        <f t="shared" si="8"/>
        <v>0</v>
      </c>
    </row>
    <row r="15" spans="1:13" x14ac:dyDescent="0.25">
      <c r="A15" s="13"/>
      <c r="B15" s="17">
        <f t="shared" si="2"/>
        <v>0</v>
      </c>
      <c r="C15" s="17">
        <f t="shared" si="3"/>
        <v>0</v>
      </c>
      <c r="D15" s="136">
        <f t="shared" si="4"/>
        <v>0</v>
      </c>
      <c r="E15" s="17">
        <f t="shared" si="5"/>
        <v>0</v>
      </c>
      <c r="F15" s="17">
        <f t="shared" si="0"/>
        <v>0</v>
      </c>
      <c r="G15" s="13"/>
      <c r="H15" s="17">
        <f t="shared" si="6"/>
        <v>0</v>
      </c>
      <c r="I15" s="47">
        <f t="shared" si="1"/>
        <v>0</v>
      </c>
      <c r="J15" s="39"/>
      <c r="K15" s="39"/>
      <c r="L15" s="50">
        <f t="shared" si="7"/>
        <v>0</v>
      </c>
      <c r="M15" s="17">
        <f t="shared" si="8"/>
        <v>0</v>
      </c>
    </row>
    <row r="16" spans="1:13" x14ac:dyDescent="0.25">
      <c r="A16" s="13"/>
      <c r="B16" s="17">
        <f t="shared" si="2"/>
        <v>0</v>
      </c>
      <c r="C16" s="17">
        <f t="shared" si="3"/>
        <v>0</v>
      </c>
      <c r="D16" s="136">
        <f t="shared" si="4"/>
        <v>0</v>
      </c>
      <c r="E16" s="17">
        <f t="shared" si="5"/>
        <v>0</v>
      </c>
      <c r="F16" s="17">
        <f t="shared" si="0"/>
        <v>0</v>
      </c>
      <c r="G16" s="13"/>
      <c r="H16" s="17">
        <f t="shared" si="6"/>
        <v>0</v>
      </c>
      <c r="I16" s="47">
        <f t="shared" si="1"/>
        <v>0</v>
      </c>
      <c r="J16" s="39"/>
      <c r="K16" s="39"/>
      <c r="L16" s="50">
        <f t="shared" si="7"/>
        <v>0</v>
      </c>
      <c r="M16" s="17">
        <f t="shared" si="8"/>
        <v>0</v>
      </c>
    </row>
    <row r="17" spans="1:13" x14ac:dyDescent="0.25">
      <c r="A17" s="13"/>
      <c r="B17" s="17">
        <f t="shared" si="2"/>
        <v>0</v>
      </c>
      <c r="C17" s="17">
        <f t="shared" si="3"/>
        <v>0</v>
      </c>
      <c r="D17" s="136">
        <f t="shared" si="4"/>
        <v>0</v>
      </c>
      <c r="E17" s="17">
        <f t="shared" si="5"/>
        <v>0</v>
      </c>
      <c r="F17" s="17">
        <f t="shared" si="0"/>
        <v>0</v>
      </c>
      <c r="G17" s="13"/>
      <c r="H17" s="17">
        <f t="shared" si="6"/>
        <v>0</v>
      </c>
      <c r="I17" s="47">
        <f t="shared" si="1"/>
        <v>0</v>
      </c>
      <c r="J17" s="39"/>
      <c r="K17" s="39"/>
      <c r="L17" s="50">
        <f t="shared" si="7"/>
        <v>0</v>
      </c>
      <c r="M17" s="17">
        <f t="shared" si="8"/>
        <v>0</v>
      </c>
    </row>
    <row r="18" spans="1:13" x14ac:dyDescent="0.25">
      <c r="A18" s="13"/>
      <c r="B18" s="17">
        <f t="shared" si="2"/>
        <v>0</v>
      </c>
      <c r="C18" s="17">
        <f t="shared" si="3"/>
        <v>0</v>
      </c>
      <c r="D18" s="136">
        <f t="shared" si="4"/>
        <v>0</v>
      </c>
      <c r="E18" s="17">
        <f t="shared" si="5"/>
        <v>0</v>
      </c>
      <c r="F18" s="17">
        <f t="shared" si="0"/>
        <v>0</v>
      </c>
      <c r="G18" s="13"/>
      <c r="H18" s="17">
        <f t="shared" si="6"/>
        <v>0</v>
      </c>
      <c r="I18" s="47">
        <f t="shared" si="1"/>
        <v>0</v>
      </c>
      <c r="J18" s="39"/>
      <c r="K18" s="39"/>
      <c r="L18" s="50">
        <f t="shared" si="7"/>
        <v>0</v>
      </c>
      <c r="M18" s="17">
        <f t="shared" si="8"/>
        <v>0</v>
      </c>
    </row>
    <row r="19" spans="1:13" x14ac:dyDescent="0.25">
      <c r="A19" s="13"/>
      <c r="B19" s="17">
        <f t="shared" si="2"/>
        <v>0</v>
      </c>
      <c r="C19" s="17">
        <f t="shared" si="3"/>
        <v>0</v>
      </c>
      <c r="D19" s="136">
        <f t="shared" si="4"/>
        <v>0</v>
      </c>
      <c r="E19" s="17">
        <f t="shared" si="5"/>
        <v>0</v>
      </c>
      <c r="F19" s="17">
        <f t="shared" si="0"/>
        <v>0</v>
      </c>
      <c r="G19" s="13"/>
      <c r="H19" s="17">
        <f t="shared" si="6"/>
        <v>0</v>
      </c>
      <c r="I19" s="47">
        <f t="shared" si="1"/>
        <v>0</v>
      </c>
      <c r="J19" s="39"/>
      <c r="K19" s="39"/>
      <c r="L19" s="50">
        <f t="shared" si="7"/>
        <v>0</v>
      </c>
      <c r="M19" s="17">
        <f t="shared" si="8"/>
        <v>0</v>
      </c>
    </row>
    <row r="20" spans="1:13" x14ac:dyDescent="0.25">
      <c r="A20" s="13"/>
      <c r="B20" s="17">
        <f t="shared" si="2"/>
        <v>0</v>
      </c>
      <c r="C20" s="17">
        <f t="shared" si="3"/>
        <v>0</v>
      </c>
      <c r="D20" s="136">
        <f t="shared" si="4"/>
        <v>0</v>
      </c>
      <c r="E20" s="17">
        <f t="shared" si="5"/>
        <v>0</v>
      </c>
      <c r="F20" s="17">
        <f t="shared" si="0"/>
        <v>0</v>
      </c>
      <c r="G20" s="13"/>
      <c r="H20" s="17">
        <f t="shared" si="6"/>
        <v>0</v>
      </c>
      <c r="I20" s="47">
        <f t="shared" si="1"/>
        <v>0</v>
      </c>
      <c r="J20" s="39"/>
      <c r="K20" s="39"/>
      <c r="L20" s="50">
        <f t="shared" si="7"/>
        <v>0</v>
      </c>
      <c r="M20" s="17">
        <f t="shared" si="8"/>
        <v>0</v>
      </c>
    </row>
    <row r="21" spans="1:13" x14ac:dyDescent="0.25">
      <c r="A21" s="13"/>
      <c r="B21" s="17">
        <f t="shared" si="2"/>
        <v>0</v>
      </c>
      <c r="C21" s="17">
        <f t="shared" si="3"/>
        <v>0</v>
      </c>
      <c r="D21" s="136">
        <f t="shared" si="4"/>
        <v>0</v>
      </c>
      <c r="E21" s="17">
        <f t="shared" si="5"/>
        <v>0</v>
      </c>
      <c r="F21" s="17">
        <f t="shared" si="0"/>
        <v>0</v>
      </c>
      <c r="G21" s="13"/>
      <c r="H21" s="17">
        <f t="shared" si="6"/>
        <v>0</v>
      </c>
      <c r="I21" s="47">
        <f t="shared" si="1"/>
        <v>0</v>
      </c>
      <c r="J21" s="39"/>
      <c r="K21" s="39"/>
      <c r="L21" s="50">
        <f t="shared" si="7"/>
        <v>0</v>
      </c>
      <c r="M21" s="17">
        <f t="shared" si="8"/>
        <v>0</v>
      </c>
    </row>
    <row r="22" spans="1:13" x14ac:dyDescent="0.25">
      <c r="A22" s="13"/>
      <c r="B22" s="17">
        <f t="shared" si="2"/>
        <v>0</v>
      </c>
      <c r="C22" s="17">
        <f t="shared" si="3"/>
        <v>0</v>
      </c>
      <c r="D22" s="136">
        <f t="shared" si="4"/>
        <v>0</v>
      </c>
      <c r="E22" s="17">
        <f t="shared" si="5"/>
        <v>0</v>
      </c>
      <c r="F22" s="17">
        <f t="shared" si="0"/>
        <v>0</v>
      </c>
      <c r="G22" s="13"/>
      <c r="H22" s="17">
        <f t="shared" si="6"/>
        <v>0</v>
      </c>
      <c r="I22" s="47">
        <f t="shared" si="1"/>
        <v>0</v>
      </c>
      <c r="J22" s="39"/>
      <c r="K22" s="39"/>
      <c r="L22" s="50">
        <f t="shared" si="7"/>
        <v>0</v>
      </c>
      <c r="M22" s="17">
        <f t="shared" si="8"/>
        <v>0</v>
      </c>
    </row>
    <row r="23" spans="1:13" x14ac:dyDescent="0.25">
      <c r="A23" s="13"/>
      <c r="B23" s="17">
        <f t="shared" si="2"/>
        <v>0</v>
      </c>
      <c r="C23" s="17">
        <f t="shared" si="3"/>
        <v>0</v>
      </c>
      <c r="D23" s="136">
        <f t="shared" si="4"/>
        <v>0</v>
      </c>
      <c r="E23" s="17">
        <f t="shared" si="5"/>
        <v>0</v>
      </c>
      <c r="F23" s="17">
        <f t="shared" si="0"/>
        <v>0</v>
      </c>
      <c r="G23" s="13"/>
      <c r="H23" s="17">
        <f t="shared" si="6"/>
        <v>0</v>
      </c>
      <c r="I23" s="47">
        <f t="shared" si="1"/>
        <v>0</v>
      </c>
      <c r="J23" s="39"/>
      <c r="K23" s="39"/>
      <c r="L23" s="50">
        <f t="shared" si="7"/>
        <v>0</v>
      </c>
      <c r="M23" s="17">
        <f t="shared" si="8"/>
        <v>0</v>
      </c>
    </row>
    <row r="24" spans="1:13" x14ac:dyDescent="0.25">
      <c r="A24" s="13"/>
      <c r="B24" s="17">
        <f t="shared" si="2"/>
        <v>0</v>
      </c>
      <c r="C24" s="17">
        <f t="shared" si="3"/>
        <v>0</v>
      </c>
      <c r="D24" s="136">
        <f t="shared" si="4"/>
        <v>0</v>
      </c>
      <c r="E24" s="17">
        <f t="shared" si="5"/>
        <v>0</v>
      </c>
      <c r="F24" s="17">
        <f t="shared" si="0"/>
        <v>0</v>
      </c>
      <c r="G24" s="13"/>
      <c r="H24" s="17">
        <f t="shared" si="6"/>
        <v>0</v>
      </c>
      <c r="I24" s="47">
        <f t="shared" si="1"/>
        <v>0</v>
      </c>
      <c r="J24" s="39"/>
      <c r="K24" s="39"/>
      <c r="L24" s="50">
        <f t="shared" si="7"/>
        <v>0</v>
      </c>
      <c r="M24" s="17">
        <f t="shared" si="8"/>
        <v>0</v>
      </c>
    </row>
    <row r="25" spans="1:13" x14ac:dyDescent="0.25">
      <c r="A25" s="13"/>
      <c r="B25" s="17">
        <f t="shared" si="2"/>
        <v>0</v>
      </c>
      <c r="C25" s="17">
        <f t="shared" si="3"/>
        <v>0</v>
      </c>
      <c r="D25" s="136">
        <f t="shared" si="4"/>
        <v>0</v>
      </c>
      <c r="E25" s="17">
        <f t="shared" si="5"/>
        <v>0</v>
      </c>
      <c r="F25" s="17">
        <f t="shared" si="0"/>
        <v>0</v>
      </c>
      <c r="G25" s="13"/>
      <c r="H25" s="17">
        <f t="shared" si="6"/>
        <v>0</v>
      </c>
      <c r="I25" s="47">
        <f t="shared" si="1"/>
        <v>0</v>
      </c>
      <c r="J25" s="39"/>
      <c r="K25" s="39"/>
      <c r="L25" s="50">
        <f t="shared" si="7"/>
        <v>0</v>
      </c>
      <c r="M25" s="17">
        <f t="shared" si="8"/>
        <v>0</v>
      </c>
    </row>
    <row r="26" spans="1:13" x14ac:dyDescent="0.25">
      <c r="A26" s="13"/>
      <c r="B26" s="17">
        <f t="shared" si="2"/>
        <v>0</v>
      </c>
      <c r="C26" s="17">
        <f t="shared" si="3"/>
        <v>0</v>
      </c>
      <c r="D26" s="136">
        <f t="shared" si="4"/>
        <v>0</v>
      </c>
      <c r="E26" s="17">
        <f t="shared" si="5"/>
        <v>0</v>
      </c>
      <c r="F26" s="17">
        <f t="shared" si="0"/>
        <v>0</v>
      </c>
      <c r="G26" s="13"/>
      <c r="H26" s="17">
        <f t="shared" si="6"/>
        <v>0</v>
      </c>
      <c r="I26" s="47">
        <f t="shared" si="1"/>
        <v>0</v>
      </c>
      <c r="J26" s="39"/>
      <c r="K26" s="39"/>
      <c r="L26" s="50">
        <f t="shared" si="7"/>
        <v>0</v>
      </c>
      <c r="M26" s="17">
        <f t="shared" si="8"/>
        <v>0</v>
      </c>
    </row>
    <row r="27" spans="1:13" x14ac:dyDescent="0.25">
      <c r="A27" s="13"/>
      <c r="B27" s="17">
        <f t="shared" si="2"/>
        <v>0</v>
      </c>
      <c r="C27" s="17">
        <f t="shared" si="3"/>
        <v>0</v>
      </c>
      <c r="D27" s="136">
        <f t="shared" si="4"/>
        <v>0</v>
      </c>
      <c r="E27" s="17">
        <f t="shared" si="5"/>
        <v>0</v>
      </c>
      <c r="F27" s="17">
        <f t="shared" si="0"/>
        <v>0</v>
      </c>
      <c r="G27" s="13"/>
      <c r="H27" s="17">
        <f t="shared" si="6"/>
        <v>0</v>
      </c>
      <c r="I27" s="47">
        <f t="shared" si="1"/>
        <v>0</v>
      </c>
      <c r="J27" s="39"/>
      <c r="K27" s="39"/>
      <c r="L27" s="50">
        <f t="shared" si="7"/>
        <v>0</v>
      </c>
      <c r="M27" s="17">
        <f t="shared" si="8"/>
        <v>0</v>
      </c>
    </row>
    <row r="28" spans="1:13" x14ac:dyDescent="0.25">
      <c r="A28" s="13"/>
      <c r="B28" s="17">
        <f t="shared" si="2"/>
        <v>0</v>
      </c>
      <c r="C28" s="17">
        <f t="shared" si="3"/>
        <v>0</v>
      </c>
      <c r="D28" s="136">
        <f t="shared" si="4"/>
        <v>0</v>
      </c>
      <c r="E28" s="17">
        <f t="shared" si="5"/>
        <v>0</v>
      </c>
      <c r="F28" s="17">
        <f t="shared" si="0"/>
        <v>0</v>
      </c>
      <c r="G28" s="13"/>
      <c r="H28" s="17">
        <f t="shared" si="6"/>
        <v>0</v>
      </c>
      <c r="I28" s="47">
        <f t="shared" si="1"/>
        <v>0</v>
      </c>
      <c r="J28" s="39"/>
      <c r="K28" s="39"/>
      <c r="L28" s="50">
        <f t="shared" si="7"/>
        <v>0</v>
      </c>
      <c r="M28" s="17">
        <f t="shared" si="8"/>
        <v>0</v>
      </c>
    </row>
    <row r="29" spans="1:13" x14ac:dyDescent="0.25">
      <c r="A29" s="13"/>
      <c r="B29" s="17">
        <f t="shared" si="2"/>
        <v>0</v>
      </c>
      <c r="C29" s="17">
        <f t="shared" si="3"/>
        <v>0</v>
      </c>
      <c r="D29" s="136">
        <f>IF(A29=0,0,IF(J29&gt;0,J29*16,IF(K29&gt;0,K29*24,IF(AND(A29&gt;0,J29=0,K29=0),160,""))))</f>
        <v>0</v>
      </c>
      <c r="E29" s="17">
        <f t="shared" si="5"/>
        <v>0</v>
      </c>
      <c r="F29" s="17">
        <f t="shared" si="0"/>
        <v>0</v>
      </c>
      <c r="G29" s="13"/>
      <c r="H29" s="17">
        <f t="shared" si="6"/>
        <v>0</v>
      </c>
      <c r="I29" s="47">
        <f t="shared" si="1"/>
        <v>0</v>
      </c>
      <c r="J29" s="39"/>
      <c r="K29" s="39"/>
      <c r="L29" s="50">
        <f t="shared" si="7"/>
        <v>0</v>
      </c>
      <c r="M29" s="17">
        <f t="shared" si="8"/>
        <v>0</v>
      </c>
    </row>
    <row r="30" spans="1:13" x14ac:dyDescent="0.25">
      <c r="A30" s="13"/>
      <c r="B30" s="17">
        <f t="shared" si="2"/>
        <v>0</v>
      </c>
      <c r="C30" s="17">
        <f t="shared" si="3"/>
        <v>0</v>
      </c>
      <c r="D30" s="136">
        <f t="shared" si="4"/>
        <v>0</v>
      </c>
      <c r="E30" s="17">
        <f t="shared" si="5"/>
        <v>0</v>
      </c>
      <c r="F30" s="17">
        <f t="shared" si="0"/>
        <v>0</v>
      </c>
      <c r="G30" s="13"/>
      <c r="H30" s="17">
        <f t="shared" si="6"/>
        <v>0</v>
      </c>
      <c r="I30" s="47">
        <f t="shared" si="1"/>
        <v>0</v>
      </c>
      <c r="J30" s="39"/>
      <c r="K30" s="39"/>
      <c r="L30" s="50">
        <f t="shared" si="7"/>
        <v>0</v>
      </c>
      <c r="M30" s="17">
        <f t="shared" si="8"/>
        <v>0</v>
      </c>
    </row>
    <row r="31" spans="1:13" x14ac:dyDescent="0.25">
      <c r="A31" s="13"/>
      <c r="B31" s="17">
        <f t="shared" si="2"/>
        <v>0</v>
      </c>
      <c r="C31" s="17">
        <f t="shared" si="3"/>
        <v>0</v>
      </c>
      <c r="D31" s="136">
        <f t="shared" si="4"/>
        <v>0</v>
      </c>
      <c r="E31" s="17">
        <f t="shared" si="5"/>
        <v>0</v>
      </c>
      <c r="F31" s="17">
        <f t="shared" si="0"/>
        <v>0</v>
      </c>
      <c r="G31" s="13"/>
      <c r="H31" s="17">
        <f t="shared" si="6"/>
        <v>0</v>
      </c>
      <c r="I31" s="47">
        <f t="shared" si="1"/>
        <v>0</v>
      </c>
      <c r="J31" s="39"/>
      <c r="K31" s="39"/>
      <c r="L31" s="50">
        <f t="shared" si="7"/>
        <v>0</v>
      </c>
      <c r="M31" s="17">
        <f t="shared" si="8"/>
        <v>0</v>
      </c>
    </row>
    <row r="32" spans="1:13" x14ac:dyDescent="0.25">
      <c r="A32" s="13"/>
      <c r="B32" s="17">
        <f t="shared" si="2"/>
        <v>0</v>
      </c>
      <c r="C32" s="17">
        <f t="shared" si="3"/>
        <v>0</v>
      </c>
      <c r="D32" s="136">
        <f t="shared" si="4"/>
        <v>0</v>
      </c>
      <c r="E32" s="17">
        <f t="shared" si="5"/>
        <v>0</v>
      </c>
      <c r="F32" s="17">
        <f t="shared" si="0"/>
        <v>0</v>
      </c>
      <c r="G32" s="13"/>
      <c r="H32" s="17">
        <f t="shared" si="6"/>
        <v>0</v>
      </c>
      <c r="I32" s="47">
        <f t="shared" si="1"/>
        <v>0</v>
      </c>
      <c r="J32" s="39"/>
      <c r="K32" s="39"/>
      <c r="L32" s="50">
        <f t="shared" si="7"/>
        <v>0</v>
      </c>
      <c r="M32" s="17">
        <f t="shared" si="8"/>
        <v>0</v>
      </c>
    </row>
    <row r="33" spans="1:13" x14ac:dyDescent="0.25">
      <c r="A33" s="13"/>
      <c r="B33" s="17">
        <f t="shared" si="2"/>
        <v>0</v>
      </c>
      <c r="C33" s="17">
        <f t="shared" si="3"/>
        <v>0</v>
      </c>
      <c r="D33" s="136">
        <f t="shared" si="4"/>
        <v>0</v>
      </c>
      <c r="E33" s="17">
        <f t="shared" si="5"/>
        <v>0</v>
      </c>
      <c r="F33" s="17">
        <f t="shared" si="0"/>
        <v>0</v>
      </c>
      <c r="G33" s="13"/>
      <c r="H33" s="17">
        <f t="shared" si="6"/>
        <v>0</v>
      </c>
      <c r="I33" s="47">
        <f t="shared" si="1"/>
        <v>0</v>
      </c>
      <c r="J33" s="39"/>
      <c r="K33" s="39"/>
      <c r="L33" s="50">
        <f t="shared" si="7"/>
        <v>0</v>
      </c>
      <c r="M33" s="17">
        <f t="shared" si="8"/>
        <v>0</v>
      </c>
    </row>
    <row r="34" spans="1:13" x14ac:dyDescent="0.25">
      <c r="A34" s="13"/>
      <c r="B34" s="17">
        <f t="shared" si="2"/>
        <v>0</v>
      </c>
      <c r="C34" s="17">
        <f t="shared" si="3"/>
        <v>0</v>
      </c>
      <c r="D34" s="136">
        <f t="shared" si="4"/>
        <v>0</v>
      </c>
      <c r="E34" s="17">
        <f t="shared" si="5"/>
        <v>0</v>
      </c>
      <c r="F34" s="17">
        <f t="shared" si="0"/>
        <v>0</v>
      </c>
      <c r="G34" s="13"/>
      <c r="H34" s="17">
        <f t="shared" si="6"/>
        <v>0</v>
      </c>
      <c r="I34" s="47">
        <f t="shared" si="1"/>
        <v>0</v>
      </c>
      <c r="J34" s="39"/>
      <c r="K34" s="39"/>
      <c r="L34" s="50">
        <f t="shared" si="7"/>
        <v>0</v>
      </c>
      <c r="M34" s="17">
        <f t="shared" si="8"/>
        <v>0</v>
      </c>
    </row>
    <row r="35" spans="1:13" x14ac:dyDescent="0.25">
      <c r="A35" s="13"/>
      <c r="B35" s="17">
        <f t="shared" si="2"/>
        <v>0</v>
      </c>
      <c r="C35" s="17">
        <f t="shared" si="3"/>
        <v>0</v>
      </c>
      <c r="D35" s="136">
        <f t="shared" si="4"/>
        <v>0</v>
      </c>
      <c r="E35" s="17">
        <f t="shared" si="5"/>
        <v>0</v>
      </c>
      <c r="F35" s="17">
        <f t="shared" si="0"/>
        <v>0</v>
      </c>
      <c r="G35" s="13"/>
      <c r="H35" s="17">
        <f t="shared" si="6"/>
        <v>0</v>
      </c>
      <c r="I35" s="47">
        <f t="shared" si="1"/>
        <v>0</v>
      </c>
      <c r="J35" s="39"/>
      <c r="K35" s="39"/>
      <c r="L35" s="50">
        <f t="shared" si="7"/>
        <v>0</v>
      </c>
      <c r="M35" s="17">
        <f t="shared" si="8"/>
        <v>0</v>
      </c>
    </row>
    <row r="36" spans="1:13" x14ac:dyDescent="0.25">
      <c r="A36" s="13"/>
      <c r="B36" s="17">
        <f t="shared" si="2"/>
        <v>0</v>
      </c>
      <c r="C36" s="17">
        <f t="shared" si="3"/>
        <v>0</v>
      </c>
      <c r="D36" s="136">
        <f t="shared" si="4"/>
        <v>0</v>
      </c>
      <c r="E36" s="17">
        <f t="shared" si="5"/>
        <v>0</v>
      </c>
      <c r="F36" s="17">
        <f t="shared" si="0"/>
        <v>0</v>
      </c>
      <c r="G36" s="13"/>
      <c r="H36" s="17">
        <f t="shared" si="6"/>
        <v>0</v>
      </c>
      <c r="I36" s="47">
        <f t="shared" si="1"/>
        <v>0</v>
      </c>
      <c r="J36" s="39"/>
      <c r="K36" s="39"/>
      <c r="L36" s="50">
        <f t="shared" si="7"/>
        <v>0</v>
      </c>
      <c r="M36" s="17">
        <f t="shared" si="8"/>
        <v>0</v>
      </c>
    </row>
    <row r="37" spans="1:13" x14ac:dyDescent="0.25">
      <c r="A37" s="13"/>
      <c r="B37" s="17">
        <f t="shared" si="2"/>
        <v>0</v>
      </c>
      <c r="C37" s="17">
        <f t="shared" si="3"/>
        <v>0</v>
      </c>
      <c r="D37" s="136">
        <f t="shared" si="4"/>
        <v>0</v>
      </c>
      <c r="E37" s="17">
        <f t="shared" si="5"/>
        <v>0</v>
      </c>
      <c r="F37" s="17">
        <f t="shared" si="0"/>
        <v>0</v>
      </c>
      <c r="G37" s="13"/>
      <c r="H37" s="17">
        <f t="shared" si="6"/>
        <v>0</v>
      </c>
      <c r="I37" s="47">
        <f t="shared" si="1"/>
        <v>0</v>
      </c>
      <c r="J37" s="39"/>
      <c r="K37" s="39"/>
      <c r="L37" s="50">
        <f t="shared" si="7"/>
        <v>0</v>
      </c>
      <c r="M37" s="17">
        <f t="shared" si="8"/>
        <v>0</v>
      </c>
    </row>
    <row r="38" spans="1:13" x14ac:dyDescent="0.25">
      <c r="A38" s="13"/>
      <c r="B38" s="17">
        <f t="shared" si="2"/>
        <v>0</v>
      </c>
      <c r="C38" s="17">
        <f t="shared" si="3"/>
        <v>0</v>
      </c>
      <c r="D38" s="136">
        <f t="shared" si="4"/>
        <v>0</v>
      </c>
      <c r="E38" s="17">
        <f t="shared" si="5"/>
        <v>0</v>
      </c>
      <c r="F38" s="17">
        <f t="shared" si="0"/>
        <v>0</v>
      </c>
      <c r="G38" s="13"/>
      <c r="H38" s="17">
        <f t="shared" si="6"/>
        <v>0</v>
      </c>
      <c r="I38" s="47">
        <f t="shared" si="1"/>
        <v>0</v>
      </c>
      <c r="J38" s="39"/>
      <c r="K38" s="39"/>
      <c r="L38" s="50">
        <f t="shared" si="7"/>
        <v>0</v>
      </c>
      <c r="M38" s="17">
        <f t="shared" si="8"/>
        <v>0</v>
      </c>
    </row>
    <row r="39" spans="1:13" x14ac:dyDescent="0.25">
      <c r="A39" s="13"/>
      <c r="B39" s="17">
        <f t="shared" si="2"/>
        <v>0</v>
      </c>
      <c r="C39" s="17">
        <f t="shared" si="3"/>
        <v>0</v>
      </c>
      <c r="D39" s="136">
        <f t="shared" si="4"/>
        <v>0</v>
      </c>
      <c r="E39" s="17">
        <f t="shared" si="5"/>
        <v>0</v>
      </c>
      <c r="F39" s="17">
        <f t="shared" si="0"/>
        <v>0</v>
      </c>
      <c r="G39" s="13"/>
      <c r="H39" s="17">
        <f t="shared" si="6"/>
        <v>0</v>
      </c>
      <c r="I39" s="47">
        <f t="shared" si="1"/>
        <v>0</v>
      </c>
      <c r="J39" s="39"/>
      <c r="K39" s="39"/>
      <c r="L39" s="50">
        <f>IF(A39=0,0,IF(J39&gt;0,J39*24,IF(K39&gt;0,K39*36,IF(AND(A39&gt;0,J39=0,K39=0),240,""))))</f>
        <v>0</v>
      </c>
      <c r="M39" s="17">
        <f t="shared" si="8"/>
        <v>0</v>
      </c>
    </row>
    <row r="40" spans="1:13" x14ac:dyDescent="0.25">
      <c r="A40" s="13"/>
      <c r="B40" s="17">
        <f t="shared" si="2"/>
        <v>0</v>
      </c>
      <c r="C40" s="17">
        <f t="shared" si="3"/>
        <v>0</v>
      </c>
      <c r="D40" s="136">
        <f t="shared" si="4"/>
        <v>0</v>
      </c>
      <c r="E40" s="17">
        <f t="shared" si="5"/>
        <v>0</v>
      </c>
      <c r="F40" s="17">
        <f t="shared" ref="F40:F68" si="9">IF(A40&gt;0,300,0)</f>
        <v>0</v>
      </c>
      <c r="G40" s="13"/>
      <c r="H40" s="17">
        <f t="shared" si="6"/>
        <v>0</v>
      </c>
      <c r="I40" s="47">
        <f t="shared" ref="I40:I68" si="10">IF(A40&gt;0,300,0)</f>
        <v>0</v>
      </c>
      <c r="J40" s="39"/>
      <c r="K40" s="39"/>
      <c r="L40" s="50">
        <f t="shared" si="7"/>
        <v>0</v>
      </c>
      <c r="M40" s="17">
        <f t="shared" si="8"/>
        <v>0</v>
      </c>
    </row>
    <row r="41" spans="1:13" x14ac:dyDescent="0.25">
      <c r="A41" s="13"/>
      <c r="B41" s="17">
        <f t="shared" si="2"/>
        <v>0</v>
      </c>
      <c r="C41" s="17">
        <f t="shared" si="3"/>
        <v>0</v>
      </c>
      <c r="D41" s="136">
        <f t="shared" si="4"/>
        <v>0</v>
      </c>
      <c r="E41" s="17">
        <f t="shared" si="5"/>
        <v>0</v>
      </c>
      <c r="F41" s="17">
        <f t="shared" si="9"/>
        <v>0</v>
      </c>
      <c r="G41" s="13"/>
      <c r="H41" s="17">
        <f t="shared" si="6"/>
        <v>0</v>
      </c>
      <c r="I41" s="47">
        <f t="shared" si="10"/>
        <v>0</v>
      </c>
      <c r="J41" s="39"/>
      <c r="K41" s="39"/>
      <c r="L41" s="50">
        <f t="shared" si="7"/>
        <v>0</v>
      </c>
      <c r="M41" s="17">
        <f t="shared" si="8"/>
        <v>0</v>
      </c>
    </row>
    <row r="42" spans="1:13" x14ac:dyDescent="0.25">
      <c r="A42" s="13"/>
      <c r="B42" s="17">
        <f t="shared" si="2"/>
        <v>0</v>
      </c>
      <c r="C42" s="17">
        <f t="shared" si="3"/>
        <v>0</v>
      </c>
      <c r="D42" s="136">
        <f t="shared" si="4"/>
        <v>0</v>
      </c>
      <c r="E42" s="17">
        <f t="shared" si="5"/>
        <v>0</v>
      </c>
      <c r="F42" s="17">
        <f t="shared" si="9"/>
        <v>0</v>
      </c>
      <c r="G42" s="13"/>
      <c r="H42" s="17">
        <f t="shared" si="6"/>
        <v>0</v>
      </c>
      <c r="I42" s="47">
        <f t="shared" si="10"/>
        <v>0</v>
      </c>
      <c r="J42" s="39"/>
      <c r="K42" s="39"/>
      <c r="L42" s="50">
        <f t="shared" si="7"/>
        <v>0</v>
      </c>
      <c r="M42" s="17">
        <f t="shared" si="8"/>
        <v>0</v>
      </c>
    </row>
    <row r="43" spans="1:13" x14ac:dyDescent="0.25">
      <c r="A43" s="13"/>
      <c r="B43" s="17">
        <f t="shared" si="2"/>
        <v>0</v>
      </c>
      <c r="C43" s="17">
        <f t="shared" si="3"/>
        <v>0</v>
      </c>
      <c r="D43" s="136">
        <f t="shared" si="4"/>
        <v>0</v>
      </c>
      <c r="E43" s="17">
        <f t="shared" si="5"/>
        <v>0</v>
      </c>
      <c r="F43" s="17">
        <f t="shared" si="9"/>
        <v>0</v>
      </c>
      <c r="G43" s="13"/>
      <c r="H43" s="17">
        <f t="shared" si="6"/>
        <v>0</v>
      </c>
      <c r="I43" s="47">
        <f t="shared" si="10"/>
        <v>0</v>
      </c>
      <c r="J43" s="39"/>
      <c r="K43" s="39"/>
      <c r="L43" s="50">
        <f t="shared" si="7"/>
        <v>0</v>
      </c>
      <c r="M43" s="17">
        <f t="shared" si="8"/>
        <v>0</v>
      </c>
    </row>
    <row r="44" spans="1:13" x14ac:dyDescent="0.25">
      <c r="A44" s="13"/>
      <c r="B44" s="17">
        <f t="shared" si="2"/>
        <v>0</v>
      </c>
      <c r="C44" s="17">
        <f t="shared" si="3"/>
        <v>0</v>
      </c>
      <c r="D44" s="136">
        <f>IF(A44=0,0,IF(J44&gt;0,J44*16,IF(K44&gt;0,K44*24,IF(AND(A44&gt;0,J44=0,K44=0),160,""))))</f>
        <v>0</v>
      </c>
      <c r="E44" s="17">
        <f t="shared" si="5"/>
        <v>0</v>
      </c>
      <c r="F44" s="17">
        <f t="shared" si="9"/>
        <v>0</v>
      </c>
      <c r="G44" s="13"/>
      <c r="H44" s="17">
        <f t="shared" si="6"/>
        <v>0</v>
      </c>
      <c r="I44" s="47">
        <f t="shared" si="10"/>
        <v>0</v>
      </c>
      <c r="J44" s="39"/>
      <c r="K44" s="39"/>
      <c r="L44" s="50">
        <f t="shared" si="7"/>
        <v>0</v>
      </c>
      <c r="M44" s="17">
        <f t="shared" si="8"/>
        <v>0</v>
      </c>
    </row>
    <row r="45" spans="1:13" x14ac:dyDescent="0.25">
      <c r="A45" s="13"/>
      <c r="B45" s="17">
        <f t="shared" si="2"/>
        <v>0</v>
      </c>
      <c r="C45" s="17">
        <f t="shared" si="3"/>
        <v>0</v>
      </c>
      <c r="D45" s="136">
        <f t="shared" si="4"/>
        <v>0</v>
      </c>
      <c r="E45" s="17">
        <f t="shared" si="5"/>
        <v>0</v>
      </c>
      <c r="F45" s="17">
        <f t="shared" si="9"/>
        <v>0</v>
      </c>
      <c r="G45" s="13"/>
      <c r="H45" s="17">
        <f t="shared" si="6"/>
        <v>0</v>
      </c>
      <c r="I45" s="47">
        <f t="shared" si="10"/>
        <v>0</v>
      </c>
      <c r="J45" s="39"/>
      <c r="K45" s="39"/>
      <c r="L45" s="50">
        <f t="shared" si="7"/>
        <v>0</v>
      </c>
      <c r="M45" s="17">
        <f t="shared" si="8"/>
        <v>0</v>
      </c>
    </row>
    <row r="46" spans="1:13" x14ac:dyDescent="0.25">
      <c r="A46" s="13"/>
      <c r="B46" s="17">
        <f t="shared" si="2"/>
        <v>0</v>
      </c>
      <c r="C46" s="17">
        <f t="shared" si="3"/>
        <v>0</v>
      </c>
      <c r="D46" s="136">
        <f t="shared" si="4"/>
        <v>0</v>
      </c>
      <c r="E46" s="17">
        <f t="shared" si="5"/>
        <v>0</v>
      </c>
      <c r="F46" s="17">
        <f t="shared" si="9"/>
        <v>0</v>
      </c>
      <c r="G46" s="13"/>
      <c r="H46" s="17">
        <f t="shared" si="6"/>
        <v>0</v>
      </c>
      <c r="I46" s="47">
        <f t="shared" si="10"/>
        <v>0</v>
      </c>
      <c r="J46" s="39"/>
      <c r="K46" s="39"/>
      <c r="L46" s="50">
        <f t="shared" si="7"/>
        <v>0</v>
      </c>
      <c r="M46" s="17">
        <f t="shared" si="8"/>
        <v>0</v>
      </c>
    </row>
    <row r="47" spans="1:13" x14ac:dyDescent="0.25">
      <c r="A47" s="13"/>
      <c r="B47" s="17">
        <f t="shared" si="2"/>
        <v>0</v>
      </c>
      <c r="C47" s="17">
        <f t="shared" si="3"/>
        <v>0</v>
      </c>
      <c r="D47" s="136">
        <f t="shared" si="4"/>
        <v>0</v>
      </c>
      <c r="E47" s="17">
        <f t="shared" si="5"/>
        <v>0</v>
      </c>
      <c r="F47" s="17">
        <f t="shared" si="9"/>
        <v>0</v>
      </c>
      <c r="G47" s="13"/>
      <c r="H47" s="17">
        <f t="shared" si="6"/>
        <v>0</v>
      </c>
      <c r="I47" s="47">
        <f t="shared" si="10"/>
        <v>0</v>
      </c>
      <c r="J47" s="39"/>
      <c r="K47" s="39"/>
      <c r="L47" s="50">
        <f t="shared" si="7"/>
        <v>0</v>
      </c>
      <c r="M47" s="17">
        <f t="shared" si="8"/>
        <v>0</v>
      </c>
    </row>
    <row r="48" spans="1:13" x14ac:dyDescent="0.25">
      <c r="A48" s="13"/>
      <c r="B48" s="17">
        <f t="shared" si="2"/>
        <v>0</v>
      </c>
      <c r="C48" s="17">
        <f t="shared" si="3"/>
        <v>0</v>
      </c>
      <c r="D48" s="136">
        <f t="shared" si="4"/>
        <v>0</v>
      </c>
      <c r="E48" s="17">
        <f t="shared" si="5"/>
        <v>0</v>
      </c>
      <c r="F48" s="17">
        <f t="shared" si="9"/>
        <v>0</v>
      </c>
      <c r="G48" s="13"/>
      <c r="H48" s="17">
        <f t="shared" si="6"/>
        <v>0</v>
      </c>
      <c r="I48" s="47">
        <f t="shared" si="10"/>
        <v>0</v>
      </c>
      <c r="J48" s="39"/>
      <c r="K48" s="39"/>
      <c r="L48" s="50">
        <f t="shared" si="7"/>
        <v>0</v>
      </c>
      <c r="M48" s="17">
        <f t="shared" si="8"/>
        <v>0</v>
      </c>
    </row>
    <row r="49" spans="1:13" x14ac:dyDescent="0.25">
      <c r="A49" s="13"/>
      <c r="B49" s="17">
        <f t="shared" si="2"/>
        <v>0</v>
      </c>
      <c r="C49" s="17">
        <f t="shared" si="3"/>
        <v>0</v>
      </c>
      <c r="D49" s="136">
        <f t="shared" si="4"/>
        <v>0</v>
      </c>
      <c r="E49" s="17">
        <f t="shared" si="5"/>
        <v>0</v>
      </c>
      <c r="F49" s="17">
        <f t="shared" si="9"/>
        <v>0</v>
      </c>
      <c r="G49" s="13"/>
      <c r="H49" s="17">
        <f t="shared" si="6"/>
        <v>0</v>
      </c>
      <c r="I49" s="47">
        <f t="shared" si="10"/>
        <v>0</v>
      </c>
      <c r="J49" s="39"/>
      <c r="K49" s="39"/>
      <c r="L49" s="50">
        <f t="shared" si="7"/>
        <v>0</v>
      </c>
      <c r="M49" s="17">
        <f t="shared" si="8"/>
        <v>0</v>
      </c>
    </row>
    <row r="50" spans="1:13" x14ac:dyDescent="0.25">
      <c r="A50" s="13"/>
      <c r="B50" s="17">
        <f t="shared" si="2"/>
        <v>0</v>
      </c>
      <c r="C50" s="17">
        <f t="shared" si="3"/>
        <v>0</v>
      </c>
      <c r="D50" s="136">
        <f t="shared" si="4"/>
        <v>0</v>
      </c>
      <c r="E50" s="17">
        <f t="shared" si="5"/>
        <v>0</v>
      </c>
      <c r="F50" s="17">
        <f t="shared" si="9"/>
        <v>0</v>
      </c>
      <c r="G50" s="13"/>
      <c r="H50" s="17">
        <f t="shared" si="6"/>
        <v>0</v>
      </c>
      <c r="I50" s="47">
        <f t="shared" si="10"/>
        <v>0</v>
      </c>
      <c r="J50" s="39"/>
      <c r="K50" s="39"/>
      <c r="L50" s="50">
        <f t="shared" si="7"/>
        <v>0</v>
      </c>
      <c r="M50" s="17">
        <f t="shared" si="8"/>
        <v>0</v>
      </c>
    </row>
    <row r="51" spans="1:13" x14ac:dyDescent="0.25">
      <c r="A51" s="13"/>
      <c r="B51" s="17">
        <f t="shared" si="2"/>
        <v>0</v>
      </c>
      <c r="C51" s="17">
        <f t="shared" si="3"/>
        <v>0</v>
      </c>
      <c r="D51" s="136">
        <f t="shared" si="4"/>
        <v>0</v>
      </c>
      <c r="E51" s="17">
        <f t="shared" si="5"/>
        <v>0</v>
      </c>
      <c r="F51" s="17">
        <f t="shared" si="9"/>
        <v>0</v>
      </c>
      <c r="G51" s="13"/>
      <c r="H51" s="17">
        <f t="shared" si="6"/>
        <v>0</v>
      </c>
      <c r="I51" s="47">
        <f t="shared" si="10"/>
        <v>0</v>
      </c>
      <c r="J51" s="39"/>
      <c r="K51" s="39"/>
      <c r="L51" s="50">
        <f>IF(A51=0,0,IF(J51&gt;0,J51*24,IF(K51&gt;0,K51*36,IF(AND(A51&gt;0,J51=0,K51=0),240,""))))</f>
        <v>0</v>
      </c>
      <c r="M51" s="17">
        <f t="shared" si="8"/>
        <v>0</v>
      </c>
    </row>
    <row r="52" spans="1:13" x14ac:dyDescent="0.25">
      <c r="A52" s="13"/>
      <c r="B52" s="17">
        <f t="shared" si="2"/>
        <v>0</v>
      </c>
      <c r="C52" s="17">
        <f t="shared" si="3"/>
        <v>0</v>
      </c>
      <c r="D52" s="136">
        <f t="shared" si="4"/>
        <v>0</v>
      </c>
      <c r="E52" s="17">
        <f t="shared" si="5"/>
        <v>0</v>
      </c>
      <c r="F52" s="17">
        <f t="shared" si="9"/>
        <v>0</v>
      </c>
      <c r="G52" s="13"/>
      <c r="H52" s="17">
        <f t="shared" si="6"/>
        <v>0</v>
      </c>
      <c r="I52" s="47">
        <f t="shared" si="10"/>
        <v>0</v>
      </c>
      <c r="J52" s="39"/>
      <c r="K52" s="39"/>
      <c r="L52" s="50">
        <f t="shared" si="7"/>
        <v>0</v>
      </c>
      <c r="M52" s="17">
        <f t="shared" si="8"/>
        <v>0</v>
      </c>
    </row>
    <row r="53" spans="1:13" x14ac:dyDescent="0.25">
      <c r="A53" s="13"/>
      <c r="B53" s="17">
        <f t="shared" si="2"/>
        <v>0</v>
      </c>
      <c r="C53" s="17">
        <f t="shared" si="3"/>
        <v>0</v>
      </c>
      <c r="D53" s="136">
        <f t="shared" si="4"/>
        <v>0</v>
      </c>
      <c r="E53" s="17">
        <f t="shared" si="5"/>
        <v>0</v>
      </c>
      <c r="F53" s="17">
        <f t="shared" si="9"/>
        <v>0</v>
      </c>
      <c r="G53" s="13"/>
      <c r="H53" s="17">
        <f t="shared" si="6"/>
        <v>0</v>
      </c>
      <c r="I53" s="47">
        <f t="shared" si="10"/>
        <v>0</v>
      </c>
      <c r="J53" s="39"/>
      <c r="K53" s="39"/>
      <c r="L53" s="50">
        <f t="shared" si="7"/>
        <v>0</v>
      </c>
      <c r="M53" s="17">
        <f t="shared" si="8"/>
        <v>0</v>
      </c>
    </row>
    <row r="54" spans="1:13" x14ac:dyDescent="0.25">
      <c r="A54" s="13"/>
      <c r="B54" s="17">
        <f t="shared" si="2"/>
        <v>0</v>
      </c>
      <c r="C54" s="17">
        <f t="shared" si="3"/>
        <v>0</v>
      </c>
      <c r="D54" s="136">
        <f t="shared" si="4"/>
        <v>0</v>
      </c>
      <c r="E54" s="17">
        <f t="shared" si="5"/>
        <v>0</v>
      </c>
      <c r="F54" s="17">
        <f t="shared" si="9"/>
        <v>0</v>
      </c>
      <c r="G54" s="13"/>
      <c r="H54" s="17">
        <f t="shared" si="6"/>
        <v>0</v>
      </c>
      <c r="I54" s="47">
        <f t="shared" si="10"/>
        <v>0</v>
      </c>
      <c r="J54" s="39"/>
      <c r="K54" s="39"/>
      <c r="L54" s="50">
        <f t="shared" si="7"/>
        <v>0</v>
      </c>
      <c r="M54" s="17">
        <f t="shared" si="8"/>
        <v>0</v>
      </c>
    </row>
    <row r="55" spans="1:13" x14ac:dyDescent="0.25">
      <c r="A55" s="13"/>
      <c r="B55" s="17">
        <f t="shared" si="2"/>
        <v>0</v>
      </c>
      <c r="C55" s="17">
        <f t="shared" si="3"/>
        <v>0</v>
      </c>
      <c r="D55" s="136">
        <f t="shared" si="4"/>
        <v>0</v>
      </c>
      <c r="E55" s="17">
        <f t="shared" si="5"/>
        <v>0</v>
      </c>
      <c r="F55" s="17">
        <f t="shared" si="9"/>
        <v>0</v>
      </c>
      <c r="G55" s="13"/>
      <c r="H55" s="17">
        <f t="shared" si="6"/>
        <v>0</v>
      </c>
      <c r="I55" s="47">
        <f t="shared" si="10"/>
        <v>0</v>
      </c>
      <c r="J55" s="39"/>
      <c r="K55" s="39"/>
      <c r="L55" s="50">
        <f t="shared" si="7"/>
        <v>0</v>
      </c>
      <c r="M55" s="17">
        <f t="shared" si="8"/>
        <v>0</v>
      </c>
    </row>
    <row r="56" spans="1:13" x14ac:dyDescent="0.25">
      <c r="A56" s="13"/>
      <c r="B56" s="17">
        <f t="shared" si="2"/>
        <v>0</v>
      </c>
      <c r="C56" s="17">
        <f t="shared" si="3"/>
        <v>0</v>
      </c>
      <c r="D56" s="136">
        <f t="shared" si="4"/>
        <v>0</v>
      </c>
      <c r="E56" s="17">
        <f t="shared" si="5"/>
        <v>0</v>
      </c>
      <c r="F56" s="17">
        <f t="shared" si="9"/>
        <v>0</v>
      </c>
      <c r="G56" s="13"/>
      <c r="H56" s="17">
        <f t="shared" si="6"/>
        <v>0</v>
      </c>
      <c r="I56" s="47">
        <f t="shared" si="10"/>
        <v>0</v>
      </c>
      <c r="J56" s="39"/>
      <c r="K56" s="39"/>
      <c r="L56" s="50">
        <f t="shared" si="7"/>
        <v>0</v>
      </c>
      <c r="M56" s="17">
        <f t="shared" si="8"/>
        <v>0</v>
      </c>
    </row>
    <row r="57" spans="1:13" x14ac:dyDescent="0.25">
      <c r="A57" s="21"/>
      <c r="B57" s="17">
        <f t="shared" si="2"/>
        <v>0</v>
      </c>
      <c r="C57" s="17">
        <f t="shared" si="3"/>
        <v>0</v>
      </c>
      <c r="D57" s="136">
        <f t="shared" si="4"/>
        <v>0</v>
      </c>
      <c r="E57" s="17">
        <f t="shared" si="5"/>
        <v>0</v>
      </c>
      <c r="F57" s="17">
        <f t="shared" si="9"/>
        <v>0</v>
      </c>
      <c r="G57" s="21"/>
      <c r="H57" s="17">
        <f t="shared" si="6"/>
        <v>0</v>
      </c>
      <c r="I57" s="47">
        <f t="shared" si="10"/>
        <v>0</v>
      </c>
      <c r="J57" s="39"/>
      <c r="K57" s="39"/>
      <c r="L57" s="50">
        <f t="shared" si="7"/>
        <v>0</v>
      </c>
      <c r="M57" s="17">
        <f t="shared" si="8"/>
        <v>0</v>
      </c>
    </row>
    <row r="58" spans="1:13" x14ac:dyDescent="0.25">
      <c r="A58" s="13"/>
      <c r="B58" s="17">
        <f t="shared" si="2"/>
        <v>0</v>
      </c>
      <c r="C58" s="17">
        <f t="shared" si="3"/>
        <v>0</v>
      </c>
      <c r="D58" s="136">
        <f t="shared" si="4"/>
        <v>0</v>
      </c>
      <c r="E58" s="17">
        <f t="shared" si="5"/>
        <v>0</v>
      </c>
      <c r="F58" s="17">
        <f t="shared" si="9"/>
        <v>0</v>
      </c>
      <c r="G58" s="13"/>
      <c r="H58" s="17">
        <f t="shared" si="6"/>
        <v>0</v>
      </c>
      <c r="I58" s="47">
        <f t="shared" si="10"/>
        <v>0</v>
      </c>
      <c r="J58" s="39"/>
      <c r="K58" s="39"/>
      <c r="L58" s="50">
        <f t="shared" si="7"/>
        <v>0</v>
      </c>
      <c r="M58" s="17">
        <f t="shared" si="8"/>
        <v>0</v>
      </c>
    </row>
    <row r="59" spans="1:13" x14ac:dyDescent="0.25">
      <c r="A59" s="14"/>
      <c r="B59" s="17">
        <f t="shared" si="2"/>
        <v>0</v>
      </c>
      <c r="C59" s="17">
        <f t="shared" si="3"/>
        <v>0</v>
      </c>
      <c r="D59" s="136">
        <f t="shared" si="4"/>
        <v>0</v>
      </c>
      <c r="E59" s="17">
        <f t="shared" si="5"/>
        <v>0</v>
      </c>
      <c r="F59" s="17">
        <f t="shared" si="9"/>
        <v>0</v>
      </c>
      <c r="G59" s="14"/>
      <c r="H59" s="17">
        <f t="shared" si="6"/>
        <v>0</v>
      </c>
      <c r="I59" s="47">
        <f t="shared" si="10"/>
        <v>0</v>
      </c>
      <c r="J59" s="39"/>
      <c r="K59" s="39"/>
      <c r="L59" s="50">
        <f t="shared" si="7"/>
        <v>0</v>
      </c>
      <c r="M59" s="17">
        <f t="shared" si="8"/>
        <v>0</v>
      </c>
    </row>
    <row r="60" spans="1:13" x14ac:dyDescent="0.25">
      <c r="A60" s="13"/>
      <c r="B60" s="17">
        <f t="shared" si="2"/>
        <v>0</v>
      </c>
      <c r="C60" s="17">
        <f t="shared" si="3"/>
        <v>0</v>
      </c>
      <c r="D60" s="136">
        <f t="shared" si="4"/>
        <v>0</v>
      </c>
      <c r="E60" s="17">
        <f t="shared" si="5"/>
        <v>0</v>
      </c>
      <c r="F60" s="17">
        <f t="shared" si="9"/>
        <v>0</v>
      </c>
      <c r="G60" s="13"/>
      <c r="H60" s="17">
        <f t="shared" si="6"/>
        <v>0</v>
      </c>
      <c r="I60" s="47">
        <f t="shared" si="10"/>
        <v>0</v>
      </c>
      <c r="J60" s="39"/>
      <c r="K60" s="39"/>
      <c r="L60" s="50">
        <f t="shared" si="7"/>
        <v>0</v>
      </c>
      <c r="M60" s="17">
        <f t="shared" si="8"/>
        <v>0</v>
      </c>
    </row>
    <row r="61" spans="1:13" x14ac:dyDescent="0.25">
      <c r="A61" s="13"/>
      <c r="B61" s="17">
        <f t="shared" si="2"/>
        <v>0</v>
      </c>
      <c r="C61" s="17">
        <f t="shared" si="3"/>
        <v>0</v>
      </c>
      <c r="D61" s="136">
        <f t="shared" si="4"/>
        <v>0</v>
      </c>
      <c r="E61" s="17">
        <f t="shared" si="5"/>
        <v>0</v>
      </c>
      <c r="F61" s="17">
        <f t="shared" si="9"/>
        <v>0</v>
      </c>
      <c r="G61" s="14"/>
      <c r="H61" s="17">
        <f t="shared" si="6"/>
        <v>0</v>
      </c>
      <c r="I61" s="47">
        <f t="shared" si="10"/>
        <v>0</v>
      </c>
      <c r="J61" s="39"/>
      <c r="K61" s="39"/>
      <c r="L61" s="50">
        <f t="shared" si="7"/>
        <v>0</v>
      </c>
      <c r="M61" s="17">
        <f t="shared" si="8"/>
        <v>0</v>
      </c>
    </row>
    <row r="62" spans="1:13" x14ac:dyDescent="0.25">
      <c r="A62" s="13"/>
      <c r="B62" s="17">
        <f t="shared" si="2"/>
        <v>0</v>
      </c>
      <c r="C62" s="17">
        <f t="shared" si="3"/>
        <v>0</v>
      </c>
      <c r="D62" s="136">
        <f>IF(A62=0,0,IF(J62&gt;0,J62*16,IF(K62&gt;0,K62*24,IF(AND(A62&gt;0,J62=0,K62=0),160,""))))</f>
        <v>0</v>
      </c>
      <c r="E62" s="17">
        <f t="shared" si="5"/>
        <v>0</v>
      </c>
      <c r="F62" s="17">
        <f t="shared" si="9"/>
        <v>0</v>
      </c>
      <c r="G62" s="14"/>
      <c r="H62" s="17">
        <f t="shared" si="6"/>
        <v>0</v>
      </c>
      <c r="I62" s="47">
        <f t="shared" si="10"/>
        <v>0</v>
      </c>
      <c r="J62" s="39"/>
      <c r="K62" s="39"/>
      <c r="L62" s="50">
        <f t="shared" si="7"/>
        <v>0</v>
      </c>
      <c r="M62" s="17">
        <f t="shared" si="8"/>
        <v>0</v>
      </c>
    </row>
    <row r="63" spans="1:13" x14ac:dyDescent="0.25">
      <c r="A63" s="13"/>
      <c r="B63" s="17">
        <f t="shared" si="2"/>
        <v>0</v>
      </c>
      <c r="C63" s="17">
        <f t="shared" si="3"/>
        <v>0</v>
      </c>
      <c r="D63" s="136">
        <f t="shared" si="4"/>
        <v>0</v>
      </c>
      <c r="E63" s="17">
        <f t="shared" si="5"/>
        <v>0</v>
      </c>
      <c r="F63" s="17">
        <f t="shared" si="9"/>
        <v>0</v>
      </c>
      <c r="G63" s="14"/>
      <c r="H63" s="17">
        <f t="shared" si="6"/>
        <v>0</v>
      </c>
      <c r="I63" s="47">
        <f t="shared" si="10"/>
        <v>0</v>
      </c>
      <c r="J63" s="39"/>
      <c r="K63" s="39"/>
      <c r="L63" s="50">
        <f t="shared" si="7"/>
        <v>0</v>
      </c>
      <c r="M63" s="17">
        <f t="shared" si="8"/>
        <v>0</v>
      </c>
    </row>
    <row r="64" spans="1:13" x14ac:dyDescent="0.25">
      <c r="A64" s="13"/>
      <c r="B64" s="17">
        <f t="shared" si="2"/>
        <v>0</v>
      </c>
      <c r="C64" s="17">
        <f t="shared" si="3"/>
        <v>0</v>
      </c>
      <c r="D64" s="136">
        <f t="shared" si="4"/>
        <v>0</v>
      </c>
      <c r="E64" s="17">
        <f t="shared" si="5"/>
        <v>0</v>
      </c>
      <c r="F64" s="17">
        <f t="shared" si="9"/>
        <v>0</v>
      </c>
      <c r="G64" s="14"/>
      <c r="H64" s="17">
        <f t="shared" si="6"/>
        <v>0</v>
      </c>
      <c r="I64" s="47">
        <f t="shared" si="10"/>
        <v>0</v>
      </c>
      <c r="J64" s="39"/>
      <c r="K64" s="39"/>
      <c r="L64" s="50">
        <f t="shared" si="7"/>
        <v>0</v>
      </c>
      <c r="M64" s="17">
        <f t="shared" si="8"/>
        <v>0</v>
      </c>
    </row>
    <row r="65" spans="1:16" x14ac:dyDescent="0.25">
      <c r="A65" s="13"/>
      <c r="B65" s="17">
        <f t="shared" si="2"/>
        <v>0</v>
      </c>
      <c r="C65" s="17">
        <f t="shared" si="3"/>
        <v>0</v>
      </c>
      <c r="D65" s="136">
        <f t="shared" si="4"/>
        <v>0</v>
      </c>
      <c r="E65" s="17">
        <f t="shared" si="5"/>
        <v>0</v>
      </c>
      <c r="F65" s="17">
        <f t="shared" si="9"/>
        <v>0</v>
      </c>
      <c r="G65" s="14"/>
      <c r="H65" s="17">
        <f t="shared" si="6"/>
        <v>0</v>
      </c>
      <c r="I65" s="47">
        <f t="shared" si="10"/>
        <v>0</v>
      </c>
      <c r="J65" s="39"/>
      <c r="K65" s="39"/>
      <c r="L65" s="50">
        <f t="shared" si="7"/>
        <v>0</v>
      </c>
      <c r="M65" s="17">
        <f t="shared" si="8"/>
        <v>0</v>
      </c>
    </row>
    <row r="66" spans="1:16" x14ac:dyDescent="0.25">
      <c r="A66" s="13"/>
      <c r="B66" s="17">
        <f t="shared" si="2"/>
        <v>0</v>
      </c>
      <c r="C66" s="17">
        <f t="shared" si="3"/>
        <v>0</v>
      </c>
      <c r="D66" s="136">
        <f t="shared" si="4"/>
        <v>0</v>
      </c>
      <c r="E66" s="17">
        <f t="shared" si="5"/>
        <v>0</v>
      </c>
      <c r="F66" s="17">
        <f t="shared" si="9"/>
        <v>0</v>
      </c>
      <c r="G66" s="14"/>
      <c r="H66" s="17">
        <f t="shared" si="6"/>
        <v>0</v>
      </c>
      <c r="I66" s="47">
        <f t="shared" si="10"/>
        <v>0</v>
      </c>
      <c r="J66" s="39"/>
      <c r="K66" s="39"/>
      <c r="L66" s="50">
        <f t="shared" si="7"/>
        <v>0</v>
      </c>
      <c r="M66" s="17">
        <f t="shared" si="8"/>
        <v>0</v>
      </c>
    </row>
    <row r="67" spans="1:16" x14ac:dyDescent="0.25">
      <c r="A67" s="13"/>
      <c r="B67" s="17">
        <f t="shared" si="2"/>
        <v>0</v>
      </c>
      <c r="C67" s="17">
        <f t="shared" si="3"/>
        <v>0</v>
      </c>
      <c r="D67" s="136">
        <f t="shared" si="4"/>
        <v>0</v>
      </c>
      <c r="E67" s="17">
        <f t="shared" si="5"/>
        <v>0</v>
      </c>
      <c r="F67" s="17">
        <f t="shared" si="9"/>
        <v>0</v>
      </c>
      <c r="G67" s="14"/>
      <c r="H67" s="17">
        <f t="shared" si="6"/>
        <v>0</v>
      </c>
      <c r="I67" s="47">
        <f t="shared" si="10"/>
        <v>0</v>
      </c>
      <c r="J67" s="39"/>
      <c r="K67" s="39"/>
      <c r="L67" s="50">
        <f t="shared" si="7"/>
        <v>0</v>
      </c>
      <c r="M67" s="17">
        <f t="shared" si="8"/>
        <v>0</v>
      </c>
    </row>
    <row r="68" spans="1:16" x14ac:dyDescent="0.25">
      <c r="A68" s="13"/>
      <c r="B68" s="17">
        <f t="shared" si="2"/>
        <v>0</v>
      </c>
      <c r="C68" s="17">
        <f t="shared" si="3"/>
        <v>0</v>
      </c>
      <c r="D68" s="136">
        <f t="shared" si="4"/>
        <v>0</v>
      </c>
      <c r="E68" s="17">
        <f t="shared" si="5"/>
        <v>0</v>
      </c>
      <c r="F68" s="17">
        <f t="shared" si="9"/>
        <v>0</v>
      </c>
      <c r="G68" s="14"/>
      <c r="H68" s="17">
        <f t="shared" si="6"/>
        <v>0</v>
      </c>
      <c r="I68" s="47">
        <f t="shared" si="10"/>
        <v>0</v>
      </c>
      <c r="J68" s="39"/>
      <c r="K68" s="39"/>
      <c r="L68" s="50">
        <f t="shared" si="7"/>
        <v>0</v>
      </c>
      <c r="M68" s="17">
        <f t="shared" si="8"/>
        <v>0</v>
      </c>
    </row>
    <row r="69" spans="1:16" x14ac:dyDescent="0.25">
      <c r="A69" s="45" t="s">
        <v>9</v>
      </c>
      <c r="B69" s="42">
        <f t="shared" ref="B69:M69" si="11">SUM(B8:B68)</f>
        <v>0</v>
      </c>
      <c r="C69" s="42">
        <f t="shared" si="11"/>
        <v>0</v>
      </c>
      <c r="D69" s="42">
        <f t="shared" si="11"/>
        <v>0</v>
      </c>
      <c r="E69" s="42">
        <f t="shared" si="11"/>
        <v>0</v>
      </c>
      <c r="F69" s="42">
        <f t="shared" si="11"/>
        <v>0</v>
      </c>
      <c r="G69" s="42">
        <f t="shared" si="11"/>
        <v>0</v>
      </c>
      <c r="H69" s="42">
        <f t="shared" si="11"/>
        <v>0</v>
      </c>
      <c r="I69" s="42">
        <f t="shared" si="11"/>
        <v>0</v>
      </c>
      <c r="J69" s="90"/>
      <c r="K69" s="90"/>
      <c r="L69" s="42">
        <f t="shared" si="11"/>
        <v>0</v>
      </c>
      <c r="M69" s="42">
        <f t="shared" si="11"/>
        <v>0</v>
      </c>
    </row>
    <row r="71" spans="1:16" x14ac:dyDescent="0.25">
      <c r="E71" t="s">
        <v>17</v>
      </c>
    </row>
    <row r="72" spans="1:16" ht="15.75" x14ac:dyDescent="0.25">
      <c r="A72" s="23"/>
      <c r="B72" s="23"/>
      <c r="C72" s="23"/>
      <c r="D72" s="32"/>
      <c r="E72" s="23"/>
      <c r="F72" s="23"/>
    </row>
    <row r="73" spans="1:16" ht="15.75" x14ac:dyDescent="0.25">
      <c r="A73" s="15"/>
      <c r="B73" s="15"/>
      <c r="C73" s="15"/>
      <c r="D73" s="15"/>
      <c r="E73" s="15"/>
      <c r="F73" s="15"/>
    </row>
    <row r="74" spans="1:16" x14ac:dyDescent="0.25">
      <c r="A74" s="24"/>
      <c r="B74" s="24"/>
      <c r="C74" s="24"/>
      <c r="D74" s="24"/>
      <c r="E74" s="24"/>
      <c r="F74" s="24"/>
    </row>
    <row r="75" spans="1:16" x14ac:dyDescent="0.25">
      <c r="A75" s="24"/>
      <c r="B75" s="24"/>
      <c r="C75" s="24"/>
      <c r="D75" s="24"/>
      <c r="E75" s="24"/>
      <c r="F75" s="24"/>
    </row>
    <row r="76" spans="1:16" x14ac:dyDescent="0.25">
      <c r="A76" s="24"/>
      <c r="B76" s="24"/>
      <c r="C76" s="24"/>
      <c r="D76" s="24"/>
      <c r="E76" s="24"/>
      <c r="F76" s="24"/>
    </row>
    <row r="77" spans="1:16" x14ac:dyDescent="0.25">
      <c r="A77" s="23"/>
      <c r="B77" s="24"/>
      <c r="C77" s="24"/>
      <c r="D77" s="24"/>
      <c r="E77" s="24"/>
      <c r="F77" s="24"/>
    </row>
    <row r="78" spans="1:16" x14ac:dyDescent="0.25">
      <c r="A78" s="23"/>
      <c r="B78" s="24"/>
      <c r="C78" s="24"/>
      <c r="D78" s="24"/>
      <c r="E78" s="24"/>
      <c r="F78" s="24"/>
    </row>
    <row r="79" spans="1:16" x14ac:dyDescent="0.25">
      <c r="A79" s="23"/>
      <c r="B79" s="24"/>
      <c r="C79" s="24"/>
      <c r="D79" s="24"/>
      <c r="E79" s="24"/>
      <c r="F79" s="24"/>
      <c r="P79" t="s">
        <v>17</v>
      </c>
    </row>
    <row r="80" spans="1:16" x14ac:dyDescent="0.25">
      <c r="A80" s="23"/>
      <c r="B80" s="24"/>
      <c r="C80" s="24"/>
      <c r="D80" s="24"/>
      <c r="E80" s="24"/>
      <c r="F80" s="24"/>
    </row>
    <row r="81" spans="1:6" x14ac:dyDescent="0.25">
      <c r="A81" s="23"/>
      <c r="B81" s="24"/>
      <c r="C81" s="24"/>
      <c r="D81" s="24"/>
      <c r="E81" s="24"/>
      <c r="F81" s="24"/>
    </row>
    <row r="82" spans="1:6" x14ac:dyDescent="0.25">
      <c r="A82" s="25"/>
      <c r="B82" s="25"/>
      <c r="C82" s="25"/>
      <c r="D82" s="25"/>
      <c r="E82" s="25"/>
      <c r="F82" s="25"/>
    </row>
  </sheetData>
  <sheetProtection password="ECC9" sheet="1" objects="1" scenarios="1"/>
  <protectedRanges>
    <protectedRange sqref="J8:K68" name="Range2"/>
    <protectedRange sqref="A8:A68 G8:G68" name="Range1"/>
  </protectedRanges>
  <customSheetViews>
    <customSheetView guid="{48C6D699-AA41-40C0-BE99-DA01C8754657}" scale="90">
      <selection activeCell="L23" sqref="L23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1"/>
  <sheetViews>
    <sheetView zoomScale="90" zoomScaleNormal="90" workbookViewId="0">
      <selection activeCell="Q18" sqref="Q18"/>
    </sheetView>
  </sheetViews>
  <sheetFormatPr defaultRowHeight="15" x14ac:dyDescent="0.25"/>
  <cols>
    <col min="1" max="1" width="15.42578125" customWidth="1"/>
    <col min="2" max="2" width="13.7109375" customWidth="1"/>
    <col min="3" max="3" width="8.42578125" customWidth="1"/>
    <col min="4" max="4" width="9.42578125" style="2" customWidth="1"/>
    <col min="5" max="5" width="13.5703125" customWidth="1"/>
    <col min="6" max="6" width="13.140625" customWidth="1"/>
    <col min="7" max="7" width="12" customWidth="1"/>
  </cols>
  <sheetData>
    <row r="3" spans="1:13" x14ac:dyDescent="0.25">
      <c r="A3" t="s">
        <v>96</v>
      </c>
    </row>
    <row r="4" spans="1:13" x14ac:dyDescent="0.25">
      <c r="A4" t="s">
        <v>52</v>
      </c>
    </row>
    <row r="5" spans="1:13" x14ac:dyDescent="0.25">
      <c r="A5" s="24"/>
      <c r="B5" s="24"/>
      <c r="C5" s="24"/>
      <c r="E5" s="24" t="s">
        <v>33</v>
      </c>
      <c r="F5" s="23"/>
      <c r="I5" s="8"/>
      <c r="J5" s="8"/>
      <c r="K5" s="8"/>
    </row>
    <row r="6" spans="1:13" x14ac:dyDescent="0.25">
      <c r="G6" s="2"/>
    </row>
    <row r="7" spans="1:13" ht="60" x14ac:dyDescent="0.25">
      <c r="A7" s="33" t="s">
        <v>13</v>
      </c>
      <c r="B7" s="19" t="s">
        <v>31</v>
      </c>
      <c r="C7" s="43" t="s">
        <v>98</v>
      </c>
      <c r="D7" s="27" t="s">
        <v>99</v>
      </c>
      <c r="E7" s="60" t="s">
        <v>57</v>
      </c>
      <c r="F7" s="16" t="s">
        <v>3</v>
      </c>
      <c r="G7" s="20" t="s">
        <v>26</v>
      </c>
      <c r="H7" s="19" t="s">
        <v>8</v>
      </c>
      <c r="I7" s="19" t="s">
        <v>28</v>
      </c>
      <c r="J7" s="43" t="s">
        <v>111</v>
      </c>
      <c r="K7" s="43" t="s">
        <v>112</v>
      </c>
      <c r="L7" s="16" t="s">
        <v>5</v>
      </c>
      <c r="M7" s="27" t="s">
        <v>9</v>
      </c>
    </row>
    <row r="8" spans="1:13" x14ac:dyDescent="0.25">
      <c r="A8" s="13"/>
      <c r="B8" s="17">
        <f>IF(A8&gt;0,100,0)</f>
        <v>0</v>
      </c>
      <c r="C8" s="47">
        <f>IF(A8&gt;0,100,0)</f>
        <v>0</v>
      </c>
      <c r="D8" s="17">
        <f>IF(A8=0,0,IF(J8&gt;0,J8*16,IF(K8&gt;0,K8*24,IF(AND(A8&gt;0,J8=0,K8=0),160,""))))</f>
        <v>0</v>
      </c>
      <c r="E8" s="50">
        <f>B8+C8+D8</f>
        <v>0</v>
      </c>
      <c r="F8" s="17">
        <f t="shared" ref="F8:F18" si="0">IF(A8=0,0,IF(A8&lt;=100000,2000,4000))</f>
        <v>0</v>
      </c>
      <c r="G8" s="13"/>
      <c r="H8" s="17">
        <f>F8-G8</f>
        <v>0</v>
      </c>
      <c r="I8" s="17">
        <f t="shared" ref="I8:I18" si="1">IF(A8&gt;0,300,0)</f>
        <v>0</v>
      </c>
      <c r="J8" s="13"/>
      <c r="K8" s="13"/>
      <c r="L8" s="17">
        <f>IF(A8=0,0,IF(J8&gt;0,J8*24,IF(K8&gt;0,K8*36,IF(AND(A8&gt;0,J8=0,K8=0),240,""))))</f>
        <v>0</v>
      </c>
      <c r="M8" s="17">
        <f>E8+F8+I8+L8</f>
        <v>0</v>
      </c>
    </row>
    <row r="9" spans="1:13" x14ac:dyDescent="0.25">
      <c r="A9" s="13"/>
      <c r="B9" s="17">
        <f t="shared" ref="B9:B18" si="2">IF(A9&gt;0,100,0)</f>
        <v>0</v>
      </c>
      <c r="C9" s="47">
        <f t="shared" ref="C9:C18" si="3">IF(A9&gt;0,100,0)</f>
        <v>0</v>
      </c>
      <c r="D9" s="17">
        <f t="shared" ref="D9:D18" si="4">IF(A9=0,0,IF(J9&gt;0,J9*16,IF(K9&gt;0,K9*24,IF(AND(A9&gt;0,J9=0,K9=0),160,""))))</f>
        <v>0</v>
      </c>
      <c r="E9" s="50">
        <f t="shared" ref="E9:E18" si="5">B9+C9+D9</f>
        <v>0</v>
      </c>
      <c r="F9" s="17">
        <f t="shared" si="0"/>
        <v>0</v>
      </c>
      <c r="G9" s="13"/>
      <c r="H9" s="17">
        <f t="shared" ref="H9:H18" si="6">F9-G9</f>
        <v>0</v>
      </c>
      <c r="I9" s="17">
        <f t="shared" si="1"/>
        <v>0</v>
      </c>
      <c r="J9" s="13"/>
      <c r="K9" s="13"/>
      <c r="L9" s="17">
        <f t="shared" ref="L9:L18" si="7">IF(A9=0,0,IF(J9&gt;0,J9*24,IF(K9&gt;0,K9*36,IF(AND(A9&gt;0,J9=0,K9=0),240,""))))</f>
        <v>0</v>
      </c>
      <c r="M9" s="17">
        <f t="shared" ref="M9:M18" si="8">E9+F9+I9+L9</f>
        <v>0</v>
      </c>
    </row>
    <row r="10" spans="1:13" x14ac:dyDescent="0.25">
      <c r="A10" s="13"/>
      <c r="B10" s="17">
        <f t="shared" si="2"/>
        <v>0</v>
      </c>
      <c r="C10" s="47">
        <f t="shared" si="3"/>
        <v>0</v>
      </c>
      <c r="D10" s="17">
        <f t="shared" si="4"/>
        <v>0</v>
      </c>
      <c r="E10" s="50">
        <f t="shared" si="5"/>
        <v>0</v>
      </c>
      <c r="F10" s="17">
        <f t="shared" si="0"/>
        <v>0</v>
      </c>
      <c r="G10" s="13"/>
      <c r="H10" s="17">
        <f t="shared" si="6"/>
        <v>0</v>
      </c>
      <c r="I10" s="17">
        <f t="shared" si="1"/>
        <v>0</v>
      </c>
      <c r="J10" s="13"/>
      <c r="K10" s="13"/>
      <c r="L10" s="17">
        <f t="shared" si="7"/>
        <v>0</v>
      </c>
      <c r="M10" s="17">
        <f t="shared" si="8"/>
        <v>0</v>
      </c>
    </row>
    <row r="11" spans="1:13" x14ac:dyDescent="0.25">
      <c r="A11" s="13"/>
      <c r="B11" s="17">
        <f t="shared" si="2"/>
        <v>0</v>
      </c>
      <c r="C11" s="47">
        <f t="shared" si="3"/>
        <v>0</v>
      </c>
      <c r="D11" s="17">
        <f t="shared" si="4"/>
        <v>0</v>
      </c>
      <c r="E11" s="50">
        <f t="shared" si="5"/>
        <v>0</v>
      </c>
      <c r="F11" s="17">
        <f t="shared" si="0"/>
        <v>0</v>
      </c>
      <c r="G11" s="13"/>
      <c r="H11" s="17">
        <f t="shared" si="6"/>
        <v>0</v>
      </c>
      <c r="I11" s="17">
        <f t="shared" si="1"/>
        <v>0</v>
      </c>
      <c r="J11" s="13"/>
      <c r="K11" s="13"/>
      <c r="L11" s="17">
        <f t="shared" si="7"/>
        <v>0</v>
      </c>
      <c r="M11" s="17">
        <f t="shared" si="8"/>
        <v>0</v>
      </c>
    </row>
    <row r="12" spans="1:13" x14ac:dyDescent="0.25">
      <c r="A12" s="13"/>
      <c r="B12" s="17">
        <f t="shared" si="2"/>
        <v>0</v>
      </c>
      <c r="C12" s="47">
        <f t="shared" si="3"/>
        <v>0</v>
      </c>
      <c r="D12" s="17">
        <f t="shared" si="4"/>
        <v>0</v>
      </c>
      <c r="E12" s="50">
        <f t="shared" si="5"/>
        <v>0</v>
      </c>
      <c r="F12" s="17">
        <f t="shared" si="0"/>
        <v>0</v>
      </c>
      <c r="G12" s="13"/>
      <c r="H12" s="17">
        <f t="shared" si="6"/>
        <v>0</v>
      </c>
      <c r="I12" s="17">
        <f t="shared" si="1"/>
        <v>0</v>
      </c>
      <c r="J12" s="13"/>
      <c r="K12" s="13"/>
      <c r="L12" s="17">
        <f t="shared" si="7"/>
        <v>0</v>
      </c>
      <c r="M12" s="17">
        <f t="shared" si="8"/>
        <v>0</v>
      </c>
    </row>
    <row r="13" spans="1:13" x14ac:dyDescent="0.25">
      <c r="A13" s="13"/>
      <c r="B13" s="17">
        <f t="shared" si="2"/>
        <v>0</v>
      </c>
      <c r="C13" s="47">
        <f t="shared" si="3"/>
        <v>0</v>
      </c>
      <c r="D13" s="17">
        <f t="shared" si="4"/>
        <v>0</v>
      </c>
      <c r="E13" s="50">
        <f t="shared" si="5"/>
        <v>0</v>
      </c>
      <c r="F13" s="17">
        <f t="shared" si="0"/>
        <v>0</v>
      </c>
      <c r="G13" s="13"/>
      <c r="H13" s="17">
        <f t="shared" si="6"/>
        <v>0</v>
      </c>
      <c r="I13" s="17">
        <f t="shared" si="1"/>
        <v>0</v>
      </c>
      <c r="J13" s="13"/>
      <c r="K13" s="13"/>
      <c r="L13" s="17">
        <f t="shared" si="7"/>
        <v>0</v>
      </c>
      <c r="M13" s="17">
        <f t="shared" si="8"/>
        <v>0</v>
      </c>
    </row>
    <row r="14" spans="1:13" x14ac:dyDescent="0.25">
      <c r="A14" s="13"/>
      <c r="B14" s="17">
        <f t="shared" si="2"/>
        <v>0</v>
      </c>
      <c r="C14" s="47">
        <f t="shared" si="3"/>
        <v>0</v>
      </c>
      <c r="D14" s="17">
        <f t="shared" si="4"/>
        <v>0</v>
      </c>
      <c r="E14" s="50">
        <f t="shared" si="5"/>
        <v>0</v>
      </c>
      <c r="F14" s="17">
        <f t="shared" si="0"/>
        <v>0</v>
      </c>
      <c r="G14" s="13"/>
      <c r="H14" s="17">
        <f t="shared" si="6"/>
        <v>0</v>
      </c>
      <c r="I14" s="17">
        <f t="shared" si="1"/>
        <v>0</v>
      </c>
      <c r="J14" s="13"/>
      <c r="K14" s="13"/>
      <c r="L14" s="17">
        <f t="shared" si="7"/>
        <v>0</v>
      </c>
      <c r="M14" s="17">
        <f t="shared" si="8"/>
        <v>0</v>
      </c>
    </row>
    <row r="15" spans="1:13" x14ac:dyDescent="0.25">
      <c r="A15" s="13"/>
      <c r="B15" s="17">
        <f t="shared" si="2"/>
        <v>0</v>
      </c>
      <c r="C15" s="47">
        <f t="shared" si="3"/>
        <v>0</v>
      </c>
      <c r="D15" s="17">
        <f t="shared" si="4"/>
        <v>0</v>
      </c>
      <c r="E15" s="50">
        <f t="shared" si="5"/>
        <v>0</v>
      </c>
      <c r="F15" s="17">
        <f t="shared" si="0"/>
        <v>0</v>
      </c>
      <c r="G15" s="13"/>
      <c r="H15" s="17">
        <f t="shared" si="6"/>
        <v>0</v>
      </c>
      <c r="I15" s="17">
        <f t="shared" si="1"/>
        <v>0</v>
      </c>
      <c r="J15" s="13"/>
      <c r="K15" s="13"/>
      <c r="L15" s="17">
        <f t="shared" si="7"/>
        <v>0</v>
      </c>
      <c r="M15" s="17">
        <f t="shared" si="8"/>
        <v>0</v>
      </c>
    </row>
    <row r="16" spans="1:13" x14ac:dyDescent="0.25">
      <c r="A16" s="13"/>
      <c r="B16" s="17">
        <f t="shared" si="2"/>
        <v>0</v>
      </c>
      <c r="C16" s="47">
        <f t="shared" si="3"/>
        <v>0</v>
      </c>
      <c r="D16" s="17">
        <f t="shared" si="4"/>
        <v>0</v>
      </c>
      <c r="E16" s="50">
        <f t="shared" si="5"/>
        <v>0</v>
      </c>
      <c r="F16" s="17">
        <f t="shared" si="0"/>
        <v>0</v>
      </c>
      <c r="G16" s="13"/>
      <c r="H16" s="17">
        <f t="shared" si="6"/>
        <v>0</v>
      </c>
      <c r="I16" s="17">
        <f t="shared" si="1"/>
        <v>0</v>
      </c>
      <c r="J16" s="13"/>
      <c r="K16" s="13"/>
      <c r="L16" s="17">
        <f t="shared" si="7"/>
        <v>0</v>
      </c>
      <c r="M16" s="17">
        <f t="shared" si="8"/>
        <v>0</v>
      </c>
    </row>
    <row r="17" spans="1:13" x14ac:dyDescent="0.25">
      <c r="A17" s="13"/>
      <c r="B17" s="17">
        <f t="shared" si="2"/>
        <v>0</v>
      </c>
      <c r="C17" s="47">
        <f t="shared" si="3"/>
        <v>0</v>
      </c>
      <c r="D17" s="17">
        <f t="shared" si="4"/>
        <v>0</v>
      </c>
      <c r="E17" s="50">
        <f t="shared" si="5"/>
        <v>0</v>
      </c>
      <c r="F17" s="17">
        <f t="shared" si="0"/>
        <v>0</v>
      </c>
      <c r="G17" s="13"/>
      <c r="H17" s="17">
        <f t="shared" si="6"/>
        <v>0</v>
      </c>
      <c r="I17" s="17">
        <f t="shared" si="1"/>
        <v>0</v>
      </c>
      <c r="J17" s="13"/>
      <c r="K17" s="13"/>
      <c r="L17" s="17">
        <f t="shared" si="7"/>
        <v>0</v>
      </c>
      <c r="M17" s="17">
        <f t="shared" si="8"/>
        <v>0</v>
      </c>
    </row>
    <row r="18" spans="1:13" x14ac:dyDescent="0.25">
      <c r="A18" s="21"/>
      <c r="B18" s="17">
        <f t="shared" si="2"/>
        <v>0</v>
      </c>
      <c r="C18" s="47">
        <f t="shared" si="3"/>
        <v>0</v>
      </c>
      <c r="D18" s="17">
        <f t="shared" si="4"/>
        <v>0</v>
      </c>
      <c r="E18" s="50">
        <f t="shared" si="5"/>
        <v>0</v>
      </c>
      <c r="F18" s="17">
        <f t="shared" si="0"/>
        <v>0</v>
      </c>
      <c r="G18" s="21"/>
      <c r="H18" s="17">
        <f t="shared" si="6"/>
        <v>0</v>
      </c>
      <c r="I18" s="17">
        <f t="shared" si="1"/>
        <v>0</v>
      </c>
      <c r="J18" s="13"/>
      <c r="K18" s="13"/>
      <c r="L18" s="17">
        <f t="shared" si="7"/>
        <v>0</v>
      </c>
      <c r="M18" s="17">
        <f t="shared" si="8"/>
        <v>0</v>
      </c>
    </row>
    <row r="19" spans="1:13" x14ac:dyDescent="0.25">
      <c r="A19" s="18" t="s">
        <v>9</v>
      </c>
      <c r="B19" s="42">
        <f t="shared" ref="B19:M19" si="9">SUM(B8:B18)</f>
        <v>0</v>
      </c>
      <c r="C19" s="53">
        <f t="shared" si="9"/>
        <v>0</v>
      </c>
      <c r="D19" s="53">
        <f t="shared" si="9"/>
        <v>0</v>
      </c>
      <c r="E19" s="53">
        <f t="shared" si="9"/>
        <v>0</v>
      </c>
      <c r="F19" s="53">
        <f t="shared" si="9"/>
        <v>0</v>
      </c>
      <c r="G19" s="53">
        <f t="shared" si="9"/>
        <v>0</v>
      </c>
      <c r="H19" s="53">
        <f t="shared" si="9"/>
        <v>0</v>
      </c>
      <c r="I19" s="53">
        <f t="shared" si="9"/>
        <v>0</v>
      </c>
      <c r="J19" s="53"/>
      <c r="K19" s="53"/>
      <c r="L19" s="53">
        <f t="shared" si="9"/>
        <v>0</v>
      </c>
      <c r="M19" s="53">
        <f t="shared" si="9"/>
        <v>0</v>
      </c>
    </row>
    <row r="23" spans="1:13" x14ac:dyDescent="0.25">
      <c r="E23" t="s">
        <v>17</v>
      </c>
    </row>
    <row r="100" spans="1:7" ht="15.75" x14ac:dyDescent="0.25">
      <c r="D100" s="4" t="s">
        <v>22</v>
      </c>
    </row>
    <row r="102" spans="1:7" ht="47.25" x14ac:dyDescent="0.25">
      <c r="A102" s="9" t="s">
        <v>13</v>
      </c>
      <c r="B102" s="9" t="s">
        <v>0</v>
      </c>
      <c r="C102" s="9" t="s">
        <v>3</v>
      </c>
      <c r="D102" s="9" t="s">
        <v>7</v>
      </c>
      <c r="E102" s="9" t="s">
        <v>8</v>
      </c>
      <c r="F102" s="9" t="s">
        <v>5</v>
      </c>
      <c r="G102" s="9" t="s">
        <v>9</v>
      </c>
    </row>
    <row r="103" spans="1:7" x14ac:dyDescent="0.25">
      <c r="A103" s="10">
        <v>500000</v>
      </c>
      <c r="B103" s="10">
        <f>200+160</f>
        <v>360</v>
      </c>
      <c r="C103" s="10"/>
      <c r="D103" s="10">
        <v>600</v>
      </c>
      <c r="E103" s="10">
        <f>C103-D103</f>
        <v>-600</v>
      </c>
      <c r="F103" s="10">
        <v>240</v>
      </c>
      <c r="G103" s="10">
        <f>B103+E103+F103</f>
        <v>0</v>
      </c>
    </row>
    <row r="104" spans="1:7" x14ac:dyDescent="0.25">
      <c r="A104" s="10">
        <v>0</v>
      </c>
      <c r="B104" s="10">
        <f t="shared" ref="B104:B110" si="10">200+160</f>
        <v>360</v>
      </c>
      <c r="C104" s="10">
        <f t="shared" ref="C104:C110" si="11">IF(A104&lt;=100000,2000,4000)+300</f>
        <v>2300</v>
      </c>
      <c r="D104" s="10"/>
      <c r="E104" s="10">
        <f t="shared" ref="E104:E110" si="12">C104-D104</f>
        <v>2300</v>
      </c>
      <c r="F104" s="10">
        <v>240</v>
      </c>
      <c r="G104" s="10">
        <f t="shared" ref="G104:G110" si="13">B104+E104+F104</f>
        <v>2900</v>
      </c>
    </row>
    <row r="105" spans="1:7" x14ac:dyDescent="0.25">
      <c r="A105" s="10">
        <v>0</v>
      </c>
      <c r="B105" s="10">
        <f t="shared" si="10"/>
        <v>360</v>
      </c>
      <c r="C105" s="10">
        <f t="shared" si="11"/>
        <v>2300</v>
      </c>
      <c r="D105" s="10"/>
      <c r="E105" s="10">
        <f t="shared" si="12"/>
        <v>2300</v>
      </c>
      <c r="F105" s="10">
        <v>240</v>
      </c>
      <c r="G105" s="10">
        <f t="shared" si="13"/>
        <v>2900</v>
      </c>
    </row>
    <row r="106" spans="1:7" x14ac:dyDescent="0.25">
      <c r="A106" s="11"/>
      <c r="B106" s="10">
        <f t="shared" si="10"/>
        <v>360</v>
      </c>
      <c r="C106" s="10">
        <f t="shared" si="11"/>
        <v>2300</v>
      </c>
      <c r="D106" s="10"/>
      <c r="E106" s="10">
        <f t="shared" si="12"/>
        <v>2300</v>
      </c>
      <c r="F106" s="10">
        <v>240</v>
      </c>
      <c r="G106" s="10">
        <f t="shared" si="13"/>
        <v>2900</v>
      </c>
    </row>
    <row r="107" spans="1:7" x14ac:dyDescent="0.25">
      <c r="A107" s="11"/>
      <c r="B107" s="10">
        <f t="shared" si="10"/>
        <v>360</v>
      </c>
      <c r="C107" s="10">
        <f t="shared" si="11"/>
        <v>2300</v>
      </c>
      <c r="D107" s="10"/>
      <c r="E107" s="10">
        <f t="shared" si="12"/>
        <v>2300</v>
      </c>
      <c r="F107" s="10">
        <v>240</v>
      </c>
      <c r="G107" s="10">
        <f t="shared" si="13"/>
        <v>2900</v>
      </c>
    </row>
    <row r="108" spans="1:7" x14ac:dyDescent="0.25">
      <c r="A108" s="11"/>
      <c r="B108" s="10">
        <f t="shared" si="10"/>
        <v>360</v>
      </c>
      <c r="C108" s="10">
        <f t="shared" si="11"/>
        <v>2300</v>
      </c>
      <c r="D108" s="10"/>
      <c r="E108" s="10">
        <f t="shared" si="12"/>
        <v>2300</v>
      </c>
      <c r="F108" s="10">
        <v>240</v>
      </c>
      <c r="G108" s="10">
        <f t="shared" si="13"/>
        <v>2900</v>
      </c>
    </row>
    <row r="109" spans="1:7" x14ac:dyDescent="0.25">
      <c r="A109" s="11"/>
      <c r="B109" s="10">
        <f t="shared" si="10"/>
        <v>360</v>
      </c>
      <c r="C109" s="10">
        <f t="shared" si="11"/>
        <v>2300</v>
      </c>
      <c r="D109" s="10"/>
      <c r="E109" s="10">
        <f t="shared" si="12"/>
        <v>2300</v>
      </c>
      <c r="F109" s="10">
        <v>240</v>
      </c>
      <c r="G109" s="10">
        <f t="shared" si="13"/>
        <v>2900</v>
      </c>
    </row>
    <row r="110" spans="1:7" x14ac:dyDescent="0.25">
      <c r="A110" s="11"/>
      <c r="B110" s="10">
        <f t="shared" si="10"/>
        <v>360</v>
      </c>
      <c r="C110" s="10">
        <f t="shared" si="11"/>
        <v>2300</v>
      </c>
      <c r="D110" s="10"/>
      <c r="E110" s="10">
        <f t="shared" si="12"/>
        <v>2300</v>
      </c>
      <c r="F110" s="10">
        <v>240</v>
      </c>
      <c r="G110" s="10">
        <f t="shared" si="13"/>
        <v>2900</v>
      </c>
    </row>
    <row r="111" spans="1:7" x14ac:dyDescent="0.25">
      <c r="A111" s="12" t="s">
        <v>9</v>
      </c>
      <c r="B111" s="12">
        <f>SUM(B103:B110)</f>
        <v>2880</v>
      </c>
      <c r="C111" s="12">
        <f>SUM(C103:C110)</f>
        <v>16100</v>
      </c>
      <c r="D111" s="12">
        <f>SUM(D103:D110)</f>
        <v>600</v>
      </c>
      <c r="E111" s="12">
        <f>SUM(E103:E110)</f>
        <v>15500</v>
      </c>
      <c r="F111" s="12">
        <f>SUM(F103:F110)</f>
        <v>1920</v>
      </c>
      <c r="G111" s="12">
        <f>B111+E111+F111</f>
        <v>20300</v>
      </c>
    </row>
  </sheetData>
  <sheetProtection password="ECC9" sheet="1" objects="1" scenarios="1"/>
  <protectedRanges>
    <protectedRange sqref="J8:K18" name="Range2"/>
    <protectedRange sqref="A8:A18 G8:G18" name="Range1"/>
  </protectedRanges>
  <customSheetViews>
    <customSheetView guid="{48C6D699-AA41-40C0-BE99-DA01C8754657}" scale="90">
      <selection activeCell="F26" sqref="F26"/>
      <pageMargins left="0.7" right="0.7" top="0.75" bottom="0.75" header="0.3" footer="0.3"/>
      <pageSetup paperSize="9" scale="70" orientation="portrait" r:id="rId1"/>
    </customSheetView>
  </customSheetViews>
  <pageMargins left="0.7" right="0.7" top="0.75" bottom="0.75" header="0.3" footer="0.3"/>
  <pageSetup paperSize="9" scale="70" orientation="portrait"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Sale</vt:lpstr>
      <vt:lpstr>Gift</vt:lpstr>
      <vt:lpstr>Heba</vt:lpstr>
      <vt:lpstr>Mortgage</vt:lpstr>
      <vt:lpstr>Partition</vt:lpstr>
      <vt:lpstr>Exchange</vt:lpstr>
      <vt:lpstr>Release</vt:lpstr>
      <vt:lpstr>Efees</vt:lpstr>
      <vt:lpstr>Partnership</vt:lpstr>
      <vt:lpstr>Asiyat</vt:lpstr>
      <vt:lpstr>Kabuliyat</vt:lpstr>
      <vt:lpstr>Power</vt:lpstr>
      <vt:lpstr>Summary</vt:lpstr>
      <vt:lpstr>Chalan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2023-03-28T02:47:17Z</cp:lastPrinted>
  <dcterms:created xsi:type="dcterms:W3CDTF">2023-03-18T01:42:12Z</dcterms:created>
  <dcterms:modified xsi:type="dcterms:W3CDTF">2023-04-10T08:28:29Z</dcterms:modified>
</cp:coreProperties>
</file>