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1B888004-7639-47B1-85EA-BBE674525B8E}" xr6:coauthVersionLast="37" xr6:coauthVersionMax="37" xr10:uidLastSave="{00000000-0000-0000-0000-000000000000}"/>
  <bookViews>
    <workbookView xWindow="0" yWindow="0" windowWidth="19200" windowHeight="6820"/>
  </bookViews>
  <sheets>
    <sheet name="06022023-023601_beneficiary" sheetId="1" r:id="rId1"/>
  </sheets>
  <calcPr calcId="179021"/>
</workbook>
</file>

<file path=xl/calcChain.xml><?xml version="1.0" encoding="utf-8"?>
<calcChain xmlns="http://schemas.openxmlformats.org/spreadsheetml/2006/main">
  <c r="C101" i="1" l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</calcChain>
</file>

<file path=xl/sharedStrings.xml><?xml version="1.0" encoding="utf-8"?>
<sst xmlns="http://schemas.openxmlformats.org/spreadsheetml/2006/main" count="2269" uniqueCount="739">
  <si>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</si>
  <si>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</si>
  <si>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</si>
  <si>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</si>
  <si>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</si>
  <si>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</si>
  <si>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</si>
  <si>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</si>
  <si>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</si>
  <si>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</si>
  <si>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</si>
  <si>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</si>
  <si>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</si>
  <si>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</si>
  <si>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</si>
  <si>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</si>
  <si>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</si>
  <si>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</si>
  <si>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</si>
  <si>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</si>
  <si>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</si>
  <si>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</si>
  <si>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</si>
  <si>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উপবৃত্তির স্তর</t>
  </si>
  <si>
    <t>শ্রেণী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</si>
  <si>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</si>
  <si>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</si>
  <si>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</si>
  <si>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</si>
  <si>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</si>
  <si>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</si>
  <si>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</si>
  <si>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</si>
  <si>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</si>
  <si>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</si>
  <si>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</si>
  <si>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</si>
  <si>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মোঃ রাব্বী</t>
  </si>
  <si>
    <t>md. rabbi</t>
  </si>
  <si>
    <t>মোছাঃ মনজু বেগম</t>
  </si>
  <si>
    <t>Mst. Monju Begum</t>
  </si>
  <si>
    <t>মোঃ আব্দুল কাইয়ুম</t>
  </si>
  <si>
    <t>Md. Abdul Kaium</t>
  </si>
  <si>
    <t>দিনাজপুর</t>
  </si>
  <si>
    <t>চিরিরবন্দর</t>
  </si>
  <si>
    <t>নশরতপুর</t>
  </si>
  <si>
    <t>Nosorotpur</t>
  </si>
  <si>
    <t>ইসলাম</t>
  </si>
  <si>
    <t>পুরুষ</t>
  </si>
  <si>
    <t>প্রতিবন্ধী শিক্ষার্থীদের জন্য শিক্ষা উপবৃত্তি</t>
  </si>
  <si>
    <t>প্রাথমিক স্তর</t>
  </si>
  <si>
    <t>৫ম শ্রেণি</t>
  </si>
  <si>
    <t>NAGAD SETTLEMENT ACCOUNT</t>
  </si>
  <si>
    <t>নাই</t>
  </si>
  <si>
    <t>অভিভাবকের</t>
  </si>
  <si>
    <t>সক্রিয়</t>
  </si>
  <si>
    <t>যাচাইকৃত</t>
  </si>
  <si>
    <t>usso.chirirbandar</t>
  </si>
  <si>
    <t>মোঃ আসাদুল ইসলাম</t>
  </si>
  <si>
    <t>md. asadul islam</t>
  </si>
  <si>
    <t>মোছাঃ তসলিমা বেগম</t>
  </si>
  <si>
    <t>mst. toslima begum</t>
  </si>
  <si>
    <t>মোঃ আবু হোসেন</t>
  </si>
  <si>
    <t>md. abu hossain</t>
  </si>
  <si>
    <t>সাতনালা</t>
  </si>
  <si>
    <t>satnala</t>
  </si>
  <si>
    <t>৪র্থ শ্রেণি</t>
  </si>
  <si>
    <t>মো: মোজাফ্ফর হোসেন</t>
  </si>
  <si>
    <t>Md.Mojaffor Hossain</t>
  </si>
  <si>
    <t>মোছা: মরিয়ম বেগম</t>
  </si>
  <si>
    <t>MST. MORIOM BEGUM</t>
  </si>
  <si>
    <t>মো: তছলিম উদ্দিন</t>
  </si>
  <si>
    <t>MD. TASLIM UDDIN</t>
  </si>
  <si>
    <t>jotsatnala</t>
  </si>
  <si>
    <t>১ম শ্রেণী</t>
  </si>
  <si>
    <t>পিতা/মাতার</t>
  </si>
  <si>
    <t>মো: সেলিম হোসেন</t>
  </si>
  <si>
    <t>MD. SELIM HOSSAIN</t>
  </si>
  <si>
    <t>মোছা: ছকিনা বেগম</t>
  </si>
  <si>
    <t>MST. SOKINA BEGUM</t>
  </si>
  <si>
    <t>নুরমোহাম্মদ</t>
  </si>
  <si>
    <t>NURMOHAMMAD</t>
  </si>
  <si>
    <t>khamar satnala</t>
  </si>
  <si>
    <t>শ্রী তপন চন্দ্র রায়</t>
  </si>
  <si>
    <t>Sree Topan Chandro Roy</t>
  </si>
  <si>
    <t>শ্রীমতি প্রমিলা রানী রায়</t>
  </si>
  <si>
    <t>SREE MOTI PROMILA NANI</t>
  </si>
  <si>
    <t>শ্রী তরনী কান্ত রায়</t>
  </si>
  <si>
    <t>SREE TARONI KANTI ROY</t>
  </si>
  <si>
    <t>icamiti</t>
  </si>
  <si>
    <t>হিন্দু</t>
  </si>
  <si>
    <t>জয়া রানী রায়</t>
  </si>
  <si>
    <t>joya rani roy</t>
  </si>
  <si>
    <t>সেফালী রানী রায়</t>
  </si>
  <si>
    <t>sefali rani roy</t>
  </si>
  <si>
    <t>গবিন্দ্র চন্দ্র রায়</t>
  </si>
  <si>
    <t>gobindro chandra roy</t>
  </si>
  <si>
    <t>হিজড়া</t>
  </si>
  <si>
    <t>৩য় শ্রেণি</t>
  </si>
  <si>
    <t>মোছাঃ আর্নিকা শর্মিলা আফ্রিদা</t>
  </si>
  <si>
    <t>Mst Arnika Shormila Affirida</t>
  </si>
  <si>
    <t>মোছাঃ শরীফা বেগম</t>
  </si>
  <si>
    <t>Mst Sorifa Begum</t>
  </si>
  <si>
    <t>মোঃ আমিনুল হক</t>
  </si>
  <si>
    <t>Md Aminul Haque</t>
  </si>
  <si>
    <t>ইসবপুর</t>
  </si>
  <si>
    <t>dokhinnagar</t>
  </si>
  <si>
    <t>মোছাঃ লায়লা পারভীন</t>
  </si>
  <si>
    <t>MST.LAYLA PARVIN</t>
  </si>
  <si>
    <t>মোছাঃ খাদিজা খাতুন</t>
  </si>
  <si>
    <t>MST.KHADIJA BEGUM</t>
  </si>
  <si>
    <t>মোঃ রফিকুল ইসলাম</t>
  </si>
  <si>
    <t>MD.RAFIKUL ISLAM</t>
  </si>
  <si>
    <t>binnakuri</t>
  </si>
  <si>
    <t>২য় শ্রেণী</t>
  </si>
  <si>
    <t>মোছাঃ সাবিনা ইয়াসমিন</t>
  </si>
  <si>
    <t>mst shabina easmin</t>
  </si>
  <si>
    <t>মোছাঃ মোস্তারিনা</t>
  </si>
  <si>
    <t>mst mostarina</t>
  </si>
  <si>
    <t>মোঃ মোকছেদুল</t>
  </si>
  <si>
    <t>md moksadul</t>
  </si>
  <si>
    <t>uttor sokdevpur</t>
  </si>
  <si>
    <t>মোঃ সুমন হোসেন</t>
  </si>
  <si>
    <t>md sumon hossen</t>
  </si>
  <si>
    <t>জেসমিন</t>
  </si>
  <si>
    <t>jesmin</t>
  </si>
  <si>
    <t>মোঃ শফিকুল ইসলাম</t>
  </si>
  <si>
    <t>md shofikul islam</t>
  </si>
  <si>
    <t>dokhin soukdevpur</t>
  </si>
  <si>
    <t>মো: রায়হান ইসলাম লাবিব</t>
  </si>
  <si>
    <t>md. RAYHAN ISLAM LABIB</t>
  </si>
  <si>
    <t>মোছা: দেলোয়ারা খাতুন</t>
  </si>
  <si>
    <t>MST. DELOWARA KHATUN</t>
  </si>
  <si>
    <t>মো: এনামুল হক</t>
  </si>
  <si>
    <t>MD. ANAMUL HAQUE</t>
  </si>
  <si>
    <t>আব্দুলপুর</t>
  </si>
  <si>
    <t>nandayrai</t>
  </si>
  <si>
    <t>মোছা: লিমা মনি</t>
  </si>
  <si>
    <t>most LIMA MONI</t>
  </si>
  <si>
    <t>মোছা: মুক্তারিনা খাতুন</t>
  </si>
  <si>
    <t>MST. MUKTARINA KHATUN</t>
  </si>
  <si>
    <t>মো: নিয়ামুল ইসলাম</t>
  </si>
  <si>
    <t>MD. NEYAMUL ISLAM</t>
  </si>
  <si>
    <t>অমরপুর</t>
  </si>
  <si>
    <t>shamnagor</t>
  </si>
  <si>
    <t>মোঃ তাইজুর ইসলাম</t>
  </si>
  <si>
    <t>MD TAIZUR ISLAM</t>
  </si>
  <si>
    <t>মোছাঃ তৈয়বা বেগম</t>
  </si>
  <si>
    <t>MST TOIOBA BEGUM</t>
  </si>
  <si>
    <t>মোঃ ফয়জ উদ্দীন</t>
  </si>
  <si>
    <t>MD FOYZ UDDIN</t>
  </si>
  <si>
    <t>আউলিয়াপুকুর</t>
  </si>
  <si>
    <t>borogarm</t>
  </si>
  <si>
    <t>হালিমা তুস সাদিয়া</t>
  </si>
  <si>
    <t>HALIMA TUSH SADIA</t>
  </si>
  <si>
    <t>মোছাঃ রজিফা</t>
  </si>
  <si>
    <t>MST. RAJIFA</t>
  </si>
  <si>
    <t>শফিকুল ইসলাম</t>
  </si>
  <si>
    <t>SHOFEKUL ISLAM</t>
  </si>
  <si>
    <t>auliapukur</t>
  </si>
  <si>
    <t>মোঃ আশফাকুর রহমান</t>
  </si>
  <si>
    <t>md. asfakur rahman</t>
  </si>
  <si>
    <t>মোঃ আসমা সুলতানা</t>
  </si>
  <si>
    <t>MST. ASMA SULTANA</t>
  </si>
  <si>
    <t>মোঃ মোস্তাফিজুর রহমান</t>
  </si>
  <si>
    <t>MD. MOSTAFIGUR RAHMAN</t>
  </si>
  <si>
    <t>chirirbandar</t>
  </si>
  <si>
    <t>পায়েল রানী রায়</t>
  </si>
  <si>
    <t>paeyl rani roy</t>
  </si>
  <si>
    <t>কবিতা রায়</t>
  </si>
  <si>
    <t>kobita roy</t>
  </si>
  <si>
    <t>প্রদীপ কুমার রায়</t>
  </si>
  <si>
    <t>prodip kumar roy</t>
  </si>
  <si>
    <t>auliapokur</t>
  </si>
  <si>
    <t>মো; ইশরাক আনাস</t>
  </si>
  <si>
    <t>MD. ESRAQ ANUS</t>
  </si>
  <si>
    <t>ইসমোতারা বেগম</t>
  </si>
  <si>
    <t>ESMOTARA BEGUM</t>
  </si>
  <si>
    <t>শরীফ শাহ্ খোকন</t>
  </si>
  <si>
    <t>SARIF SHAH KHOKON</t>
  </si>
  <si>
    <t>সাইতারা</t>
  </si>
  <si>
    <t>dokhinpolashbari</t>
  </si>
  <si>
    <t>মোছা: বেবী খাতুন</t>
  </si>
  <si>
    <t>mst.BABY KHATUN</t>
  </si>
  <si>
    <t>লাইজু আরা</t>
  </si>
  <si>
    <t>LAIJU ARA</t>
  </si>
  <si>
    <t>মো: মোকছেদুল ইসলাম</t>
  </si>
  <si>
    <t>MD. MOKSEDUL ISLAM</t>
  </si>
  <si>
    <t>ভিয়াইল</t>
  </si>
  <si>
    <t>kherkati</t>
  </si>
  <si>
    <t>মোঃ সামসুজ্জামান</t>
  </si>
  <si>
    <t>MD SAMSUJAMAN</t>
  </si>
  <si>
    <t>মোছাঃ ছাবিনা আক্তার</t>
  </si>
  <si>
    <t>MST SABINA AKTER</t>
  </si>
  <si>
    <t>মোঃ জাহাঙ্গীর আলম</t>
  </si>
  <si>
    <t>MD JAHANGIR ALAM</t>
  </si>
  <si>
    <t>পুনট্টি</t>
  </si>
  <si>
    <t>uttor bishonathpur</t>
  </si>
  <si>
    <t>মোছাঃ আনজুমান আক্তার আখি</t>
  </si>
  <si>
    <t>MST. AUNJUMAN AKTER AKHI</t>
  </si>
  <si>
    <t>মোছাঃ নাজমা বেগম</t>
  </si>
  <si>
    <t>MST. NAZJAMA BEGUM</t>
  </si>
  <si>
    <t>MD. SAFIKUL ISLAM</t>
  </si>
  <si>
    <t>chakmusha</t>
  </si>
  <si>
    <t>মো: তানভির হাসান তপু</t>
  </si>
  <si>
    <t>MD.TANVIR HASAN TOPU</t>
  </si>
  <si>
    <t>মোছা: তহমিনা খাতুন</t>
  </si>
  <si>
    <t>MST. TOHMINA KHATUN</t>
  </si>
  <si>
    <t>মো: ইলিয়াস আলী</t>
  </si>
  <si>
    <t>MD. ELIYAS ALI</t>
  </si>
  <si>
    <t>jotshatnala</t>
  </si>
  <si>
    <t>মাধ্যমিক স্তর</t>
  </si>
  <si>
    <t>১০ম শ্রেণী</t>
  </si>
  <si>
    <t>নিমাই রায়</t>
  </si>
  <si>
    <t>NIMAI RAY</t>
  </si>
  <si>
    <t>জতি বালা</t>
  </si>
  <si>
    <t>JOTI BALA</t>
  </si>
  <si>
    <t>টংকো নাথ</t>
  </si>
  <si>
    <t>TONGKO NATH</t>
  </si>
  <si>
    <t>khamar shatnala</t>
  </si>
  <si>
    <t>মো: মাসুদ রানা কাজল</t>
  </si>
  <si>
    <t>MD.MASUD RANA KHAJOL</t>
  </si>
  <si>
    <t>মোছা: নুর বানু</t>
  </si>
  <si>
    <t>MST. NUR BANU</t>
  </si>
  <si>
    <t>মো: কাওছার আলী</t>
  </si>
  <si>
    <t>MD. KAWSAR ALI</t>
  </si>
  <si>
    <t>৯ম শ্রেণী</t>
  </si>
  <si>
    <t>রিফাত তামান্নুম</t>
  </si>
  <si>
    <t>Rifath Tamannum</t>
  </si>
  <si>
    <t>রুখসানা পারভীন</t>
  </si>
  <si>
    <t>Rukhsana Parvin</t>
  </si>
  <si>
    <t>মোঃ আজিজুল হক</t>
  </si>
  <si>
    <t>Md. Ajijul Haque</t>
  </si>
  <si>
    <t>soukdevpur</t>
  </si>
  <si>
    <t>৬ষ্ঠ শ্রেণী</t>
  </si>
  <si>
    <t>মোছাঃ মিনারা লিজা</t>
  </si>
  <si>
    <t>mst. minara liza</t>
  </si>
  <si>
    <t>মোছাঃ তাহেরা বানু</t>
  </si>
  <si>
    <t>mst. tahera banu</t>
  </si>
  <si>
    <t>মোঃ মিজানুর রহমান</t>
  </si>
  <si>
    <t>md. mijanur rahman</t>
  </si>
  <si>
    <t>abdulpur</t>
  </si>
  <si>
    <t>মোছাঃ রুকসানা খাতুন</t>
  </si>
  <si>
    <t>mst.roksana khatun</t>
  </si>
  <si>
    <t>মোছাঃ সহিদা খাতুন</t>
  </si>
  <si>
    <t>MST.SOHIDA KHATUN</t>
  </si>
  <si>
    <t>মোঃ রিয়াজুল ইসলাম</t>
  </si>
  <si>
    <t>MD.REYAJUL ISLAM</t>
  </si>
  <si>
    <t>rajapur</t>
  </si>
  <si>
    <t>৮ম শ্রেণী</t>
  </si>
  <si>
    <t>শ্রী মতি স্মৃতি রানী সুত্রধর</t>
  </si>
  <si>
    <t>sriti rani</t>
  </si>
  <si>
    <t>শ্রী মতি যমুনা রানী সুত্রধর</t>
  </si>
  <si>
    <t>SREE MOTI JUMUNA RANI</t>
  </si>
  <si>
    <t>শ্রী উমা কান্ত রায়</t>
  </si>
  <si>
    <t>sree OMA KANTO roy</t>
  </si>
  <si>
    <t>a107</t>
  </si>
  <si>
    <t>রুমি আক্তার</t>
  </si>
  <si>
    <t>RUMI AKTER</t>
  </si>
  <si>
    <t>মোছাঃ মেরিজা বেগম</t>
  </si>
  <si>
    <t>MST MAYREJA BEGUM</t>
  </si>
  <si>
    <t>মোঃ আজিজুল ইসলাম</t>
  </si>
  <si>
    <t>MD AJIJUL ISLAM</t>
  </si>
  <si>
    <t>basudevpur</t>
  </si>
  <si>
    <t>শ্রী শংকর শীল (সুদেব শীল)</t>
  </si>
  <si>
    <t>SREE SANKOR SHIL SHUDEV SHIL</t>
  </si>
  <si>
    <t>সুনতি বালা</t>
  </si>
  <si>
    <t>SUNITI BALA</t>
  </si>
  <si>
    <t>শ্রী জীতন চন্দ্র শীল</t>
  </si>
  <si>
    <t>SREE JITEN SHIL</t>
  </si>
  <si>
    <t>kochna</t>
  </si>
  <si>
    <t>আরাফাত বাবু</t>
  </si>
  <si>
    <t>arafat babu</t>
  </si>
  <si>
    <t>আফিয়া বেগম</t>
  </si>
  <si>
    <t>Afira Begum</t>
  </si>
  <si>
    <t>আলতাফ হোসেন</t>
  </si>
  <si>
    <t>Altaf Hossain</t>
  </si>
  <si>
    <t>bijotti</t>
  </si>
  <si>
    <t>ত্রিরত্না রায়</t>
  </si>
  <si>
    <t>TRIROTNA ROY</t>
  </si>
  <si>
    <t>শিখা রায়</t>
  </si>
  <si>
    <t>SHIKHA ROY</t>
  </si>
  <si>
    <t>গোপাল চন্দ্র রায়</t>
  </si>
  <si>
    <t>GOPAL CHANDRA ROY</t>
  </si>
  <si>
    <t>ramdevpur</t>
  </si>
  <si>
    <t>মোঃ মাফিজুর রহমান</t>
  </si>
  <si>
    <t>Md. Mafijur Rahman</t>
  </si>
  <si>
    <t>মোছাঃ পিযারা বেগম</t>
  </si>
  <si>
    <t>MST. PEYERA BEGUM</t>
  </si>
  <si>
    <t>মোঃ উমর আলী</t>
  </si>
  <si>
    <t>MD. OMAR ALI</t>
  </si>
  <si>
    <t>tulshipur</t>
  </si>
  <si>
    <t>মোছাঃ সাকিলা আক্তার</t>
  </si>
  <si>
    <t>MST. SAKILA AKTHER</t>
  </si>
  <si>
    <t>দুলালী বেগম</t>
  </si>
  <si>
    <t>DULALI BEGUM</t>
  </si>
  <si>
    <t>মোঃ ছামসুল হক</t>
  </si>
  <si>
    <t>MD. CHAMSUL HOQUE</t>
  </si>
  <si>
    <t>তেতুলিয়া</t>
  </si>
  <si>
    <t>bhoshirbandar</t>
  </si>
  <si>
    <t>আনাচ্ হোসেন</t>
  </si>
  <si>
    <t>ANACH HOSSAIN</t>
  </si>
  <si>
    <t>শহিদা বেগম</t>
  </si>
  <si>
    <t>SHOHIDA BEGUM</t>
  </si>
  <si>
    <t>মো: আশরাফ আলী</t>
  </si>
  <si>
    <t>MD.ASRAF ALI</t>
  </si>
  <si>
    <t>jotshanala</t>
  </si>
  <si>
    <t>উচ্চ মাধ্যমিক স্তর</t>
  </si>
  <si>
    <t>দ্বাদশ শ্রেণী</t>
  </si>
  <si>
    <t>মোঃ মতিউর রহমান</t>
  </si>
  <si>
    <t>MD.MOTIUR RAHMAN</t>
  </si>
  <si>
    <t>মোছাঃ মনজিলা বেগম</t>
  </si>
  <si>
    <t>MST. MONJILA BEGUM</t>
  </si>
  <si>
    <t>মৃত আশরাফ অালী</t>
  </si>
  <si>
    <t>LATE ASRAF ALI</t>
  </si>
  <si>
    <t>rosulpur</t>
  </si>
  <si>
    <t>নাজিমুল ইসলাম</t>
  </si>
  <si>
    <t>najimul islam</t>
  </si>
  <si>
    <t>মোছাঃ নাজমা</t>
  </si>
  <si>
    <t>MST. NAJAMA</t>
  </si>
  <si>
    <t>মোঃ সৈয়দ আলী</t>
  </si>
  <si>
    <t>MD. SAID ALI</t>
  </si>
  <si>
    <t>জারিফা ইবনাত (জিমি)</t>
  </si>
  <si>
    <t>jarifa ibnat jimi</t>
  </si>
  <si>
    <t>নাজমা খাতুন</t>
  </si>
  <si>
    <t>NAJAMA KHATUN</t>
  </si>
  <si>
    <t>জিকরুল হক</t>
  </si>
  <si>
    <t>JIKRUL HAQUE</t>
  </si>
  <si>
    <t>binakouri</t>
  </si>
  <si>
    <t>উচ্চতর স্তর</t>
  </si>
  <si>
    <t>স্নাতক</t>
  </si>
  <si>
    <t>মোছাঃ মোস্তারিনা মিমি</t>
  </si>
  <si>
    <t>MST. MOSTARINA MIMI</t>
  </si>
  <si>
    <t>মোছাঃ কামরুন নাহার</t>
  </si>
  <si>
    <t>MST. KAMRUN NAHER</t>
  </si>
  <si>
    <t>মোঃ মোফাজ্জল হোসেন</t>
  </si>
  <si>
    <t>MD. MOFAJJAL HOSSAIN</t>
  </si>
  <si>
    <t>আসাদুজ্জামান</t>
  </si>
  <si>
    <t>asadujjaman</t>
  </si>
  <si>
    <t>আহেলা</t>
  </si>
  <si>
    <t>ahela</t>
  </si>
  <si>
    <t>লুৎফর রহমান</t>
  </si>
  <si>
    <t>lutfar rahman</t>
  </si>
  <si>
    <t>মোছা: শিউলী আক্তার</t>
  </si>
  <si>
    <t>MST SHIULI AKHTAR</t>
  </si>
  <si>
    <t>মোছা: আরজিনা বেগম</t>
  </si>
  <si>
    <t>MST ARJINA BEGUM</t>
  </si>
  <si>
    <t>মো: সিরাজুল ইসলাম</t>
  </si>
  <si>
    <t>MD SHIRAJUL ISLAM</t>
  </si>
  <si>
    <t>mahadani</t>
  </si>
  <si>
    <t>মোঃ ফিরোজ আল মামুন</t>
  </si>
  <si>
    <t>MD FIROJ AL MAMUN</t>
  </si>
  <si>
    <t>মোছাঃ ফেরদৌসী বেগম</t>
  </si>
  <si>
    <t>MST FERDOUSHE BEGUM</t>
  </si>
  <si>
    <t>মোঃ আব্দুর রাজ্জাক</t>
  </si>
  <si>
    <t>MD ABDUR RAJZAK</t>
  </si>
  <si>
    <t>degharon</t>
  </si>
  <si>
    <t>তমা রানী</t>
  </si>
  <si>
    <t>tuma rami</t>
  </si>
  <si>
    <t>মায়ারানী রায়</t>
  </si>
  <si>
    <t>maya rani roy</t>
  </si>
  <si>
    <t>দীনবন্ধু রায়</t>
  </si>
  <si>
    <t>dinobondhu roy</t>
  </si>
  <si>
    <t>রুবাইয়া আফরিন রোজা</t>
  </si>
  <si>
    <t>rubay arfin roza</t>
  </si>
  <si>
    <t>মোছাঃ আরবিনা বেগম</t>
  </si>
  <si>
    <t>mst. arbina begum</t>
  </si>
  <si>
    <t>মোঃ রাশেদুল</t>
  </si>
  <si>
    <t>md rashedul</t>
  </si>
  <si>
    <t>আলোকডিহি</t>
  </si>
  <si>
    <t>gochaher</t>
  </si>
  <si>
    <t>মোঃ মিরাজ হোসেন</t>
  </si>
  <si>
    <t>md miraj hossen</t>
  </si>
  <si>
    <t>মোমেনা খাতুন</t>
  </si>
  <si>
    <t>mst. momena khatun</t>
  </si>
  <si>
    <t>আব্দুল হাকিম</t>
  </si>
  <si>
    <t>abdul hakim</t>
  </si>
  <si>
    <t>মোঃ শামিম আলম</t>
  </si>
  <si>
    <t>MD SAHMIM ALOM</t>
  </si>
  <si>
    <t>মোছাঃ শাহানাজ বেগম</t>
  </si>
  <si>
    <t>MST SHAHANAJ BEGUM</t>
  </si>
  <si>
    <t>মোঃ জাহিনুর ইসলাম</t>
  </si>
  <si>
    <t>MD JAHINUR ISLAM</t>
  </si>
  <si>
    <t>মিশিতা খাতুন</t>
  </si>
  <si>
    <t>misita khatun</t>
  </si>
  <si>
    <t>মোছাঃ স্বাপ্না বেগম</t>
  </si>
  <si>
    <t>mst sapna begum</t>
  </si>
  <si>
    <t>md motiur rahman</t>
  </si>
  <si>
    <t>dokhin polashbari</t>
  </si>
  <si>
    <t>মহিলা</t>
  </si>
  <si>
    <t>মোঃ মোক্তাদেরুল ইসলাম মিলন</t>
  </si>
  <si>
    <t>md moktaderul islam milon</t>
  </si>
  <si>
    <t>মোছাঃ মিনারা খাতুন</t>
  </si>
  <si>
    <t>mst minara khatun</t>
  </si>
  <si>
    <t>মোঃ মাইনদ্দীন সুমন</t>
  </si>
  <si>
    <t>md mainuddin suman</t>
  </si>
  <si>
    <t>galtoir</t>
  </si>
  <si>
    <t>মেহেদী ফারুক</t>
  </si>
  <si>
    <t>MEYHEDI FARUK</t>
  </si>
  <si>
    <t>মঞ্জু আরা বেগম</t>
  </si>
  <si>
    <t>MONJU ARA BEGUM</t>
  </si>
  <si>
    <t>ছাবের আলী</t>
  </si>
  <si>
    <t>SABER ALI</t>
  </si>
  <si>
    <t>souroil</t>
  </si>
  <si>
    <t>আছে</t>
  </si>
  <si>
    <t>MD ABDUR RAZZAK</t>
  </si>
  <si>
    <t>রেহেনা খাতুন</t>
  </si>
  <si>
    <t>REHENA KHATUN</t>
  </si>
  <si>
    <t>মোঃ আনোয়ার হোসেন</t>
  </si>
  <si>
    <t>MD ANWAR HOSSEN</t>
  </si>
  <si>
    <t>অর্পিতা রায় মোনালিসা</t>
  </si>
  <si>
    <t>aripita roy monalisha</t>
  </si>
  <si>
    <t>মিনতী বালা রায়</t>
  </si>
  <si>
    <t>minoti bala roy</t>
  </si>
  <si>
    <t>অমল চন্দ্র রায়</t>
  </si>
  <si>
    <t>omol chandro</t>
  </si>
  <si>
    <t>dokhin nasoratpur</t>
  </si>
  <si>
    <t>মো: আব্দুল্লাহ আল মামুন</t>
  </si>
  <si>
    <t>MD ABDULLAH AL MAMUN</t>
  </si>
  <si>
    <t>মোছা: মমেনা বেগম</t>
  </si>
  <si>
    <t>MOST MOMANA BEGUM</t>
  </si>
  <si>
    <t>মো: মহসীন আলী</t>
  </si>
  <si>
    <t>MD MAHASHIN ALI</t>
  </si>
  <si>
    <t>birogram</t>
  </si>
  <si>
    <t>একাদশ শ্রেণী</t>
  </si>
  <si>
    <t>মোঃ সাখাওয়াত শাহ্</t>
  </si>
  <si>
    <t>MD.SHAKWAT SHAH</t>
  </si>
  <si>
    <t>মোছাঃ সেলিনা খাতুন</t>
  </si>
  <si>
    <t>MST. SALINA KHATUN</t>
  </si>
  <si>
    <t>মোঃ লোকমান শাহ্</t>
  </si>
  <si>
    <t>MD. LOKMAN SHAH</t>
  </si>
  <si>
    <t>amrpur</t>
  </si>
  <si>
    <t>মোঃ ওমর ফারুক</t>
  </si>
  <si>
    <t>md. omor faruk</t>
  </si>
  <si>
    <t>মোছাঃ সুফিয়া বেগম</t>
  </si>
  <si>
    <t>MST. SUPIA BEGUM</t>
  </si>
  <si>
    <t>মোঃ আমিনুল ইসলাম</t>
  </si>
  <si>
    <t>MD.AMINUL ISLAM</t>
  </si>
  <si>
    <t>mortomondol</t>
  </si>
  <si>
    <t>মোঃ শাকিল হোসেন শাহ্</t>
  </si>
  <si>
    <t>md shakil hosen shah</t>
  </si>
  <si>
    <t>মোছাঃ খুরশিদা বেগম</t>
  </si>
  <si>
    <t>mst. khurshida begum</t>
  </si>
  <si>
    <t>মোঃ আবুল হোসেন শাহ্</t>
  </si>
  <si>
    <t>MD ABUL HOSEN SHAH</t>
  </si>
  <si>
    <t>pourbo saintara</t>
  </si>
  <si>
    <t>ইলিয়াস শাহ</t>
  </si>
  <si>
    <t>ILIYAS SHAH</t>
  </si>
  <si>
    <t>এছাড়া শাহ</t>
  </si>
  <si>
    <t>ECHHARA SHAH</t>
  </si>
  <si>
    <t>মো: কাসেম আলী শাহ</t>
  </si>
  <si>
    <t>MD. KASHEM ALI SHAH</t>
  </si>
  <si>
    <t>chalksonnashi</t>
  </si>
  <si>
    <t>মোঃ রাকিবুর রহমান</t>
  </si>
  <si>
    <t>md rakibur rahman</t>
  </si>
  <si>
    <t>মোছাঃ রাবিয়া</t>
  </si>
  <si>
    <t>mst.rubiya</t>
  </si>
  <si>
    <t>মোঃ সেরাজুল ইসলাম</t>
  </si>
  <si>
    <t>md shyrazul islam</t>
  </si>
  <si>
    <t>মোছাঃ আয়শা খাতুন</t>
  </si>
  <si>
    <t>MST. AYSHA KHATUN</t>
  </si>
  <si>
    <t>মোছাঃ নুরবানু</t>
  </si>
  <si>
    <t>MST. NURBANU</t>
  </si>
  <si>
    <t>মোঃ এরশাদ আলী</t>
  </si>
  <si>
    <t>MD. ARSHAD ALI</t>
  </si>
  <si>
    <t>mamamudpur</t>
  </si>
  <si>
    <t>মানিক হেমরম</t>
  </si>
  <si>
    <t>Manik Hemrom</t>
  </si>
  <si>
    <t>সাবিনা টুডু</t>
  </si>
  <si>
    <t>Sabina tubu</t>
  </si>
  <si>
    <t>ফুচু হেমরম</t>
  </si>
  <si>
    <t>Fucu Hemrom</t>
  </si>
  <si>
    <t>bisonthpur</t>
  </si>
  <si>
    <t>মোঃ রেজাউল</t>
  </si>
  <si>
    <t>MD. RAZAUL</t>
  </si>
  <si>
    <t>মোছাঃ রেজিয়া বেগম</t>
  </si>
  <si>
    <t>MST. REJIYA BEGUM</t>
  </si>
  <si>
    <t>মোঃ বাবলু</t>
  </si>
  <si>
    <t>MD. BABLU</t>
  </si>
  <si>
    <t>manik bati</t>
  </si>
  <si>
    <t>সুলতানা পারভীন (মনিরা)</t>
  </si>
  <si>
    <t>sultana parvin monira</t>
  </si>
  <si>
    <t>হাসেনা বানু</t>
  </si>
  <si>
    <t>hasena banu</t>
  </si>
  <si>
    <t>মোঃ মমিনুল ইসলাম</t>
  </si>
  <si>
    <t>md mominul islam</t>
  </si>
  <si>
    <t>dokhin nagar</t>
  </si>
  <si>
    <t>সাদাব মাহমুদ লাবিব</t>
  </si>
  <si>
    <t>SADAB MAHAMUD LABIB</t>
  </si>
  <si>
    <t>লাকি আকতার</t>
  </si>
  <si>
    <t>LAKI AKTER</t>
  </si>
  <si>
    <t>মো: ইয়াছিন আলী আকতার</t>
  </si>
  <si>
    <t>MD.EYASIN ALI AKTER</t>
  </si>
  <si>
    <t>মোছা: হেনা আক্তার রুফু</t>
  </si>
  <si>
    <t>most hena akter ruku</t>
  </si>
  <si>
    <t>মোছা: রোজিনা বেগম</t>
  </si>
  <si>
    <t>mst rojena begum</t>
  </si>
  <si>
    <t>মো: হেলাল উদ্দীন</t>
  </si>
  <si>
    <t>md helala uddin</t>
  </si>
  <si>
    <t>alokdihi</t>
  </si>
  <si>
    <t>রিয়ন রায়</t>
  </si>
  <si>
    <t>rijoyn roy</t>
  </si>
  <si>
    <t>রিনা রানী রায়</t>
  </si>
  <si>
    <t>RINA RANI ROY</t>
  </si>
  <si>
    <t>রবিন রায়</t>
  </si>
  <si>
    <t>ROBIN ROY</t>
  </si>
  <si>
    <t>GOLAHER</t>
  </si>
  <si>
    <t>লক্ষণ রায়</t>
  </si>
  <si>
    <t>LOKHON ROY</t>
  </si>
  <si>
    <t>উষা রানী রায়</t>
  </si>
  <si>
    <t>USHA RANI ROY</t>
  </si>
  <si>
    <t>দুলাল চন্দ্র রায়</t>
  </si>
  <si>
    <t>DULALA CHANDRO ROY</t>
  </si>
  <si>
    <t>প্রদীপ রায়</t>
  </si>
  <si>
    <t>prodip ray</t>
  </si>
  <si>
    <t>পুসনী রায়</t>
  </si>
  <si>
    <t>pusoni ray</t>
  </si>
  <si>
    <t>লক্ষি কান্ত রায়</t>
  </si>
  <si>
    <t>lokhi kanto ray</t>
  </si>
  <si>
    <t>talpokur</t>
  </si>
  <si>
    <t>মোছাঃ আশরাফুন্নাহার</t>
  </si>
  <si>
    <t>MST. ASRAFUNNAHAR</t>
  </si>
  <si>
    <t>মোছাঃ মঞ্জুআরা</t>
  </si>
  <si>
    <t>MST. MONZURA</t>
  </si>
  <si>
    <t>মোঃ আমজাদ আলী</t>
  </si>
  <si>
    <t>AMZAD ALI</t>
  </si>
  <si>
    <t>bazidpur</t>
  </si>
  <si>
    <t>আইরিন হোমায়রা</t>
  </si>
  <si>
    <t>Irin Homaera</t>
  </si>
  <si>
    <t>হুসনে আরা</t>
  </si>
  <si>
    <t>housn ara</t>
  </si>
  <si>
    <t>মোঃ অহিনুল হক</t>
  </si>
  <si>
    <t>md ahinul haque</t>
  </si>
  <si>
    <t>jogonathpur</t>
  </si>
  <si>
    <t>মোছাঃ আয়শা সিদ্দিকা</t>
  </si>
  <si>
    <t>MST AYSHA SIDDIKA</t>
  </si>
  <si>
    <t>মোছাঃ বিলকিছ বানু</t>
  </si>
  <si>
    <t>MST BILKISH BANU</t>
  </si>
  <si>
    <t>MD AMINUL ISLAM</t>
  </si>
  <si>
    <t>মোঃ আশিদুল ইসলাম</t>
  </si>
  <si>
    <t>MD. ASHIDUL ISLAM</t>
  </si>
  <si>
    <t>মোছাঃ আশিদা</t>
  </si>
  <si>
    <t>MST. ASHIDA</t>
  </si>
  <si>
    <t>মোঃ মোফাজ্জল</t>
  </si>
  <si>
    <t>MD. MOFAZZOL</t>
  </si>
  <si>
    <t>ফতেজংপুর</t>
  </si>
  <si>
    <t>uttor polashbari</t>
  </si>
  <si>
    <t>মোঃ মাহফুজ আলী</t>
  </si>
  <si>
    <t>MD. MAHOFUZ ALI</t>
  </si>
  <si>
    <t>মোছাঃ মজির্না বেগম</t>
  </si>
  <si>
    <t>MST. MORZINA BEGUM</t>
  </si>
  <si>
    <t>মোঃ আব্দুল হালিম</t>
  </si>
  <si>
    <t>MD. ABDUL HALIM</t>
  </si>
  <si>
    <t>Gochahet</t>
  </si>
  <si>
    <t>মাহামুদুল ইসলাম রিয়াদ</t>
  </si>
  <si>
    <t>Mahamudul Islam Riyad</t>
  </si>
  <si>
    <t>মাহামুদা বেগম</t>
  </si>
  <si>
    <t>Mahamuda Begum</t>
  </si>
  <si>
    <t>md mizanur rahman</t>
  </si>
  <si>
    <t>মো: ফরহাদ হাসান ফয়জার</t>
  </si>
  <si>
    <t>md forhad hassan foyjer</t>
  </si>
  <si>
    <t>মোছা: ফরিদা বেগম</t>
  </si>
  <si>
    <t>mst forida begum</t>
  </si>
  <si>
    <t>মো: ফজলুল রহমান</t>
  </si>
  <si>
    <t>md fojloul rohoman</t>
  </si>
  <si>
    <t>dogorbari</t>
  </si>
  <si>
    <t>মোঃ শোয়েব বাবু</t>
  </si>
  <si>
    <t>Md. Shoyeb Babu</t>
  </si>
  <si>
    <t>মোছাঃ শরিফা বেগম</t>
  </si>
  <si>
    <t>Mst. Shorifa Begum</t>
  </si>
  <si>
    <t>মোঃ সোবহান আলী</t>
  </si>
  <si>
    <t>Md. Shobhan Ali</t>
  </si>
  <si>
    <t>chalkmusha</t>
  </si>
  <si>
    <t>মোছা: আলিফা আক্তার</t>
  </si>
  <si>
    <t>mst alifa akter</t>
  </si>
  <si>
    <t>মোছা: শরিফা খাতুন</t>
  </si>
  <si>
    <t>MST SORIFA KHATUN</t>
  </si>
  <si>
    <t>মো: আলতাফ</t>
  </si>
  <si>
    <t>MD ALTAF</t>
  </si>
  <si>
    <t>ALOKDEHI</t>
  </si>
  <si>
    <t>ফারহানা আক্তার</t>
  </si>
  <si>
    <t>FARHANA AKTER</t>
  </si>
  <si>
    <t>মোছা: ফাতেমা</t>
  </si>
  <si>
    <t>MST FATAMA</t>
  </si>
  <si>
    <t>মো: ফেরদৌস আলম</t>
  </si>
  <si>
    <t>MD FARDOUS</t>
  </si>
  <si>
    <t>GOCHAHER</t>
  </si>
  <si>
    <t>মো: রামিম ইসলাম</t>
  </si>
  <si>
    <t>MD RAMIM ISLAM</t>
  </si>
  <si>
    <t>মোছা: আকলিমা খাতুন</t>
  </si>
  <si>
    <t>MST AKLIMA KHATUN</t>
  </si>
  <si>
    <t>মো: মাফিজুল ইসলাম</t>
  </si>
  <si>
    <t>MD MOFIJUL ISLAM</t>
  </si>
  <si>
    <t>ALOKDIHI</t>
  </si>
  <si>
    <t>মোছা: কুলছুম খাতুন সোমা</t>
  </si>
  <si>
    <t>MST KULSUMA KHATUN SOMA</t>
  </si>
  <si>
    <t>শীলা পারভীন</t>
  </si>
  <si>
    <t>SILA PARVIN</t>
  </si>
  <si>
    <t>মো: খবির উদ্দিন</t>
  </si>
  <si>
    <t>MD KHOBIR UDDIN</t>
  </si>
  <si>
    <t>AOLKDIHI</t>
  </si>
  <si>
    <t>মো: শাহিন আলম</t>
  </si>
  <si>
    <t>MD SHAIN ALOM</t>
  </si>
  <si>
    <t>মোছা: শাহিদা খাতুন</t>
  </si>
  <si>
    <t>MST SHAHIDA KAHTUN</t>
  </si>
  <si>
    <t>মো: নুর ইসলাম</t>
  </si>
  <si>
    <t>MD NUR ISLAM</t>
  </si>
  <si>
    <t>CHOLK GOBINDO</t>
  </si>
  <si>
    <t>মো: সোহেল রানা</t>
  </si>
  <si>
    <t>MD SOHEL RANA</t>
  </si>
  <si>
    <t>মোছা: রুবিনা পারভীন</t>
  </si>
  <si>
    <t>MST ROUBINA PARVIN</t>
  </si>
  <si>
    <t>মো: জাহাঙ্গীর আলম</t>
  </si>
  <si>
    <t>MD JAHANGIR ALOM</t>
  </si>
  <si>
    <t>MONDOLPARA</t>
  </si>
  <si>
    <t>মোঃ মাহফিজুল ইসলাম</t>
  </si>
  <si>
    <t>MD MAHOFIZUL ISLAM</t>
  </si>
  <si>
    <t>মোছাঃ মাহাবুবা খাতুন</t>
  </si>
  <si>
    <t>MST MAHABUBA KHATUN</t>
  </si>
  <si>
    <t>MD RIYAZUL ISLAM</t>
  </si>
  <si>
    <t>digaron</t>
  </si>
  <si>
    <t>মোঃ আহসানুল ইসলাম</t>
  </si>
  <si>
    <t>md ahosanul islam</t>
  </si>
  <si>
    <t>মোছাঃ আনজুয়ারা</t>
  </si>
  <si>
    <t>mst anjouara</t>
  </si>
  <si>
    <t>মোঃ মনজের আলী</t>
  </si>
  <si>
    <t>md monjer ali</t>
  </si>
  <si>
    <t>SAITARA</t>
  </si>
  <si>
    <t>শিক্ষার্থীর নিজের</t>
  </si>
  <si>
    <t>মো: মোসাব্বিরুল ইসলাম</t>
  </si>
  <si>
    <t>MD MOSABBIRUL ISLAM</t>
  </si>
  <si>
    <t>মোছা: মোস্তারিনা খাতুন</t>
  </si>
  <si>
    <t>MST MOSTARINA KHATUN</t>
  </si>
  <si>
    <t>MD ASRAF ALI</t>
  </si>
  <si>
    <t>PORBO SAINTARA</t>
  </si>
  <si>
    <t>মো: মাসুদ রানা</t>
  </si>
  <si>
    <t>MD MASUD RANA</t>
  </si>
  <si>
    <t>মোছা: পান্না খাতুন</t>
  </si>
  <si>
    <t>MST PANNA KHATUN</t>
  </si>
  <si>
    <t>মোমিনুল ইসলাম</t>
  </si>
  <si>
    <t>MOMINUL ISLAM</t>
  </si>
  <si>
    <t>দক্ষিন পলাশবাড়ী</t>
  </si>
  <si>
    <t>মো: রাজিউল ইসলাম</t>
  </si>
  <si>
    <t>MD RAJIUL ISLAM</t>
  </si>
  <si>
    <t>মোছা: লাইলী আক্তার</t>
  </si>
  <si>
    <t>MST LAILI AKTAR</t>
  </si>
  <si>
    <t>মো: রাজ্জাকুল ইসলাম</t>
  </si>
  <si>
    <t>MDRAJJAKUL ISLAM</t>
  </si>
  <si>
    <t>SUKDEPPUR</t>
  </si>
  <si>
    <t>রাজিম আহম্মেদ শাহ্</t>
  </si>
  <si>
    <t>razim ahammod shah</t>
  </si>
  <si>
    <t>মোছাঃ রুহিন আকতার</t>
  </si>
  <si>
    <t>mst. ruhin aktar</t>
  </si>
  <si>
    <t>মোঃ এহসানুল হক শাহ</t>
  </si>
  <si>
    <t>md ahecan hoque</t>
  </si>
  <si>
    <t>মো: আল আমিন</t>
  </si>
  <si>
    <t>md all amin</t>
  </si>
  <si>
    <t>মোছা: কানিজ পারভীন</t>
  </si>
  <si>
    <t>mst kanij parvin</t>
  </si>
  <si>
    <t>মো: মিজানুর রহমান সরকার</t>
  </si>
  <si>
    <t>md mijanur rohoman sorkar</t>
  </si>
  <si>
    <t>basudeppur</t>
  </si>
  <si>
    <t>মোঃ রাকিবুর জামান</t>
  </si>
  <si>
    <t>MD. RAKIBUR ZAMAN</t>
  </si>
  <si>
    <t>মোছাঃ রোকসানা বেগম</t>
  </si>
  <si>
    <t>Mst. Rokshana Begum</t>
  </si>
  <si>
    <t>Md. Aminul Islam</t>
  </si>
  <si>
    <t>Chirirbandar</t>
  </si>
  <si>
    <t>স্নাতকোত্তর</t>
  </si>
  <si>
    <t>হিমেল কুমার রায়</t>
  </si>
  <si>
    <t>himel kumar roy</t>
  </si>
  <si>
    <t>শান্তনা রাণী রায়</t>
  </si>
  <si>
    <t>Shantona Rani Roy</t>
  </si>
  <si>
    <t>বিপ্লব রায়</t>
  </si>
  <si>
    <t>Biplob Roy</t>
  </si>
  <si>
    <t>তালপুকুর</t>
  </si>
  <si>
    <t>রঞ্জনা রানী</t>
  </si>
  <si>
    <t>Ronjona rani</t>
  </si>
  <si>
    <t>সুমিত্রা রানী</t>
  </si>
  <si>
    <t>sudmitra rani</t>
  </si>
  <si>
    <t>সুবাব চন্দ্র</t>
  </si>
  <si>
    <t>Shubas Chandra</t>
  </si>
  <si>
    <t>উত্তর সুকদেবপুর</t>
  </si>
  <si>
    <t>মো: রফিকুল ইসলাম</t>
  </si>
  <si>
    <t>md. rafiqul islam</t>
  </si>
  <si>
    <t>মোছা: রাজিয়া বেগম</t>
  </si>
  <si>
    <t>Mst. Rajia Begum</t>
  </si>
  <si>
    <t>Md. Nur Islam</t>
  </si>
  <si>
    <t>নান্দেড়াই</t>
  </si>
  <si>
    <t>মোঃ আরিফুল ইসলাম</t>
  </si>
  <si>
    <t>Md. Ariful Islam</t>
  </si>
  <si>
    <t>মোছাঃ আরবিনা বেগম</t>
  </si>
  <si>
    <t>Mst arbina brgom</t>
  </si>
  <si>
    <t>মোঃ মোকলেছুর রহমান</t>
  </si>
  <si>
    <t>Md moklechur rohoman</t>
  </si>
  <si>
    <t>Tatulia</t>
  </si>
  <si>
    <t>মোঃ মিনারুল ইসলাম</t>
  </si>
  <si>
    <t>Md Minarul Islam</t>
  </si>
  <si>
    <t>মোছাঃ মাজেদা খাতুন</t>
  </si>
  <si>
    <t>Mst majeda</t>
  </si>
  <si>
    <t>মোঃ নজরুল ইসলাম</t>
  </si>
  <si>
    <t>Md nojrul</t>
  </si>
  <si>
    <t>Durgadangga</t>
  </si>
  <si>
    <t>৭ম শ্রেণী</t>
  </si>
  <si>
    <t>মোছাঃ ইয়াসমিন আক্তার</t>
  </si>
  <si>
    <t>mst yeasmin akter</t>
  </si>
  <si>
    <t>মোছাঃ আম্বিয়ারা বেগম</t>
  </si>
  <si>
    <t>Mst ambiyara begum</t>
  </si>
  <si>
    <t>মোঃ ইয়াকুব আলী</t>
  </si>
  <si>
    <t>Md yeakub ali</t>
  </si>
  <si>
    <t>Somkoir</t>
  </si>
  <si>
    <t>chir.abdulpur</t>
  </si>
  <si>
    <t>সুনীল চন্দ্র রায়</t>
  </si>
  <si>
    <t>Sunil Chandra Roy</t>
  </si>
  <si>
    <t>দুলপি রানী</t>
  </si>
  <si>
    <t>Dulpi rani</t>
  </si>
  <si>
    <t>জতিশ চন্দ্র রায়</t>
  </si>
  <si>
    <t>Jotis chandro roy</t>
  </si>
  <si>
    <t>Boyconthopur</t>
  </si>
  <si>
    <t>মোঃ আসাদ আলী</t>
  </si>
  <si>
    <t>Md asad ali</t>
  </si>
  <si>
    <t>শেফালী বপগম</t>
  </si>
  <si>
    <t>Shefali begum</t>
  </si>
  <si>
    <t>তৈয়ব আলী</t>
  </si>
  <si>
    <t>Toyah ali</t>
  </si>
  <si>
    <t>মোঃ হাফিজুল ইসলাম</t>
  </si>
  <si>
    <t>Md hafizul islam</t>
  </si>
  <si>
    <t>মোছাঃ হাচিনা বেগম</t>
  </si>
  <si>
    <t>Mst hachina begum</t>
  </si>
  <si>
    <t>মোঃ আলা উদ্দিন</t>
  </si>
  <si>
    <t>Md ala uddin</t>
  </si>
  <si>
    <t>Alokdihi</t>
  </si>
  <si>
    <t>মোছাঃ রেজিনা আকতার</t>
  </si>
  <si>
    <t>mst rezina aktar</t>
  </si>
  <si>
    <t>মোছাঃ ত্তহেদা বেগম</t>
  </si>
  <si>
    <t>mst. oheda begum</t>
  </si>
  <si>
    <t>মোঃ রেয়াজুল ইসলাম</t>
  </si>
  <si>
    <t>md reazul islam</t>
  </si>
  <si>
    <t>Nosrotpur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</si>
</sst>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1"/>
  <sheetViews>
    <sheetView showGridLines="0" tabSelected="1" workbookViewId="0"/>
  </sheetViews>
  <sheetFormatPr defaultRowHeight="14.5" x14ac:dyDescent="0.35"/>
  <cols>
    <col min="1" max="1" width="10.90625" bestFit="1" customWidth="1"/>
    <col min="2" max="2" width="15.81640625" bestFit="1" customWidth="1"/>
    <col min="3" max="3" width="21.26953125" bestFit="1" customWidth="1"/>
    <col min="4" max="4" width="25.36328125" bestFit="1" customWidth="1"/>
    <col min="5" max="5" width="26" bestFit="1" customWidth="1"/>
    <col min="6" max="6" width="20.6328125" bestFit="1" customWidth="1"/>
    <col min="7" max="7" width="21.453125" bestFit="1" customWidth="1"/>
    <col min="8" max="8" width="22.81640625" bestFit="1" customWidth="1"/>
    <col min="9" max="9" width="22.54296875" bestFit="1" customWidth="1"/>
    <col min="10" max="10" width="13.7265625" bestFit="1" customWidth="1"/>
    <col min="11" max="11" width="10.36328125" bestFit="1" customWidth="1"/>
    <col min="12" max="12" width="11.453125" bestFit="1" customWidth="1"/>
    <col min="13" max="13" width="8.453125" bestFit="1" customWidth="1"/>
    <col min="14" max="14" width="14.26953125" bestFit="1" customWidth="1"/>
    <col min="15" max="15" width="12" bestFit="1" customWidth="1"/>
    <col min="16" max="16" width="5.7265625" bestFit="1" customWidth="1"/>
    <col min="17" max="17" width="15.6328125" bestFit="1" customWidth="1"/>
    <col min="18" max="18" width="6.36328125" bestFit="1" customWidth="1"/>
    <col min="19" max="19" width="5.26953125" bestFit="1" customWidth="1"/>
    <col min="20" max="20" width="6.08984375" bestFit="1" customWidth="1"/>
    <col min="21" max="21" width="9.90625" bestFit="1" customWidth="1"/>
    <col min="22" max="22" width="31.7265625" bestFit="1" customWidth="1"/>
    <col min="23" max="23" width="14.81640625" bestFit="1" customWidth="1"/>
    <col min="24" max="24" width="11.1796875" bestFit="1" customWidth="1"/>
    <col min="25" max="25" width="10.54296875" bestFit="1" customWidth="1"/>
    <col min="26" max="27" width="24.90625" bestFit="1" customWidth="1"/>
    <col min="28" max="28" width="13.54296875" bestFit="1" customWidth="1"/>
    <col min="29" max="29" width="19.36328125" bestFit="1" customWidth="1"/>
    <col min="30" max="30" width="12.36328125" bestFit="1" customWidth="1"/>
    <col min="31" max="31" width="22.453125" bestFit="1" customWidth="1"/>
    <col min="32" max="32" width="9.90625" bestFit="1" customWidth="1"/>
    <col min="33" max="33" width="20.36328125" bestFit="1" customWidth="1"/>
    <col min="34" max="34" width="19.7265625" bestFit="1" customWidth="1"/>
    <col min="35" max="35" width="20.7265625" bestFit="1" customWidth="1"/>
    <col min="36" max="36" width="17.54296875" bestFit="1" customWidth="1"/>
    <col min="37" max="37" width="14.1796875" bestFit="1" customWidth="1"/>
  </cols>
  <sheetData>
    <row r="1" spans="1:37" ht="23.5" x14ac:dyDescent="0.55000000000000004">
      <c r="A1" s="1" t="s">
        <v>0</v>
      </c>
    </row>
    <row r="4" spans="1:37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30</v>
      </c>
      <c r="AE4" s="2" t="s">
        <v>31</v>
      </c>
      <c r="AF4" s="2" t="s">
        <v>21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</row>
    <row r="5" spans="1:37" x14ac:dyDescent="0.35">
      <c r="A5" s="4">
        <v>1</v>
      </c>
      <c r="B5" s="4" t="str">
        <f>T("10270000523")</f>
        <v>10270000523</v>
      </c>
      <c r="C5" s="4" t="str">
        <f>T("20052713063007663")</f>
        <v>20052713063007663</v>
      </c>
      <c r="D5" s="4" t="s">
        <v>37</v>
      </c>
      <c r="E5" s="4" t="s">
        <v>38</v>
      </c>
      <c r="F5" s="4" t="s">
        <v>39</v>
      </c>
      <c r="G5" s="4" t="s">
        <v>40</v>
      </c>
      <c r="H5" s="4" t="s">
        <v>41</v>
      </c>
      <c r="I5" s="4" t="s">
        <v>42</v>
      </c>
      <c r="J5" s="3"/>
      <c r="K5" s="5">
        <v>38634</v>
      </c>
      <c r="L5" s="4">
        <v>17</v>
      </c>
      <c r="M5" s="4" t="s">
        <v>43</v>
      </c>
      <c r="N5" s="4" t="s">
        <v>44</v>
      </c>
      <c r="O5" s="4" t="s">
        <v>45</v>
      </c>
      <c r="P5" s="4">
        <v>4</v>
      </c>
      <c r="Q5" s="4" t="s">
        <v>46</v>
      </c>
      <c r="R5" s="4" t="s">
        <v>47</v>
      </c>
      <c r="S5" s="3"/>
      <c r="T5" s="4" t="s">
        <v>48</v>
      </c>
      <c r="U5" s="4">
        <v>1314129831</v>
      </c>
      <c r="V5" s="4" t="s">
        <v>49</v>
      </c>
      <c r="W5" s="4" t="s">
        <v>50</v>
      </c>
      <c r="X5" s="4" t="s">
        <v>51</v>
      </c>
      <c r="Y5" s="4">
        <v>1</v>
      </c>
      <c r="Z5" s="4" t="s">
        <v>52</v>
      </c>
      <c r="AA5" s="4" t="s">
        <v>52</v>
      </c>
      <c r="AB5" s="4" t="s">
        <v>53</v>
      </c>
      <c r="AC5" s="4">
        <v>1918799949</v>
      </c>
      <c r="AD5" s="4">
        <v>200275556</v>
      </c>
      <c r="AE5" s="5">
        <v>43837</v>
      </c>
      <c r="AF5" s="4">
        <v>1314129831</v>
      </c>
      <c r="AG5" s="4" t="s">
        <v>54</v>
      </c>
      <c r="AH5" s="4" t="s">
        <v>55</v>
      </c>
      <c r="AI5" s="4" t="s">
        <v>53</v>
      </c>
      <c r="AJ5" s="4" t="s">
        <v>56</v>
      </c>
      <c r="AK5" s="4" t="s">
        <v>57</v>
      </c>
    </row>
    <row r="6" spans="1:37" x14ac:dyDescent="0.35">
      <c r="A6" s="4">
        <v>2</v>
      </c>
      <c r="B6" s="4" t="str">
        <f>T("10270000527")</f>
        <v>10270000527</v>
      </c>
      <c r="C6" s="4" t="str">
        <f>T("20072713087002016")</f>
        <v>20072713087002016</v>
      </c>
      <c r="D6" s="4" t="s">
        <v>58</v>
      </c>
      <c r="E6" s="4" t="s">
        <v>59</v>
      </c>
      <c r="F6" s="4" t="s">
        <v>60</v>
      </c>
      <c r="G6" s="4" t="s">
        <v>61</v>
      </c>
      <c r="H6" s="4" t="s">
        <v>62</v>
      </c>
      <c r="I6" s="4" t="s">
        <v>63</v>
      </c>
      <c r="J6" s="3"/>
      <c r="K6" s="5">
        <v>39314</v>
      </c>
      <c r="L6" s="4">
        <v>15</v>
      </c>
      <c r="M6" s="4" t="s">
        <v>43</v>
      </c>
      <c r="N6" s="4" t="s">
        <v>44</v>
      </c>
      <c r="O6" s="4" t="s">
        <v>64</v>
      </c>
      <c r="P6" s="4">
        <v>5</v>
      </c>
      <c r="Q6" s="4" t="s">
        <v>65</v>
      </c>
      <c r="R6" s="4" t="s">
        <v>47</v>
      </c>
      <c r="S6" s="3"/>
      <c r="T6" s="4" t="s">
        <v>48</v>
      </c>
      <c r="U6" s="4">
        <v>1705949188</v>
      </c>
      <c r="V6" s="4" t="s">
        <v>49</v>
      </c>
      <c r="W6" s="4" t="s">
        <v>50</v>
      </c>
      <c r="X6" s="4" t="s">
        <v>66</v>
      </c>
      <c r="Y6" s="4">
        <v>10</v>
      </c>
      <c r="Z6" s="4" t="s">
        <v>52</v>
      </c>
      <c r="AA6" s="4" t="s">
        <v>52</v>
      </c>
      <c r="AB6" s="4" t="s">
        <v>53</v>
      </c>
      <c r="AC6" s="4">
        <v>1770849689</v>
      </c>
      <c r="AD6" s="4">
        <v>200275556</v>
      </c>
      <c r="AE6" s="5">
        <v>43472</v>
      </c>
      <c r="AF6" s="4">
        <v>1705949188</v>
      </c>
      <c r="AG6" s="4" t="s">
        <v>54</v>
      </c>
      <c r="AH6" s="4" t="s">
        <v>55</v>
      </c>
      <c r="AI6" s="4" t="s">
        <v>53</v>
      </c>
      <c r="AJ6" s="4" t="s">
        <v>56</v>
      </c>
      <c r="AK6" s="4" t="s">
        <v>57</v>
      </c>
    </row>
    <row r="7" spans="1:37" x14ac:dyDescent="0.35">
      <c r="A7" s="4">
        <v>3</v>
      </c>
      <c r="B7" s="4" t="str">
        <f>T("10270000528")</f>
        <v>10270000528</v>
      </c>
      <c r="C7" s="4" t="str">
        <f>T("20092713087100843")</f>
        <v>20092713087100843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72</v>
      </c>
      <c r="J7" s="3"/>
      <c r="K7" s="5">
        <v>40005</v>
      </c>
      <c r="L7" s="4">
        <v>13</v>
      </c>
      <c r="M7" s="4" t="s">
        <v>43</v>
      </c>
      <c r="N7" s="4" t="s">
        <v>44</v>
      </c>
      <c r="O7" s="4" t="s">
        <v>64</v>
      </c>
      <c r="P7" s="4">
        <v>2</v>
      </c>
      <c r="Q7" s="4" t="s">
        <v>73</v>
      </c>
      <c r="R7" s="4" t="s">
        <v>47</v>
      </c>
      <c r="S7" s="3"/>
      <c r="T7" s="4" t="s">
        <v>48</v>
      </c>
      <c r="U7" s="4">
        <v>1932963782</v>
      </c>
      <c r="V7" s="4" t="s">
        <v>49</v>
      </c>
      <c r="W7" s="4" t="s">
        <v>50</v>
      </c>
      <c r="X7" s="4" t="s">
        <v>74</v>
      </c>
      <c r="Y7" s="4">
        <v>11</v>
      </c>
      <c r="Z7" s="4" t="s">
        <v>52</v>
      </c>
      <c r="AA7" s="4" t="s">
        <v>52</v>
      </c>
      <c r="AB7" s="4" t="s">
        <v>53</v>
      </c>
      <c r="AC7" s="4">
        <v>1763278731</v>
      </c>
      <c r="AD7" s="4">
        <v>200275556</v>
      </c>
      <c r="AE7" s="5">
        <v>43837</v>
      </c>
      <c r="AF7" s="4">
        <v>1932963782</v>
      </c>
      <c r="AG7" s="4" t="s">
        <v>75</v>
      </c>
      <c r="AH7" s="4" t="s">
        <v>55</v>
      </c>
      <c r="AI7" s="4" t="s">
        <v>53</v>
      </c>
      <c r="AJ7" s="4" t="s">
        <v>56</v>
      </c>
      <c r="AK7" s="4" t="s">
        <v>57</v>
      </c>
    </row>
    <row r="8" spans="1:37" x14ac:dyDescent="0.35">
      <c r="A8" s="4">
        <v>4</v>
      </c>
      <c r="B8" s="4" t="str">
        <f>T("10270000529")</f>
        <v>10270000529</v>
      </c>
      <c r="C8" s="4" t="str">
        <f>T("19932713087002095")</f>
        <v>19932713087002095</v>
      </c>
      <c r="D8" s="4" t="s">
        <v>76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3"/>
      <c r="K8" s="5">
        <v>34328</v>
      </c>
      <c r="L8" s="4">
        <v>29</v>
      </c>
      <c r="M8" s="4" t="s">
        <v>43</v>
      </c>
      <c r="N8" s="4" t="s">
        <v>44</v>
      </c>
      <c r="O8" s="4" t="s">
        <v>64</v>
      </c>
      <c r="P8" s="4">
        <v>2</v>
      </c>
      <c r="Q8" s="4" t="s">
        <v>82</v>
      </c>
      <c r="R8" s="4" t="s">
        <v>47</v>
      </c>
      <c r="S8" s="3"/>
      <c r="T8" s="4" t="s">
        <v>48</v>
      </c>
      <c r="U8" s="4">
        <v>1799779460</v>
      </c>
      <c r="V8" s="4" t="s">
        <v>49</v>
      </c>
      <c r="W8" s="4" t="s">
        <v>50</v>
      </c>
      <c r="X8" s="4" t="s">
        <v>66</v>
      </c>
      <c r="Y8" s="4">
        <v>12</v>
      </c>
      <c r="Z8" s="4" t="s">
        <v>52</v>
      </c>
      <c r="AA8" s="4" t="s">
        <v>52</v>
      </c>
      <c r="AB8" s="4" t="s">
        <v>53</v>
      </c>
      <c r="AC8" s="4">
        <v>1799779460</v>
      </c>
      <c r="AD8" s="4">
        <v>200275556</v>
      </c>
      <c r="AE8" s="5">
        <v>43472</v>
      </c>
      <c r="AF8" s="4">
        <v>1799779460</v>
      </c>
      <c r="AG8" s="4" t="s">
        <v>75</v>
      </c>
      <c r="AH8" s="4" t="s">
        <v>55</v>
      </c>
      <c r="AI8" s="4" t="s">
        <v>53</v>
      </c>
      <c r="AJ8" s="4" t="s">
        <v>56</v>
      </c>
      <c r="AK8" s="4" t="s">
        <v>57</v>
      </c>
    </row>
    <row r="9" spans="1:37" x14ac:dyDescent="0.35">
      <c r="A9" s="4">
        <v>5</v>
      </c>
      <c r="B9" s="4" t="str">
        <f>T("10270000530")</f>
        <v>10270000530</v>
      </c>
      <c r="C9" s="4" t="str">
        <f>T("19882713087122104")</f>
        <v>19882713087122104</v>
      </c>
      <c r="D9" s="4" t="s">
        <v>83</v>
      </c>
      <c r="E9" s="4" t="s">
        <v>84</v>
      </c>
      <c r="F9" s="4" t="s">
        <v>85</v>
      </c>
      <c r="G9" s="4" t="s">
        <v>86</v>
      </c>
      <c r="H9" s="4" t="s">
        <v>87</v>
      </c>
      <c r="I9" s="4" t="s">
        <v>88</v>
      </c>
      <c r="J9" s="3"/>
      <c r="K9" s="5">
        <v>32329</v>
      </c>
      <c r="L9" s="4">
        <v>34</v>
      </c>
      <c r="M9" s="4" t="s">
        <v>43</v>
      </c>
      <c r="N9" s="4" t="s">
        <v>44</v>
      </c>
      <c r="O9" s="4" t="s">
        <v>64</v>
      </c>
      <c r="P9" s="4">
        <v>3</v>
      </c>
      <c r="Q9" s="4" t="s">
        <v>89</v>
      </c>
      <c r="R9" s="4" t="s">
        <v>90</v>
      </c>
      <c r="S9" s="3"/>
      <c r="T9" s="4" t="s">
        <v>48</v>
      </c>
      <c r="U9" s="4">
        <v>1763662038</v>
      </c>
      <c r="V9" s="4" t="s">
        <v>49</v>
      </c>
      <c r="W9" s="4" t="s">
        <v>50</v>
      </c>
      <c r="X9" s="4" t="s">
        <v>51</v>
      </c>
      <c r="Y9" s="4">
        <v>13</v>
      </c>
      <c r="Z9" s="4" t="s">
        <v>52</v>
      </c>
      <c r="AA9" s="4" t="s">
        <v>52</v>
      </c>
      <c r="AB9" s="4" t="s">
        <v>53</v>
      </c>
      <c r="AC9" s="4">
        <v>1768378286</v>
      </c>
      <c r="AD9" s="4">
        <v>200275556</v>
      </c>
      <c r="AE9" s="5">
        <v>43837</v>
      </c>
      <c r="AF9" s="4">
        <v>1763662038</v>
      </c>
      <c r="AG9" s="4" t="s">
        <v>75</v>
      </c>
      <c r="AH9" s="4" t="s">
        <v>55</v>
      </c>
      <c r="AI9" s="4" t="s">
        <v>53</v>
      </c>
      <c r="AJ9" s="4" t="s">
        <v>56</v>
      </c>
      <c r="AK9" s="4" t="s">
        <v>57</v>
      </c>
    </row>
    <row r="10" spans="1:37" x14ac:dyDescent="0.35">
      <c r="A10" s="4">
        <v>6</v>
      </c>
      <c r="B10" s="4" t="str">
        <f>T("10270000531")</f>
        <v>10270000531</v>
      </c>
      <c r="C10" s="4" t="str">
        <f>T("20082713087101805")</f>
        <v>20082713087101805</v>
      </c>
      <c r="D10" s="4" t="s">
        <v>91</v>
      </c>
      <c r="E10" s="4" t="s">
        <v>92</v>
      </c>
      <c r="F10" s="4" t="s">
        <v>93</v>
      </c>
      <c r="G10" s="4" t="s">
        <v>94</v>
      </c>
      <c r="H10" s="4" t="s">
        <v>95</v>
      </c>
      <c r="I10" s="4" t="s">
        <v>96</v>
      </c>
      <c r="J10" s="3"/>
      <c r="K10" s="5">
        <v>39482</v>
      </c>
      <c r="L10" s="4">
        <v>15</v>
      </c>
      <c r="M10" s="4" t="s">
        <v>43</v>
      </c>
      <c r="N10" s="4" t="s">
        <v>44</v>
      </c>
      <c r="O10" s="4" t="s">
        <v>64</v>
      </c>
      <c r="P10" s="4">
        <v>2</v>
      </c>
      <c r="Q10" s="4" t="s">
        <v>65</v>
      </c>
      <c r="R10" s="4" t="s">
        <v>90</v>
      </c>
      <c r="S10" s="3"/>
      <c r="T10" s="4" t="s">
        <v>97</v>
      </c>
      <c r="U10" s="4">
        <v>1701586340</v>
      </c>
      <c r="V10" s="4" t="s">
        <v>49</v>
      </c>
      <c r="W10" s="4" t="s">
        <v>50</v>
      </c>
      <c r="X10" s="4" t="s">
        <v>98</v>
      </c>
      <c r="Y10" s="4">
        <v>14</v>
      </c>
      <c r="Z10" s="4" t="s">
        <v>52</v>
      </c>
      <c r="AA10" s="4" t="s">
        <v>52</v>
      </c>
      <c r="AB10" s="4" t="s">
        <v>53</v>
      </c>
      <c r="AC10" s="4">
        <v>1701586340</v>
      </c>
      <c r="AD10" s="4">
        <v>200275556</v>
      </c>
      <c r="AE10" s="5">
        <v>43837</v>
      </c>
      <c r="AF10" s="4">
        <v>1701586340</v>
      </c>
      <c r="AG10" s="4" t="s">
        <v>75</v>
      </c>
      <c r="AH10" s="4" t="s">
        <v>55</v>
      </c>
      <c r="AI10" s="4" t="s">
        <v>53</v>
      </c>
      <c r="AJ10" s="4" t="s">
        <v>56</v>
      </c>
      <c r="AK10" s="4" t="s">
        <v>57</v>
      </c>
    </row>
    <row r="11" spans="1:37" x14ac:dyDescent="0.35">
      <c r="A11" s="4">
        <v>7</v>
      </c>
      <c r="B11" s="4" t="str">
        <f>T("10270000532")</f>
        <v>10270000532</v>
      </c>
      <c r="C11" s="4" t="str">
        <f>T("20102713055100396")</f>
        <v>20102713055100396</v>
      </c>
      <c r="D11" s="4" t="s">
        <v>99</v>
      </c>
      <c r="E11" s="4" t="s">
        <v>100</v>
      </c>
      <c r="F11" s="4" t="s">
        <v>101</v>
      </c>
      <c r="G11" s="4" t="s">
        <v>102</v>
      </c>
      <c r="H11" s="4" t="s">
        <v>103</v>
      </c>
      <c r="I11" s="4" t="s">
        <v>104</v>
      </c>
      <c r="J11" s="3"/>
      <c r="K11" s="5">
        <v>40449</v>
      </c>
      <c r="L11" s="4">
        <v>12</v>
      </c>
      <c r="M11" s="4" t="s">
        <v>43</v>
      </c>
      <c r="N11" s="4" t="s">
        <v>44</v>
      </c>
      <c r="O11" s="4" t="s">
        <v>105</v>
      </c>
      <c r="P11" s="4">
        <v>9</v>
      </c>
      <c r="Q11" s="4" t="s">
        <v>106</v>
      </c>
      <c r="R11" s="4" t="s">
        <v>47</v>
      </c>
      <c r="S11" s="3"/>
      <c r="T11" s="4" t="s">
        <v>97</v>
      </c>
      <c r="U11" s="4">
        <v>1719668192</v>
      </c>
      <c r="V11" s="4" t="s">
        <v>49</v>
      </c>
      <c r="W11" s="4" t="s">
        <v>50</v>
      </c>
      <c r="X11" s="4" t="s">
        <v>51</v>
      </c>
      <c r="Y11" s="4">
        <v>15</v>
      </c>
      <c r="Z11" s="4" t="s">
        <v>52</v>
      </c>
      <c r="AA11" s="4" t="s">
        <v>52</v>
      </c>
      <c r="AB11" s="4" t="s">
        <v>53</v>
      </c>
      <c r="AC11" s="4">
        <v>1719668192</v>
      </c>
      <c r="AD11" s="4">
        <v>200275556</v>
      </c>
      <c r="AE11" s="5">
        <v>43107</v>
      </c>
      <c r="AF11" s="4">
        <v>1719668192</v>
      </c>
      <c r="AG11" s="4" t="s">
        <v>75</v>
      </c>
      <c r="AH11" s="4" t="s">
        <v>55</v>
      </c>
      <c r="AI11" s="4" t="s">
        <v>53</v>
      </c>
      <c r="AJ11" s="4" t="s">
        <v>56</v>
      </c>
      <c r="AK11" s="4" t="s">
        <v>57</v>
      </c>
    </row>
    <row r="12" spans="1:37" x14ac:dyDescent="0.35">
      <c r="A12" s="4">
        <v>8</v>
      </c>
      <c r="B12" s="4" t="str">
        <f>T("10270000533")</f>
        <v>10270000533</v>
      </c>
      <c r="C12" s="4" t="str">
        <f>T("19982713055011028")</f>
        <v>19982713055011028</v>
      </c>
      <c r="D12" s="4" t="s">
        <v>107</v>
      </c>
      <c r="E12" s="4" t="s">
        <v>108</v>
      </c>
      <c r="F12" s="4" t="s">
        <v>109</v>
      </c>
      <c r="G12" s="4" t="s">
        <v>110</v>
      </c>
      <c r="H12" s="4" t="s">
        <v>111</v>
      </c>
      <c r="I12" s="4" t="s">
        <v>112</v>
      </c>
      <c r="J12" s="3"/>
      <c r="K12" s="5">
        <v>36102</v>
      </c>
      <c r="L12" s="4">
        <v>24</v>
      </c>
      <c r="M12" s="4" t="s">
        <v>43</v>
      </c>
      <c r="N12" s="4" t="s">
        <v>44</v>
      </c>
      <c r="O12" s="4" t="s">
        <v>105</v>
      </c>
      <c r="P12" s="4">
        <v>4</v>
      </c>
      <c r="Q12" s="4" t="s">
        <v>113</v>
      </c>
      <c r="R12" s="4" t="s">
        <v>47</v>
      </c>
      <c r="S12" s="3"/>
      <c r="T12" s="4" t="s">
        <v>97</v>
      </c>
      <c r="U12" s="4">
        <v>1990046900</v>
      </c>
      <c r="V12" s="4" t="s">
        <v>49</v>
      </c>
      <c r="W12" s="4" t="s">
        <v>50</v>
      </c>
      <c r="X12" s="4" t="s">
        <v>114</v>
      </c>
      <c r="Y12" s="4">
        <v>16</v>
      </c>
      <c r="Z12" s="4" t="s">
        <v>52</v>
      </c>
      <c r="AA12" s="4" t="s">
        <v>52</v>
      </c>
      <c r="AB12" s="4" t="s">
        <v>53</v>
      </c>
      <c r="AC12" s="4">
        <v>1990046900</v>
      </c>
      <c r="AD12" s="4">
        <v>200275556</v>
      </c>
      <c r="AE12" s="5">
        <v>43837</v>
      </c>
      <c r="AF12" s="4">
        <v>1990046900</v>
      </c>
      <c r="AG12" s="4" t="s">
        <v>75</v>
      </c>
      <c r="AH12" s="4" t="s">
        <v>55</v>
      </c>
      <c r="AI12" s="4" t="s">
        <v>53</v>
      </c>
      <c r="AJ12" s="4" t="s">
        <v>56</v>
      </c>
      <c r="AK12" s="4" t="s">
        <v>57</v>
      </c>
    </row>
    <row r="13" spans="1:37" x14ac:dyDescent="0.35">
      <c r="A13" s="4">
        <v>9</v>
      </c>
      <c r="B13" s="4" t="str">
        <f>T("10270000534")</f>
        <v>10270000534</v>
      </c>
      <c r="C13" s="4" t="str">
        <f>T("20052713055010220")</f>
        <v>20052713055010220</v>
      </c>
      <c r="D13" s="4" t="s">
        <v>115</v>
      </c>
      <c r="E13" s="4" t="s">
        <v>116</v>
      </c>
      <c r="F13" s="4" t="s">
        <v>117</v>
      </c>
      <c r="G13" s="4" t="s">
        <v>118</v>
      </c>
      <c r="H13" s="4" t="s">
        <v>119</v>
      </c>
      <c r="I13" s="4" t="s">
        <v>120</v>
      </c>
      <c r="J13" s="3"/>
      <c r="K13" s="5">
        <v>38713</v>
      </c>
      <c r="L13" s="4">
        <v>17</v>
      </c>
      <c r="M13" s="4" t="s">
        <v>43</v>
      </c>
      <c r="N13" s="4" t="s">
        <v>44</v>
      </c>
      <c r="O13" s="4" t="s">
        <v>105</v>
      </c>
      <c r="P13" s="4">
        <v>9</v>
      </c>
      <c r="Q13" s="4" t="s">
        <v>121</v>
      </c>
      <c r="R13" s="4" t="s">
        <v>47</v>
      </c>
      <c r="S13" s="3"/>
      <c r="T13" s="4" t="s">
        <v>97</v>
      </c>
      <c r="U13" s="4">
        <v>1315269840</v>
      </c>
      <c r="V13" s="4" t="s">
        <v>49</v>
      </c>
      <c r="W13" s="4" t="s">
        <v>50</v>
      </c>
      <c r="X13" s="4" t="s">
        <v>114</v>
      </c>
      <c r="Y13" s="4">
        <v>17</v>
      </c>
      <c r="Z13" s="4" t="s">
        <v>52</v>
      </c>
      <c r="AA13" s="4" t="s">
        <v>52</v>
      </c>
      <c r="AB13" s="4" t="s">
        <v>53</v>
      </c>
      <c r="AC13" s="4">
        <v>1315269840</v>
      </c>
      <c r="AD13" s="4">
        <v>200275556</v>
      </c>
      <c r="AE13" s="5">
        <v>43472</v>
      </c>
      <c r="AF13" s="4">
        <v>1315269840</v>
      </c>
      <c r="AG13" s="4" t="s">
        <v>75</v>
      </c>
      <c r="AH13" s="4" t="s">
        <v>55</v>
      </c>
      <c r="AI13" s="4" t="s">
        <v>53</v>
      </c>
      <c r="AJ13" s="4" t="s">
        <v>56</v>
      </c>
      <c r="AK13" s="4" t="s">
        <v>57</v>
      </c>
    </row>
    <row r="14" spans="1:37" x14ac:dyDescent="0.35">
      <c r="A14" s="4">
        <v>10</v>
      </c>
      <c r="B14" s="4" t="str">
        <f>T("10270000535")</f>
        <v>10270000535</v>
      </c>
      <c r="C14" s="4" t="str">
        <f>T("20112713013107399")</f>
        <v>20112713013107399</v>
      </c>
      <c r="D14" s="4" t="s">
        <v>122</v>
      </c>
      <c r="E14" s="4" t="s">
        <v>123</v>
      </c>
      <c r="F14" s="4" t="s">
        <v>124</v>
      </c>
      <c r="G14" s="4" t="s">
        <v>125</v>
      </c>
      <c r="H14" s="4" t="s">
        <v>126</v>
      </c>
      <c r="I14" s="4" t="s">
        <v>127</v>
      </c>
      <c r="J14" s="3"/>
      <c r="K14" s="5">
        <v>40697</v>
      </c>
      <c r="L14" s="4">
        <v>11</v>
      </c>
      <c r="M14" s="4" t="s">
        <v>43</v>
      </c>
      <c r="N14" s="4" t="s">
        <v>44</v>
      </c>
      <c r="O14" s="4" t="s">
        <v>105</v>
      </c>
      <c r="P14" s="4">
        <v>1</v>
      </c>
      <c r="Q14" s="4" t="s">
        <v>128</v>
      </c>
      <c r="R14" s="4" t="s">
        <v>47</v>
      </c>
      <c r="S14" s="3"/>
      <c r="T14" s="4" t="s">
        <v>48</v>
      </c>
      <c r="U14" s="4">
        <v>1739267057</v>
      </c>
      <c r="V14" s="4" t="s">
        <v>49</v>
      </c>
      <c r="W14" s="4" t="s">
        <v>50</v>
      </c>
      <c r="X14" s="4" t="s">
        <v>114</v>
      </c>
      <c r="Y14" s="4">
        <v>18</v>
      </c>
      <c r="Z14" s="4" t="s">
        <v>52</v>
      </c>
      <c r="AA14" s="4" t="s">
        <v>52</v>
      </c>
      <c r="AB14" s="4" t="s">
        <v>53</v>
      </c>
      <c r="AC14" s="4">
        <v>1739267057</v>
      </c>
      <c r="AD14" s="4">
        <v>200275556</v>
      </c>
      <c r="AE14" s="5">
        <v>43837</v>
      </c>
      <c r="AF14" s="4">
        <v>1739267057</v>
      </c>
      <c r="AG14" s="4" t="s">
        <v>75</v>
      </c>
      <c r="AH14" s="4" t="s">
        <v>55</v>
      </c>
      <c r="AI14" s="4" t="s">
        <v>53</v>
      </c>
      <c r="AJ14" s="4" t="s">
        <v>56</v>
      </c>
      <c r="AK14" s="4" t="s">
        <v>57</v>
      </c>
    </row>
    <row r="15" spans="1:37" x14ac:dyDescent="0.35">
      <c r="A15" s="4">
        <v>11</v>
      </c>
      <c r="B15" s="4" t="str">
        <f>T("10270000536")</f>
        <v>10270000536</v>
      </c>
      <c r="C15" s="4" t="str">
        <f>T("20132713013107192")</f>
        <v>20132713013107192</v>
      </c>
      <c r="D15" s="4" t="s">
        <v>129</v>
      </c>
      <c r="E15" s="4" t="s">
        <v>130</v>
      </c>
      <c r="F15" s="4" t="s">
        <v>131</v>
      </c>
      <c r="G15" s="4" t="s">
        <v>132</v>
      </c>
      <c r="H15" s="4" t="s">
        <v>133</v>
      </c>
      <c r="I15" s="4" t="s">
        <v>134</v>
      </c>
      <c r="J15" s="3"/>
      <c r="K15" s="5">
        <v>41544</v>
      </c>
      <c r="L15" s="4">
        <v>9</v>
      </c>
      <c r="M15" s="4" t="s">
        <v>43</v>
      </c>
      <c r="N15" s="4" t="s">
        <v>44</v>
      </c>
      <c r="O15" s="4" t="s">
        <v>135</v>
      </c>
      <c r="P15" s="4">
        <v>5</v>
      </c>
      <c r="Q15" s="4" t="s">
        <v>136</v>
      </c>
      <c r="R15" s="4" t="s">
        <v>47</v>
      </c>
      <c r="S15" s="3"/>
      <c r="T15" s="4" t="s">
        <v>48</v>
      </c>
      <c r="U15" s="4">
        <v>1774792778</v>
      </c>
      <c r="V15" s="4" t="s">
        <v>49</v>
      </c>
      <c r="W15" s="4" t="s">
        <v>50</v>
      </c>
      <c r="X15" s="4" t="s">
        <v>114</v>
      </c>
      <c r="Y15" s="4">
        <v>19</v>
      </c>
      <c r="Z15" s="4" t="s">
        <v>52</v>
      </c>
      <c r="AA15" s="4" t="s">
        <v>52</v>
      </c>
      <c r="AB15" s="4" t="s">
        <v>53</v>
      </c>
      <c r="AC15" s="4">
        <v>1774792778</v>
      </c>
      <c r="AD15" s="4">
        <v>200275556</v>
      </c>
      <c r="AE15" s="5">
        <v>43472</v>
      </c>
      <c r="AF15" s="4">
        <v>1774792778</v>
      </c>
      <c r="AG15" s="4" t="s">
        <v>75</v>
      </c>
      <c r="AH15" s="4" t="s">
        <v>55</v>
      </c>
      <c r="AI15" s="4" t="s">
        <v>53</v>
      </c>
      <c r="AJ15" s="4" t="s">
        <v>56</v>
      </c>
      <c r="AK15" s="4" t="s">
        <v>57</v>
      </c>
    </row>
    <row r="16" spans="1:37" x14ac:dyDescent="0.35">
      <c r="A16" s="4">
        <v>12</v>
      </c>
      <c r="B16" s="4" t="str">
        <f>T("10270000537")</f>
        <v>10270000537</v>
      </c>
      <c r="C16" s="4" t="str">
        <f>T("20102713023101136")</f>
        <v>20102713023101136</v>
      </c>
      <c r="D16" s="4" t="s">
        <v>137</v>
      </c>
      <c r="E16" s="4" t="s">
        <v>138</v>
      </c>
      <c r="F16" s="4" t="s">
        <v>139</v>
      </c>
      <c r="G16" s="4" t="s">
        <v>140</v>
      </c>
      <c r="H16" s="4" t="s">
        <v>141</v>
      </c>
      <c r="I16" s="4" t="s">
        <v>142</v>
      </c>
      <c r="J16" s="3"/>
      <c r="K16" s="5">
        <v>40342</v>
      </c>
      <c r="L16" s="4">
        <v>12</v>
      </c>
      <c r="M16" s="4" t="s">
        <v>43</v>
      </c>
      <c r="N16" s="4" t="s">
        <v>44</v>
      </c>
      <c r="O16" s="4" t="s">
        <v>143</v>
      </c>
      <c r="P16" s="4">
        <v>7</v>
      </c>
      <c r="Q16" s="4" t="s">
        <v>144</v>
      </c>
      <c r="R16" s="4" t="s">
        <v>47</v>
      </c>
      <c r="S16" s="3"/>
      <c r="T16" s="4" t="s">
        <v>97</v>
      </c>
      <c r="U16" s="4">
        <v>1738342795</v>
      </c>
      <c r="V16" s="4" t="s">
        <v>49</v>
      </c>
      <c r="W16" s="4" t="s">
        <v>50</v>
      </c>
      <c r="X16" s="4" t="s">
        <v>51</v>
      </c>
      <c r="Y16" s="4">
        <v>20</v>
      </c>
      <c r="Z16" s="4" t="s">
        <v>52</v>
      </c>
      <c r="AA16" s="4" t="s">
        <v>52</v>
      </c>
      <c r="AB16" s="4" t="s">
        <v>53</v>
      </c>
      <c r="AC16" s="4">
        <v>1738342795</v>
      </c>
      <c r="AD16" s="4">
        <v>200275556</v>
      </c>
      <c r="AE16" s="5">
        <v>43107</v>
      </c>
      <c r="AF16" s="4">
        <v>1738342795</v>
      </c>
      <c r="AG16" s="4" t="s">
        <v>75</v>
      </c>
      <c r="AH16" s="4" t="s">
        <v>55</v>
      </c>
      <c r="AI16" s="4" t="s">
        <v>53</v>
      </c>
      <c r="AJ16" s="4" t="s">
        <v>56</v>
      </c>
      <c r="AK16" s="4" t="s">
        <v>57</v>
      </c>
    </row>
    <row r="17" spans="1:37" x14ac:dyDescent="0.35">
      <c r="A17" s="4">
        <v>13</v>
      </c>
      <c r="B17" s="4" t="str">
        <f>T("10270000538")</f>
        <v>10270000538</v>
      </c>
      <c r="C17" s="4" t="str">
        <f>T("19872713031001736")</f>
        <v>19872713031001736</v>
      </c>
      <c r="D17" s="4" t="s">
        <v>145</v>
      </c>
      <c r="E17" s="4" t="s">
        <v>146</v>
      </c>
      <c r="F17" s="4" t="s">
        <v>147</v>
      </c>
      <c r="G17" s="4" t="s">
        <v>148</v>
      </c>
      <c r="H17" s="4" t="s">
        <v>149</v>
      </c>
      <c r="I17" s="4" t="s">
        <v>150</v>
      </c>
      <c r="J17" s="3"/>
      <c r="K17" s="5">
        <v>31950</v>
      </c>
      <c r="L17" s="4">
        <v>35</v>
      </c>
      <c r="M17" s="4" t="s">
        <v>43</v>
      </c>
      <c r="N17" s="4" t="s">
        <v>44</v>
      </c>
      <c r="O17" s="4" t="s">
        <v>151</v>
      </c>
      <c r="P17" s="4">
        <v>4</v>
      </c>
      <c r="Q17" s="4" t="s">
        <v>152</v>
      </c>
      <c r="R17" s="4" t="s">
        <v>47</v>
      </c>
      <c r="S17" s="3"/>
      <c r="T17" s="4" t="s">
        <v>48</v>
      </c>
      <c r="U17" s="4">
        <v>1740357725</v>
      </c>
      <c r="V17" s="4" t="s">
        <v>49</v>
      </c>
      <c r="W17" s="4" t="s">
        <v>50</v>
      </c>
      <c r="X17" s="4" t="s">
        <v>98</v>
      </c>
      <c r="Y17" s="4">
        <v>21</v>
      </c>
      <c r="Z17" s="4" t="s">
        <v>52</v>
      </c>
      <c r="AA17" s="4" t="s">
        <v>52</v>
      </c>
      <c r="AB17" s="4" t="s">
        <v>53</v>
      </c>
      <c r="AC17" s="4">
        <v>1740357725</v>
      </c>
      <c r="AD17" s="4">
        <v>200275556</v>
      </c>
      <c r="AE17" s="5">
        <v>43837</v>
      </c>
      <c r="AF17" s="4">
        <v>1740357725</v>
      </c>
      <c r="AG17" s="4" t="s">
        <v>75</v>
      </c>
      <c r="AH17" s="4" t="s">
        <v>55</v>
      </c>
      <c r="AI17" s="4" t="s">
        <v>53</v>
      </c>
      <c r="AJ17" s="4" t="s">
        <v>56</v>
      </c>
      <c r="AK17" s="4" t="s">
        <v>57</v>
      </c>
    </row>
    <row r="18" spans="1:37" x14ac:dyDescent="0.35">
      <c r="A18" s="4">
        <v>14</v>
      </c>
      <c r="B18" s="4" t="str">
        <f>T("10270000539")</f>
        <v>10270000539</v>
      </c>
      <c r="C18" s="4" t="str">
        <f>T("20082713003103719")</f>
        <v>20082713003103719</v>
      </c>
      <c r="D18" s="4" t="s">
        <v>153</v>
      </c>
      <c r="E18" s="4" t="s">
        <v>154</v>
      </c>
      <c r="F18" s="4" t="s">
        <v>155</v>
      </c>
      <c r="G18" s="4" t="s">
        <v>156</v>
      </c>
      <c r="H18" s="4" t="s">
        <v>157</v>
      </c>
      <c r="I18" s="4" t="s">
        <v>158</v>
      </c>
      <c r="J18" s="3"/>
      <c r="K18" s="5">
        <v>39495</v>
      </c>
      <c r="L18" s="4">
        <v>14</v>
      </c>
      <c r="M18" s="4" t="s">
        <v>43</v>
      </c>
      <c r="N18" s="4" t="s">
        <v>44</v>
      </c>
      <c r="O18" s="4" t="s">
        <v>151</v>
      </c>
      <c r="P18" s="4">
        <v>2</v>
      </c>
      <c r="Q18" s="4" t="s">
        <v>159</v>
      </c>
      <c r="R18" s="4" t="s">
        <v>47</v>
      </c>
      <c r="S18" s="3"/>
      <c r="T18" s="4" t="s">
        <v>97</v>
      </c>
      <c r="U18" s="4">
        <v>1736599740</v>
      </c>
      <c r="V18" s="4" t="s">
        <v>49</v>
      </c>
      <c r="W18" s="4" t="s">
        <v>50</v>
      </c>
      <c r="X18" s="4" t="s">
        <v>51</v>
      </c>
      <c r="Y18" s="4">
        <v>22</v>
      </c>
      <c r="Z18" s="4" t="s">
        <v>52</v>
      </c>
      <c r="AA18" s="4" t="s">
        <v>52</v>
      </c>
      <c r="AB18" s="4" t="s">
        <v>53</v>
      </c>
      <c r="AC18" s="4">
        <v>1736599740</v>
      </c>
      <c r="AD18" s="4">
        <v>200275556</v>
      </c>
      <c r="AE18" s="5">
        <v>43107</v>
      </c>
      <c r="AF18" s="4">
        <v>1736599740</v>
      </c>
      <c r="AG18" s="4" t="s">
        <v>75</v>
      </c>
      <c r="AH18" s="4" t="s">
        <v>55</v>
      </c>
      <c r="AI18" s="4" t="s">
        <v>53</v>
      </c>
      <c r="AJ18" s="4" t="s">
        <v>56</v>
      </c>
      <c r="AK18" s="4" t="s">
        <v>57</v>
      </c>
    </row>
    <row r="19" spans="1:37" x14ac:dyDescent="0.35">
      <c r="A19" s="4">
        <v>15</v>
      </c>
      <c r="B19" s="4" t="str">
        <f>T("10270000540")</f>
        <v>10270000540</v>
      </c>
      <c r="C19" s="4" t="str">
        <f>T("20092713031100352")</f>
        <v>20092713031100352</v>
      </c>
      <c r="D19" s="4" t="s">
        <v>160</v>
      </c>
      <c r="E19" s="4" t="s">
        <v>161</v>
      </c>
      <c r="F19" s="4" t="s">
        <v>162</v>
      </c>
      <c r="G19" s="4" t="s">
        <v>163</v>
      </c>
      <c r="H19" s="4" t="s">
        <v>164</v>
      </c>
      <c r="I19" s="4" t="s">
        <v>165</v>
      </c>
      <c r="J19" s="3"/>
      <c r="K19" s="5">
        <v>40126</v>
      </c>
      <c r="L19" s="4">
        <v>13</v>
      </c>
      <c r="M19" s="4" t="s">
        <v>43</v>
      </c>
      <c r="N19" s="4" t="s">
        <v>44</v>
      </c>
      <c r="O19" s="4" t="s">
        <v>135</v>
      </c>
      <c r="P19" s="4">
        <v>3</v>
      </c>
      <c r="Q19" s="4" t="s">
        <v>166</v>
      </c>
      <c r="R19" s="4" t="s">
        <v>47</v>
      </c>
      <c r="S19" s="3"/>
      <c r="T19" s="4" t="s">
        <v>48</v>
      </c>
      <c r="U19" s="4">
        <v>1717977341</v>
      </c>
      <c r="V19" s="4" t="s">
        <v>49</v>
      </c>
      <c r="W19" s="4" t="s">
        <v>50</v>
      </c>
      <c r="X19" s="4" t="s">
        <v>74</v>
      </c>
      <c r="Y19" s="4">
        <v>23</v>
      </c>
      <c r="Z19" s="4" t="s">
        <v>52</v>
      </c>
      <c r="AA19" s="4" t="s">
        <v>52</v>
      </c>
      <c r="AB19" s="4" t="s">
        <v>53</v>
      </c>
      <c r="AC19" s="4">
        <v>1717977341</v>
      </c>
      <c r="AD19" s="4">
        <v>200275556</v>
      </c>
      <c r="AE19" s="5">
        <v>43837</v>
      </c>
      <c r="AF19" s="4">
        <v>1717977341</v>
      </c>
      <c r="AG19" s="4" t="s">
        <v>75</v>
      </c>
      <c r="AH19" s="4" t="s">
        <v>55</v>
      </c>
      <c r="AI19" s="4" t="s">
        <v>53</v>
      </c>
      <c r="AJ19" s="4" t="s">
        <v>56</v>
      </c>
      <c r="AK19" s="4" t="s">
        <v>57</v>
      </c>
    </row>
    <row r="20" spans="1:37" x14ac:dyDescent="0.35">
      <c r="A20" s="4">
        <v>16</v>
      </c>
      <c r="B20" s="4" t="str">
        <f>T("10270000541")</f>
        <v>10270000541</v>
      </c>
      <c r="C20" s="4" t="str">
        <f>T("20122713031101043")</f>
        <v>20122713031101043</v>
      </c>
      <c r="D20" s="4" t="s">
        <v>167</v>
      </c>
      <c r="E20" s="4" t="s">
        <v>168</v>
      </c>
      <c r="F20" s="4" t="s">
        <v>169</v>
      </c>
      <c r="G20" s="4" t="s">
        <v>170</v>
      </c>
      <c r="H20" s="4" t="s">
        <v>171</v>
      </c>
      <c r="I20" s="4" t="s">
        <v>172</v>
      </c>
      <c r="J20" s="3"/>
      <c r="K20" s="5">
        <v>41209</v>
      </c>
      <c r="L20" s="4">
        <v>10</v>
      </c>
      <c r="M20" s="4" t="s">
        <v>43</v>
      </c>
      <c r="N20" s="4" t="s">
        <v>44</v>
      </c>
      <c r="O20" s="4" t="s">
        <v>151</v>
      </c>
      <c r="P20" s="4">
        <v>4</v>
      </c>
      <c r="Q20" s="4" t="s">
        <v>173</v>
      </c>
      <c r="R20" s="4" t="s">
        <v>90</v>
      </c>
      <c r="S20" s="3"/>
      <c r="T20" s="4" t="s">
        <v>97</v>
      </c>
      <c r="U20" s="4">
        <v>1321789359</v>
      </c>
      <c r="V20" s="4" t="s">
        <v>49</v>
      </c>
      <c r="W20" s="4" t="s">
        <v>50</v>
      </c>
      <c r="X20" s="4" t="s">
        <v>114</v>
      </c>
      <c r="Y20" s="4">
        <v>24</v>
      </c>
      <c r="Z20" s="4" t="s">
        <v>52</v>
      </c>
      <c r="AA20" s="4" t="s">
        <v>52</v>
      </c>
      <c r="AB20" s="4" t="s">
        <v>53</v>
      </c>
      <c r="AC20" s="4">
        <v>1321789359</v>
      </c>
      <c r="AD20" s="4">
        <v>200275556</v>
      </c>
      <c r="AE20" s="5">
        <v>43837</v>
      </c>
      <c r="AF20" s="4">
        <v>1321789359</v>
      </c>
      <c r="AG20" s="4" t="s">
        <v>75</v>
      </c>
      <c r="AH20" s="4" t="s">
        <v>55</v>
      </c>
      <c r="AI20" s="4" t="s">
        <v>53</v>
      </c>
      <c r="AJ20" s="4" t="s">
        <v>56</v>
      </c>
      <c r="AK20" s="4" t="s">
        <v>57</v>
      </c>
    </row>
    <row r="21" spans="1:37" x14ac:dyDescent="0.35">
      <c r="A21" s="4">
        <v>17</v>
      </c>
      <c r="B21" s="4" t="str">
        <f>T("10270000542")</f>
        <v>10270000542</v>
      </c>
      <c r="C21" s="4" t="str">
        <f>T("20122713079100885")</f>
        <v>20122713079100885</v>
      </c>
      <c r="D21" s="4" t="s">
        <v>174</v>
      </c>
      <c r="E21" s="4" t="s">
        <v>175</v>
      </c>
      <c r="F21" s="4" t="s">
        <v>176</v>
      </c>
      <c r="G21" s="4" t="s">
        <v>177</v>
      </c>
      <c r="H21" s="4" t="s">
        <v>178</v>
      </c>
      <c r="I21" s="4" t="s">
        <v>179</v>
      </c>
      <c r="J21" s="3"/>
      <c r="K21" s="5">
        <v>41261</v>
      </c>
      <c r="L21" s="4">
        <v>10</v>
      </c>
      <c r="M21" s="4" t="s">
        <v>43</v>
      </c>
      <c r="N21" s="4" t="s">
        <v>44</v>
      </c>
      <c r="O21" s="4" t="s">
        <v>180</v>
      </c>
      <c r="P21" s="4">
        <v>4</v>
      </c>
      <c r="Q21" s="4" t="s">
        <v>181</v>
      </c>
      <c r="R21" s="4" t="s">
        <v>47</v>
      </c>
      <c r="S21" s="3"/>
      <c r="T21" s="4" t="s">
        <v>48</v>
      </c>
      <c r="U21" s="4">
        <v>1750504302</v>
      </c>
      <c r="V21" s="4" t="s">
        <v>49</v>
      </c>
      <c r="W21" s="4" t="s">
        <v>50</v>
      </c>
      <c r="X21" s="4" t="s">
        <v>114</v>
      </c>
      <c r="Y21" s="4">
        <v>25</v>
      </c>
      <c r="Z21" s="4" t="s">
        <v>52</v>
      </c>
      <c r="AA21" s="4" t="s">
        <v>52</v>
      </c>
      <c r="AB21" s="4" t="s">
        <v>53</v>
      </c>
      <c r="AC21" s="4">
        <v>1750504302</v>
      </c>
      <c r="AD21" s="4">
        <v>200275556</v>
      </c>
      <c r="AE21" s="5">
        <v>43837</v>
      </c>
      <c r="AF21" s="4">
        <v>1750504302</v>
      </c>
      <c r="AG21" s="4" t="s">
        <v>75</v>
      </c>
      <c r="AH21" s="4" t="s">
        <v>55</v>
      </c>
      <c r="AI21" s="4" t="s">
        <v>53</v>
      </c>
      <c r="AJ21" s="4" t="s">
        <v>56</v>
      </c>
      <c r="AK21" s="4" t="s">
        <v>57</v>
      </c>
    </row>
    <row r="22" spans="1:37" x14ac:dyDescent="0.35">
      <c r="A22" s="4">
        <v>18</v>
      </c>
      <c r="B22" s="4" t="str">
        <f>T("10270000543")</f>
        <v>10270000543</v>
      </c>
      <c r="C22" s="4" t="str">
        <f>T("20082713039100403")</f>
        <v>20082713039100403</v>
      </c>
      <c r="D22" s="4" t="s">
        <v>182</v>
      </c>
      <c r="E22" s="4" t="s">
        <v>183</v>
      </c>
      <c r="F22" s="4" t="s">
        <v>184</v>
      </c>
      <c r="G22" s="4" t="s">
        <v>185</v>
      </c>
      <c r="H22" s="4" t="s">
        <v>186</v>
      </c>
      <c r="I22" s="4" t="s">
        <v>187</v>
      </c>
      <c r="J22" s="3"/>
      <c r="K22" s="5">
        <v>39695</v>
      </c>
      <c r="L22" s="4">
        <v>14</v>
      </c>
      <c r="M22" s="4" t="s">
        <v>43</v>
      </c>
      <c r="N22" s="4" t="s">
        <v>44</v>
      </c>
      <c r="O22" s="4" t="s">
        <v>188</v>
      </c>
      <c r="P22" s="4">
        <v>1</v>
      </c>
      <c r="Q22" s="4" t="s">
        <v>189</v>
      </c>
      <c r="R22" s="4" t="s">
        <v>47</v>
      </c>
      <c r="S22" s="3"/>
      <c r="T22" s="4" t="s">
        <v>97</v>
      </c>
      <c r="U22" s="4">
        <v>1770801715</v>
      </c>
      <c r="V22" s="4" t="s">
        <v>49</v>
      </c>
      <c r="W22" s="4" t="s">
        <v>50</v>
      </c>
      <c r="X22" s="4" t="s">
        <v>98</v>
      </c>
      <c r="Y22" s="4">
        <v>26</v>
      </c>
      <c r="Z22" s="4" t="s">
        <v>52</v>
      </c>
      <c r="AA22" s="4" t="s">
        <v>52</v>
      </c>
      <c r="AB22" s="4" t="s">
        <v>53</v>
      </c>
      <c r="AC22" s="4">
        <v>1770801715</v>
      </c>
      <c r="AD22" s="4">
        <v>200275556</v>
      </c>
      <c r="AE22" s="5">
        <v>43107</v>
      </c>
      <c r="AF22" s="4">
        <v>1770801715</v>
      </c>
      <c r="AG22" s="4" t="s">
        <v>75</v>
      </c>
      <c r="AH22" s="4" t="s">
        <v>55</v>
      </c>
      <c r="AI22" s="4" t="s">
        <v>53</v>
      </c>
      <c r="AJ22" s="4" t="s">
        <v>56</v>
      </c>
      <c r="AK22" s="4" t="s">
        <v>57</v>
      </c>
    </row>
    <row r="23" spans="1:37" x14ac:dyDescent="0.35">
      <c r="A23" s="4">
        <v>19</v>
      </c>
      <c r="B23" s="4" t="str">
        <f>T("10270000544")</f>
        <v>10270000544</v>
      </c>
      <c r="C23" s="4" t="str">
        <f>T("20092713071101640")</f>
        <v>20092713071101640</v>
      </c>
      <c r="D23" s="4" t="s">
        <v>190</v>
      </c>
      <c r="E23" s="4" t="s">
        <v>191</v>
      </c>
      <c r="F23" s="4" t="s">
        <v>192</v>
      </c>
      <c r="G23" s="4" t="s">
        <v>193</v>
      </c>
      <c r="H23" s="4" t="s">
        <v>194</v>
      </c>
      <c r="I23" s="4" t="s">
        <v>195</v>
      </c>
      <c r="J23" s="3"/>
      <c r="K23" s="5">
        <v>40092</v>
      </c>
      <c r="L23" s="4">
        <v>13</v>
      </c>
      <c r="M23" s="4" t="s">
        <v>43</v>
      </c>
      <c r="N23" s="4" t="s">
        <v>44</v>
      </c>
      <c r="O23" s="4" t="s">
        <v>196</v>
      </c>
      <c r="P23" s="4">
        <v>2</v>
      </c>
      <c r="Q23" s="4" t="s">
        <v>197</v>
      </c>
      <c r="R23" s="4" t="s">
        <v>47</v>
      </c>
      <c r="S23" s="3"/>
      <c r="T23" s="4" t="s">
        <v>48</v>
      </c>
      <c r="U23" s="4">
        <v>1751336460</v>
      </c>
      <c r="V23" s="4" t="s">
        <v>49</v>
      </c>
      <c r="W23" s="4" t="s">
        <v>50</v>
      </c>
      <c r="X23" s="4" t="s">
        <v>74</v>
      </c>
      <c r="Y23" s="4">
        <v>27</v>
      </c>
      <c r="Z23" s="4" t="s">
        <v>52</v>
      </c>
      <c r="AA23" s="4" t="s">
        <v>52</v>
      </c>
      <c r="AB23" s="4" t="s">
        <v>53</v>
      </c>
      <c r="AC23" s="4">
        <v>1751336460</v>
      </c>
      <c r="AD23" s="4">
        <v>200275556</v>
      </c>
      <c r="AE23" s="5">
        <v>43837</v>
      </c>
      <c r="AF23" s="4">
        <v>1751336460</v>
      </c>
      <c r="AG23" s="4" t="s">
        <v>75</v>
      </c>
      <c r="AH23" s="4" t="s">
        <v>55</v>
      </c>
      <c r="AI23" s="4" t="s">
        <v>53</v>
      </c>
      <c r="AJ23" s="4" t="s">
        <v>56</v>
      </c>
      <c r="AK23" s="4" t="s">
        <v>57</v>
      </c>
    </row>
    <row r="24" spans="1:37" x14ac:dyDescent="0.35">
      <c r="A24" s="4">
        <v>20</v>
      </c>
      <c r="B24" s="4" t="str">
        <f>T("10270000545")</f>
        <v>10270000545</v>
      </c>
      <c r="C24" s="4" t="str">
        <f>T("20122713071104942")</f>
        <v>20122713071104942</v>
      </c>
      <c r="D24" s="4" t="s">
        <v>198</v>
      </c>
      <c r="E24" s="4" t="s">
        <v>199</v>
      </c>
      <c r="F24" s="4" t="s">
        <v>200</v>
      </c>
      <c r="G24" s="4" t="s">
        <v>201</v>
      </c>
      <c r="H24" s="4" t="s">
        <v>126</v>
      </c>
      <c r="I24" s="4" t="s">
        <v>202</v>
      </c>
      <c r="J24" s="3"/>
      <c r="K24" s="5">
        <v>41147</v>
      </c>
      <c r="L24" s="4">
        <v>10</v>
      </c>
      <c r="M24" s="4" t="s">
        <v>43</v>
      </c>
      <c r="N24" s="4" t="s">
        <v>44</v>
      </c>
      <c r="O24" s="4" t="s">
        <v>196</v>
      </c>
      <c r="P24" s="4">
        <v>1</v>
      </c>
      <c r="Q24" s="4" t="s">
        <v>203</v>
      </c>
      <c r="R24" s="4" t="s">
        <v>47</v>
      </c>
      <c r="S24" s="3"/>
      <c r="T24" s="4" t="s">
        <v>97</v>
      </c>
      <c r="U24" s="4">
        <v>1706040065</v>
      </c>
      <c r="V24" s="4" t="s">
        <v>49</v>
      </c>
      <c r="W24" s="4" t="s">
        <v>50</v>
      </c>
      <c r="X24" s="4" t="s">
        <v>74</v>
      </c>
      <c r="Y24" s="4">
        <v>28</v>
      </c>
      <c r="Z24" s="4" t="s">
        <v>52</v>
      </c>
      <c r="AA24" s="4" t="s">
        <v>52</v>
      </c>
      <c r="AB24" s="4" t="s">
        <v>53</v>
      </c>
      <c r="AC24" s="4">
        <v>1706040065</v>
      </c>
      <c r="AD24" s="4">
        <v>200275556</v>
      </c>
      <c r="AE24" s="5">
        <v>43837</v>
      </c>
      <c r="AF24" s="4">
        <v>1706040065</v>
      </c>
      <c r="AG24" s="4" t="s">
        <v>75</v>
      </c>
      <c r="AH24" s="4" t="s">
        <v>55</v>
      </c>
      <c r="AI24" s="4" t="s">
        <v>53</v>
      </c>
      <c r="AJ24" s="4" t="s">
        <v>56</v>
      </c>
      <c r="AK24" s="4" t="s">
        <v>57</v>
      </c>
    </row>
    <row r="25" spans="1:37" x14ac:dyDescent="0.35">
      <c r="A25" s="4">
        <v>21</v>
      </c>
      <c r="B25" s="4" t="str">
        <f>T("10270000546")</f>
        <v>10270000546</v>
      </c>
      <c r="C25" s="4" t="str">
        <f>T("20042713087002218")</f>
        <v>20042713087002218</v>
      </c>
      <c r="D25" s="4" t="s">
        <v>204</v>
      </c>
      <c r="E25" s="4" t="s">
        <v>205</v>
      </c>
      <c r="F25" s="4" t="s">
        <v>206</v>
      </c>
      <c r="G25" s="4" t="s">
        <v>207</v>
      </c>
      <c r="H25" s="4" t="s">
        <v>208</v>
      </c>
      <c r="I25" s="4" t="s">
        <v>209</v>
      </c>
      <c r="J25" s="3"/>
      <c r="K25" s="5">
        <v>38248</v>
      </c>
      <c r="L25" s="4">
        <v>18</v>
      </c>
      <c r="M25" s="4" t="s">
        <v>43</v>
      </c>
      <c r="N25" s="4" t="s">
        <v>44</v>
      </c>
      <c r="O25" s="4" t="s">
        <v>64</v>
      </c>
      <c r="P25" s="4">
        <v>8</v>
      </c>
      <c r="Q25" s="4" t="s">
        <v>210</v>
      </c>
      <c r="R25" s="4" t="s">
        <v>47</v>
      </c>
      <c r="S25" s="3"/>
      <c r="T25" s="4" t="s">
        <v>48</v>
      </c>
      <c r="U25" s="4">
        <v>1771244359</v>
      </c>
      <c r="V25" s="4" t="s">
        <v>49</v>
      </c>
      <c r="W25" s="4" t="s">
        <v>211</v>
      </c>
      <c r="X25" s="4" t="s">
        <v>212</v>
      </c>
      <c r="Y25" s="4">
        <v>101</v>
      </c>
      <c r="Z25" s="4" t="s">
        <v>52</v>
      </c>
      <c r="AA25" s="4" t="s">
        <v>52</v>
      </c>
      <c r="AB25" s="4" t="s">
        <v>53</v>
      </c>
      <c r="AC25" s="4">
        <v>1771244359</v>
      </c>
      <c r="AD25" s="4">
        <v>200275556</v>
      </c>
      <c r="AE25" s="5">
        <v>42742</v>
      </c>
      <c r="AF25" s="4">
        <v>1771244359</v>
      </c>
      <c r="AG25" s="4" t="s">
        <v>75</v>
      </c>
      <c r="AH25" s="4" t="s">
        <v>55</v>
      </c>
      <c r="AI25" s="4" t="s">
        <v>53</v>
      </c>
      <c r="AJ25" s="4" t="s">
        <v>56</v>
      </c>
      <c r="AK25" s="4" t="s">
        <v>57</v>
      </c>
    </row>
    <row r="26" spans="1:37" x14ac:dyDescent="0.35">
      <c r="A26" s="4">
        <v>22</v>
      </c>
      <c r="B26" s="4" t="str">
        <f>T("10270000547")</f>
        <v>10270000547</v>
      </c>
      <c r="C26" s="4" t="str">
        <f>T("20032713087101155")</f>
        <v>20032713087101155</v>
      </c>
      <c r="D26" s="4" t="s">
        <v>213</v>
      </c>
      <c r="E26" s="4" t="s">
        <v>214</v>
      </c>
      <c r="F26" s="4" t="s">
        <v>215</v>
      </c>
      <c r="G26" s="4" t="s">
        <v>216</v>
      </c>
      <c r="H26" s="4" t="s">
        <v>217</v>
      </c>
      <c r="I26" s="4" t="s">
        <v>218</v>
      </c>
      <c r="J26" s="3"/>
      <c r="K26" s="5">
        <v>37742</v>
      </c>
      <c r="L26" s="4">
        <v>19</v>
      </c>
      <c r="M26" s="4" t="s">
        <v>43</v>
      </c>
      <c r="N26" s="4" t="s">
        <v>44</v>
      </c>
      <c r="O26" s="4" t="s">
        <v>64</v>
      </c>
      <c r="P26" s="4">
        <v>9</v>
      </c>
      <c r="Q26" s="4" t="s">
        <v>219</v>
      </c>
      <c r="R26" s="4" t="s">
        <v>90</v>
      </c>
      <c r="S26" s="3"/>
      <c r="T26" s="4" t="s">
        <v>48</v>
      </c>
      <c r="U26" s="4">
        <v>1305187298</v>
      </c>
      <c r="V26" s="4" t="s">
        <v>49</v>
      </c>
      <c r="W26" s="4" t="s">
        <v>211</v>
      </c>
      <c r="X26" s="4" t="s">
        <v>212</v>
      </c>
      <c r="Y26" s="4">
        <v>102</v>
      </c>
      <c r="Z26" s="4" t="s">
        <v>52</v>
      </c>
      <c r="AA26" s="4" t="s">
        <v>52</v>
      </c>
      <c r="AB26" s="4" t="s">
        <v>53</v>
      </c>
      <c r="AC26" s="4">
        <v>1885426247</v>
      </c>
      <c r="AD26" s="4">
        <v>200275556</v>
      </c>
      <c r="AE26" s="5">
        <v>42742</v>
      </c>
      <c r="AF26" s="4">
        <v>1305187298</v>
      </c>
      <c r="AG26" s="4" t="s">
        <v>75</v>
      </c>
      <c r="AH26" s="4" t="s">
        <v>55</v>
      </c>
      <c r="AI26" s="4" t="s">
        <v>53</v>
      </c>
      <c r="AJ26" s="4" t="s">
        <v>56</v>
      </c>
      <c r="AK26" s="4" t="s">
        <v>57</v>
      </c>
    </row>
    <row r="27" spans="1:37" x14ac:dyDescent="0.35">
      <c r="A27" s="4">
        <v>23</v>
      </c>
      <c r="B27" s="4" t="str">
        <f>T("10270000548")</f>
        <v>10270000548</v>
      </c>
      <c r="C27" s="4" t="str">
        <f>T("20092713087102162")</f>
        <v>20092713087102162</v>
      </c>
      <c r="D27" s="4" t="s">
        <v>220</v>
      </c>
      <c r="E27" s="4" t="s">
        <v>221</v>
      </c>
      <c r="F27" s="4" t="s">
        <v>222</v>
      </c>
      <c r="G27" s="4" t="s">
        <v>223</v>
      </c>
      <c r="H27" s="4" t="s">
        <v>224</v>
      </c>
      <c r="I27" s="4" t="s">
        <v>225</v>
      </c>
      <c r="J27" s="3"/>
      <c r="K27" s="5">
        <v>40126</v>
      </c>
      <c r="L27" s="4">
        <v>13</v>
      </c>
      <c r="M27" s="4" t="s">
        <v>43</v>
      </c>
      <c r="N27" s="4" t="s">
        <v>44</v>
      </c>
      <c r="O27" s="4" t="s">
        <v>64</v>
      </c>
      <c r="P27" s="4">
        <v>6</v>
      </c>
      <c r="Q27" s="4" t="s">
        <v>210</v>
      </c>
      <c r="R27" s="4" t="s">
        <v>47</v>
      </c>
      <c r="S27" s="3"/>
      <c r="T27" s="4" t="s">
        <v>48</v>
      </c>
      <c r="U27" s="4">
        <v>1780651639</v>
      </c>
      <c r="V27" s="4" t="s">
        <v>49</v>
      </c>
      <c r="W27" s="4" t="s">
        <v>211</v>
      </c>
      <c r="X27" s="4" t="s">
        <v>226</v>
      </c>
      <c r="Y27" s="4">
        <v>103</v>
      </c>
      <c r="Z27" s="4" t="s">
        <v>52</v>
      </c>
      <c r="AA27" s="4" t="s">
        <v>52</v>
      </c>
      <c r="AB27" s="4" t="s">
        <v>53</v>
      </c>
      <c r="AC27" s="4">
        <v>1795579861</v>
      </c>
      <c r="AD27" s="4">
        <v>200275556</v>
      </c>
      <c r="AE27" s="5">
        <v>42742</v>
      </c>
      <c r="AF27" s="4">
        <v>1780651639</v>
      </c>
      <c r="AG27" s="4" t="s">
        <v>75</v>
      </c>
      <c r="AH27" s="4" t="s">
        <v>55</v>
      </c>
      <c r="AI27" s="4" t="s">
        <v>53</v>
      </c>
      <c r="AJ27" s="4" t="s">
        <v>56</v>
      </c>
      <c r="AK27" s="4" t="s">
        <v>57</v>
      </c>
    </row>
    <row r="28" spans="1:37" x14ac:dyDescent="0.35">
      <c r="A28" s="4">
        <v>24</v>
      </c>
      <c r="B28" s="4" t="str">
        <f>T("10270000549")</f>
        <v>10270000549</v>
      </c>
      <c r="C28" s="4" t="str">
        <f>T("20082713055100373")</f>
        <v>20082713055100373</v>
      </c>
      <c r="D28" s="4" t="s">
        <v>227</v>
      </c>
      <c r="E28" s="4" t="s">
        <v>228</v>
      </c>
      <c r="F28" s="4" t="s">
        <v>229</v>
      </c>
      <c r="G28" s="4" t="s">
        <v>230</v>
      </c>
      <c r="H28" s="4" t="s">
        <v>231</v>
      </c>
      <c r="I28" s="4" t="s">
        <v>232</v>
      </c>
      <c r="J28" s="3"/>
      <c r="K28" s="5">
        <v>39659</v>
      </c>
      <c r="L28" s="4">
        <v>14</v>
      </c>
      <c r="M28" s="4" t="s">
        <v>43</v>
      </c>
      <c r="N28" s="4" t="s">
        <v>44</v>
      </c>
      <c r="O28" s="4" t="s">
        <v>105</v>
      </c>
      <c r="P28" s="4">
        <v>4</v>
      </c>
      <c r="Q28" s="4" t="s">
        <v>233</v>
      </c>
      <c r="R28" s="4" t="s">
        <v>47</v>
      </c>
      <c r="S28" s="3"/>
      <c r="T28" s="4" t="s">
        <v>97</v>
      </c>
      <c r="U28" s="4">
        <v>1744606164</v>
      </c>
      <c r="V28" s="4" t="s">
        <v>49</v>
      </c>
      <c r="W28" s="4" t="s">
        <v>211</v>
      </c>
      <c r="X28" s="4" t="s">
        <v>234</v>
      </c>
      <c r="Y28" s="4">
        <v>104</v>
      </c>
      <c r="Z28" s="4" t="s">
        <v>52</v>
      </c>
      <c r="AA28" s="4" t="s">
        <v>52</v>
      </c>
      <c r="AB28" s="4" t="s">
        <v>53</v>
      </c>
      <c r="AC28" s="4">
        <v>1744606164</v>
      </c>
      <c r="AD28" s="4">
        <v>200275556</v>
      </c>
      <c r="AE28" s="5">
        <v>42742</v>
      </c>
      <c r="AF28" s="4">
        <v>1744606164</v>
      </c>
      <c r="AG28" s="4" t="s">
        <v>75</v>
      </c>
      <c r="AH28" s="4" t="s">
        <v>55</v>
      </c>
      <c r="AI28" s="4" t="s">
        <v>53</v>
      </c>
      <c r="AJ28" s="4" t="s">
        <v>56</v>
      </c>
      <c r="AK28" s="4" t="s">
        <v>57</v>
      </c>
    </row>
    <row r="29" spans="1:37" x14ac:dyDescent="0.35">
      <c r="A29" s="4">
        <v>25</v>
      </c>
      <c r="B29" s="4" t="str">
        <f>T("10270000550")</f>
        <v>10270000550</v>
      </c>
      <c r="C29" s="4" t="str">
        <f>T("20032713031003941")</f>
        <v>20032713031003941</v>
      </c>
      <c r="D29" s="4" t="s">
        <v>235</v>
      </c>
      <c r="E29" s="4" t="s">
        <v>236</v>
      </c>
      <c r="F29" s="4" t="s">
        <v>237</v>
      </c>
      <c r="G29" s="4" t="s">
        <v>238</v>
      </c>
      <c r="H29" s="4" t="s">
        <v>239</v>
      </c>
      <c r="I29" s="4" t="s">
        <v>240</v>
      </c>
      <c r="J29" s="3"/>
      <c r="K29" s="5">
        <v>37983</v>
      </c>
      <c r="L29" s="4">
        <v>19</v>
      </c>
      <c r="M29" s="4" t="s">
        <v>43</v>
      </c>
      <c r="N29" s="4" t="s">
        <v>44</v>
      </c>
      <c r="O29" s="4" t="s">
        <v>135</v>
      </c>
      <c r="P29" s="4">
        <v>1</v>
      </c>
      <c r="Q29" s="4" t="s">
        <v>241</v>
      </c>
      <c r="R29" s="4" t="s">
        <v>47</v>
      </c>
      <c r="S29" s="3"/>
      <c r="T29" s="4" t="s">
        <v>97</v>
      </c>
      <c r="U29" s="4">
        <v>1739444190</v>
      </c>
      <c r="V29" s="4" t="s">
        <v>49</v>
      </c>
      <c r="W29" s="4" t="s">
        <v>211</v>
      </c>
      <c r="X29" s="4" t="s">
        <v>212</v>
      </c>
      <c r="Y29" s="4">
        <v>105</v>
      </c>
      <c r="Z29" s="4" t="s">
        <v>52</v>
      </c>
      <c r="AA29" s="4" t="s">
        <v>52</v>
      </c>
      <c r="AB29" s="4" t="s">
        <v>53</v>
      </c>
      <c r="AC29" s="4">
        <v>1739444190</v>
      </c>
      <c r="AD29" s="4">
        <v>200275556</v>
      </c>
      <c r="AE29" s="5">
        <v>42742</v>
      </c>
      <c r="AF29" s="4">
        <v>1739444190</v>
      </c>
      <c r="AG29" s="4" t="s">
        <v>75</v>
      </c>
      <c r="AH29" s="4" t="s">
        <v>55</v>
      </c>
      <c r="AI29" s="4" t="s">
        <v>53</v>
      </c>
      <c r="AJ29" s="4" t="s">
        <v>56</v>
      </c>
      <c r="AK29" s="4" t="s">
        <v>57</v>
      </c>
    </row>
    <row r="30" spans="1:37" x14ac:dyDescent="0.35">
      <c r="A30" s="4">
        <v>26</v>
      </c>
      <c r="B30" s="4" t="str">
        <f>T("10270000551")</f>
        <v>10270000551</v>
      </c>
      <c r="C30" s="4" t="str">
        <f>T("20082713023101339")</f>
        <v>20082713023101339</v>
      </c>
      <c r="D30" s="4" t="s">
        <v>242</v>
      </c>
      <c r="E30" s="4" t="s">
        <v>243</v>
      </c>
      <c r="F30" s="4" t="s">
        <v>244</v>
      </c>
      <c r="G30" s="4" t="s">
        <v>245</v>
      </c>
      <c r="H30" s="4" t="s">
        <v>246</v>
      </c>
      <c r="I30" s="4" t="s">
        <v>247</v>
      </c>
      <c r="J30" s="3"/>
      <c r="K30" s="5">
        <v>39472</v>
      </c>
      <c r="L30" s="4">
        <v>15</v>
      </c>
      <c r="M30" s="4" t="s">
        <v>43</v>
      </c>
      <c r="N30" s="4" t="s">
        <v>44</v>
      </c>
      <c r="O30" s="4" t="s">
        <v>143</v>
      </c>
      <c r="P30" s="4">
        <v>6</v>
      </c>
      <c r="Q30" s="4" t="s">
        <v>248</v>
      </c>
      <c r="R30" s="4" t="s">
        <v>47</v>
      </c>
      <c r="S30" s="3"/>
      <c r="T30" s="4" t="s">
        <v>97</v>
      </c>
      <c r="U30" s="4">
        <v>1763131688</v>
      </c>
      <c r="V30" s="4" t="s">
        <v>49</v>
      </c>
      <c r="W30" s="4" t="s">
        <v>211</v>
      </c>
      <c r="X30" s="4" t="s">
        <v>249</v>
      </c>
      <c r="Y30" s="4">
        <v>106</v>
      </c>
      <c r="Z30" s="4" t="s">
        <v>52</v>
      </c>
      <c r="AA30" s="4" t="s">
        <v>52</v>
      </c>
      <c r="AB30" s="4" t="s">
        <v>53</v>
      </c>
      <c r="AC30" s="4">
        <v>1763131688</v>
      </c>
      <c r="AD30" s="4">
        <v>200275556</v>
      </c>
      <c r="AE30" s="5">
        <v>42742</v>
      </c>
      <c r="AF30" s="4">
        <v>1763131688</v>
      </c>
      <c r="AG30" s="4" t="s">
        <v>75</v>
      </c>
      <c r="AH30" s="4" t="s">
        <v>55</v>
      </c>
      <c r="AI30" s="4" t="s">
        <v>53</v>
      </c>
      <c r="AJ30" s="4" t="s">
        <v>56</v>
      </c>
      <c r="AK30" s="4" t="s">
        <v>57</v>
      </c>
    </row>
    <row r="31" spans="1:37" x14ac:dyDescent="0.35">
      <c r="A31" s="4">
        <v>27</v>
      </c>
      <c r="B31" s="4" t="str">
        <f>T("10270000552")</f>
        <v>10270000552</v>
      </c>
      <c r="C31" s="4" t="str">
        <f>T("20052713023002517")</f>
        <v>20052713023002517</v>
      </c>
      <c r="D31" s="4" t="s">
        <v>250</v>
      </c>
      <c r="E31" s="4" t="s">
        <v>251</v>
      </c>
      <c r="F31" s="4" t="s">
        <v>252</v>
      </c>
      <c r="G31" s="4" t="s">
        <v>253</v>
      </c>
      <c r="H31" s="4" t="s">
        <v>254</v>
      </c>
      <c r="I31" s="4" t="s">
        <v>255</v>
      </c>
      <c r="J31" s="3"/>
      <c r="K31" s="5">
        <v>38664</v>
      </c>
      <c r="L31" s="4">
        <v>17</v>
      </c>
      <c r="M31" s="4" t="s">
        <v>43</v>
      </c>
      <c r="N31" s="4" t="s">
        <v>44</v>
      </c>
      <c r="O31" s="4" t="s">
        <v>143</v>
      </c>
      <c r="P31" s="4">
        <v>4</v>
      </c>
      <c r="Q31" s="4" t="s">
        <v>248</v>
      </c>
      <c r="R31" s="4" t="s">
        <v>90</v>
      </c>
      <c r="S31" s="3"/>
      <c r="T31" s="4" t="s">
        <v>97</v>
      </c>
      <c r="U31" s="4">
        <v>1762961324</v>
      </c>
      <c r="V31" s="4" t="s">
        <v>49</v>
      </c>
      <c r="W31" s="4" t="s">
        <v>211</v>
      </c>
      <c r="X31" s="4" t="s">
        <v>249</v>
      </c>
      <c r="Y31" s="4" t="s">
        <v>256</v>
      </c>
      <c r="Z31" s="4" t="s">
        <v>52</v>
      </c>
      <c r="AA31" s="4" t="s">
        <v>52</v>
      </c>
      <c r="AB31" s="4" t="s">
        <v>53</v>
      </c>
      <c r="AC31" s="4">
        <v>1762961324</v>
      </c>
      <c r="AD31" s="4">
        <v>200275556</v>
      </c>
      <c r="AE31" s="5">
        <v>42742</v>
      </c>
      <c r="AF31" s="4">
        <v>1762961324</v>
      </c>
      <c r="AG31" s="4" t="s">
        <v>75</v>
      </c>
      <c r="AH31" s="4" t="s">
        <v>55</v>
      </c>
      <c r="AI31" s="4" t="s">
        <v>53</v>
      </c>
      <c r="AJ31" s="4" t="s">
        <v>56</v>
      </c>
      <c r="AK31" s="4" t="s">
        <v>57</v>
      </c>
    </row>
    <row r="32" spans="1:37" x14ac:dyDescent="0.35">
      <c r="A32" s="4">
        <v>28</v>
      </c>
      <c r="B32" s="4" t="str">
        <f>T("10270000553")</f>
        <v>10270000553</v>
      </c>
      <c r="C32" s="4" t="str">
        <f>T("20012713023000439")</f>
        <v>20012713023000439</v>
      </c>
      <c r="D32" s="4" t="s">
        <v>257</v>
      </c>
      <c r="E32" s="4" t="s">
        <v>258</v>
      </c>
      <c r="F32" s="4" t="s">
        <v>259</v>
      </c>
      <c r="G32" s="4" t="s">
        <v>260</v>
      </c>
      <c r="H32" s="4" t="s">
        <v>261</v>
      </c>
      <c r="I32" s="4" t="s">
        <v>262</v>
      </c>
      <c r="J32" s="3"/>
      <c r="K32" s="5">
        <v>36970</v>
      </c>
      <c r="L32" s="4">
        <v>21</v>
      </c>
      <c r="M32" s="4" t="s">
        <v>43</v>
      </c>
      <c r="N32" s="4" t="s">
        <v>44</v>
      </c>
      <c r="O32" s="4" t="s">
        <v>143</v>
      </c>
      <c r="P32" s="4">
        <v>1</v>
      </c>
      <c r="Q32" s="4" t="s">
        <v>263</v>
      </c>
      <c r="R32" s="4" t="s">
        <v>47</v>
      </c>
      <c r="S32" s="3"/>
      <c r="T32" s="4" t="s">
        <v>97</v>
      </c>
      <c r="U32" s="4">
        <v>1707801652</v>
      </c>
      <c r="V32" s="4" t="s">
        <v>49</v>
      </c>
      <c r="W32" s="4" t="s">
        <v>211</v>
      </c>
      <c r="X32" s="4" t="s">
        <v>249</v>
      </c>
      <c r="Y32" s="4">
        <v>108</v>
      </c>
      <c r="Z32" s="4" t="s">
        <v>52</v>
      </c>
      <c r="AA32" s="4" t="s">
        <v>52</v>
      </c>
      <c r="AB32" s="4" t="s">
        <v>53</v>
      </c>
      <c r="AC32" s="4">
        <v>1707801652</v>
      </c>
      <c r="AD32" s="4">
        <v>200275556</v>
      </c>
      <c r="AE32" s="5">
        <v>43837</v>
      </c>
      <c r="AF32" s="4">
        <v>1707801652</v>
      </c>
      <c r="AG32" s="4" t="s">
        <v>75</v>
      </c>
      <c r="AH32" s="4" t="s">
        <v>55</v>
      </c>
      <c r="AI32" s="4" t="s">
        <v>53</v>
      </c>
      <c r="AJ32" s="4" t="s">
        <v>56</v>
      </c>
      <c r="AK32" s="4" t="s">
        <v>57</v>
      </c>
    </row>
    <row r="33" spans="1:37" x14ac:dyDescent="0.35">
      <c r="A33" s="4">
        <v>29</v>
      </c>
      <c r="B33" s="4" t="str">
        <f>T("10270000554")</f>
        <v>10270000554</v>
      </c>
      <c r="C33" s="4" t="str">
        <f>T("20012713079001175")</f>
        <v>20012713079001175</v>
      </c>
      <c r="D33" s="4" t="s">
        <v>264</v>
      </c>
      <c r="E33" s="4" t="s">
        <v>265</v>
      </c>
      <c r="F33" s="4" t="s">
        <v>266</v>
      </c>
      <c r="G33" s="4" t="s">
        <v>267</v>
      </c>
      <c r="H33" s="4" t="s">
        <v>268</v>
      </c>
      <c r="I33" s="4" t="s">
        <v>269</v>
      </c>
      <c r="J33" s="3"/>
      <c r="K33" s="5">
        <v>37068</v>
      </c>
      <c r="L33" s="4">
        <v>21</v>
      </c>
      <c r="M33" s="4" t="s">
        <v>43</v>
      </c>
      <c r="N33" s="4" t="s">
        <v>44</v>
      </c>
      <c r="O33" s="4" t="s">
        <v>180</v>
      </c>
      <c r="P33" s="4">
        <v>1</v>
      </c>
      <c r="Q33" s="4" t="s">
        <v>270</v>
      </c>
      <c r="R33" s="4" t="s">
        <v>90</v>
      </c>
      <c r="S33" s="3"/>
      <c r="T33" s="4" t="s">
        <v>48</v>
      </c>
      <c r="U33" s="4">
        <v>1774158577</v>
      </c>
      <c r="V33" s="4" t="s">
        <v>49</v>
      </c>
      <c r="W33" s="4" t="s">
        <v>211</v>
      </c>
      <c r="X33" s="4" t="s">
        <v>226</v>
      </c>
      <c r="Y33" s="4">
        <v>109</v>
      </c>
      <c r="Z33" s="4" t="s">
        <v>52</v>
      </c>
      <c r="AA33" s="4" t="s">
        <v>52</v>
      </c>
      <c r="AB33" s="4" t="s">
        <v>53</v>
      </c>
      <c r="AC33" s="4">
        <v>1987450355</v>
      </c>
      <c r="AD33" s="4">
        <v>200275556</v>
      </c>
      <c r="AE33" s="5">
        <v>42742</v>
      </c>
      <c r="AF33" s="4">
        <v>1774158577</v>
      </c>
      <c r="AG33" s="4" t="s">
        <v>75</v>
      </c>
      <c r="AH33" s="4" t="s">
        <v>55</v>
      </c>
      <c r="AI33" s="4" t="s">
        <v>53</v>
      </c>
      <c r="AJ33" s="4" t="s">
        <v>56</v>
      </c>
      <c r="AK33" s="4" t="s">
        <v>57</v>
      </c>
    </row>
    <row r="34" spans="1:37" x14ac:dyDescent="0.35">
      <c r="A34" s="4">
        <v>30</v>
      </c>
      <c r="B34" s="4" t="str">
        <f>T("10270000555")</f>
        <v>10270000555</v>
      </c>
      <c r="C34" s="4" t="str">
        <f>T("20042713039001882")</f>
        <v>20042713039001882</v>
      </c>
      <c r="D34" s="4" t="s">
        <v>271</v>
      </c>
      <c r="E34" s="4" t="s">
        <v>272</v>
      </c>
      <c r="F34" s="4" t="s">
        <v>273</v>
      </c>
      <c r="G34" s="4" t="s">
        <v>274</v>
      </c>
      <c r="H34" s="4" t="s">
        <v>275</v>
      </c>
      <c r="I34" s="4" t="s">
        <v>276</v>
      </c>
      <c r="J34" s="3"/>
      <c r="K34" s="5">
        <v>38321</v>
      </c>
      <c r="L34" s="4">
        <v>18</v>
      </c>
      <c r="M34" s="4" t="s">
        <v>43</v>
      </c>
      <c r="N34" s="4" t="s">
        <v>44</v>
      </c>
      <c r="O34" s="4" t="s">
        <v>188</v>
      </c>
      <c r="P34" s="4">
        <v>1</v>
      </c>
      <c r="Q34" s="4" t="s">
        <v>277</v>
      </c>
      <c r="R34" s="4" t="s">
        <v>47</v>
      </c>
      <c r="S34" s="3"/>
      <c r="T34" s="4" t="s">
        <v>48</v>
      </c>
      <c r="U34" s="4">
        <v>1764982102</v>
      </c>
      <c r="V34" s="4" t="s">
        <v>49</v>
      </c>
      <c r="W34" s="4" t="s">
        <v>211</v>
      </c>
      <c r="X34" s="4" t="s">
        <v>212</v>
      </c>
      <c r="Y34" s="4">
        <v>110</v>
      </c>
      <c r="Z34" s="4" t="s">
        <v>52</v>
      </c>
      <c r="AA34" s="4" t="s">
        <v>52</v>
      </c>
      <c r="AB34" s="4" t="s">
        <v>53</v>
      </c>
      <c r="AC34" s="4">
        <v>1764982102</v>
      </c>
      <c r="AD34" s="4">
        <v>200275556</v>
      </c>
      <c r="AE34" s="5">
        <v>42742</v>
      </c>
      <c r="AF34" s="4">
        <v>1764982102</v>
      </c>
      <c r="AG34" s="4" t="s">
        <v>75</v>
      </c>
      <c r="AH34" s="4" t="s">
        <v>55</v>
      </c>
      <c r="AI34" s="4" t="s">
        <v>53</v>
      </c>
      <c r="AJ34" s="4" t="s">
        <v>56</v>
      </c>
      <c r="AK34" s="4" t="s">
        <v>57</v>
      </c>
    </row>
    <row r="35" spans="1:37" x14ac:dyDescent="0.35">
      <c r="A35" s="4">
        <v>31</v>
      </c>
      <c r="B35" s="4" t="str">
        <f>T("10270000556")</f>
        <v>10270000556</v>
      </c>
      <c r="C35" s="4" t="str">
        <f>T("20052713039000894")</f>
        <v>20052713039000894</v>
      </c>
      <c r="D35" s="4" t="s">
        <v>278</v>
      </c>
      <c r="E35" s="4" t="s">
        <v>279</v>
      </c>
      <c r="F35" s="4" t="s">
        <v>280</v>
      </c>
      <c r="G35" s="4" t="s">
        <v>281</v>
      </c>
      <c r="H35" s="4" t="s">
        <v>282</v>
      </c>
      <c r="I35" s="4" t="s">
        <v>283</v>
      </c>
      <c r="J35" s="3"/>
      <c r="K35" s="5">
        <v>38658</v>
      </c>
      <c r="L35" s="4">
        <v>17</v>
      </c>
      <c r="M35" s="4" t="s">
        <v>43</v>
      </c>
      <c r="N35" s="4" t="s">
        <v>44</v>
      </c>
      <c r="O35" s="4" t="s">
        <v>188</v>
      </c>
      <c r="P35" s="4">
        <v>6</v>
      </c>
      <c r="Q35" s="4" t="s">
        <v>284</v>
      </c>
      <c r="R35" s="4" t="s">
        <v>90</v>
      </c>
      <c r="S35" s="3"/>
      <c r="T35" s="4" t="s">
        <v>97</v>
      </c>
      <c r="U35" s="4">
        <v>1316953876</v>
      </c>
      <c r="V35" s="4" t="s">
        <v>49</v>
      </c>
      <c r="W35" s="4" t="s">
        <v>211</v>
      </c>
      <c r="X35" s="4" t="s">
        <v>212</v>
      </c>
      <c r="Y35" s="4">
        <v>111</v>
      </c>
      <c r="Z35" s="4" t="s">
        <v>52</v>
      </c>
      <c r="AA35" s="4" t="s">
        <v>52</v>
      </c>
      <c r="AB35" s="4" t="s">
        <v>53</v>
      </c>
      <c r="AC35" s="4">
        <v>1316953876</v>
      </c>
      <c r="AD35" s="4">
        <v>200275556</v>
      </c>
      <c r="AE35" s="5">
        <v>42742</v>
      </c>
      <c r="AF35" s="4">
        <v>1316953876</v>
      </c>
      <c r="AG35" s="4" t="s">
        <v>75</v>
      </c>
      <c r="AH35" s="4" t="s">
        <v>55</v>
      </c>
      <c r="AI35" s="4" t="s">
        <v>53</v>
      </c>
      <c r="AJ35" s="4" t="s">
        <v>56</v>
      </c>
      <c r="AK35" s="4" t="s">
        <v>57</v>
      </c>
    </row>
    <row r="36" spans="1:37" x14ac:dyDescent="0.35">
      <c r="A36" s="4">
        <v>32</v>
      </c>
      <c r="B36" s="4" t="str">
        <f>T("10270000557")</f>
        <v>10270000557</v>
      </c>
      <c r="C36" s="4" t="str">
        <f>T("20022713071001007")</f>
        <v>20022713071001007</v>
      </c>
      <c r="D36" s="4" t="s">
        <v>285</v>
      </c>
      <c r="E36" s="4" t="s">
        <v>286</v>
      </c>
      <c r="F36" s="4" t="s">
        <v>287</v>
      </c>
      <c r="G36" s="4" t="s">
        <v>288</v>
      </c>
      <c r="H36" s="4" t="s">
        <v>289</v>
      </c>
      <c r="I36" s="4" t="s">
        <v>290</v>
      </c>
      <c r="J36" s="3"/>
      <c r="K36" s="5">
        <v>37462</v>
      </c>
      <c r="L36" s="4">
        <v>20</v>
      </c>
      <c r="M36" s="4" t="s">
        <v>43</v>
      </c>
      <c r="N36" s="4" t="s">
        <v>44</v>
      </c>
      <c r="O36" s="4" t="s">
        <v>196</v>
      </c>
      <c r="P36" s="4">
        <v>1</v>
      </c>
      <c r="Q36" s="4" t="s">
        <v>291</v>
      </c>
      <c r="R36" s="4" t="s">
        <v>47</v>
      </c>
      <c r="S36" s="3"/>
      <c r="T36" s="4" t="s">
        <v>48</v>
      </c>
      <c r="U36" s="4">
        <v>1751304875</v>
      </c>
      <c r="V36" s="4" t="s">
        <v>49</v>
      </c>
      <c r="W36" s="4" t="s">
        <v>211</v>
      </c>
      <c r="X36" s="4" t="s">
        <v>212</v>
      </c>
      <c r="Y36" s="4">
        <v>112</v>
      </c>
      <c r="Z36" s="4" t="s">
        <v>52</v>
      </c>
      <c r="AA36" s="4" t="s">
        <v>52</v>
      </c>
      <c r="AB36" s="4" t="s">
        <v>53</v>
      </c>
      <c r="AC36" s="4">
        <v>1751304875</v>
      </c>
      <c r="AD36" s="4">
        <v>200275556</v>
      </c>
      <c r="AE36" s="5">
        <v>42742</v>
      </c>
      <c r="AF36" s="4">
        <v>1751304875</v>
      </c>
      <c r="AG36" s="4" t="s">
        <v>75</v>
      </c>
      <c r="AH36" s="4" t="s">
        <v>55</v>
      </c>
      <c r="AI36" s="4" t="s">
        <v>53</v>
      </c>
      <c r="AJ36" s="4" t="s">
        <v>56</v>
      </c>
      <c r="AK36" s="4" t="s">
        <v>57</v>
      </c>
    </row>
    <row r="37" spans="1:37" x14ac:dyDescent="0.35">
      <c r="A37" s="4">
        <v>33</v>
      </c>
      <c r="B37" s="4" t="str">
        <f>T("10270000558")</f>
        <v>10270000558</v>
      </c>
      <c r="C37" s="4" t="str">
        <f>T("20012713071111736")</f>
        <v>20012713071111736</v>
      </c>
      <c r="D37" s="4" t="s">
        <v>292</v>
      </c>
      <c r="E37" s="4" t="s">
        <v>293</v>
      </c>
      <c r="F37" s="4" t="s">
        <v>294</v>
      </c>
      <c r="G37" s="4" t="s">
        <v>295</v>
      </c>
      <c r="H37" s="4" t="s">
        <v>296</v>
      </c>
      <c r="I37" s="4" t="s">
        <v>297</v>
      </c>
      <c r="J37" s="3"/>
      <c r="K37" s="5">
        <v>37002</v>
      </c>
      <c r="L37" s="4">
        <v>21</v>
      </c>
      <c r="M37" s="4" t="s">
        <v>43</v>
      </c>
      <c r="N37" s="4" t="s">
        <v>44</v>
      </c>
      <c r="O37" s="4" t="s">
        <v>298</v>
      </c>
      <c r="P37" s="4">
        <v>2</v>
      </c>
      <c r="Q37" s="4" t="s">
        <v>299</v>
      </c>
      <c r="R37" s="4" t="s">
        <v>47</v>
      </c>
      <c r="S37" s="3"/>
      <c r="T37" s="4" t="s">
        <v>97</v>
      </c>
      <c r="U37" s="4">
        <v>1746968650</v>
      </c>
      <c r="V37" s="4" t="s">
        <v>49</v>
      </c>
      <c r="W37" s="4" t="s">
        <v>211</v>
      </c>
      <c r="X37" s="4" t="s">
        <v>212</v>
      </c>
      <c r="Y37" s="4">
        <v>113</v>
      </c>
      <c r="Z37" s="4" t="s">
        <v>52</v>
      </c>
      <c r="AA37" s="4" t="s">
        <v>52</v>
      </c>
      <c r="AB37" s="4" t="s">
        <v>53</v>
      </c>
      <c r="AC37" s="4">
        <v>1746968650</v>
      </c>
      <c r="AD37" s="4">
        <v>200275556</v>
      </c>
      <c r="AE37" s="5">
        <v>42742</v>
      </c>
      <c r="AF37" s="4">
        <v>1746968650</v>
      </c>
      <c r="AG37" s="4" t="s">
        <v>75</v>
      </c>
      <c r="AH37" s="4" t="s">
        <v>55</v>
      </c>
      <c r="AI37" s="4" t="s">
        <v>53</v>
      </c>
      <c r="AJ37" s="4" t="s">
        <v>56</v>
      </c>
      <c r="AK37" s="4" t="s">
        <v>57</v>
      </c>
    </row>
    <row r="38" spans="1:37" x14ac:dyDescent="0.35">
      <c r="A38" s="4">
        <v>34</v>
      </c>
      <c r="B38" s="4" t="str">
        <f>T("10270000559")</f>
        <v>10270000559</v>
      </c>
      <c r="C38" s="4" t="str">
        <f>T("20002713087001538")</f>
        <v>20002713087001538</v>
      </c>
      <c r="D38" s="4" t="s">
        <v>300</v>
      </c>
      <c r="E38" s="4" t="s">
        <v>301</v>
      </c>
      <c r="F38" s="4" t="s">
        <v>302</v>
      </c>
      <c r="G38" s="4" t="s">
        <v>303</v>
      </c>
      <c r="H38" s="4" t="s">
        <v>304</v>
      </c>
      <c r="I38" s="4" t="s">
        <v>305</v>
      </c>
      <c r="J38" s="3"/>
      <c r="K38" s="5">
        <v>36638</v>
      </c>
      <c r="L38" s="4">
        <v>22</v>
      </c>
      <c r="M38" s="4" t="s">
        <v>43</v>
      </c>
      <c r="N38" s="4" t="s">
        <v>44</v>
      </c>
      <c r="O38" s="4" t="s">
        <v>64</v>
      </c>
      <c r="P38" s="4">
        <v>6</v>
      </c>
      <c r="Q38" s="4" t="s">
        <v>306</v>
      </c>
      <c r="R38" s="4" t="s">
        <v>47</v>
      </c>
      <c r="S38" s="3"/>
      <c r="T38" s="4" t="s">
        <v>48</v>
      </c>
      <c r="U38" s="4">
        <v>1755210559</v>
      </c>
      <c r="V38" s="4" t="s">
        <v>49</v>
      </c>
      <c r="W38" s="4" t="s">
        <v>307</v>
      </c>
      <c r="X38" s="4" t="s">
        <v>308</v>
      </c>
      <c r="Y38" s="4">
        <v>301</v>
      </c>
      <c r="Z38" s="4" t="s">
        <v>52</v>
      </c>
      <c r="AA38" s="4" t="s">
        <v>52</v>
      </c>
      <c r="AB38" s="4" t="s">
        <v>53</v>
      </c>
      <c r="AC38" s="4">
        <v>1755210559</v>
      </c>
      <c r="AD38" s="4">
        <v>200275556</v>
      </c>
      <c r="AE38" s="5">
        <v>42742</v>
      </c>
      <c r="AF38" s="4">
        <v>1755210559</v>
      </c>
      <c r="AG38" s="4" t="s">
        <v>75</v>
      </c>
      <c r="AH38" s="4" t="s">
        <v>55</v>
      </c>
      <c r="AI38" s="4" t="s">
        <v>53</v>
      </c>
      <c r="AJ38" s="4" t="s">
        <v>56</v>
      </c>
      <c r="AK38" s="4" t="s">
        <v>57</v>
      </c>
    </row>
    <row r="39" spans="1:37" x14ac:dyDescent="0.35">
      <c r="A39" s="4">
        <v>35</v>
      </c>
      <c r="B39" s="4" t="str">
        <f>T("10270000560")</f>
        <v>10270000560</v>
      </c>
      <c r="C39" s="4" t="str">
        <f>T("19992713031100572")</f>
        <v>19992713031100572</v>
      </c>
      <c r="D39" s="4" t="s">
        <v>309</v>
      </c>
      <c r="E39" s="4" t="s">
        <v>310</v>
      </c>
      <c r="F39" s="4" t="s">
        <v>311</v>
      </c>
      <c r="G39" s="4" t="s">
        <v>312</v>
      </c>
      <c r="H39" s="4" t="s">
        <v>313</v>
      </c>
      <c r="I39" s="4" t="s">
        <v>314</v>
      </c>
      <c r="J39" s="3"/>
      <c r="K39" s="5">
        <v>36285</v>
      </c>
      <c r="L39" s="4">
        <v>23</v>
      </c>
      <c r="M39" s="4" t="s">
        <v>43</v>
      </c>
      <c r="N39" s="4" t="s">
        <v>44</v>
      </c>
      <c r="O39" s="4" t="s">
        <v>135</v>
      </c>
      <c r="P39" s="4">
        <v>5</v>
      </c>
      <c r="Q39" s="4" t="s">
        <v>315</v>
      </c>
      <c r="R39" s="4" t="s">
        <v>47</v>
      </c>
      <c r="S39" s="3"/>
      <c r="T39" s="4" t="s">
        <v>48</v>
      </c>
      <c r="U39" s="4">
        <v>1301132805</v>
      </c>
      <c r="V39" s="4" t="s">
        <v>49</v>
      </c>
      <c r="W39" s="4" t="s">
        <v>307</v>
      </c>
      <c r="X39" s="4" t="s">
        <v>308</v>
      </c>
      <c r="Y39" s="4">
        <v>202</v>
      </c>
      <c r="Z39" s="4" t="s">
        <v>52</v>
      </c>
      <c r="AA39" s="4" t="s">
        <v>52</v>
      </c>
      <c r="AB39" s="4" t="s">
        <v>53</v>
      </c>
      <c r="AC39" s="4">
        <v>1301132805</v>
      </c>
      <c r="AD39" s="4">
        <v>200275556</v>
      </c>
      <c r="AE39" s="5">
        <v>43837</v>
      </c>
      <c r="AF39" s="4">
        <v>1301132805</v>
      </c>
      <c r="AG39" s="4" t="s">
        <v>75</v>
      </c>
      <c r="AH39" s="4" t="s">
        <v>55</v>
      </c>
      <c r="AI39" s="4" t="s">
        <v>53</v>
      </c>
      <c r="AJ39" s="4" t="s">
        <v>56</v>
      </c>
      <c r="AK39" s="4" t="s">
        <v>57</v>
      </c>
    </row>
    <row r="40" spans="1:37" x14ac:dyDescent="0.35">
      <c r="A40" s="4">
        <v>36</v>
      </c>
      <c r="B40" s="4" t="str">
        <f>T("10270000561")</f>
        <v>10270000561</v>
      </c>
      <c r="C40" s="4" t="str">
        <f>T("19982713079001877")</f>
        <v>19982713079001877</v>
      </c>
      <c r="D40" s="4" t="s">
        <v>316</v>
      </c>
      <c r="E40" s="4" t="s">
        <v>317</v>
      </c>
      <c r="F40" s="4" t="s">
        <v>318</v>
      </c>
      <c r="G40" s="4" t="s">
        <v>319</v>
      </c>
      <c r="H40" s="4" t="s">
        <v>320</v>
      </c>
      <c r="I40" s="4" t="s">
        <v>321</v>
      </c>
      <c r="J40" s="3"/>
      <c r="K40" s="5">
        <v>35825</v>
      </c>
      <c r="L40" s="4">
        <v>25</v>
      </c>
      <c r="M40" s="4" t="s">
        <v>43</v>
      </c>
      <c r="N40" s="4" t="s">
        <v>44</v>
      </c>
      <c r="O40" s="4" t="s">
        <v>180</v>
      </c>
      <c r="P40" s="4">
        <v>3</v>
      </c>
      <c r="Q40" s="4" t="s">
        <v>270</v>
      </c>
      <c r="R40" s="4" t="s">
        <v>47</v>
      </c>
      <c r="S40" s="3"/>
      <c r="T40" s="4" t="s">
        <v>48</v>
      </c>
      <c r="U40" s="4">
        <v>1751303511</v>
      </c>
      <c r="V40" s="4" t="s">
        <v>49</v>
      </c>
      <c r="W40" s="4" t="s">
        <v>307</v>
      </c>
      <c r="X40" s="4" t="s">
        <v>308</v>
      </c>
      <c r="Y40" s="4">
        <v>303</v>
      </c>
      <c r="Z40" s="4" t="s">
        <v>52</v>
      </c>
      <c r="AA40" s="4" t="s">
        <v>52</v>
      </c>
      <c r="AB40" s="4" t="s">
        <v>53</v>
      </c>
      <c r="AC40" s="4">
        <v>1732382711</v>
      </c>
      <c r="AD40" s="4">
        <v>200275556</v>
      </c>
      <c r="AE40" s="5">
        <v>42742</v>
      </c>
      <c r="AF40" s="4">
        <v>1751303511</v>
      </c>
      <c r="AG40" s="4" t="s">
        <v>75</v>
      </c>
      <c r="AH40" s="4" t="s">
        <v>55</v>
      </c>
      <c r="AI40" s="4" t="s">
        <v>53</v>
      </c>
      <c r="AJ40" s="4" t="s">
        <v>56</v>
      </c>
      <c r="AK40" s="4" t="s">
        <v>57</v>
      </c>
    </row>
    <row r="41" spans="1:37" x14ac:dyDescent="0.35">
      <c r="A41" s="4">
        <v>37</v>
      </c>
      <c r="B41" s="4" t="str">
        <f>T("10270000562")</f>
        <v>10270000562</v>
      </c>
      <c r="C41" s="4" t="str">
        <f>T("20002713055030492")</f>
        <v>20002713055030492</v>
      </c>
      <c r="D41" s="4" t="s">
        <v>322</v>
      </c>
      <c r="E41" s="4" t="s">
        <v>323</v>
      </c>
      <c r="F41" s="4" t="s">
        <v>324</v>
      </c>
      <c r="G41" s="4" t="s">
        <v>325</v>
      </c>
      <c r="H41" s="4" t="s">
        <v>326</v>
      </c>
      <c r="I41" s="4" t="s">
        <v>327</v>
      </c>
      <c r="J41" s="3"/>
      <c r="K41" s="5">
        <v>36815</v>
      </c>
      <c r="L41" s="4">
        <v>22</v>
      </c>
      <c r="M41" s="4" t="s">
        <v>43</v>
      </c>
      <c r="N41" s="4" t="s">
        <v>44</v>
      </c>
      <c r="O41" s="4" t="s">
        <v>105</v>
      </c>
      <c r="P41" s="4">
        <v>9</v>
      </c>
      <c r="Q41" s="4" t="s">
        <v>328</v>
      </c>
      <c r="R41" s="4" t="s">
        <v>47</v>
      </c>
      <c r="S41" s="3"/>
      <c r="T41" s="4" t="s">
        <v>97</v>
      </c>
      <c r="U41" s="4">
        <v>1309459351</v>
      </c>
      <c r="V41" s="4" t="s">
        <v>49</v>
      </c>
      <c r="W41" s="4" t="s">
        <v>329</v>
      </c>
      <c r="X41" s="4" t="s">
        <v>330</v>
      </c>
      <c r="Y41" s="4">
        <v>401</v>
      </c>
      <c r="Z41" s="4" t="s">
        <v>52</v>
      </c>
      <c r="AA41" s="4" t="s">
        <v>52</v>
      </c>
      <c r="AB41" s="4" t="s">
        <v>53</v>
      </c>
      <c r="AC41" s="4">
        <v>1309459351</v>
      </c>
      <c r="AD41" s="4">
        <v>200275556</v>
      </c>
      <c r="AE41" s="5">
        <v>42742</v>
      </c>
      <c r="AF41" s="4">
        <v>1309459351</v>
      </c>
      <c r="AG41" s="4" t="s">
        <v>75</v>
      </c>
      <c r="AH41" s="4" t="s">
        <v>55</v>
      </c>
      <c r="AI41" s="4" t="s">
        <v>53</v>
      </c>
      <c r="AJ41" s="4" t="s">
        <v>56</v>
      </c>
      <c r="AK41" s="4" t="s">
        <v>57</v>
      </c>
    </row>
    <row r="42" spans="1:37" x14ac:dyDescent="0.35">
      <c r="A42" s="4">
        <v>38</v>
      </c>
      <c r="B42" s="4" t="str">
        <f>T("10270000563")</f>
        <v>10270000563</v>
      </c>
      <c r="C42" s="4" t="str">
        <f>T("19992713031015694")</f>
        <v>19992713031015694</v>
      </c>
      <c r="D42" s="4" t="s">
        <v>331</v>
      </c>
      <c r="E42" s="4" t="s">
        <v>332</v>
      </c>
      <c r="F42" s="4" t="s">
        <v>333</v>
      </c>
      <c r="G42" s="4" t="s">
        <v>334</v>
      </c>
      <c r="H42" s="4" t="s">
        <v>335</v>
      </c>
      <c r="I42" s="4" t="s">
        <v>336</v>
      </c>
      <c r="J42" s="3"/>
      <c r="K42" s="5">
        <v>36477</v>
      </c>
      <c r="L42" s="4">
        <v>23</v>
      </c>
      <c r="M42" s="4" t="s">
        <v>43</v>
      </c>
      <c r="N42" s="4" t="s">
        <v>44</v>
      </c>
      <c r="O42" s="4" t="s">
        <v>135</v>
      </c>
      <c r="P42" s="4">
        <v>4</v>
      </c>
      <c r="Q42" s="4" t="s">
        <v>241</v>
      </c>
      <c r="R42" s="4" t="s">
        <v>47</v>
      </c>
      <c r="S42" s="3"/>
      <c r="T42" s="4" t="s">
        <v>97</v>
      </c>
      <c r="U42" s="4">
        <v>1750913938</v>
      </c>
      <c r="V42" s="4" t="s">
        <v>49</v>
      </c>
      <c r="W42" s="4" t="s">
        <v>329</v>
      </c>
      <c r="X42" s="4" t="s">
        <v>330</v>
      </c>
      <c r="Y42" s="4">
        <v>402</v>
      </c>
      <c r="Z42" s="4" t="s">
        <v>52</v>
      </c>
      <c r="AA42" s="4" t="s">
        <v>52</v>
      </c>
      <c r="AB42" s="4" t="s">
        <v>53</v>
      </c>
      <c r="AC42" s="4">
        <v>1750913938</v>
      </c>
      <c r="AD42" s="4">
        <v>200275556</v>
      </c>
      <c r="AE42" s="5">
        <v>43472</v>
      </c>
      <c r="AF42" s="4">
        <v>1750913938</v>
      </c>
      <c r="AG42" s="4" t="s">
        <v>75</v>
      </c>
      <c r="AH42" s="4" t="s">
        <v>55</v>
      </c>
      <c r="AI42" s="4" t="s">
        <v>53</v>
      </c>
      <c r="AJ42" s="4" t="s">
        <v>56</v>
      </c>
      <c r="AK42" s="4" t="s">
        <v>57</v>
      </c>
    </row>
    <row r="43" spans="1:37" x14ac:dyDescent="0.35">
      <c r="A43" s="4">
        <v>39</v>
      </c>
      <c r="B43" s="4" t="str">
        <f>T("10270000564")</f>
        <v>10270000564</v>
      </c>
      <c r="C43" s="4" t="str">
        <f>T("19972713031038704")</f>
        <v>19972713031038704</v>
      </c>
      <c r="D43" s="4" t="s">
        <v>337</v>
      </c>
      <c r="E43" s="4" t="s">
        <v>338</v>
      </c>
      <c r="F43" s="4" t="s">
        <v>339</v>
      </c>
      <c r="G43" s="4" t="s">
        <v>340</v>
      </c>
      <c r="H43" s="4" t="s">
        <v>341</v>
      </c>
      <c r="I43" s="4" t="s">
        <v>342</v>
      </c>
      <c r="J43" s="3"/>
      <c r="K43" s="5">
        <v>36924</v>
      </c>
      <c r="L43" s="4">
        <v>22</v>
      </c>
      <c r="M43" s="4" t="s">
        <v>43</v>
      </c>
      <c r="N43" s="4" t="s">
        <v>44</v>
      </c>
      <c r="O43" s="4" t="s">
        <v>135</v>
      </c>
      <c r="P43" s="4">
        <v>9</v>
      </c>
      <c r="Q43" s="4" t="s">
        <v>241</v>
      </c>
      <c r="R43" s="4" t="s">
        <v>47</v>
      </c>
      <c r="S43" s="3"/>
      <c r="T43" s="4" t="s">
        <v>48</v>
      </c>
      <c r="U43" s="4">
        <v>1779458804</v>
      </c>
      <c r="V43" s="4" t="s">
        <v>49</v>
      </c>
      <c r="W43" s="4" t="s">
        <v>329</v>
      </c>
      <c r="X43" s="4" t="s">
        <v>330</v>
      </c>
      <c r="Y43" s="4">
        <v>403</v>
      </c>
      <c r="Z43" s="4" t="s">
        <v>52</v>
      </c>
      <c r="AA43" s="4" t="s">
        <v>52</v>
      </c>
      <c r="AB43" s="4" t="s">
        <v>53</v>
      </c>
      <c r="AC43" s="4">
        <v>1779458804</v>
      </c>
      <c r="AD43" s="4">
        <v>200275556</v>
      </c>
      <c r="AE43" s="5">
        <v>43837</v>
      </c>
      <c r="AF43" s="4">
        <v>1779458804</v>
      </c>
      <c r="AG43" s="4" t="s">
        <v>75</v>
      </c>
      <c r="AH43" s="4" t="s">
        <v>55</v>
      </c>
      <c r="AI43" s="4" t="s">
        <v>53</v>
      </c>
      <c r="AJ43" s="4" t="s">
        <v>56</v>
      </c>
      <c r="AK43" s="4" t="s">
        <v>57</v>
      </c>
    </row>
    <row r="44" spans="1:37" x14ac:dyDescent="0.35">
      <c r="A44" s="4">
        <v>40</v>
      </c>
      <c r="B44" s="4" t="str">
        <f>T("10270000565")</f>
        <v>10270000565</v>
      </c>
      <c r="C44" s="4" t="str">
        <f>T("19902713031003028")</f>
        <v>19902713031003028</v>
      </c>
      <c r="D44" s="4" t="s">
        <v>343</v>
      </c>
      <c r="E44" s="4" t="s">
        <v>344</v>
      </c>
      <c r="F44" s="4" t="s">
        <v>345</v>
      </c>
      <c r="G44" s="4" t="s">
        <v>346</v>
      </c>
      <c r="H44" s="4" t="s">
        <v>347</v>
      </c>
      <c r="I44" s="4" t="s">
        <v>348</v>
      </c>
      <c r="J44" s="3"/>
      <c r="K44" s="5">
        <v>33097</v>
      </c>
      <c r="L44" s="4">
        <v>32</v>
      </c>
      <c r="M44" s="4" t="s">
        <v>43</v>
      </c>
      <c r="N44" s="4" t="s">
        <v>44</v>
      </c>
      <c r="O44" s="4" t="s">
        <v>151</v>
      </c>
      <c r="P44" s="4">
        <v>9</v>
      </c>
      <c r="Q44" s="4" t="s">
        <v>349</v>
      </c>
      <c r="R44" s="4" t="s">
        <v>47</v>
      </c>
      <c r="S44" s="3"/>
      <c r="T44" s="4" t="s">
        <v>97</v>
      </c>
      <c r="U44" s="4">
        <v>1713771416</v>
      </c>
      <c r="V44" s="4" t="s">
        <v>49</v>
      </c>
      <c r="W44" s="4" t="s">
        <v>329</v>
      </c>
      <c r="X44" s="4" t="s">
        <v>330</v>
      </c>
      <c r="Y44" s="4">
        <v>404</v>
      </c>
      <c r="Z44" s="4" t="s">
        <v>52</v>
      </c>
      <c r="AA44" s="4" t="s">
        <v>52</v>
      </c>
      <c r="AB44" s="4" t="s">
        <v>53</v>
      </c>
      <c r="AC44" s="4">
        <v>1713771416</v>
      </c>
      <c r="AD44" s="4">
        <v>200275556</v>
      </c>
      <c r="AE44" s="5">
        <v>43837</v>
      </c>
      <c r="AF44" s="4">
        <v>1713771416</v>
      </c>
      <c r="AG44" s="4" t="s">
        <v>75</v>
      </c>
      <c r="AH44" s="4" t="s">
        <v>55</v>
      </c>
      <c r="AI44" s="4" t="s">
        <v>53</v>
      </c>
      <c r="AJ44" s="4" t="s">
        <v>56</v>
      </c>
      <c r="AK44" s="4" t="s">
        <v>57</v>
      </c>
    </row>
    <row r="45" spans="1:37" x14ac:dyDescent="0.35">
      <c r="A45" s="4">
        <v>41</v>
      </c>
      <c r="B45" s="4" t="str">
        <f>T("10270000572")</f>
        <v>10270000572</v>
      </c>
      <c r="C45" s="4" t="str">
        <f>T("20102713013103528")</f>
        <v>20102713013103528</v>
      </c>
      <c r="D45" s="4" t="s">
        <v>350</v>
      </c>
      <c r="E45" s="4" t="s">
        <v>351</v>
      </c>
      <c r="F45" s="4" t="s">
        <v>352</v>
      </c>
      <c r="G45" s="4" t="s">
        <v>353</v>
      </c>
      <c r="H45" s="4" t="s">
        <v>354</v>
      </c>
      <c r="I45" s="4" t="s">
        <v>355</v>
      </c>
      <c r="J45" s="3"/>
      <c r="K45" s="5">
        <v>40312</v>
      </c>
      <c r="L45" s="4">
        <v>12</v>
      </c>
      <c r="M45" s="4" t="s">
        <v>43</v>
      </c>
      <c r="N45" s="4" t="s">
        <v>44</v>
      </c>
      <c r="O45" s="4" t="s">
        <v>135</v>
      </c>
      <c r="P45" s="4">
        <v>6</v>
      </c>
      <c r="Q45" s="4" t="s">
        <v>356</v>
      </c>
      <c r="R45" s="4" t="s">
        <v>47</v>
      </c>
      <c r="S45" s="3"/>
      <c r="T45" s="4" t="s">
        <v>48</v>
      </c>
      <c r="U45" s="4">
        <v>1773529553</v>
      </c>
      <c r="V45" s="4" t="s">
        <v>49</v>
      </c>
      <c r="W45" s="4" t="s">
        <v>50</v>
      </c>
      <c r="X45" s="4" t="s">
        <v>66</v>
      </c>
      <c r="Y45" s="4">
        <v>30</v>
      </c>
      <c r="Z45" s="4" t="s">
        <v>52</v>
      </c>
      <c r="AA45" s="4" t="s">
        <v>52</v>
      </c>
      <c r="AB45" s="4" t="s">
        <v>53</v>
      </c>
      <c r="AC45" s="4">
        <v>1773529553</v>
      </c>
      <c r="AD45" s="4">
        <v>200275556</v>
      </c>
      <c r="AE45" s="5">
        <v>43837</v>
      </c>
      <c r="AF45" s="4">
        <v>1773529553</v>
      </c>
      <c r="AG45" s="4" t="s">
        <v>75</v>
      </c>
      <c r="AH45" s="4" t="s">
        <v>55</v>
      </c>
      <c r="AI45" s="4" t="s">
        <v>53</v>
      </c>
      <c r="AJ45" s="4" t="s">
        <v>56</v>
      </c>
      <c r="AK45" s="4" t="s">
        <v>57</v>
      </c>
    </row>
    <row r="46" spans="1:37" x14ac:dyDescent="0.35">
      <c r="A46" s="4">
        <v>42</v>
      </c>
      <c r="B46" s="4" t="str">
        <f>T("10270000573")</f>
        <v>10270000573</v>
      </c>
      <c r="C46" s="4" t="str">
        <f>T("20102713079030273")</f>
        <v>20102713079030273</v>
      </c>
      <c r="D46" s="4" t="s">
        <v>357</v>
      </c>
      <c r="E46" s="4" t="s">
        <v>358</v>
      </c>
      <c r="F46" s="4" t="s">
        <v>359</v>
      </c>
      <c r="G46" s="4" t="s">
        <v>360</v>
      </c>
      <c r="H46" s="4" t="s">
        <v>361</v>
      </c>
      <c r="I46" s="4" t="s">
        <v>362</v>
      </c>
      <c r="J46" s="3"/>
      <c r="K46" s="5">
        <v>40242</v>
      </c>
      <c r="L46" s="4">
        <v>12</v>
      </c>
      <c r="M46" s="4" t="s">
        <v>43</v>
      </c>
      <c r="N46" s="4" t="s">
        <v>44</v>
      </c>
      <c r="O46" s="4" t="s">
        <v>180</v>
      </c>
      <c r="P46" s="4">
        <v>3</v>
      </c>
      <c r="Q46" s="4" t="s">
        <v>270</v>
      </c>
      <c r="R46" s="4" t="s">
        <v>90</v>
      </c>
      <c r="S46" s="3"/>
      <c r="T46" s="4" t="s">
        <v>97</v>
      </c>
      <c r="U46" s="4">
        <v>1729115154</v>
      </c>
      <c r="V46" s="4" t="s">
        <v>49</v>
      </c>
      <c r="W46" s="4" t="s">
        <v>50</v>
      </c>
      <c r="X46" s="4" t="s">
        <v>98</v>
      </c>
      <c r="Y46" s="4">
        <v>31</v>
      </c>
      <c r="Z46" s="4" t="s">
        <v>52</v>
      </c>
      <c r="AA46" s="4" t="s">
        <v>52</v>
      </c>
      <c r="AB46" s="4" t="s">
        <v>53</v>
      </c>
      <c r="AC46" s="4">
        <v>1729115154</v>
      </c>
      <c r="AD46" s="4">
        <v>200275556</v>
      </c>
      <c r="AE46" s="5">
        <v>43472</v>
      </c>
      <c r="AF46" s="4">
        <v>1729115154</v>
      </c>
      <c r="AG46" s="4" t="s">
        <v>75</v>
      </c>
      <c r="AH46" s="4" t="s">
        <v>55</v>
      </c>
      <c r="AI46" s="4" t="s">
        <v>53</v>
      </c>
      <c r="AJ46" s="4" t="s">
        <v>56</v>
      </c>
      <c r="AK46" s="4" t="s">
        <v>57</v>
      </c>
    </row>
    <row r="47" spans="1:37" x14ac:dyDescent="0.35">
      <c r="A47" s="4">
        <v>43</v>
      </c>
      <c r="B47" s="4" t="str">
        <f>T("10270000574")</f>
        <v>10270000574</v>
      </c>
      <c r="C47" s="4" t="str">
        <f>T("20112713015101502")</f>
        <v>20112713015101502</v>
      </c>
      <c r="D47" s="4" t="s">
        <v>363</v>
      </c>
      <c r="E47" s="4" t="s">
        <v>364</v>
      </c>
      <c r="F47" s="4" t="s">
        <v>365</v>
      </c>
      <c r="G47" s="4" t="s">
        <v>366</v>
      </c>
      <c r="H47" s="4" t="s">
        <v>367</v>
      </c>
      <c r="I47" s="4" t="s">
        <v>368</v>
      </c>
      <c r="J47" s="3"/>
      <c r="K47" s="5">
        <v>40853</v>
      </c>
      <c r="L47" s="4">
        <v>11</v>
      </c>
      <c r="M47" s="4" t="s">
        <v>43</v>
      </c>
      <c r="N47" s="4" t="s">
        <v>44</v>
      </c>
      <c r="O47" s="4" t="s">
        <v>369</v>
      </c>
      <c r="P47" s="4">
        <v>1</v>
      </c>
      <c r="Q47" s="4" t="s">
        <v>370</v>
      </c>
      <c r="R47" s="4" t="s">
        <v>47</v>
      </c>
      <c r="S47" s="3"/>
      <c r="T47" s="4" t="s">
        <v>97</v>
      </c>
      <c r="U47" s="4">
        <v>1738038191</v>
      </c>
      <c r="V47" s="4" t="s">
        <v>49</v>
      </c>
      <c r="W47" s="4" t="s">
        <v>50</v>
      </c>
      <c r="X47" s="4" t="s">
        <v>114</v>
      </c>
      <c r="Y47" s="4">
        <v>22</v>
      </c>
      <c r="Z47" s="4" t="s">
        <v>52</v>
      </c>
      <c r="AA47" s="4" t="s">
        <v>52</v>
      </c>
      <c r="AB47" s="4" t="s">
        <v>53</v>
      </c>
      <c r="AC47" s="4">
        <v>1738038191</v>
      </c>
      <c r="AD47" s="4">
        <v>200275556</v>
      </c>
      <c r="AE47" s="5">
        <v>43472</v>
      </c>
      <c r="AF47" s="4">
        <v>1738038191</v>
      </c>
      <c r="AG47" s="4" t="s">
        <v>75</v>
      </c>
      <c r="AH47" s="4" t="s">
        <v>55</v>
      </c>
      <c r="AI47" s="4" t="s">
        <v>53</v>
      </c>
      <c r="AJ47" s="4" t="s">
        <v>56</v>
      </c>
      <c r="AK47" s="4" t="s">
        <v>57</v>
      </c>
    </row>
    <row r="48" spans="1:37" x14ac:dyDescent="0.35">
      <c r="A48" s="4">
        <v>44</v>
      </c>
      <c r="B48" s="4" t="str">
        <f>T("10270000575")</f>
        <v>10270000575</v>
      </c>
      <c r="C48" s="4" t="str">
        <f>T("20132713015102658")</f>
        <v>20132713015102658</v>
      </c>
      <c r="D48" s="4" t="s">
        <v>371</v>
      </c>
      <c r="E48" s="4" t="s">
        <v>372</v>
      </c>
      <c r="F48" s="4" t="s">
        <v>373</v>
      </c>
      <c r="G48" s="4" t="s">
        <v>374</v>
      </c>
      <c r="H48" s="4" t="s">
        <v>375</v>
      </c>
      <c r="I48" s="4" t="s">
        <v>376</v>
      </c>
      <c r="J48" s="3"/>
      <c r="K48" s="5">
        <v>41483</v>
      </c>
      <c r="L48" s="4">
        <v>9</v>
      </c>
      <c r="M48" s="4" t="s">
        <v>43</v>
      </c>
      <c r="N48" s="4" t="s">
        <v>44</v>
      </c>
      <c r="O48" s="4" t="s">
        <v>369</v>
      </c>
      <c r="P48" s="4">
        <v>1</v>
      </c>
      <c r="Q48" s="4" t="s">
        <v>370</v>
      </c>
      <c r="R48" s="4" t="s">
        <v>47</v>
      </c>
      <c r="S48" s="3"/>
      <c r="T48" s="4" t="s">
        <v>48</v>
      </c>
      <c r="U48" s="4">
        <v>1762891796</v>
      </c>
      <c r="V48" s="4" t="s">
        <v>49</v>
      </c>
      <c r="W48" s="4" t="s">
        <v>50</v>
      </c>
      <c r="X48" s="4" t="s">
        <v>114</v>
      </c>
      <c r="Y48" s="4">
        <v>33</v>
      </c>
      <c r="Z48" s="4" t="s">
        <v>52</v>
      </c>
      <c r="AA48" s="4" t="s">
        <v>52</v>
      </c>
      <c r="AB48" s="4" t="s">
        <v>53</v>
      </c>
      <c r="AC48" s="4">
        <v>1322738917</v>
      </c>
      <c r="AD48" s="4">
        <v>200275556</v>
      </c>
      <c r="AE48" s="5">
        <v>43472</v>
      </c>
      <c r="AF48" s="4">
        <v>1762891796</v>
      </c>
      <c r="AG48" s="4" t="s">
        <v>75</v>
      </c>
      <c r="AH48" s="4" t="s">
        <v>55</v>
      </c>
      <c r="AI48" s="4" t="s">
        <v>53</v>
      </c>
      <c r="AJ48" s="4" t="s">
        <v>56</v>
      </c>
      <c r="AK48" s="4" t="s">
        <v>57</v>
      </c>
    </row>
    <row r="49" spans="1:37" x14ac:dyDescent="0.35">
      <c r="A49" s="4">
        <v>45</v>
      </c>
      <c r="B49" s="4" t="str">
        <f>T("10270000576")</f>
        <v>10270000576</v>
      </c>
      <c r="C49" s="4" t="str">
        <f>T("20102713031042089")</f>
        <v>20102713031042089</v>
      </c>
      <c r="D49" s="4" t="s">
        <v>377</v>
      </c>
      <c r="E49" s="4" t="s">
        <v>378</v>
      </c>
      <c r="F49" s="4" t="s">
        <v>379</v>
      </c>
      <c r="G49" s="4" t="s">
        <v>380</v>
      </c>
      <c r="H49" s="4" t="s">
        <v>381</v>
      </c>
      <c r="I49" s="4" t="s">
        <v>382</v>
      </c>
      <c r="J49" s="3"/>
      <c r="K49" s="5">
        <v>40463</v>
      </c>
      <c r="L49" s="4">
        <v>12</v>
      </c>
      <c r="M49" s="4" t="s">
        <v>43</v>
      </c>
      <c r="N49" s="4" t="s">
        <v>44</v>
      </c>
      <c r="O49" s="4" t="s">
        <v>135</v>
      </c>
      <c r="P49" s="4">
        <v>6</v>
      </c>
      <c r="Q49" s="4" t="s">
        <v>356</v>
      </c>
      <c r="R49" s="4" t="s">
        <v>47</v>
      </c>
      <c r="S49" s="3"/>
      <c r="T49" s="4" t="s">
        <v>48</v>
      </c>
      <c r="U49" s="4">
        <v>1751125677</v>
      </c>
      <c r="V49" s="4" t="s">
        <v>49</v>
      </c>
      <c r="W49" s="4" t="s">
        <v>50</v>
      </c>
      <c r="X49" s="4" t="s">
        <v>98</v>
      </c>
      <c r="Y49" s="4">
        <v>34</v>
      </c>
      <c r="Z49" s="4" t="s">
        <v>52</v>
      </c>
      <c r="AA49" s="4" t="s">
        <v>52</v>
      </c>
      <c r="AB49" s="4" t="s">
        <v>53</v>
      </c>
      <c r="AC49" s="4">
        <v>1751125677</v>
      </c>
      <c r="AD49" s="4">
        <v>200275556</v>
      </c>
      <c r="AE49" s="5">
        <v>43837</v>
      </c>
      <c r="AF49" s="4">
        <v>1751125677</v>
      </c>
      <c r="AG49" s="4" t="s">
        <v>75</v>
      </c>
      <c r="AH49" s="4" t="s">
        <v>55</v>
      </c>
      <c r="AI49" s="4" t="s">
        <v>53</v>
      </c>
      <c r="AJ49" s="4" t="s">
        <v>56</v>
      </c>
      <c r="AK49" s="4" t="s">
        <v>57</v>
      </c>
    </row>
    <row r="50" spans="1:37" x14ac:dyDescent="0.35">
      <c r="A50" s="4">
        <v>46</v>
      </c>
      <c r="B50" s="4" t="str">
        <f>T("10270000577")</f>
        <v>10270000577</v>
      </c>
      <c r="C50" s="4" t="str">
        <f>T("20082713079100730")</f>
        <v>20082713079100730</v>
      </c>
      <c r="D50" s="4" t="s">
        <v>383</v>
      </c>
      <c r="E50" s="4" t="s">
        <v>384</v>
      </c>
      <c r="F50" s="4" t="s">
        <v>385</v>
      </c>
      <c r="G50" s="4" t="s">
        <v>386</v>
      </c>
      <c r="H50" s="4" t="s">
        <v>309</v>
      </c>
      <c r="I50" s="4" t="s">
        <v>387</v>
      </c>
      <c r="J50" s="3"/>
      <c r="K50" s="5">
        <v>39743</v>
      </c>
      <c r="L50" s="4">
        <v>14</v>
      </c>
      <c r="M50" s="4" t="s">
        <v>43</v>
      </c>
      <c r="N50" s="4" t="s">
        <v>44</v>
      </c>
      <c r="O50" s="4" t="s">
        <v>180</v>
      </c>
      <c r="P50" s="4">
        <v>5</v>
      </c>
      <c r="Q50" s="4" t="s">
        <v>388</v>
      </c>
      <c r="R50" s="4" t="s">
        <v>47</v>
      </c>
      <c r="S50" s="3"/>
      <c r="T50" s="4" t="s">
        <v>389</v>
      </c>
      <c r="U50" s="4">
        <v>1319108929</v>
      </c>
      <c r="V50" s="4" t="s">
        <v>49</v>
      </c>
      <c r="W50" s="4" t="s">
        <v>50</v>
      </c>
      <c r="X50" s="4" t="s">
        <v>51</v>
      </c>
      <c r="Y50" s="4">
        <v>44</v>
      </c>
      <c r="Z50" s="4" t="s">
        <v>52</v>
      </c>
      <c r="AA50" s="4" t="s">
        <v>52</v>
      </c>
      <c r="AB50" s="4" t="s">
        <v>53</v>
      </c>
      <c r="AC50" s="4">
        <v>1319108929</v>
      </c>
      <c r="AD50" s="4">
        <v>200275556</v>
      </c>
      <c r="AE50" s="5">
        <v>43107</v>
      </c>
      <c r="AF50" s="4">
        <v>1319108929</v>
      </c>
      <c r="AG50" s="4" t="s">
        <v>75</v>
      </c>
      <c r="AH50" s="4" t="s">
        <v>55</v>
      </c>
      <c r="AI50" s="4" t="s">
        <v>53</v>
      </c>
      <c r="AJ50" s="4" t="s">
        <v>56</v>
      </c>
      <c r="AK50" s="4" t="s">
        <v>57</v>
      </c>
    </row>
    <row r="51" spans="1:37" x14ac:dyDescent="0.35">
      <c r="A51" s="4">
        <v>47</v>
      </c>
      <c r="B51" s="4" t="str">
        <f>T("10270000578")</f>
        <v>10270000578</v>
      </c>
      <c r="C51" s="4" t="str">
        <f>T("20032713031003461")</f>
        <v>20032713031003461</v>
      </c>
      <c r="D51" s="4" t="s">
        <v>390</v>
      </c>
      <c r="E51" s="4" t="s">
        <v>391</v>
      </c>
      <c r="F51" s="4" t="s">
        <v>392</v>
      </c>
      <c r="G51" s="4" t="s">
        <v>393</v>
      </c>
      <c r="H51" s="4" t="s">
        <v>394</v>
      </c>
      <c r="I51" s="4" t="s">
        <v>395</v>
      </c>
      <c r="J51" s="3"/>
      <c r="K51" s="5">
        <v>37693</v>
      </c>
      <c r="L51" s="4">
        <v>19</v>
      </c>
      <c r="M51" s="4" t="s">
        <v>43</v>
      </c>
      <c r="N51" s="4" t="s">
        <v>44</v>
      </c>
      <c r="O51" s="4" t="s">
        <v>151</v>
      </c>
      <c r="P51" s="4">
        <v>4</v>
      </c>
      <c r="Q51" s="4" t="s">
        <v>396</v>
      </c>
      <c r="R51" s="4" t="s">
        <v>47</v>
      </c>
      <c r="S51" s="3"/>
      <c r="T51" s="4" t="s">
        <v>48</v>
      </c>
      <c r="U51" s="4">
        <v>1318136407</v>
      </c>
      <c r="V51" s="4" t="s">
        <v>49</v>
      </c>
      <c r="W51" s="4" t="s">
        <v>211</v>
      </c>
      <c r="X51" s="4" t="s">
        <v>226</v>
      </c>
      <c r="Y51" s="4">
        <v>34</v>
      </c>
      <c r="Z51" s="4" t="s">
        <v>52</v>
      </c>
      <c r="AA51" s="4" t="s">
        <v>52</v>
      </c>
      <c r="AB51" s="4" t="s">
        <v>53</v>
      </c>
      <c r="AC51" s="4">
        <v>1318136407</v>
      </c>
      <c r="AD51" s="4">
        <v>200275556</v>
      </c>
      <c r="AE51" s="5">
        <v>43107</v>
      </c>
      <c r="AF51" s="4">
        <v>1318136407</v>
      </c>
      <c r="AG51" s="4" t="s">
        <v>75</v>
      </c>
      <c r="AH51" s="4" t="s">
        <v>55</v>
      </c>
      <c r="AI51" s="4" t="s">
        <v>53</v>
      </c>
      <c r="AJ51" s="4" t="s">
        <v>56</v>
      </c>
      <c r="AK51" s="4" t="s">
        <v>57</v>
      </c>
    </row>
    <row r="52" spans="1:37" x14ac:dyDescent="0.35">
      <c r="A52" s="4">
        <v>48</v>
      </c>
      <c r="B52" s="4" t="str">
        <f>T("10270000579")</f>
        <v>10270000579</v>
      </c>
      <c r="C52" s="4" t="str">
        <f>T("20022713039000263")</f>
        <v>20022713039000263</v>
      </c>
      <c r="D52" s="4" t="s">
        <v>397</v>
      </c>
      <c r="E52" s="4" t="s">
        <v>398</v>
      </c>
      <c r="F52" s="4" t="s">
        <v>399</v>
      </c>
      <c r="G52" s="4" t="s">
        <v>400</v>
      </c>
      <c r="H52" s="4" t="s">
        <v>401</v>
      </c>
      <c r="I52" s="4" t="s">
        <v>402</v>
      </c>
      <c r="J52" s="3"/>
      <c r="K52" s="5">
        <v>37323</v>
      </c>
      <c r="L52" s="4">
        <v>20</v>
      </c>
      <c r="M52" s="4" t="s">
        <v>43</v>
      </c>
      <c r="N52" s="4" t="s">
        <v>44</v>
      </c>
      <c r="O52" s="4" t="s">
        <v>188</v>
      </c>
      <c r="P52" s="4">
        <v>8</v>
      </c>
      <c r="Q52" s="4" t="s">
        <v>403</v>
      </c>
      <c r="R52" s="4" t="s">
        <v>47</v>
      </c>
      <c r="S52" s="3"/>
      <c r="T52" s="4" t="s">
        <v>48</v>
      </c>
      <c r="U52" s="4">
        <v>1311884656</v>
      </c>
      <c r="V52" s="4" t="s">
        <v>49</v>
      </c>
      <c r="W52" s="4" t="s">
        <v>211</v>
      </c>
      <c r="X52" s="4" t="s">
        <v>249</v>
      </c>
      <c r="Y52" s="4">
        <v>344</v>
      </c>
      <c r="Z52" s="4" t="s">
        <v>52</v>
      </c>
      <c r="AA52" s="4" t="s">
        <v>52</v>
      </c>
      <c r="AB52" s="4" t="s">
        <v>53</v>
      </c>
      <c r="AC52" s="4">
        <v>1311884656</v>
      </c>
      <c r="AD52" s="4">
        <v>200275556</v>
      </c>
      <c r="AE52" s="5">
        <v>43107</v>
      </c>
      <c r="AF52" s="4">
        <v>1311884656</v>
      </c>
      <c r="AG52" s="4" t="s">
        <v>75</v>
      </c>
      <c r="AH52" s="4" t="s">
        <v>55</v>
      </c>
      <c r="AI52" s="4" t="s">
        <v>404</v>
      </c>
      <c r="AJ52" s="4" t="s">
        <v>56</v>
      </c>
      <c r="AK52" s="4" t="s">
        <v>57</v>
      </c>
    </row>
    <row r="53" spans="1:37" x14ac:dyDescent="0.35">
      <c r="A53" s="4">
        <v>49</v>
      </c>
      <c r="B53" s="4" t="str">
        <f>T("10270000580")</f>
        <v>10270000580</v>
      </c>
      <c r="C53" s="4" t="str">
        <f>T("20052713031002751")</f>
        <v>20052713031002751</v>
      </c>
      <c r="D53" s="4" t="s">
        <v>354</v>
      </c>
      <c r="E53" s="4" t="s">
        <v>405</v>
      </c>
      <c r="F53" s="4" t="s">
        <v>406</v>
      </c>
      <c r="G53" s="4" t="s">
        <v>407</v>
      </c>
      <c r="H53" s="4" t="s">
        <v>408</v>
      </c>
      <c r="I53" s="4" t="s">
        <v>409</v>
      </c>
      <c r="J53" s="3"/>
      <c r="K53" s="5">
        <v>38413</v>
      </c>
      <c r="L53" s="4">
        <v>17</v>
      </c>
      <c r="M53" s="4" t="s">
        <v>43</v>
      </c>
      <c r="N53" s="4" t="s">
        <v>44</v>
      </c>
      <c r="O53" s="4" t="s">
        <v>135</v>
      </c>
      <c r="P53" s="4">
        <v>5</v>
      </c>
      <c r="Q53" s="4" t="s">
        <v>136</v>
      </c>
      <c r="R53" s="4" t="s">
        <v>47</v>
      </c>
      <c r="S53" s="3"/>
      <c r="T53" s="4" t="s">
        <v>48</v>
      </c>
      <c r="U53" s="4">
        <v>1313388295</v>
      </c>
      <c r="V53" s="4" t="s">
        <v>49</v>
      </c>
      <c r="W53" s="4" t="s">
        <v>211</v>
      </c>
      <c r="X53" s="4" t="s">
        <v>226</v>
      </c>
      <c r="Y53" s="4">
        <v>222</v>
      </c>
      <c r="Z53" s="4" t="s">
        <v>52</v>
      </c>
      <c r="AA53" s="4" t="s">
        <v>52</v>
      </c>
      <c r="AB53" s="4" t="s">
        <v>53</v>
      </c>
      <c r="AC53" s="4">
        <v>1313388295</v>
      </c>
      <c r="AD53" s="4">
        <v>200275556</v>
      </c>
      <c r="AE53" s="5">
        <v>42742</v>
      </c>
      <c r="AF53" s="4">
        <v>1313388295</v>
      </c>
      <c r="AG53" s="4" t="s">
        <v>75</v>
      </c>
      <c r="AH53" s="4" t="s">
        <v>55</v>
      </c>
      <c r="AI53" s="4" t="s">
        <v>53</v>
      </c>
      <c r="AJ53" s="4" t="s">
        <v>56</v>
      </c>
      <c r="AK53" s="4" t="s">
        <v>57</v>
      </c>
    </row>
    <row r="54" spans="1:37" x14ac:dyDescent="0.35">
      <c r="A54" s="4">
        <v>50</v>
      </c>
      <c r="B54" s="4" t="str">
        <f>T("10270000581")</f>
        <v>10270000581</v>
      </c>
      <c r="C54" s="4" t="str">
        <f>T("20092713063023891")</f>
        <v>20092713063023891</v>
      </c>
      <c r="D54" s="4" t="s">
        <v>410</v>
      </c>
      <c r="E54" s="4" t="s">
        <v>411</v>
      </c>
      <c r="F54" s="4" t="s">
        <v>412</v>
      </c>
      <c r="G54" s="4" t="s">
        <v>413</v>
      </c>
      <c r="H54" s="4" t="s">
        <v>414</v>
      </c>
      <c r="I54" s="4" t="s">
        <v>415</v>
      </c>
      <c r="J54" s="3"/>
      <c r="K54" s="5">
        <v>39844</v>
      </c>
      <c r="L54" s="4">
        <v>14</v>
      </c>
      <c r="M54" s="4" t="s">
        <v>43</v>
      </c>
      <c r="N54" s="4" t="s">
        <v>44</v>
      </c>
      <c r="O54" s="4" t="s">
        <v>45</v>
      </c>
      <c r="P54" s="4">
        <v>9</v>
      </c>
      <c r="Q54" s="4" t="s">
        <v>416</v>
      </c>
      <c r="R54" s="4" t="s">
        <v>90</v>
      </c>
      <c r="S54" s="3"/>
      <c r="T54" s="4" t="s">
        <v>97</v>
      </c>
      <c r="U54" s="4">
        <v>1718676555</v>
      </c>
      <c r="V54" s="4" t="s">
        <v>49</v>
      </c>
      <c r="W54" s="4" t="s">
        <v>211</v>
      </c>
      <c r="X54" s="4" t="s">
        <v>234</v>
      </c>
      <c r="Y54" s="4">
        <v>286</v>
      </c>
      <c r="Z54" s="4" t="s">
        <v>52</v>
      </c>
      <c r="AA54" s="4" t="s">
        <v>52</v>
      </c>
      <c r="AB54" s="4" t="s">
        <v>53</v>
      </c>
      <c r="AC54" s="4">
        <v>1718676555</v>
      </c>
      <c r="AD54" s="4">
        <v>200275556</v>
      </c>
      <c r="AE54" s="5">
        <v>43837</v>
      </c>
      <c r="AF54" s="4">
        <v>1718676555</v>
      </c>
      <c r="AG54" s="4" t="s">
        <v>75</v>
      </c>
      <c r="AH54" s="4" t="s">
        <v>55</v>
      </c>
      <c r="AI54" s="4" t="s">
        <v>53</v>
      </c>
      <c r="AJ54" s="4" t="s">
        <v>56</v>
      </c>
      <c r="AK54" s="4" t="s">
        <v>57</v>
      </c>
    </row>
    <row r="55" spans="1:37" x14ac:dyDescent="0.35">
      <c r="A55" s="4">
        <v>51</v>
      </c>
      <c r="B55" s="4" t="str">
        <f>T("10270000582")</f>
        <v>10270000582</v>
      </c>
      <c r="C55" s="4" t="str">
        <f>T("20032713031001592")</f>
        <v>20032713031001592</v>
      </c>
      <c r="D55" s="4" t="s">
        <v>417</v>
      </c>
      <c r="E55" s="4" t="s">
        <v>418</v>
      </c>
      <c r="F55" s="4" t="s">
        <v>419</v>
      </c>
      <c r="G55" s="4" t="s">
        <v>420</v>
      </c>
      <c r="H55" s="4" t="s">
        <v>421</v>
      </c>
      <c r="I55" s="4" t="s">
        <v>422</v>
      </c>
      <c r="J55" s="3"/>
      <c r="K55" s="5">
        <v>37660</v>
      </c>
      <c r="L55" s="4">
        <v>19</v>
      </c>
      <c r="M55" s="4" t="s">
        <v>43</v>
      </c>
      <c r="N55" s="4" t="s">
        <v>44</v>
      </c>
      <c r="O55" s="4" t="s">
        <v>151</v>
      </c>
      <c r="P55" s="4">
        <v>5</v>
      </c>
      <c r="Q55" s="4" t="s">
        <v>423</v>
      </c>
      <c r="R55" s="4" t="s">
        <v>47</v>
      </c>
      <c r="S55" s="3"/>
      <c r="T55" s="4" t="s">
        <v>48</v>
      </c>
      <c r="U55" s="4">
        <v>1746975405</v>
      </c>
      <c r="V55" s="4" t="s">
        <v>49</v>
      </c>
      <c r="W55" s="4" t="s">
        <v>307</v>
      </c>
      <c r="X55" s="4" t="s">
        <v>424</v>
      </c>
      <c r="Y55" s="4">
        <v>222</v>
      </c>
      <c r="Z55" s="4" t="s">
        <v>52</v>
      </c>
      <c r="AA55" s="4" t="s">
        <v>52</v>
      </c>
      <c r="AB55" s="4" t="s">
        <v>53</v>
      </c>
      <c r="AC55" s="4">
        <v>1746975405</v>
      </c>
      <c r="AD55" s="4">
        <v>200275556</v>
      </c>
      <c r="AE55" s="5">
        <v>43837</v>
      </c>
      <c r="AF55" s="4">
        <v>1746975405</v>
      </c>
      <c r="AG55" s="4" t="s">
        <v>75</v>
      </c>
      <c r="AH55" s="4" t="s">
        <v>55</v>
      </c>
      <c r="AI55" s="4" t="s">
        <v>53</v>
      </c>
      <c r="AJ55" s="4" t="s">
        <v>56</v>
      </c>
      <c r="AK55" s="4" t="s">
        <v>57</v>
      </c>
    </row>
    <row r="56" spans="1:37" x14ac:dyDescent="0.35">
      <c r="A56" s="4">
        <v>52</v>
      </c>
      <c r="B56" s="4" t="str">
        <f>T("10270000583")</f>
        <v>10270000583</v>
      </c>
      <c r="C56" s="4" t="str">
        <f>T("19992713023101673")</f>
        <v>19992713023101673</v>
      </c>
      <c r="D56" s="4" t="s">
        <v>425</v>
      </c>
      <c r="E56" s="4" t="s">
        <v>426</v>
      </c>
      <c r="F56" s="4" t="s">
        <v>427</v>
      </c>
      <c r="G56" s="4" t="s">
        <v>428</v>
      </c>
      <c r="H56" s="4" t="s">
        <v>429</v>
      </c>
      <c r="I56" s="4" t="s">
        <v>430</v>
      </c>
      <c r="J56" s="3"/>
      <c r="K56" s="5">
        <v>36521</v>
      </c>
      <c r="L56" s="4">
        <v>23</v>
      </c>
      <c r="M56" s="4" t="s">
        <v>43</v>
      </c>
      <c r="N56" s="4" t="s">
        <v>44</v>
      </c>
      <c r="O56" s="4" t="s">
        <v>143</v>
      </c>
      <c r="P56" s="4">
        <v>3</v>
      </c>
      <c r="Q56" s="4" t="s">
        <v>431</v>
      </c>
      <c r="R56" s="4" t="s">
        <v>47</v>
      </c>
      <c r="S56" s="3"/>
      <c r="T56" s="4" t="s">
        <v>48</v>
      </c>
      <c r="U56" s="4">
        <v>1706701917</v>
      </c>
      <c r="V56" s="4" t="s">
        <v>49</v>
      </c>
      <c r="W56" s="4" t="s">
        <v>329</v>
      </c>
      <c r="X56" s="4" t="s">
        <v>330</v>
      </c>
      <c r="Y56" s="4">
        <v>224</v>
      </c>
      <c r="Z56" s="4" t="s">
        <v>52</v>
      </c>
      <c r="AA56" s="4" t="s">
        <v>52</v>
      </c>
      <c r="AB56" s="4" t="s">
        <v>53</v>
      </c>
      <c r="AC56" s="4">
        <v>1706701917</v>
      </c>
      <c r="AD56" s="4">
        <v>200275556</v>
      </c>
      <c r="AE56" s="5">
        <v>43472</v>
      </c>
      <c r="AF56" s="4">
        <v>1706701917</v>
      </c>
      <c r="AG56" s="4" t="s">
        <v>75</v>
      </c>
      <c r="AH56" s="4" t="s">
        <v>55</v>
      </c>
      <c r="AI56" s="4" t="s">
        <v>53</v>
      </c>
      <c r="AJ56" s="4" t="s">
        <v>56</v>
      </c>
      <c r="AK56" s="4" t="s">
        <v>57</v>
      </c>
    </row>
    <row r="57" spans="1:37" x14ac:dyDescent="0.35">
      <c r="A57" s="4">
        <v>53</v>
      </c>
      <c r="B57" s="4" t="str">
        <f>T("10270000587")</f>
        <v>10270000587</v>
      </c>
      <c r="C57" s="4" t="str">
        <f>T("19982713031000130")</f>
        <v>19982713031000130</v>
      </c>
      <c r="D57" s="4" t="s">
        <v>432</v>
      </c>
      <c r="E57" s="4" t="s">
        <v>433</v>
      </c>
      <c r="F57" s="4" t="s">
        <v>434</v>
      </c>
      <c r="G57" s="4" t="s">
        <v>435</v>
      </c>
      <c r="H57" s="4" t="s">
        <v>436</v>
      </c>
      <c r="I57" s="4" t="s">
        <v>437</v>
      </c>
      <c r="J57" s="3"/>
      <c r="K57" s="5">
        <v>36144</v>
      </c>
      <c r="L57" s="4">
        <v>24</v>
      </c>
      <c r="M57" s="4" t="s">
        <v>43</v>
      </c>
      <c r="N57" s="4" t="s">
        <v>44</v>
      </c>
      <c r="O57" s="4" t="s">
        <v>151</v>
      </c>
      <c r="P57" s="4">
        <v>7</v>
      </c>
      <c r="Q57" s="4" t="s">
        <v>438</v>
      </c>
      <c r="R57" s="4" t="s">
        <v>47</v>
      </c>
      <c r="S57" s="3"/>
      <c r="T57" s="4" t="s">
        <v>48</v>
      </c>
      <c r="U57" s="4">
        <v>1796943188</v>
      </c>
      <c r="V57" s="4" t="s">
        <v>49</v>
      </c>
      <c r="W57" s="4" t="s">
        <v>329</v>
      </c>
      <c r="X57" s="4" t="s">
        <v>330</v>
      </c>
      <c r="Y57" s="4">
        <v>255</v>
      </c>
      <c r="Z57" s="4" t="s">
        <v>52</v>
      </c>
      <c r="AA57" s="4" t="s">
        <v>52</v>
      </c>
      <c r="AB57" s="4" t="s">
        <v>53</v>
      </c>
      <c r="AC57" s="4">
        <v>1796943188</v>
      </c>
      <c r="AD57" s="4">
        <v>200275556</v>
      </c>
      <c r="AE57" s="5">
        <v>43837</v>
      </c>
      <c r="AF57" s="4">
        <v>1796943188</v>
      </c>
      <c r="AG57" s="4" t="s">
        <v>75</v>
      </c>
      <c r="AH57" s="4" t="s">
        <v>55</v>
      </c>
      <c r="AI57" s="4" t="s">
        <v>53</v>
      </c>
      <c r="AJ57" s="4" t="s">
        <v>56</v>
      </c>
      <c r="AK57" s="4" t="s">
        <v>57</v>
      </c>
    </row>
    <row r="58" spans="1:37" x14ac:dyDescent="0.35">
      <c r="A58" s="4">
        <v>54</v>
      </c>
      <c r="B58" s="4" t="str">
        <f>T("10270000588")</f>
        <v>10270000588</v>
      </c>
      <c r="C58" s="4" t="str">
        <f>T("20002713071020385")</f>
        <v>20002713071020385</v>
      </c>
      <c r="D58" s="4" t="s">
        <v>439</v>
      </c>
      <c r="E58" s="4" t="s">
        <v>440</v>
      </c>
      <c r="F58" s="4" t="s">
        <v>441</v>
      </c>
      <c r="G58" s="4" t="s">
        <v>442</v>
      </c>
      <c r="H58" s="4" t="s">
        <v>443</v>
      </c>
      <c r="I58" s="4" t="s">
        <v>444</v>
      </c>
      <c r="J58" s="3"/>
      <c r="K58" s="5">
        <v>36748</v>
      </c>
      <c r="L58" s="4">
        <v>22</v>
      </c>
      <c r="M58" s="4" t="s">
        <v>43</v>
      </c>
      <c r="N58" s="4" t="s">
        <v>44</v>
      </c>
      <c r="O58" s="4" t="s">
        <v>180</v>
      </c>
      <c r="P58" s="4">
        <v>7</v>
      </c>
      <c r="Q58" s="4" t="s">
        <v>445</v>
      </c>
      <c r="R58" s="4" t="s">
        <v>47</v>
      </c>
      <c r="S58" s="3"/>
      <c r="T58" s="4" t="s">
        <v>48</v>
      </c>
      <c r="U58" s="4">
        <v>1770950192</v>
      </c>
      <c r="V58" s="4" t="s">
        <v>49</v>
      </c>
      <c r="W58" s="4" t="s">
        <v>329</v>
      </c>
      <c r="X58" s="4" t="s">
        <v>330</v>
      </c>
      <c r="Y58" s="4">
        <v>225</v>
      </c>
      <c r="Z58" s="4" t="s">
        <v>52</v>
      </c>
      <c r="AA58" s="4" t="s">
        <v>52</v>
      </c>
      <c r="AB58" s="4" t="s">
        <v>53</v>
      </c>
      <c r="AC58" s="4">
        <v>1770950192</v>
      </c>
      <c r="AD58" s="4">
        <v>200275556</v>
      </c>
      <c r="AE58" s="5">
        <v>43837</v>
      </c>
      <c r="AF58" s="4">
        <v>1770950192</v>
      </c>
      <c r="AG58" s="4" t="s">
        <v>75</v>
      </c>
      <c r="AH58" s="4" t="s">
        <v>55</v>
      </c>
      <c r="AI58" s="4" t="s">
        <v>53</v>
      </c>
      <c r="AJ58" s="4" t="s">
        <v>56</v>
      </c>
      <c r="AK58" s="4" t="s">
        <v>57</v>
      </c>
    </row>
    <row r="59" spans="1:37" x14ac:dyDescent="0.35">
      <c r="A59" s="4">
        <v>55</v>
      </c>
      <c r="B59" s="4" t="str">
        <f>T("10270000589")</f>
        <v>10270000589</v>
      </c>
      <c r="C59" s="4" t="str">
        <f>T("19972713055001227")</f>
        <v>19972713055001227</v>
      </c>
      <c r="D59" s="4" t="s">
        <v>446</v>
      </c>
      <c r="E59" s="4" t="s">
        <v>447</v>
      </c>
      <c r="F59" s="4" t="s">
        <v>448</v>
      </c>
      <c r="G59" s="4" t="s">
        <v>449</v>
      </c>
      <c r="H59" s="4" t="s">
        <v>450</v>
      </c>
      <c r="I59" s="4" t="s">
        <v>451</v>
      </c>
      <c r="J59" s="3"/>
      <c r="K59" s="5">
        <v>35513</v>
      </c>
      <c r="L59" s="4">
        <v>25</v>
      </c>
      <c r="M59" s="4" t="s">
        <v>43</v>
      </c>
      <c r="N59" s="4" t="s">
        <v>44</v>
      </c>
      <c r="O59" s="4" t="s">
        <v>105</v>
      </c>
      <c r="P59" s="4">
        <v>1</v>
      </c>
      <c r="Q59" s="4" t="s">
        <v>452</v>
      </c>
      <c r="R59" s="4" t="s">
        <v>47</v>
      </c>
      <c r="S59" s="3"/>
      <c r="T59" s="4" t="s">
        <v>48</v>
      </c>
      <c r="U59" s="4">
        <v>1728502686</v>
      </c>
      <c r="V59" s="4" t="s">
        <v>49</v>
      </c>
      <c r="W59" s="4" t="s">
        <v>329</v>
      </c>
      <c r="X59" s="4" t="s">
        <v>330</v>
      </c>
      <c r="Y59" s="4">
        <v>351</v>
      </c>
      <c r="Z59" s="4" t="s">
        <v>52</v>
      </c>
      <c r="AA59" s="4" t="s">
        <v>52</v>
      </c>
      <c r="AB59" s="4" t="s">
        <v>53</v>
      </c>
      <c r="AC59" s="4">
        <v>1728502686</v>
      </c>
      <c r="AD59" s="4">
        <v>200275556</v>
      </c>
      <c r="AE59" s="5">
        <v>43107</v>
      </c>
      <c r="AF59" s="4">
        <v>1728502686</v>
      </c>
      <c r="AG59" s="4" t="s">
        <v>75</v>
      </c>
      <c r="AH59" s="4" t="s">
        <v>55</v>
      </c>
      <c r="AI59" s="4" t="s">
        <v>53</v>
      </c>
      <c r="AJ59" s="4" t="s">
        <v>56</v>
      </c>
      <c r="AK59" s="4" t="s">
        <v>57</v>
      </c>
    </row>
    <row r="60" spans="1:37" x14ac:dyDescent="0.35">
      <c r="A60" s="4">
        <v>56</v>
      </c>
      <c r="B60" s="4" t="str">
        <f>T("10270000590")</f>
        <v>10270000590</v>
      </c>
      <c r="C60" s="4" t="str">
        <f>T("19992713013000065")</f>
        <v>19992713013000065</v>
      </c>
      <c r="D60" s="4" t="s">
        <v>453</v>
      </c>
      <c r="E60" s="4" t="s">
        <v>454</v>
      </c>
      <c r="F60" s="4" t="s">
        <v>455</v>
      </c>
      <c r="G60" s="4" t="s">
        <v>456</v>
      </c>
      <c r="H60" s="4" t="s">
        <v>457</v>
      </c>
      <c r="I60" s="4" t="s">
        <v>458</v>
      </c>
      <c r="J60" s="3"/>
      <c r="K60" s="5">
        <v>36161</v>
      </c>
      <c r="L60" s="4">
        <v>24</v>
      </c>
      <c r="M60" s="4" t="s">
        <v>43</v>
      </c>
      <c r="N60" s="4" t="s">
        <v>44</v>
      </c>
      <c r="O60" s="4" t="s">
        <v>135</v>
      </c>
      <c r="P60" s="4">
        <v>3</v>
      </c>
      <c r="Q60" s="4" t="s">
        <v>241</v>
      </c>
      <c r="R60" s="4" t="s">
        <v>47</v>
      </c>
      <c r="S60" s="3"/>
      <c r="T60" s="4" t="s">
        <v>48</v>
      </c>
      <c r="U60" s="4">
        <v>1767443189</v>
      </c>
      <c r="V60" s="4" t="s">
        <v>49</v>
      </c>
      <c r="W60" s="4" t="s">
        <v>329</v>
      </c>
      <c r="X60" s="4" t="s">
        <v>330</v>
      </c>
      <c r="Y60" s="4">
        <v>257</v>
      </c>
      <c r="Z60" s="4" t="s">
        <v>52</v>
      </c>
      <c r="AA60" s="4" t="s">
        <v>52</v>
      </c>
      <c r="AB60" s="4" t="s">
        <v>53</v>
      </c>
      <c r="AC60" s="4">
        <v>1767443189</v>
      </c>
      <c r="AD60" s="4">
        <v>200275556</v>
      </c>
      <c r="AE60" s="5">
        <v>43837</v>
      </c>
      <c r="AF60" s="4">
        <v>1767443189</v>
      </c>
      <c r="AG60" s="4" t="s">
        <v>75</v>
      </c>
      <c r="AH60" s="4" t="s">
        <v>55</v>
      </c>
      <c r="AI60" s="4" t="s">
        <v>53</v>
      </c>
      <c r="AJ60" s="4" t="s">
        <v>56</v>
      </c>
      <c r="AK60" s="4" t="s">
        <v>57</v>
      </c>
    </row>
    <row r="61" spans="1:37" x14ac:dyDescent="0.35">
      <c r="A61" s="4">
        <v>57</v>
      </c>
      <c r="B61" s="4" t="str">
        <f>T("10270000591")</f>
        <v>10270000591</v>
      </c>
      <c r="C61" s="4" t="str">
        <f>T("20042713031000537")</f>
        <v>20042713031000537</v>
      </c>
      <c r="D61" s="4" t="s">
        <v>459</v>
      </c>
      <c r="E61" s="4" t="s">
        <v>460</v>
      </c>
      <c r="F61" s="4" t="s">
        <v>461</v>
      </c>
      <c r="G61" s="4" t="s">
        <v>462</v>
      </c>
      <c r="H61" s="4" t="s">
        <v>463</v>
      </c>
      <c r="I61" s="4" t="s">
        <v>464</v>
      </c>
      <c r="J61" s="3"/>
      <c r="K61" s="5">
        <v>38006</v>
      </c>
      <c r="L61" s="4">
        <v>19</v>
      </c>
      <c r="M61" s="4" t="s">
        <v>43</v>
      </c>
      <c r="N61" s="4" t="s">
        <v>44</v>
      </c>
      <c r="O61" s="4" t="s">
        <v>135</v>
      </c>
      <c r="P61" s="4">
        <v>9</v>
      </c>
      <c r="Q61" s="4" t="s">
        <v>465</v>
      </c>
      <c r="R61" s="4" t="s">
        <v>47</v>
      </c>
      <c r="S61" s="3"/>
      <c r="T61" s="4" t="s">
        <v>97</v>
      </c>
      <c r="U61" s="4">
        <v>1761849948</v>
      </c>
      <c r="V61" s="4" t="s">
        <v>49</v>
      </c>
      <c r="W61" s="4" t="s">
        <v>211</v>
      </c>
      <c r="X61" s="4" t="s">
        <v>249</v>
      </c>
      <c r="Y61" s="4">
        <v>411</v>
      </c>
      <c r="Z61" s="4" t="s">
        <v>52</v>
      </c>
      <c r="AA61" s="4" t="s">
        <v>52</v>
      </c>
      <c r="AB61" s="4" t="s">
        <v>53</v>
      </c>
      <c r="AC61" s="4">
        <v>1761849948</v>
      </c>
      <c r="AD61" s="4">
        <v>200275556</v>
      </c>
      <c r="AE61" s="5">
        <v>43837</v>
      </c>
      <c r="AF61" s="4">
        <v>1761849948</v>
      </c>
      <c r="AG61" s="4" t="s">
        <v>75</v>
      </c>
      <c r="AH61" s="4" t="s">
        <v>55</v>
      </c>
      <c r="AI61" s="4" t="s">
        <v>53</v>
      </c>
      <c r="AJ61" s="4" t="s">
        <v>56</v>
      </c>
      <c r="AK61" s="4" t="s">
        <v>57</v>
      </c>
    </row>
    <row r="62" spans="1:37" x14ac:dyDescent="0.35">
      <c r="A62" s="4">
        <v>58</v>
      </c>
      <c r="B62" s="4" t="str">
        <f>T("10270000592")</f>
        <v>10270000592</v>
      </c>
      <c r="C62" s="4" t="str">
        <f>T("20062713071001578")</f>
        <v>20062713071001578</v>
      </c>
      <c r="D62" s="4" t="s">
        <v>466</v>
      </c>
      <c r="E62" s="4" t="s">
        <v>467</v>
      </c>
      <c r="F62" s="4" t="s">
        <v>468</v>
      </c>
      <c r="G62" s="4" t="s">
        <v>469</v>
      </c>
      <c r="H62" s="4" t="s">
        <v>470</v>
      </c>
      <c r="I62" s="4" t="s">
        <v>471</v>
      </c>
      <c r="J62" s="3"/>
      <c r="K62" s="5">
        <v>38749</v>
      </c>
      <c r="L62" s="4">
        <v>17</v>
      </c>
      <c r="M62" s="4" t="s">
        <v>43</v>
      </c>
      <c r="N62" s="4" t="s">
        <v>44</v>
      </c>
      <c r="O62" s="4" t="s">
        <v>196</v>
      </c>
      <c r="P62" s="4">
        <v>8</v>
      </c>
      <c r="Q62" s="4" t="s">
        <v>472</v>
      </c>
      <c r="R62" s="4" t="s">
        <v>90</v>
      </c>
      <c r="S62" s="3"/>
      <c r="T62" s="4" t="s">
        <v>48</v>
      </c>
      <c r="U62" s="4">
        <v>1705925853</v>
      </c>
      <c r="V62" s="4" t="s">
        <v>49</v>
      </c>
      <c r="W62" s="4" t="s">
        <v>50</v>
      </c>
      <c r="X62" s="4" t="s">
        <v>74</v>
      </c>
      <c r="Y62" s="4">
        <v>214</v>
      </c>
      <c r="Z62" s="4" t="s">
        <v>52</v>
      </c>
      <c r="AA62" s="4" t="s">
        <v>52</v>
      </c>
      <c r="AB62" s="4" t="s">
        <v>53</v>
      </c>
      <c r="AC62" s="4">
        <v>1705925853</v>
      </c>
      <c r="AD62" s="4">
        <v>200275556</v>
      </c>
      <c r="AE62" s="5">
        <v>43837</v>
      </c>
      <c r="AF62" s="4">
        <v>1705925853</v>
      </c>
      <c r="AG62" s="4" t="s">
        <v>75</v>
      </c>
      <c r="AH62" s="4" t="s">
        <v>55</v>
      </c>
      <c r="AI62" s="4" t="s">
        <v>53</v>
      </c>
      <c r="AJ62" s="4" t="s">
        <v>56</v>
      </c>
      <c r="AK62" s="4" t="s">
        <v>57</v>
      </c>
    </row>
    <row r="63" spans="1:37" x14ac:dyDescent="0.35">
      <c r="A63" s="4">
        <v>59</v>
      </c>
      <c r="B63" s="4" t="str">
        <f>T("10270000593")</f>
        <v>10270000593</v>
      </c>
      <c r="C63" s="4" t="str">
        <f>T("20092713087001030")</f>
        <v>20092713087001030</v>
      </c>
      <c r="D63" s="4" t="s">
        <v>473</v>
      </c>
      <c r="E63" s="4" t="s">
        <v>474</v>
      </c>
      <c r="F63" s="4" t="s">
        <v>475</v>
      </c>
      <c r="G63" s="4" t="s">
        <v>476</v>
      </c>
      <c r="H63" s="4" t="s">
        <v>477</v>
      </c>
      <c r="I63" s="4" t="s">
        <v>478</v>
      </c>
      <c r="J63" s="3"/>
      <c r="K63" s="5">
        <v>39820</v>
      </c>
      <c r="L63" s="4">
        <v>14</v>
      </c>
      <c r="M63" s="4" t="s">
        <v>43</v>
      </c>
      <c r="N63" s="4" t="s">
        <v>44</v>
      </c>
      <c r="O63" s="4" t="s">
        <v>64</v>
      </c>
      <c r="P63" s="4">
        <v>2</v>
      </c>
      <c r="Q63" s="4" t="s">
        <v>479</v>
      </c>
      <c r="R63" s="4" t="s">
        <v>47</v>
      </c>
      <c r="S63" s="3"/>
      <c r="T63" s="4" t="s">
        <v>48</v>
      </c>
      <c r="U63" s="4">
        <v>1776004232</v>
      </c>
      <c r="V63" s="4" t="s">
        <v>49</v>
      </c>
      <c r="W63" s="4" t="s">
        <v>50</v>
      </c>
      <c r="X63" s="4" t="s">
        <v>74</v>
      </c>
      <c r="Y63" s="4">
        <v>121</v>
      </c>
      <c r="Z63" s="4" t="s">
        <v>52</v>
      </c>
      <c r="AA63" s="4" t="s">
        <v>52</v>
      </c>
      <c r="AB63" s="4" t="s">
        <v>53</v>
      </c>
      <c r="AC63" s="4">
        <v>1878824646</v>
      </c>
      <c r="AD63" s="4">
        <v>200275556</v>
      </c>
      <c r="AE63" s="5">
        <v>43837</v>
      </c>
      <c r="AF63" s="4">
        <v>1776004232</v>
      </c>
      <c r="AG63" s="4" t="s">
        <v>75</v>
      </c>
      <c r="AH63" s="4" t="s">
        <v>55</v>
      </c>
      <c r="AI63" s="4" t="s">
        <v>53</v>
      </c>
      <c r="AJ63" s="4" t="s">
        <v>56</v>
      </c>
      <c r="AK63" s="4" t="s">
        <v>57</v>
      </c>
    </row>
    <row r="64" spans="1:37" x14ac:dyDescent="0.35">
      <c r="A64" s="4">
        <v>60</v>
      </c>
      <c r="B64" s="4" t="str">
        <f>T("10270000594")</f>
        <v>10270000594</v>
      </c>
      <c r="C64" s="4" t="str">
        <f>T("20022713055025819")</f>
        <v>20022713055025819</v>
      </c>
      <c r="D64" s="4" t="s">
        <v>480</v>
      </c>
      <c r="E64" s="4" t="s">
        <v>481</v>
      </c>
      <c r="F64" s="4" t="s">
        <v>482</v>
      </c>
      <c r="G64" s="4" t="s">
        <v>483</v>
      </c>
      <c r="H64" s="4" t="s">
        <v>484</v>
      </c>
      <c r="I64" s="4" t="s">
        <v>485</v>
      </c>
      <c r="J64" s="3"/>
      <c r="K64" s="5">
        <v>37259</v>
      </c>
      <c r="L64" s="4">
        <v>21</v>
      </c>
      <c r="M64" s="4" t="s">
        <v>43</v>
      </c>
      <c r="N64" s="4" t="s">
        <v>44</v>
      </c>
      <c r="O64" s="4" t="s">
        <v>105</v>
      </c>
      <c r="P64" s="4">
        <v>9</v>
      </c>
      <c r="Q64" s="4" t="s">
        <v>486</v>
      </c>
      <c r="R64" s="4" t="s">
        <v>47</v>
      </c>
      <c r="S64" s="3"/>
      <c r="T64" s="4" t="s">
        <v>97</v>
      </c>
      <c r="U64" s="4">
        <v>1775227935</v>
      </c>
      <c r="V64" s="4" t="s">
        <v>49</v>
      </c>
      <c r="W64" s="4" t="s">
        <v>50</v>
      </c>
      <c r="X64" s="4" t="s">
        <v>114</v>
      </c>
      <c r="Y64" s="4">
        <v>122</v>
      </c>
      <c r="Z64" s="4" t="s">
        <v>52</v>
      </c>
      <c r="AA64" s="4" t="s">
        <v>52</v>
      </c>
      <c r="AB64" s="4" t="s">
        <v>53</v>
      </c>
      <c r="AC64" s="4">
        <v>1775227935</v>
      </c>
      <c r="AD64" s="4">
        <v>200275556</v>
      </c>
      <c r="AE64" s="5">
        <v>43837</v>
      </c>
      <c r="AF64" s="4">
        <v>1775227935</v>
      </c>
      <c r="AG64" s="4" t="s">
        <v>75</v>
      </c>
      <c r="AH64" s="4" t="s">
        <v>55</v>
      </c>
      <c r="AI64" s="4" t="s">
        <v>53</v>
      </c>
      <c r="AJ64" s="4" t="s">
        <v>56</v>
      </c>
      <c r="AK64" s="4" t="s">
        <v>57</v>
      </c>
    </row>
    <row r="65" spans="1:37" x14ac:dyDescent="0.35">
      <c r="A65" s="4">
        <v>61</v>
      </c>
      <c r="B65" s="4" t="str">
        <f>T("10270000596")</f>
        <v>10270000596</v>
      </c>
      <c r="C65" s="4" t="str">
        <f>T("20002713079002026")</f>
        <v>20002713079002026</v>
      </c>
      <c r="D65" s="4" t="s">
        <v>487</v>
      </c>
      <c r="E65" s="4" t="s">
        <v>488</v>
      </c>
      <c r="F65" s="4" t="s">
        <v>489</v>
      </c>
      <c r="G65" s="4" t="s">
        <v>490</v>
      </c>
      <c r="H65" s="4" t="s">
        <v>491</v>
      </c>
      <c r="I65" s="4" t="s">
        <v>492</v>
      </c>
      <c r="J65" s="3"/>
      <c r="K65" s="5">
        <v>36716</v>
      </c>
      <c r="L65" s="4">
        <v>22</v>
      </c>
      <c r="M65" s="4" t="s">
        <v>43</v>
      </c>
      <c r="N65" s="4" t="s">
        <v>44</v>
      </c>
      <c r="O65" s="4" t="s">
        <v>180</v>
      </c>
      <c r="P65" s="4">
        <v>4</v>
      </c>
      <c r="Q65" s="4" t="s">
        <v>388</v>
      </c>
      <c r="R65" s="4" t="s">
        <v>47</v>
      </c>
      <c r="S65" s="3"/>
      <c r="T65" s="4" t="s">
        <v>48</v>
      </c>
      <c r="U65" s="4">
        <v>1931175854</v>
      </c>
      <c r="V65" s="4" t="s">
        <v>49</v>
      </c>
      <c r="W65" s="4" t="s">
        <v>307</v>
      </c>
      <c r="X65" s="4" t="s">
        <v>308</v>
      </c>
      <c r="Y65" s="4">
        <v>244</v>
      </c>
      <c r="Z65" s="4" t="s">
        <v>52</v>
      </c>
      <c r="AA65" s="4" t="s">
        <v>52</v>
      </c>
      <c r="AB65" s="4" t="s">
        <v>53</v>
      </c>
      <c r="AC65" s="4">
        <v>1706869581</v>
      </c>
      <c r="AD65" s="4">
        <v>200275556</v>
      </c>
      <c r="AE65" s="5">
        <v>43837</v>
      </c>
      <c r="AF65" s="4">
        <v>1931175854</v>
      </c>
      <c r="AG65" s="4" t="s">
        <v>75</v>
      </c>
      <c r="AH65" s="4" t="s">
        <v>55</v>
      </c>
      <c r="AI65" s="4" t="s">
        <v>53</v>
      </c>
      <c r="AJ65" s="4" t="s">
        <v>56</v>
      </c>
      <c r="AK65" s="4" t="s">
        <v>57</v>
      </c>
    </row>
    <row r="66" spans="1:37" x14ac:dyDescent="0.35">
      <c r="A66" s="4">
        <v>62</v>
      </c>
      <c r="B66" s="4" t="str">
        <f>T("10270000658")</f>
        <v>10270000658</v>
      </c>
      <c r="C66" s="4" t="str">
        <f>T("20022713047006258")</f>
        <v>20022713047006258</v>
      </c>
      <c r="D66" s="4" t="s">
        <v>493</v>
      </c>
      <c r="E66" s="4" t="s">
        <v>494</v>
      </c>
      <c r="F66" s="4" t="s">
        <v>495</v>
      </c>
      <c r="G66" s="4" t="s">
        <v>496</v>
      </c>
      <c r="H66" s="4" t="s">
        <v>497</v>
      </c>
      <c r="I66" s="4" t="s">
        <v>498</v>
      </c>
      <c r="J66" s="3"/>
      <c r="K66" s="5">
        <v>37303</v>
      </c>
      <c r="L66" s="4">
        <v>20</v>
      </c>
      <c r="M66" s="4" t="s">
        <v>43</v>
      </c>
      <c r="N66" s="4" t="s">
        <v>44</v>
      </c>
      <c r="O66" s="4" t="s">
        <v>369</v>
      </c>
      <c r="P66" s="4">
        <v>2</v>
      </c>
      <c r="Q66" s="4" t="s">
        <v>499</v>
      </c>
      <c r="R66" s="4" t="s">
        <v>47</v>
      </c>
      <c r="S66" s="3"/>
      <c r="T66" s="4" t="s">
        <v>389</v>
      </c>
      <c r="U66" s="4">
        <v>1755485600</v>
      </c>
      <c r="V66" s="4" t="s">
        <v>49</v>
      </c>
      <c r="W66" s="4" t="s">
        <v>211</v>
      </c>
      <c r="X66" s="4" t="s">
        <v>234</v>
      </c>
      <c r="Y66" s="4">
        <v>124</v>
      </c>
      <c r="Z66" s="4" t="s">
        <v>52</v>
      </c>
      <c r="AA66" s="4" t="s">
        <v>52</v>
      </c>
      <c r="AB66" s="4" t="s">
        <v>53</v>
      </c>
      <c r="AC66" s="4">
        <v>1755485600</v>
      </c>
      <c r="AD66" s="4">
        <v>200275556</v>
      </c>
      <c r="AE66" s="5">
        <v>43837</v>
      </c>
      <c r="AF66" s="4">
        <v>1755485600</v>
      </c>
      <c r="AG66" s="4" t="s">
        <v>75</v>
      </c>
      <c r="AH66" s="4" t="s">
        <v>55</v>
      </c>
      <c r="AI66" s="4" t="s">
        <v>53</v>
      </c>
      <c r="AJ66" s="4" t="s">
        <v>56</v>
      </c>
      <c r="AK66" s="4" t="s">
        <v>57</v>
      </c>
    </row>
    <row r="67" spans="1:37" x14ac:dyDescent="0.35">
      <c r="A67" s="4">
        <v>63</v>
      </c>
      <c r="B67" s="4" t="str">
        <f>T("10270000676")</f>
        <v>10270000676</v>
      </c>
      <c r="C67" s="4" t="str">
        <f>T("20112713031100640")</f>
        <v>20112713031100640</v>
      </c>
      <c r="D67" s="4" t="s">
        <v>500</v>
      </c>
      <c r="E67" s="4" t="s">
        <v>501</v>
      </c>
      <c r="F67" s="4" t="s">
        <v>502</v>
      </c>
      <c r="G67" s="4" t="s">
        <v>503</v>
      </c>
      <c r="H67" s="4" t="s">
        <v>504</v>
      </c>
      <c r="I67" s="4" t="s">
        <v>505</v>
      </c>
      <c r="J67" s="3"/>
      <c r="K67" s="5">
        <v>40663</v>
      </c>
      <c r="L67" s="4">
        <v>11</v>
      </c>
      <c r="M67" s="4" t="s">
        <v>43</v>
      </c>
      <c r="N67" s="4" t="s">
        <v>44</v>
      </c>
      <c r="O67" s="4" t="s">
        <v>151</v>
      </c>
      <c r="P67" s="4">
        <v>3</v>
      </c>
      <c r="Q67" s="4" t="s">
        <v>506</v>
      </c>
      <c r="R67" s="4" t="s">
        <v>47</v>
      </c>
      <c r="S67" s="3"/>
      <c r="T67" s="4" t="s">
        <v>48</v>
      </c>
      <c r="U67" s="4">
        <v>1722512821</v>
      </c>
      <c r="V67" s="4" t="s">
        <v>49</v>
      </c>
      <c r="W67" s="4" t="s">
        <v>50</v>
      </c>
      <c r="X67" s="4" t="s">
        <v>98</v>
      </c>
      <c r="Y67" s="4">
        <v>125</v>
      </c>
      <c r="Z67" s="4" t="s">
        <v>52</v>
      </c>
      <c r="AA67" s="4" t="s">
        <v>52</v>
      </c>
      <c r="AB67" s="4" t="s">
        <v>53</v>
      </c>
      <c r="AC67" s="4">
        <v>1722512821</v>
      </c>
      <c r="AD67" s="4">
        <v>200275556</v>
      </c>
      <c r="AE67" s="5">
        <v>43837</v>
      </c>
      <c r="AF67" s="4">
        <v>1722512821</v>
      </c>
      <c r="AG67" s="4" t="s">
        <v>75</v>
      </c>
      <c r="AH67" s="4" t="s">
        <v>55</v>
      </c>
      <c r="AI67" s="4" t="s">
        <v>53</v>
      </c>
      <c r="AJ67" s="4" t="s">
        <v>56</v>
      </c>
      <c r="AK67" s="4" t="s">
        <v>57</v>
      </c>
    </row>
    <row r="68" spans="1:37" x14ac:dyDescent="0.35">
      <c r="A68" s="4">
        <v>64</v>
      </c>
      <c r="B68" s="4" t="str">
        <f>T("10270000677")</f>
        <v>10270000677</v>
      </c>
      <c r="C68" s="4" t="str">
        <f>T("20052713031002144")</f>
        <v>20052713031002144</v>
      </c>
      <c r="D68" s="4" t="s">
        <v>507</v>
      </c>
      <c r="E68" s="4" t="s">
        <v>508</v>
      </c>
      <c r="F68" s="4" t="s">
        <v>509</v>
      </c>
      <c r="G68" s="4" t="s">
        <v>510</v>
      </c>
      <c r="H68" s="4" t="s">
        <v>511</v>
      </c>
      <c r="I68" s="4" t="s">
        <v>512</v>
      </c>
      <c r="J68" s="3"/>
      <c r="K68" s="5">
        <v>38645</v>
      </c>
      <c r="L68" s="4">
        <v>17</v>
      </c>
      <c r="M68" s="4" t="s">
        <v>43</v>
      </c>
      <c r="N68" s="4" t="s">
        <v>44</v>
      </c>
      <c r="O68" s="4" t="s">
        <v>151</v>
      </c>
      <c r="P68" s="4">
        <v>4</v>
      </c>
      <c r="Q68" s="4" t="s">
        <v>506</v>
      </c>
      <c r="R68" s="4" t="s">
        <v>90</v>
      </c>
      <c r="S68" s="3"/>
      <c r="T68" s="4" t="s">
        <v>48</v>
      </c>
      <c r="U68" s="4">
        <v>1796045100</v>
      </c>
      <c r="V68" s="4" t="s">
        <v>49</v>
      </c>
      <c r="W68" s="4" t="s">
        <v>211</v>
      </c>
      <c r="X68" s="4" t="s">
        <v>249</v>
      </c>
      <c r="Y68" s="4">
        <v>132</v>
      </c>
      <c r="Z68" s="4" t="s">
        <v>52</v>
      </c>
      <c r="AA68" s="4" t="s">
        <v>52</v>
      </c>
      <c r="AB68" s="4" t="s">
        <v>53</v>
      </c>
      <c r="AC68" s="4">
        <v>1796045100</v>
      </c>
      <c r="AD68" s="4">
        <v>200275556</v>
      </c>
      <c r="AE68" s="5">
        <v>43837</v>
      </c>
      <c r="AF68" s="4">
        <v>1796045100</v>
      </c>
      <c r="AG68" s="4" t="s">
        <v>75</v>
      </c>
      <c r="AH68" s="4" t="s">
        <v>55</v>
      </c>
      <c r="AI68" s="4" t="s">
        <v>53</v>
      </c>
      <c r="AJ68" s="4" t="s">
        <v>56</v>
      </c>
      <c r="AK68" s="4" t="s">
        <v>57</v>
      </c>
    </row>
    <row r="69" spans="1:37" x14ac:dyDescent="0.35">
      <c r="A69" s="4">
        <v>65</v>
      </c>
      <c r="B69" s="4" t="str">
        <f>T("10270000956")</f>
        <v>10270000956</v>
      </c>
      <c r="C69" s="4" t="str">
        <f>T("20132713039102624")</f>
        <v>20132713039102624</v>
      </c>
      <c r="D69" s="4" t="s">
        <v>513</v>
      </c>
      <c r="E69" s="4" t="s">
        <v>514</v>
      </c>
      <c r="F69" s="4" t="s">
        <v>515</v>
      </c>
      <c r="G69" s="4" t="s">
        <v>516</v>
      </c>
      <c r="H69" s="4" t="s">
        <v>517</v>
      </c>
      <c r="I69" s="4" t="s">
        <v>518</v>
      </c>
      <c r="J69" s="3"/>
      <c r="K69" s="5">
        <v>41617</v>
      </c>
      <c r="L69" s="4">
        <v>9</v>
      </c>
      <c r="M69" s="4" t="s">
        <v>43</v>
      </c>
      <c r="N69" s="4" t="s">
        <v>44</v>
      </c>
      <c r="O69" s="4" t="s">
        <v>188</v>
      </c>
      <c r="P69" s="4">
        <v>5</v>
      </c>
      <c r="Q69" s="4" t="s">
        <v>519</v>
      </c>
      <c r="R69" s="4" t="s">
        <v>90</v>
      </c>
      <c r="S69" s="3"/>
      <c r="T69" s="4" t="s">
        <v>48</v>
      </c>
      <c r="U69" s="4">
        <v>1790203297</v>
      </c>
      <c r="V69" s="4" t="s">
        <v>49</v>
      </c>
      <c r="W69" s="4" t="s">
        <v>50</v>
      </c>
      <c r="X69" s="4" t="s">
        <v>74</v>
      </c>
      <c r="Y69" s="4">
        <v>126</v>
      </c>
      <c r="Z69" s="4" t="s">
        <v>52</v>
      </c>
      <c r="AA69" s="4" t="s">
        <v>52</v>
      </c>
      <c r="AB69" s="4" t="s">
        <v>53</v>
      </c>
      <c r="AC69" s="4">
        <v>1790203297</v>
      </c>
      <c r="AD69" s="4">
        <v>200275556</v>
      </c>
      <c r="AE69" s="5">
        <v>43835</v>
      </c>
      <c r="AF69" s="4">
        <v>1790203297</v>
      </c>
      <c r="AG69" s="4" t="s">
        <v>75</v>
      </c>
      <c r="AH69" s="4" t="s">
        <v>55</v>
      </c>
      <c r="AI69" s="4" t="s">
        <v>53</v>
      </c>
      <c r="AJ69" s="4" t="s">
        <v>56</v>
      </c>
      <c r="AK69" s="4" t="s">
        <v>57</v>
      </c>
    </row>
    <row r="70" spans="1:37" x14ac:dyDescent="0.35">
      <c r="A70" s="4">
        <v>66</v>
      </c>
      <c r="B70" s="4" t="str">
        <f>T("10270000957")</f>
        <v>10270000957</v>
      </c>
      <c r="C70" s="4" t="str">
        <f>T("19992713039018880")</f>
        <v>19992713039018880</v>
      </c>
      <c r="D70" s="4" t="s">
        <v>520</v>
      </c>
      <c r="E70" s="4" t="s">
        <v>521</v>
      </c>
      <c r="F70" s="4" t="s">
        <v>522</v>
      </c>
      <c r="G70" s="4" t="s">
        <v>523</v>
      </c>
      <c r="H70" s="4" t="s">
        <v>524</v>
      </c>
      <c r="I70" s="4" t="s">
        <v>525</v>
      </c>
      <c r="J70" s="3"/>
      <c r="K70" s="5">
        <v>36274</v>
      </c>
      <c r="L70" s="4">
        <v>23</v>
      </c>
      <c r="M70" s="4" t="s">
        <v>43</v>
      </c>
      <c r="N70" s="4" t="s">
        <v>44</v>
      </c>
      <c r="O70" s="4" t="s">
        <v>188</v>
      </c>
      <c r="P70" s="4">
        <v>5</v>
      </c>
      <c r="Q70" s="4" t="s">
        <v>526</v>
      </c>
      <c r="R70" s="4" t="s">
        <v>47</v>
      </c>
      <c r="S70" s="3"/>
      <c r="T70" s="4" t="s">
        <v>389</v>
      </c>
      <c r="U70" s="4">
        <v>1755170609</v>
      </c>
      <c r="V70" s="4" t="s">
        <v>49</v>
      </c>
      <c r="W70" s="4" t="s">
        <v>50</v>
      </c>
      <c r="X70" s="4" t="s">
        <v>114</v>
      </c>
      <c r="Y70" s="4">
        <v>128</v>
      </c>
      <c r="Z70" s="4" t="s">
        <v>52</v>
      </c>
      <c r="AA70" s="4" t="s">
        <v>52</v>
      </c>
      <c r="AB70" s="4" t="s">
        <v>53</v>
      </c>
      <c r="AC70" s="4">
        <v>1793245136</v>
      </c>
      <c r="AD70" s="4">
        <v>200275556</v>
      </c>
      <c r="AE70" s="5">
        <v>43472</v>
      </c>
      <c r="AF70" s="4">
        <v>1755170609</v>
      </c>
      <c r="AG70" s="4" t="s">
        <v>75</v>
      </c>
      <c r="AH70" s="4" t="s">
        <v>55</v>
      </c>
      <c r="AI70" s="4" t="s">
        <v>53</v>
      </c>
      <c r="AJ70" s="4" t="s">
        <v>56</v>
      </c>
      <c r="AK70" s="4" t="s">
        <v>57</v>
      </c>
    </row>
    <row r="71" spans="1:37" x14ac:dyDescent="0.35">
      <c r="A71" s="4">
        <v>67</v>
      </c>
      <c r="B71" s="4" t="str">
        <f>T("10270000958")</f>
        <v>10270000958</v>
      </c>
      <c r="C71" s="4" t="str">
        <f>T("5547978212")</f>
        <v>5547978212</v>
      </c>
      <c r="D71" s="4" t="s">
        <v>527</v>
      </c>
      <c r="E71" s="4" t="s">
        <v>528</v>
      </c>
      <c r="F71" s="4" t="s">
        <v>529</v>
      </c>
      <c r="G71" s="4" t="s">
        <v>530</v>
      </c>
      <c r="H71" s="4" t="s">
        <v>531</v>
      </c>
      <c r="I71" s="4" t="s">
        <v>532</v>
      </c>
      <c r="J71" s="3"/>
      <c r="K71" s="5">
        <v>34765</v>
      </c>
      <c r="L71" s="4">
        <v>27</v>
      </c>
      <c r="M71" s="4" t="s">
        <v>43</v>
      </c>
      <c r="N71" s="4" t="s">
        <v>44</v>
      </c>
      <c r="O71" s="4" t="s">
        <v>180</v>
      </c>
      <c r="P71" s="4">
        <v>8</v>
      </c>
      <c r="Q71" s="4" t="s">
        <v>533</v>
      </c>
      <c r="R71" s="4" t="s">
        <v>47</v>
      </c>
      <c r="S71" s="3"/>
      <c r="T71" s="4" t="s">
        <v>389</v>
      </c>
      <c r="U71" s="4">
        <v>1737705433</v>
      </c>
      <c r="V71" s="4" t="s">
        <v>49</v>
      </c>
      <c r="W71" s="4" t="s">
        <v>307</v>
      </c>
      <c r="X71" s="4" t="s">
        <v>308</v>
      </c>
      <c r="Y71" s="4">
        <v>205</v>
      </c>
      <c r="Z71" s="4" t="s">
        <v>52</v>
      </c>
      <c r="AA71" s="4" t="s">
        <v>52</v>
      </c>
      <c r="AB71" s="4" t="s">
        <v>53</v>
      </c>
      <c r="AC71" s="4">
        <v>1737705433</v>
      </c>
      <c r="AD71" s="4">
        <v>200275556</v>
      </c>
      <c r="AE71" s="5">
        <v>43472</v>
      </c>
      <c r="AF71" s="4">
        <v>1737705433</v>
      </c>
      <c r="AG71" s="4" t="s">
        <v>75</v>
      </c>
      <c r="AH71" s="4" t="s">
        <v>55</v>
      </c>
      <c r="AI71" s="4" t="s">
        <v>404</v>
      </c>
      <c r="AJ71" s="4" t="s">
        <v>56</v>
      </c>
      <c r="AK71" s="4" t="s">
        <v>57</v>
      </c>
    </row>
    <row r="72" spans="1:37" x14ac:dyDescent="0.35">
      <c r="A72" s="4">
        <v>68</v>
      </c>
      <c r="B72" s="4" t="str">
        <f>T("10270000959")</f>
        <v>10270000959</v>
      </c>
      <c r="C72" s="4" t="str">
        <f>T("20062713015001880")</f>
        <v>20062713015001880</v>
      </c>
      <c r="D72" s="4" t="s">
        <v>534</v>
      </c>
      <c r="E72" s="4" t="s">
        <v>535</v>
      </c>
      <c r="F72" s="4" t="s">
        <v>536</v>
      </c>
      <c r="G72" s="4" t="s">
        <v>537</v>
      </c>
      <c r="H72" s="4" t="s">
        <v>436</v>
      </c>
      <c r="I72" s="4" t="s">
        <v>538</v>
      </c>
      <c r="J72" s="3"/>
      <c r="K72" s="5">
        <v>38951</v>
      </c>
      <c r="L72" s="4">
        <v>16</v>
      </c>
      <c r="M72" s="4" t="s">
        <v>43</v>
      </c>
      <c r="N72" s="4" t="s">
        <v>44</v>
      </c>
      <c r="O72" s="4" t="s">
        <v>369</v>
      </c>
      <c r="P72" s="4">
        <v>3</v>
      </c>
      <c r="Q72" s="4" t="s">
        <v>499</v>
      </c>
      <c r="R72" s="4" t="s">
        <v>47</v>
      </c>
      <c r="S72" s="3"/>
      <c r="T72" s="4" t="s">
        <v>389</v>
      </c>
      <c r="U72" s="4">
        <v>1575428093</v>
      </c>
      <c r="V72" s="4" t="s">
        <v>49</v>
      </c>
      <c r="W72" s="4" t="s">
        <v>211</v>
      </c>
      <c r="X72" s="4" t="s">
        <v>249</v>
      </c>
      <c r="Y72" s="4">
        <v>129</v>
      </c>
      <c r="Z72" s="4" t="s">
        <v>52</v>
      </c>
      <c r="AA72" s="4" t="s">
        <v>52</v>
      </c>
      <c r="AB72" s="4" t="s">
        <v>53</v>
      </c>
      <c r="AC72" s="4">
        <v>1575428093</v>
      </c>
      <c r="AD72" s="4">
        <v>200275556</v>
      </c>
      <c r="AE72" s="5">
        <v>43472</v>
      </c>
      <c r="AF72" s="4">
        <v>1575428093</v>
      </c>
      <c r="AG72" s="4" t="s">
        <v>75</v>
      </c>
      <c r="AH72" s="4" t="s">
        <v>55</v>
      </c>
      <c r="AI72" s="4" t="s">
        <v>53</v>
      </c>
      <c r="AJ72" s="4" t="s">
        <v>56</v>
      </c>
      <c r="AK72" s="4" t="s">
        <v>57</v>
      </c>
    </row>
    <row r="73" spans="1:37" x14ac:dyDescent="0.35">
      <c r="A73" s="4">
        <v>69</v>
      </c>
      <c r="B73" s="4" t="str">
        <f>T("10270000960")</f>
        <v>10270000960</v>
      </c>
      <c r="C73" s="4" t="str">
        <f>T("20032713047100417")</f>
        <v>20032713047100417</v>
      </c>
      <c r="D73" s="4" t="s">
        <v>539</v>
      </c>
      <c r="E73" s="4" t="s">
        <v>540</v>
      </c>
      <c r="F73" s="4" t="s">
        <v>541</v>
      </c>
      <c r="G73" s="4" t="s">
        <v>542</v>
      </c>
      <c r="H73" s="4" t="s">
        <v>543</v>
      </c>
      <c r="I73" s="4" t="s">
        <v>544</v>
      </c>
      <c r="J73" s="3"/>
      <c r="K73" s="5">
        <v>37633</v>
      </c>
      <c r="L73" s="4">
        <v>20</v>
      </c>
      <c r="M73" s="4" t="s">
        <v>43</v>
      </c>
      <c r="N73" s="4" t="s">
        <v>44</v>
      </c>
      <c r="O73" s="4" t="s">
        <v>545</v>
      </c>
      <c r="P73" s="4">
        <v>4</v>
      </c>
      <c r="Q73" s="4" t="s">
        <v>546</v>
      </c>
      <c r="R73" s="4" t="s">
        <v>47</v>
      </c>
      <c r="S73" s="3"/>
      <c r="T73" s="4" t="s">
        <v>48</v>
      </c>
      <c r="U73" s="4">
        <v>1744170379</v>
      </c>
      <c r="V73" s="4" t="s">
        <v>49</v>
      </c>
      <c r="W73" s="4" t="s">
        <v>211</v>
      </c>
      <c r="X73" s="4" t="s">
        <v>234</v>
      </c>
      <c r="Y73" s="4">
        <v>130</v>
      </c>
      <c r="Z73" s="4" t="s">
        <v>52</v>
      </c>
      <c r="AA73" s="4" t="s">
        <v>52</v>
      </c>
      <c r="AB73" s="4" t="s">
        <v>53</v>
      </c>
      <c r="AC73" s="4">
        <v>1744170379</v>
      </c>
      <c r="AD73" s="4">
        <v>200275556</v>
      </c>
      <c r="AE73" s="5">
        <v>43837</v>
      </c>
      <c r="AF73" s="4">
        <v>1744170379</v>
      </c>
      <c r="AG73" s="4" t="s">
        <v>75</v>
      </c>
      <c r="AH73" s="4" t="s">
        <v>55</v>
      </c>
      <c r="AI73" s="4" t="s">
        <v>53</v>
      </c>
      <c r="AJ73" s="4" t="s">
        <v>56</v>
      </c>
      <c r="AK73" s="4" t="s">
        <v>57</v>
      </c>
    </row>
    <row r="74" spans="1:37" x14ac:dyDescent="0.35">
      <c r="A74" s="4">
        <v>70</v>
      </c>
      <c r="B74" s="4" t="str">
        <f>T("10270000961")</f>
        <v>10270000961</v>
      </c>
      <c r="C74" s="4" t="str">
        <f>T("19992713015003719")</f>
        <v>19992713015003719</v>
      </c>
      <c r="D74" s="4" t="s">
        <v>547</v>
      </c>
      <c r="E74" s="4" t="s">
        <v>548</v>
      </c>
      <c r="F74" s="4" t="s">
        <v>549</v>
      </c>
      <c r="G74" s="4" t="s">
        <v>550</v>
      </c>
      <c r="H74" s="4" t="s">
        <v>551</v>
      </c>
      <c r="I74" s="4" t="s">
        <v>552</v>
      </c>
      <c r="J74" s="3"/>
      <c r="K74" s="5">
        <v>36514</v>
      </c>
      <c r="L74" s="4">
        <v>23</v>
      </c>
      <c r="M74" s="4" t="s">
        <v>43</v>
      </c>
      <c r="N74" s="4" t="s">
        <v>44</v>
      </c>
      <c r="O74" s="4" t="s">
        <v>369</v>
      </c>
      <c r="P74" s="4">
        <v>3</v>
      </c>
      <c r="Q74" s="4" t="s">
        <v>553</v>
      </c>
      <c r="R74" s="4" t="s">
        <v>47</v>
      </c>
      <c r="S74" s="3"/>
      <c r="T74" s="4" t="s">
        <v>48</v>
      </c>
      <c r="U74" s="4">
        <v>1737909118</v>
      </c>
      <c r="V74" s="4" t="s">
        <v>49</v>
      </c>
      <c r="W74" s="4" t="s">
        <v>211</v>
      </c>
      <c r="X74" s="4" t="s">
        <v>249</v>
      </c>
      <c r="Y74" s="4">
        <v>157</v>
      </c>
      <c r="Z74" s="4" t="s">
        <v>52</v>
      </c>
      <c r="AA74" s="4" t="s">
        <v>52</v>
      </c>
      <c r="AB74" s="4" t="s">
        <v>53</v>
      </c>
      <c r="AC74" s="4">
        <v>1761083389</v>
      </c>
      <c r="AD74" s="4">
        <v>200275556</v>
      </c>
      <c r="AE74" s="5">
        <v>43107</v>
      </c>
      <c r="AF74" s="4">
        <v>1737909118</v>
      </c>
      <c r="AG74" s="4" t="s">
        <v>75</v>
      </c>
      <c r="AH74" s="4" t="s">
        <v>55</v>
      </c>
      <c r="AI74" s="4" t="s">
        <v>53</v>
      </c>
      <c r="AJ74" s="4" t="s">
        <v>56</v>
      </c>
      <c r="AK74" s="4" t="s">
        <v>57</v>
      </c>
    </row>
    <row r="75" spans="1:37" x14ac:dyDescent="0.35">
      <c r="A75" s="4">
        <v>71</v>
      </c>
      <c r="B75" s="4" t="str">
        <f>T("10270000962")</f>
        <v>10270000962</v>
      </c>
      <c r="C75" s="4" t="str">
        <f>T("20102713087101701")</f>
        <v>20102713087101701</v>
      </c>
      <c r="D75" s="4" t="s">
        <v>554</v>
      </c>
      <c r="E75" s="4" t="s">
        <v>555</v>
      </c>
      <c r="F75" s="4" t="s">
        <v>556</v>
      </c>
      <c r="G75" s="4" t="s">
        <v>557</v>
      </c>
      <c r="H75" s="4" t="s">
        <v>239</v>
      </c>
      <c r="I75" s="4" t="s">
        <v>558</v>
      </c>
      <c r="J75" s="3"/>
      <c r="K75" s="5">
        <v>40509</v>
      </c>
      <c r="L75" s="4">
        <v>12</v>
      </c>
      <c r="M75" s="4" t="s">
        <v>43</v>
      </c>
      <c r="N75" s="4" t="s">
        <v>44</v>
      </c>
      <c r="O75" s="4" t="s">
        <v>64</v>
      </c>
      <c r="P75" s="4">
        <v>3</v>
      </c>
      <c r="Q75" s="4" t="s">
        <v>73</v>
      </c>
      <c r="R75" s="4" t="s">
        <v>47</v>
      </c>
      <c r="S75" s="3"/>
      <c r="T75" s="4" t="s">
        <v>48</v>
      </c>
      <c r="U75" s="4">
        <v>1776932550</v>
      </c>
      <c r="V75" s="4" t="s">
        <v>49</v>
      </c>
      <c r="W75" s="4" t="s">
        <v>50</v>
      </c>
      <c r="X75" s="4" t="s">
        <v>114</v>
      </c>
      <c r="Y75" s="4">
        <v>127</v>
      </c>
      <c r="Z75" s="4" t="s">
        <v>52</v>
      </c>
      <c r="AA75" s="4" t="s">
        <v>52</v>
      </c>
      <c r="AB75" s="4" t="s">
        <v>53</v>
      </c>
      <c r="AC75" s="4">
        <v>1776932550</v>
      </c>
      <c r="AD75" s="4">
        <v>200275556</v>
      </c>
      <c r="AE75" s="5">
        <v>43837</v>
      </c>
      <c r="AF75" s="4">
        <v>1776932550</v>
      </c>
      <c r="AG75" s="4" t="s">
        <v>75</v>
      </c>
      <c r="AH75" s="4" t="s">
        <v>55</v>
      </c>
      <c r="AI75" s="4" t="s">
        <v>53</v>
      </c>
      <c r="AJ75" s="4" t="s">
        <v>56</v>
      </c>
      <c r="AK75" s="4" t="s">
        <v>57</v>
      </c>
    </row>
    <row r="76" spans="1:37" x14ac:dyDescent="0.35">
      <c r="A76" s="4">
        <v>72</v>
      </c>
      <c r="B76" s="4" t="str">
        <f>T("10270000999")</f>
        <v>10270000999</v>
      </c>
      <c r="C76" s="4" t="str">
        <f>T("20112713055105001")</f>
        <v>20112713055105001</v>
      </c>
      <c r="D76" s="4" t="s">
        <v>559</v>
      </c>
      <c r="E76" s="4" t="s">
        <v>560</v>
      </c>
      <c r="F76" s="4" t="s">
        <v>561</v>
      </c>
      <c r="G76" s="4" t="s">
        <v>562</v>
      </c>
      <c r="H76" s="4" t="s">
        <v>563</v>
      </c>
      <c r="I76" s="4" t="s">
        <v>564</v>
      </c>
      <c r="J76" s="3"/>
      <c r="K76" s="5">
        <v>40595</v>
      </c>
      <c r="L76" s="4">
        <v>11</v>
      </c>
      <c r="M76" s="4" t="s">
        <v>43</v>
      </c>
      <c r="N76" s="4" t="s">
        <v>44</v>
      </c>
      <c r="O76" s="4" t="s">
        <v>105</v>
      </c>
      <c r="P76" s="4">
        <v>3</v>
      </c>
      <c r="Q76" s="4" t="s">
        <v>565</v>
      </c>
      <c r="R76" s="4" t="s">
        <v>47</v>
      </c>
      <c r="S76" s="3"/>
      <c r="T76" s="4" t="s">
        <v>48</v>
      </c>
      <c r="U76" s="4">
        <v>1776807563</v>
      </c>
      <c r="V76" s="4" t="s">
        <v>49</v>
      </c>
      <c r="W76" s="4" t="s">
        <v>50</v>
      </c>
      <c r="X76" s="4" t="s">
        <v>114</v>
      </c>
      <c r="Y76" s="4">
        <v>215</v>
      </c>
      <c r="Z76" s="4" t="s">
        <v>52</v>
      </c>
      <c r="AA76" s="4" t="s">
        <v>52</v>
      </c>
      <c r="AB76" s="4" t="s">
        <v>53</v>
      </c>
      <c r="AC76" s="4">
        <v>1323900814</v>
      </c>
      <c r="AD76" s="4">
        <v>200275556</v>
      </c>
      <c r="AE76" s="5">
        <v>43837</v>
      </c>
      <c r="AF76" s="4">
        <v>1776807563</v>
      </c>
      <c r="AG76" s="4" t="s">
        <v>75</v>
      </c>
      <c r="AH76" s="4" t="s">
        <v>55</v>
      </c>
      <c r="AI76" s="4" t="s">
        <v>404</v>
      </c>
      <c r="AJ76" s="4" t="s">
        <v>56</v>
      </c>
      <c r="AK76" s="4" t="s">
        <v>57</v>
      </c>
    </row>
    <row r="77" spans="1:37" x14ac:dyDescent="0.35">
      <c r="A77" s="4">
        <v>73</v>
      </c>
      <c r="B77" s="4" t="str">
        <f>T("10270001055")</f>
        <v>10270001055</v>
      </c>
      <c r="C77" s="4" t="str">
        <f>T("20062713071002194")</f>
        <v>20062713071002194</v>
      </c>
      <c r="D77" s="4" t="s">
        <v>566</v>
      </c>
      <c r="E77" s="4" t="s">
        <v>567</v>
      </c>
      <c r="F77" s="4" t="s">
        <v>568</v>
      </c>
      <c r="G77" s="4" t="s">
        <v>569</v>
      </c>
      <c r="H77" s="4" t="s">
        <v>570</v>
      </c>
      <c r="I77" s="4" t="s">
        <v>571</v>
      </c>
      <c r="J77" s="3"/>
      <c r="K77" s="5">
        <v>38952</v>
      </c>
      <c r="L77" s="4">
        <v>16</v>
      </c>
      <c r="M77" s="4" t="s">
        <v>43</v>
      </c>
      <c r="N77" s="4" t="s">
        <v>44</v>
      </c>
      <c r="O77" s="4" t="s">
        <v>196</v>
      </c>
      <c r="P77" s="4">
        <v>4</v>
      </c>
      <c r="Q77" s="4" t="s">
        <v>572</v>
      </c>
      <c r="R77" s="4" t="s">
        <v>47</v>
      </c>
      <c r="S77" s="3"/>
      <c r="T77" s="4" t="s">
        <v>48</v>
      </c>
      <c r="U77" s="4">
        <v>1750129207</v>
      </c>
      <c r="V77" s="4" t="s">
        <v>49</v>
      </c>
      <c r="W77" s="4" t="s">
        <v>211</v>
      </c>
      <c r="X77" s="4" t="s">
        <v>226</v>
      </c>
      <c r="Y77" s="4">
        <v>77</v>
      </c>
      <c r="Z77" s="4" t="s">
        <v>52</v>
      </c>
      <c r="AA77" s="4" t="s">
        <v>52</v>
      </c>
      <c r="AB77" s="4" t="s">
        <v>53</v>
      </c>
      <c r="AC77" s="4">
        <v>1750129207</v>
      </c>
      <c r="AD77" s="4">
        <v>200275556</v>
      </c>
      <c r="AE77" s="5">
        <v>43837</v>
      </c>
      <c r="AF77" s="4">
        <v>1750129207</v>
      </c>
      <c r="AG77" s="4" t="s">
        <v>75</v>
      </c>
      <c r="AH77" s="4" t="s">
        <v>55</v>
      </c>
      <c r="AI77" s="4" t="s">
        <v>53</v>
      </c>
      <c r="AJ77" s="4" t="s">
        <v>56</v>
      </c>
      <c r="AK77" s="4" t="s">
        <v>57</v>
      </c>
    </row>
    <row r="78" spans="1:37" x14ac:dyDescent="0.35">
      <c r="A78" s="4">
        <v>74</v>
      </c>
      <c r="B78" s="4" t="str">
        <f>T("10270001061")</f>
        <v>10270001061</v>
      </c>
      <c r="C78" s="4" t="str">
        <f>T("20082713015008437")</f>
        <v>20082713015008437</v>
      </c>
      <c r="D78" s="4" t="s">
        <v>573</v>
      </c>
      <c r="E78" s="4" t="s">
        <v>574</v>
      </c>
      <c r="F78" s="4" t="s">
        <v>575</v>
      </c>
      <c r="G78" s="4" t="s">
        <v>576</v>
      </c>
      <c r="H78" s="4" t="s">
        <v>577</v>
      </c>
      <c r="I78" s="4" t="s">
        <v>578</v>
      </c>
      <c r="J78" s="3"/>
      <c r="K78" s="5">
        <v>39498</v>
      </c>
      <c r="L78" s="4">
        <v>14</v>
      </c>
      <c r="M78" s="4" t="s">
        <v>43</v>
      </c>
      <c r="N78" s="4" t="s">
        <v>44</v>
      </c>
      <c r="O78" s="4" t="s">
        <v>369</v>
      </c>
      <c r="P78" s="4">
        <v>1</v>
      </c>
      <c r="Q78" s="4" t="s">
        <v>579</v>
      </c>
      <c r="R78" s="4" t="s">
        <v>47</v>
      </c>
      <c r="S78" s="3"/>
      <c r="T78" s="4" t="s">
        <v>389</v>
      </c>
      <c r="U78" s="4">
        <v>1306163450</v>
      </c>
      <c r="V78" s="4" t="s">
        <v>49</v>
      </c>
      <c r="W78" s="4" t="s">
        <v>50</v>
      </c>
      <c r="X78" s="4" t="s">
        <v>114</v>
      </c>
      <c r="Y78" s="4">
        <v>50</v>
      </c>
      <c r="Z78" s="4" t="s">
        <v>52</v>
      </c>
      <c r="AA78" s="4" t="s">
        <v>52</v>
      </c>
      <c r="AB78" s="4" t="s">
        <v>53</v>
      </c>
      <c r="AC78" s="4">
        <v>1917685376</v>
      </c>
      <c r="AD78" s="4">
        <v>200275556</v>
      </c>
      <c r="AE78" s="5">
        <v>43837</v>
      </c>
      <c r="AF78" s="4">
        <v>1306163450</v>
      </c>
      <c r="AG78" s="4" t="s">
        <v>75</v>
      </c>
      <c r="AH78" s="4" t="s">
        <v>55</v>
      </c>
      <c r="AI78" s="4" t="s">
        <v>53</v>
      </c>
      <c r="AJ78" s="4" t="s">
        <v>56</v>
      </c>
      <c r="AK78" s="4" t="s">
        <v>57</v>
      </c>
    </row>
    <row r="79" spans="1:37" x14ac:dyDescent="0.35">
      <c r="A79" s="4">
        <v>75</v>
      </c>
      <c r="B79" s="4" t="str">
        <f>T("10270001062")</f>
        <v>10270001062</v>
      </c>
      <c r="C79" s="4" t="str">
        <f>T("20122713015102440")</f>
        <v>20122713015102440</v>
      </c>
      <c r="D79" s="4" t="s">
        <v>580</v>
      </c>
      <c r="E79" s="4" t="s">
        <v>581</v>
      </c>
      <c r="F79" s="4" t="s">
        <v>582</v>
      </c>
      <c r="G79" s="4" t="s">
        <v>583</v>
      </c>
      <c r="H79" s="4" t="s">
        <v>584</v>
      </c>
      <c r="I79" s="4" t="s">
        <v>585</v>
      </c>
      <c r="J79" s="3"/>
      <c r="K79" s="5">
        <v>41137</v>
      </c>
      <c r="L79" s="4">
        <v>10</v>
      </c>
      <c r="M79" s="4" t="s">
        <v>43</v>
      </c>
      <c r="N79" s="4" t="s">
        <v>44</v>
      </c>
      <c r="O79" s="4" t="s">
        <v>369</v>
      </c>
      <c r="P79" s="4">
        <v>1</v>
      </c>
      <c r="Q79" s="4" t="s">
        <v>586</v>
      </c>
      <c r="R79" s="4" t="s">
        <v>47</v>
      </c>
      <c r="S79" s="3"/>
      <c r="T79" s="4" t="s">
        <v>389</v>
      </c>
      <c r="U79" s="4">
        <v>1922698198</v>
      </c>
      <c r="V79" s="4" t="s">
        <v>49</v>
      </c>
      <c r="W79" s="4" t="s">
        <v>50</v>
      </c>
      <c r="X79" s="4" t="s">
        <v>74</v>
      </c>
      <c r="Y79" s="4">
        <v>51</v>
      </c>
      <c r="Z79" s="4" t="s">
        <v>52</v>
      </c>
      <c r="AA79" s="4" t="s">
        <v>52</v>
      </c>
      <c r="AB79" s="4" t="s">
        <v>53</v>
      </c>
      <c r="AC79" s="4">
        <v>1922698198</v>
      </c>
      <c r="AD79" s="4">
        <v>200275556</v>
      </c>
      <c r="AE79" s="5">
        <v>43837</v>
      </c>
      <c r="AF79" s="4">
        <v>1922698198</v>
      </c>
      <c r="AG79" s="4" t="s">
        <v>75</v>
      </c>
      <c r="AH79" s="4" t="s">
        <v>55</v>
      </c>
      <c r="AI79" s="4" t="s">
        <v>53</v>
      </c>
      <c r="AJ79" s="4" t="s">
        <v>56</v>
      </c>
      <c r="AK79" s="4" t="s">
        <v>57</v>
      </c>
    </row>
    <row r="80" spans="1:37" x14ac:dyDescent="0.35">
      <c r="A80" s="4">
        <v>76</v>
      </c>
      <c r="B80" s="4" t="str">
        <f>T("10270001063")</f>
        <v>10270001063</v>
      </c>
      <c r="C80" s="4" t="str">
        <f>T("20132713015102611")</f>
        <v>20132713015102611</v>
      </c>
      <c r="D80" s="4" t="s">
        <v>587</v>
      </c>
      <c r="E80" s="4" t="s">
        <v>588</v>
      </c>
      <c r="F80" s="4" t="s">
        <v>589</v>
      </c>
      <c r="G80" s="4" t="s">
        <v>590</v>
      </c>
      <c r="H80" s="4" t="s">
        <v>591</v>
      </c>
      <c r="I80" s="4" t="s">
        <v>592</v>
      </c>
      <c r="J80" s="3"/>
      <c r="K80" s="5">
        <v>41497</v>
      </c>
      <c r="L80" s="4">
        <v>9</v>
      </c>
      <c r="M80" s="4" t="s">
        <v>43</v>
      </c>
      <c r="N80" s="4" t="s">
        <v>44</v>
      </c>
      <c r="O80" s="4" t="s">
        <v>369</v>
      </c>
      <c r="P80" s="4">
        <v>2</v>
      </c>
      <c r="Q80" s="4" t="s">
        <v>593</v>
      </c>
      <c r="R80" s="4" t="s">
        <v>47</v>
      </c>
      <c r="S80" s="3"/>
      <c r="T80" s="4" t="s">
        <v>48</v>
      </c>
      <c r="U80" s="4">
        <v>1747154430</v>
      </c>
      <c r="V80" s="4" t="s">
        <v>49</v>
      </c>
      <c r="W80" s="4" t="s">
        <v>50</v>
      </c>
      <c r="X80" s="4" t="s">
        <v>74</v>
      </c>
      <c r="Y80" s="4">
        <v>52</v>
      </c>
      <c r="Z80" s="4" t="s">
        <v>52</v>
      </c>
      <c r="AA80" s="4" t="s">
        <v>52</v>
      </c>
      <c r="AB80" s="4" t="s">
        <v>53</v>
      </c>
      <c r="AC80" s="4">
        <v>1747154430</v>
      </c>
      <c r="AD80" s="4">
        <v>200275556</v>
      </c>
      <c r="AE80" s="5">
        <v>43837</v>
      </c>
      <c r="AF80" s="4">
        <v>1747154430</v>
      </c>
      <c r="AG80" s="4" t="s">
        <v>75</v>
      </c>
      <c r="AH80" s="4" t="s">
        <v>55</v>
      </c>
      <c r="AI80" s="4" t="s">
        <v>53</v>
      </c>
      <c r="AJ80" s="4" t="s">
        <v>56</v>
      </c>
      <c r="AK80" s="4" t="s">
        <v>57</v>
      </c>
    </row>
    <row r="81" spans="1:37" x14ac:dyDescent="0.35">
      <c r="A81" s="4">
        <v>77</v>
      </c>
      <c r="B81" s="4" t="str">
        <f>T("10270001064")</f>
        <v>10270001064</v>
      </c>
      <c r="C81" s="4" t="str">
        <f>T("20112713015102885")</f>
        <v>20112713015102885</v>
      </c>
      <c r="D81" s="4" t="s">
        <v>594</v>
      </c>
      <c r="E81" s="4" t="s">
        <v>595</v>
      </c>
      <c r="F81" s="4" t="s">
        <v>596</v>
      </c>
      <c r="G81" s="4" t="s">
        <v>597</v>
      </c>
      <c r="H81" s="4" t="s">
        <v>598</v>
      </c>
      <c r="I81" s="4" t="s">
        <v>599</v>
      </c>
      <c r="J81" s="3"/>
      <c r="K81" s="5">
        <v>40854</v>
      </c>
      <c r="L81" s="4">
        <v>11</v>
      </c>
      <c r="M81" s="4" t="s">
        <v>43</v>
      </c>
      <c r="N81" s="4" t="s">
        <v>44</v>
      </c>
      <c r="O81" s="4" t="s">
        <v>369</v>
      </c>
      <c r="P81" s="4">
        <v>6</v>
      </c>
      <c r="Q81" s="4" t="s">
        <v>600</v>
      </c>
      <c r="R81" s="4" t="s">
        <v>47</v>
      </c>
      <c r="S81" s="3"/>
      <c r="T81" s="4" t="s">
        <v>389</v>
      </c>
      <c r="U81" s="4">
        <v>1913666927</v>
      </c>
      <c r="V81" s="4" t="s">
        <v>49</v>
      </c>
      <c r="W81" s="4" t="s">
        <v>50</v>
      </c>
      <c r="X81" s="4" t="s">
        <v>74</v>
      </c>
      <c r="Y81" s="4">
        <v>54</v>
      </c>
      <c r="Z81" s="4" t="s">
        <v>52</v>
      </c>
      <c r="AA81" s="4" t="s">
        <v>52</v>
      </c>
      <c r="AB81" s="4" t="s">
        <v>53</v>
      </c>
      <c r="AC81" s="4">
        <v>1913666927</v>
      </c>
      <c r="AD81" s="4">
        <v>200275556</v>
      </c>
      <c r="AE81" s="5">
        <v>43837</v>
      </c>
      <c r="AF81" s="4">
        <v>1913666927</v>
      </c>
      <c r="AG81" s="4" t="s">
        <v>75</v>
      </c>
      <c r="AH81" s="4" t="s">
        <v>55</v>
      </c>
      <c r="AI81" s="4" t="s">
        <v>53</v>
      </c>
      <c r="AJ81" s="4" t="s">
        <v>56</v>
      </c>
      <c r="AK81" s="4" t="s">
        <v>57</v>
      </c>
    </row>
    <row r="82" spans="1:37" x14ac:dyDescent="0.35">
      <c r="A82" s="4">
        <v>78</v>
      </c>
      <c r="B82" s="4" t="str">
        <f>T("10270001065")</f>
        <v>10270001065</v>
      </c>
      <c r="C82" s="4" t="str">
        <f>T("20092713047103107")</f>
        <v>20092713047103107</v>
      </c>
      <c r="D82" s="4" t="s">
        <v>601</v>
      </c>
      <c r="E82" s="4" t="s">
        <v>602</v>
      </c>
      <c r="F82" s="4" t="s">
        <v>603</v>
      </c>
      <c r="G82" s="4" t="s">
        <v>604</v>
      </c>
      <c r="H82" s="4" t="s">
        <v>605</v>
      </c>
      <c r="I82" s="4" t="s">
        <v>606</v>
      </c>
      <c r="J82" s="3"/>
      <c r="K82" s="5">
        <v>40066</v>
      </c>
      <c r="L82" s="4">
        <v>13</v>
      </c>
      <c r="M82" s="4" t="s">
        <v>43</v>
      </c>
      <c r="N82" s="4" t="s">
        <v>44</v>
      </c>
      <c r="O82" s="4" t="s">
        <v>545</v>
      </c>
      <c r="P82" s="4">
        <v>3</v>
      </c>
      <c r="Q82" s="4" t="s">
        <v>607</v>
      </c>
      <c r="R82" s="4" t="s">
        <v>47</v>
      </c>
      <c r="S82" s="3"/>
      <c r="T82" s="4" t="s">
        <v>48</v>
      </c>
      <c r="U82" s="4">
        <v>1755759808</v>
      </c>
      <c r="V82" s="4" t="s">
        <v>49</v>
      </c>
      <c r="W82" s="4" t="s">
        <v>50</v>
      </c>
      <c r="X82" s="4" t="s">
        <v>114</v>
      </c>
      <c r="Y82" s="4">
        <v>54</v>
      </c>
      <c r="Z82" s="4" t="s">
        <v>52</v>
      </c>
      <c r="AA82" s="4" t="s">
        <v>52</v>
      </c>
      <c r="AB82" s="4" t="s">
        <v>53</v>
      </c>
      <c r="AC82" s="4">
        <v>1755759808</v>
      </c>
      <c r="AD82" s="4">
        <v>200275556</v>
      </c>
      <c r="AE82" s="5">
        <v>43837</v>
      </c>
      <c r="AF82" s="4">
        <v>1755759808</v>
      </c>
      <c r="AG82" s="4" t="s">
        <v>75</v>
      </c>
      <c r="AH82" s="4" t="s">
        <v>55</v>
      </c>
      <c r="AI82" s="4" t="s">
        <v>53</v>
      </c>
      <c r="AJ82" s="4" t="s">
        <v>56</v>
      </c>
      <c r="AK82" s="4" t="s">
        <v>57</v>
      </c>
    </row>
    <row r="83" spans="1:37" x14ac:dyDescent="0.35">
      <c r="A83" s="4">
        <v>79</v>
      </c>
      <c r="B83" s="4" t="str">
        <f>T("10270001066")</f>
        <v>10270001066</v>
      </c>
      <c r="C83" s="4" t="str">
        <f>T("20052713047000668")</f>
        <v>20052713047000668</v>
      </c>
      <c r="D83" s="4" t="s">
        <v>608</v>
      </c>
      <c r="E83" s="4" t="s">
        <v>609</v>
      </c>
      <c r="F83" s="4" t="s">
        <v>610</v>
      </c>
      <c r="G83" s="4" t="s">
        <v>611</v>
      </c>
      <c r="H83" s="4" t="s">
        <v>612</v>
      </c>
      <c r="I83" s="4" t="s">
        <v>613</v>
      </c>
      <c r="J83" s="3"/>
      <c r="K83" s="5">
        <v>38670</v>
      </c>
      <c r="L83" s="4">
        <v>17</v>
      </c>
      <c r="M83" s="4" t="s">
        <v>43</v>
      </c>
      <c r="N83" s="4" t="s">
        <v>44</v>
      </c>
      <c r="O83" s="4" t="s">
        <v>545</v>
      </c>
      <c r="P83" s="4">
        <v>3</v>
      </c>
      <c r="Q83" s="4" t="s">
        <v>614</v>
      </c>
      <c r="R83" s="4" t="s">
        <v>47</v>
      </c>
      <c r="S83" s="3"/>
      <c r="T83" s="4" t="s">
        <v>48</v>
      </c>
      <c r="U83" s="4">
        <v>1318984860</v>
      </c>
      <c r="V83" s="4" t="s">
        <v>49</v>
      </c>
      <c r="W83" s="4" t="s">
        <v>50</v>
      </c>
      <c r="X83" s="4" t="s">
        <v>114</v>
      </c>
      <c r="Y83" s="4">
        <v>55</v>
      </c>
      <c r="Z83" s="4" t="s">
        <v>52</v>
      </c>
      <c r="AA83" s="4" t="s">
        <v>52</v>
      </c>
      <c r="AB83" s="4" t="s">
        <v>53</v>
      </c>
      <c r="AC83" s="4">
        <v>1798551992</v>
      </c>
      <c r="AD83" s="4">
        <v>200275556</v>
      </c>
      <c r="AE83" s="5">
        <v>43472</v>
      </c>
      <c r="AF83" s="4">
        <v>1318984860</v>
      </c>
      <c r="AG83" s="4" t="s">
        <v>75</v>
      </c>
      <c r="AH83" s="4" t="s">
        <v>55</v>
      </c>
      <c r="AI83" s="4" t="s">
        <v>53</v>
      </c>
      <c r="AJ83" s="4" t="s">
        <v>56</v>
      </c>
      <c r="AK83" s="4" t="s">
        <v>57</v>
      </c>
    </row>
    <row r="84" spans="1:37" x14ac:dyDescent="0.35">
      <c r="A84" s="4">
        <v>80</v>
      </c>
      <c r="B84" s="4" t="str">
        <f>T("10270001130")</f>
        <v>10270001130</v>
      </c>
      <c r="C84" s="4" t="str">
        <f>T("20012713031024229")</f>
        <v>20012713031024229</v>
      </c>
      <c r="D84" s="4" t="s">
        <v>615</v>
      </c>
      <c r="E84" s="4" t="s">
        <v>616</v>
      </c>
      <c r="F84" s="4" t="s">
        <v>617</v>
      </c>
      <c r="G84" s="4" t="s">
        <v>618</v>
      </c>
      <c r="H84" s="4" t="s">
        <v>246</v>
      </c>
      <c r="I84" s="4" t="s">
        <v>619</v>
      </c>
      <c r="J84" s="3"/>
      <c r="K84" s="5">
        <v>38353</v>
      </c>
      <c r="L84" s="4">
        <v>18</v>
      </c>
      <c r="M84" s="4" t="s">
        <v>43</v>
      </c>
      <c r="N84" s="4" t="s">
        <v>44</v>
      </c>
      <c r="O84" s="4" t="s">
        <v>135</v>
      </c>
      <c r="P84" s="4">
        <v>6</v>
      </c>
      <c r="Q84" s="4" t="s">
        <v>620</v>
      </c>
      <c r="R84" s="4" t="s">
        <v>47</v>
      </c>
      <c r="S84" s="3"/>
      <c r="T84" s="4" t="s">
        <v>48</v>
      </c>
      <c r="U84" s="4">
        <v>1302142502</v>
      </c>
      <c r="V84" s="4" t="s">
        <v>49</v>
      </c>
      <c r="W84" s="4" t="s">
        <v>307</v>
      </c>
      <c r="X84" s="4" t="s">
        <v>424</v>
      </c>
      <c r="Y84" s="4">
        <v>152</v>
      </c>
      <c r="Z84" s="4" t="s">
        <v>52</v>
      </c>
      <c r="AA84" s="4" t="s">
        <v>52</v>
      </c>
      <c r="AB84" s="4" t="s">
        <v>53</v>
      </c>
      <c r="AC84" s="4">
        <v>1735379962</v>
      </c>
      <c r="AD84" s="4">
        <v>200275556</v>
      </c>
      <c r="AE84" s="5">
        <v>43837</v>
      </c>
      <c r="AF84" s="4">
        <v>1302142502</v>
      </c>
      <c r="AG84" s="4" t="s">
        <v>75</v>
      </c>
      <c r="AH84" s="4" t="s">
        <v>55</v>
      </c>
      <c r="AI84" s="4" t="s">
        <v>53</v>
      </c>
      <c r="AJ84" s="4" t="s">
        <v>56</v>
      </c>
      <c r="AK84" s="4" t="s">
        <v>57</v>
      </c>
    </row>
    <row r="85" spans="1:37" x14ac:dyDescent="0.35">
      <c r="A85" s="4">
        <v>81</v>
      </c>
      <c r="B85" s="4" t="str">
        <f>T("10270001604")</f>
        <v>10270001604</v>
      </c>
      <c r="C85" s="4" t="str">
        <f>T("20162713079105711")</f>
        <v>20162713079105711</v>
      </c>
      <c r="D85" s="4" t="s">
        <v>621</v>
      </c>
      <c r="E85" s="4" t="s">
        <v>622</v>
      </c>
      <c r="F85" s="4" t="s">
        <v>623</v>
      </c>
      <c r="G85" s="4" t="s">
        <v>624</v>
      </c>
      <c r="H85" s="4" t="s">
        <v>625</v>
      </c>
      <c r="I85" s="4" t="s">
        <v>626</v>
      </c>
      <c r="J85" s="3"/>
      <c r="K85" s="5">
        <v>42423</v>
      </c>
      <c r="L85" s="4">
        <v>6</v>
      </c>
      <c r="M85" s="4" t="s">
        <v>43</v>
      </c>
      <c r="N85" s="4" t="s">
        <v>44</v>
      </c>
      <c r="O85" s="4" t="s">
        <v>180</v>
      </c>
      <c r="P85" s="4">
        <v>9</v>
      </c>
      <c r="Q85" s="4" t="s">
        <v>627</v>
      </c>
      <c r="R85" s="4" t="s">
        <v>47</v>
      </c>
      <c r="S85" s="3"/>
      <c r="T85" s="4" t="s">
        <v>48</v>
      </c>
      <c r="U85" s="4">
        <v>1304436960</v>
      </c>
      <c r="V85" s="4" t="s">
        <v>49</v>
      </c>
      <c r="W85" s="4" t="s">
        <v>50</v>
      </c>
      <c r="X85" s="4" t="s">
        <v>74</v>
      </c>
      <c r="Y85" s="4">
        <v>25</v>
      </c>
      <c r="Z85" s="4" t="s">
        <v>52</v>
      </c>
      <c r="AA85" s="4" t="s">
        <v>52</v>
      </c>
      <c r="AB85" s="4" t="s">
        <v>53</v>
      </c>
      <c r="AC85" s="4">
        <v>1304436960</v>
      </c>
      <c r="AD85" s="4">
        <v>200275556</v>
      </c>
      <c r="AE85" s="5">
        <v>44203</v>
      </c>
      <c r="AF85" s="4">
        <v>1304436960</v>
      </c>
      <c r="AG85" s="4" t="s">
        <v>628</v>
      </c>
      <c r="AH85" s="4" t="s">
        <v>55</v>
      </c>
      <c r="AI85" s="4" t="s">
        <v>53</v>
      </c>
      <c r="AJ85" s="4" t="s">
        <v>56</v>
      </c>
      <c r="AK85" s="4" t="s">
        <v>57</v>
      </c>
    </row>
    <row r="86" spans="1:37" x14ac:dyDescent="0.35">
      <c r="A86" s="4">
        <v>82</v>
      </c>
      <c r="B86" s="4" t="str">
        <f>T("10270001605")</f>
        <v>10270001605</v>
      </c>
      <c r="C86" s="4" t="str">
        <f>T("20082713079001188")</f>
        <v>20082713079001188</v>
      </c>
      <c r="D86" s="4" t="s">
        <v>629</v>
      </c>
      <c r="E86" s="4" t="s">
        <v>630</v>
      </c>
      <c r="F86" s="4" t="s">
        <v>631</v>
      </c>
      <c r="G86" s="4" t="s">
        <v>632</v>
      </c>
      <c r="H86" s="4" t="s">
        <v>304</v>
      </c>
      <c r="I86" s="4" t="s">
        <v>633</v>
      </c>
      <c r="J86" s="3"/>
      <c r="K86" s="5">
        <v>39645</v>
      </c>
      <c r="L86" s="4">
        <v>14</v>
      </c>
      <c r="M86" s="4" t="s">
        <v>43</v>
      </c>
      <c r="N86" s="4" t="s">
        <v>44</v>
      </c>
      <c r="O86" s="4" t="s">
        <v>180</v>
      </c>
      <c r="P86" s="4">
        <v>7</v>
      </c>
      <c r="Q86" s="4" t="s">
        <v>634</v>
      </c>
      <c r="R86" s="4" t="s">
        <v>47</v>
      </c>
      <c r="S86" s="3"/>
      <c r="T86" s="4" t="s">
        <v>48</v>
      </c>
      <c r="U86" s="4">
        <v>1773348997</v>
      </c>
      <c r="V86" s="4" t="s">
        <v>49</v>
      </c>
      <c r="W86" s="4" t="s">
        <v>211</v>
      </c>
      <c r="X86" s="4" t="s">
        <v>249</v>
      </c>
      <c r="Y86" s="4">
        <v>21</v>
      </c>
      <c r="Z86" s="4" t="s">
        <v>52</v>
      </c>
      <c r="AA86" s="4" t="s">
        <v>52</v>
      </c>
      <c r="AB86" s="4" t="s">
        <v>53</v>
      </c>
      <c r="AC86" s="4">
        <v>1773348997</v>
      </c>
      <c r="AD86" s="4">
        <v>200275556</v>
      </c>
      <c r="AE86" s="5">
        <v>44203</v>
      </c>
      <c r="AF86" s="4">
        <v>1773348997</v>
      </c>
      <c r="AG86" s="4" t="s">
        <v>75</v>
      </c>
      <c r="AH86" s="4" t="s">
        <v>55</v>
      </c>
      <c r="AI86" s="4" t="s">
        <v>53</v>
      </c>
      <c r="AJ86" s="4" t="s">
        <v>56</v>
      </c>
      <c r="AK86" s="4" t="s">
        <v>57</v>
      </c>
    </row>
    <row r="87" spans="1:37" x14ac:dyDescent="0.35">
      <c r="A87" s="4">
        <v>83</v>
      </c>
      <c r="B87" s="4" t="str">
        <f>T("10270001606")</f>
        <v>10270001606</v>
      </c>
      <c r="C87" s="4" t="str">
        <f>T("20102713079105041")</f>
        <v>20102713079105041</v>
      </c>
      <c r="D87" s="4" t="s">
        <v>635</v>
      </c>
      <c r="E87" s="4" t="s">
        <v>636</v>
      </c>
      <c r="F87" s="4" t="s">
        <v>637</v>
      </c>
      <c r="G87" s="4" t="s">
        <v>638</v>
      </c>
      <c r="H87" s="4" t="s">
        <v>639</v>
      </c>
      <c r="I87" s="4" t="s">
        <v>640</v>
      </c>
      <c r="J87" s="3"/>
      <c r="K87" s="5">
        <v>40460</v>
      </c>
      <c r="L87" s="4">
        <v>12</v>
      </c>
      <c r="M87" s="4" t="s">
        <v>43</v>
      </c>
      <c r="N87" s="4" t="s">
        <v>44</v>
      </c>
      <c r="O87" s="4" t="s">
        <v>180</v>
      </c>
      <c r="P87" s="4">
        <v>4</v>
      </c>
      <c r="Q87" s="4" t="s">
        <v>641</v>
      </c>
      <c r="R87" s="4" t="s">
        <v>47</v>
      </c>
      <c r="S87" s="3"/>
      <c r="T87" s="4" t="s">
        <v>48</v>
      </c>
      <c r="U87" s="4">
        <v>1787904415</v>
      </c>
      <c r="V87" s="4" t="s">
        <v>49</v>
      </c>
      <c r="W87" s="4" t="s">
        <v>50</v>
      </c>
      <c r="X87" s="4" t="s">
        <v>98</v>
      </c>
      <c r="Y87" s="4">
        <v>22</v>
      </c>
      <c r="Z87" s="4" t="s">
        <v>52</v>
      </c>
      <c r="AA87" s="4" t="s">
        <v>52</v>
      </c>
      <c r="AB87" s="4" t="s">
        <v>53</v>
      </c>
      <c r="AC87" s="4">
        <v>1787904415</v>
      </c>
      <c r="AD87" s="4">
        <v>200275556</v>
      </c>
      <c r="AE87" s="5">
        <v>44203</v>
      </c>
      <c r="AF87" s="4">
        <v>1787904415</v>
      </c>
      <c r="AG87" s="4" t="s">
        <v>75</v>
      </c>
      <c r="AH87" s="4" t="s">
        <v>55</v>
      </c>
      <c r="AI87" s="4" t="s">
        <v>53</v>
      </c>
      <c r="AJ87" s="4" t="s">
        <v>56</v>
      </c>
      <c r="AK87" s="4" t="s">
        <v>57</v>
      </c>
    </row>
    <row r="88" spans="1:37" x14ac:dyDescent="0.35">
      <c r="A88" s="4">
        <v>84</v>
      </c>
      <c r="B88" s="4" t="str">
        <f>T("10270001607")</f>
        <v>10270001607</v>
      </c>
      <c r="C88" s="4" t="str">
        <f>T("20102713055104056")</f>
        <v>20102713055104056</v>
      </c>
      <c r="D88" s="4" t="s">
        <v>642</v>
      </c>
      <c r="E88" s="4" t="s">
        <v>643</v>
      </c>
      <c r="F88" s="4" t="s">
        <v>644</v>
      </c>
      <c r="G88" s="4" t="s">
        <v>645</v>
      </c>
      <c r="H88" s="4" t="s">
        <v>646</v>
      </c>
      <c r="I88" s="4" t="s">
        <v>647</v>
      </c>
      <c r="J88" s="3"/>
      <c r="K88" s="5">
        <v>40428</v>
      </c>
      <c r="L88" s="4">
        <v>12</v>
      </c>
      <c r="M88" s="4" t="s">
        <v>43</v>
      </c>
      <c r="N88" s="4" t="s">
        <v>44</v>
      </c>
      <c r="O88" s="4" t="s">
        <v>105</v>
      </c>
      <c r="P88" s="4">
        <v>4</v>
      </c>
      <c r="Q88" s="4" t="s">
        <v>648</v>
      </c>
      <c r="R88" s="4" t="s">
        <v>47</v>
      </c>
      <c r="S88" s="3"/>
      <c r="T88" s="4" t="s">
        <v>48</v>
      </c>
      <c r="U88" s="4">
        <v>1813826378</v>
      </c>
      <c r="V88" s="4" t="s">
        <v>49</v>
      </c>
      <c r="W88" s="4" t="s">
        <v>50</v>
      </c>
      <c r="X88" s="4" t="s">
        <v>74</v>
      </c>
      <c r="Y88" s="4">
        <v>22</v>
      </c>
      <c r="Z88" s="4" t="s">
        <v>52</v>
      </c>
      <c r="AA88" s="4" t="s">
        <v>52</v>
      </c>
      <c r="AB88" s="4" t="s">
        <v>53</v>
      </c>
      <c r="AC88" s="4">
        <v>1813826378</v>
      </c>
      <c r="AD88" s="4">
        <v>200275556</v>
      </c>
      <c r="AE88" s="5">
        <v>44203</v>
      </c>
      <c r="AF88" s="4">
        <v>1813826378</v>
      </c>
      <c r="AG88" s="4" t="s">
        <v>628</v>
      </c>
      <c r="AH88" s="4" t="s">
        <v>55</v>
      </c>
      <c r="AI88" s="4" t="s">
        <v>53</v>
      </c>
      <c r="AJ88" s="4" t="s">
        <v>56</v>
      </c>
      <c r="AK88" s="4" t="s">
        <v>57</v>
      </c>
    </row>
    <row r="89" spans="1:37" x14ac:dyDescent="0.35">
      <c r="A89" s="4">
        <v>85</v>
      </c>
      <c r="B89" s="4" t="str">
        <f>T("10270001608")</f>
        <v>10270001608</v>
      </c>
      <c r="C89" s="4" t="str">
        <f>T("20152713013102383")</f>
        <v>20152713013102383</v>
      </c>
      <c r="D89" s="4" t="s">
        <v>649</v>
      </c>
      <c r="E89" s="4" t="s">
        <v>650</v>
      </c>
      <c r="F89" s="4" t="s">
        <v>651</v>
      </c>
      <c r="G89" s="4" t="s">
        <v>652</v>
      </c>
      <c r="H89" s="4" t="s">
        <v>653</v>
      </c>
      <c r="I89" s="4" t="s">
        <v>654</v>
      </c>
      <c r="J89" s="3"/>
      <c r="K89" s="5">
        <v>42261</v>
      </c>
      <c r="L89" s="4">
        <v>7</v>
      </c>
      <c r="M89" s="4" t="s">
        <v>43</v>
      </c>
      <c r="N89" s="4" t="s">
        <v>44</v>
      </c>
      <c r="O89" s="4" t="s">
        <v>135</v>
      </c>
      <c r="P89" s="4">
        <v>4</v>
      </c>
      <c r="Q89" s="4" t="s">
        <v>241</v>
      </c>
      <c r="R89" s="4" t="s">
        <v>47</v>
      </c>
      <c r="S89" s="3"/>
      <c r="T89" s="4" t="s">
        <v>48</v>
      </c>
      <c r="U89" s="4">
        <v>1740255189</v>
      </c>
      <c r="V89" s="4" t="s">
        <v>49</v>
      </c>
      <c r="W89" s="4" t="s">
        <v>50</v>
      </c>
      <c r="X89" s="4" t="s">
        <v>74</v>
      </c>
      <c r="Y89" s="4">
        <v>23</v>
      </c>
      <c r="Z89" s="4" t="s">
        <v>52</v>
      </c>
      <c r="AA89" s="4" t="s">
        <v>52</v>
      </c>
      <c r="AB89" s="4" t="s">
        <v>53</v>
      </c>
      <c r="AC89" s="4">
        <v>1740255189</v>
      </c>
      <c r="AD89" s="4">
        <v>200275556</v>
      </c>
      <c r="AE89" s="5">
        <v>44203</v>
      </c>
      <c r="AF89" s="4">
        <v>1740255189</v>
      </c>
      <c r="AG89" s="4" t="s">
        <v>628</v>
      </c>
      <c r="AH89" s="4" t="s">
        <v>55</v>
      </c>
      <c r="AI89" s="4" t="s">
        <v>53</v>
      </c>
      <c r="AJ89" s="4" t="s">
        <v>56</v>
      </c>
      <c r="AK89" s="4" t="s">
        <v>57</v>
      </c>
    </row>
    <row r="90" spans="1:37" x14ac:dyDescent="0.35">
      <c r="A90" s="4">
        <v>86</v>
      </c>
      <c r="B90" s="4" t="str">
        <f>T("10270001609")</f>
        <v>10270001609</v>
      </c>
      <c r="C90" s="4" t="str">
        <f>T("20122713023103964")</f>
        <v>20122713023103964</v>
      </c>
      <c r="D90" s="4" t="s">
        <v>655</v>
      </c>
      <c r="E90" s="4" t="s">
        <v>656</v>
      </c>
      <c r="F90" s="4" t="s">
        <v>657</v>
      </c>
      <c r="G90" s="4" t="s">
        <v>658</v>
      </c>
      <c r="H90" s="4" t="s">
        <v>659</v>
      </c>
      <c r="I90" s="4" t="s">
        <v>660</v>
      </c>
      <c r="J90" s="3"/>
      <c r="K90" s="5">
        <v>40909</v>
      </c>
      <c r="L90" s="4">
        <v>11</v>
      </c>
      <c r="M90" s="4" t="s">
        <v>43</v>
      </c>
      <c r="N90" s="4" t="s">
        <v>44</v>
      </c>
      <c r="O90" s="4" t="s">
        <v>143</v>
      </c>
      <c r="P90" s="4">
        <v>1</v>
      </c>
      <c r="Q90" s="4" t="s">
        <v>661</v>
      </c>
      <c r="R90" s="4" t="s">
        <v>47</v>
      </c>
      <c r="S90" s="3"/>
      <c r="T90" s="4" t="s">
        <v>48</v>
      </c>
      <c r="U90" s="4">
        <v>1842546083</v>
      </c>
      <c r="V90" s="4" t="s">
        <v>49</v>
      </c>
      <c r="W90" s="4" t="s">
        <v>50</v>
      </c>
      <c r="X90" s="4" t="s">
        <v>74</v>
      </c>
      <c r="Y90" s="4">
        <v>24</v>
      </c>
      <c r="Z90" s="4" t="s">
        <v>52</v>
      </c>
      <c r="AA90" s="4" t="s">
        <v>52</v>
      </c>
      <c r="AB90" s="4" t="s">
        <v>53</v>
      </c>
      <c r="AC90" s="4">
        <v>1842546083</v>
      </c>
      <c r="AD90" s="4">
        <v>200275556</v>
      </c>
      <c r="AE90" s="5">
        <v>44203</v>
      </c>
      <c r="AF90" s="4">
        <v>1842546083</v>
      </c>
      <c r="AG90" s="4" t="s">
        <v>628</v>
      </c>
      <c r="AH90" s="4" t="s">
        <v>55</v>
      </c>
      <c r="AI90" s="4" t="s">
        <v>53</v>
      </c>
      <c r="AJ90" s="4" t="s">
        <v>56</v>
      </c>
      <c r="AK90" s="4" t="s">
        <v>57</v>
      </c>
    </row>
    <row r="91" spans="1:37" x14ac:dyDescent="0.35">
      <c r="A91" s="4">
        <v>87</v>
      </c>
      <c r="B91" s="4" t="str">
        <f>T("10270001610")</f>
        <v>10270001610</v>
      </c>
      <c r="C91" s="4" t="str">
        <f>T("5563657393")</f>
        <v>5563657393</v>
      </c>
      <c r="D91" s="4" t="s">
        <v>662</v>
      </c>
      <c r="E91" s="4" t="s">
        <v>663</v>
      </c>
      <c r="F91" s="4" t="s">
        <v>664</v>
      </c>
      <c r="G91" s="4" t="s">
        <v>665</v>
      </c>
      <c r="H91" s="4" t="s">
        <v>436</v>
      </c>
      <c r="I91" s="4" t="s">
        <v>666</v>
      </c>
      <c r="J91" s="3"/>
      <c r="K91" s="5">
        <v>36892</v>
      </c>
      <c r="L91" s="4">
        <v>22</v>
      </c>
      <c r="M91" s="4" t="s">
        <v>43</v>
      </c>
      <c r="N91" s="4" t="s">
        <v>44</v>
      </c>
      <c r="O91" s="4" t="s">
        <v>135</v>
      </c>
      <c r="P91" s="4">
        <v>3</v>
      </c>
      <c r="Q91" s="4" t="s">
        <v>667</v>
      </c>
      <c r="R91" s="3"/>
      <c r="S91" s="3"/>
      <c r="T91" s="4" t="s">
        <v>48</v>
      </c>
      <c r="U91" s="4">
        <v>1707474754</v>
      </c>
      <c r="V91" s="4" t="s">
        <v>49</v>
      </c>
      <c r="W91" s="4" t="s">
        <v>329</v>
      </c>
      <c r="X91" s="4" t="s">
        <v>668</v>
      </c>
      <c r="Y91" s="4">
        <v>333</v>
      </c>
      <c r="Z91" s="4" t="s">
        <v>52</v>
      </c>
      <c r="AA91" s="4" t="s">
        <v>52</v>
      </c>
      <c r="AB91" s="4" t="s">
        <v>53</v>
      </c>
      <c r="AC91" s="4">
        <v>1707474754</v>
      </c>
      <c r="AD91" s="4">
        <v>200275556</v>
      </c>
      <c r="AE91" s="5">
        <v>44203</v>
      </c>
      <c r="AF91" s="4">
        <v>1707474754</v>
      </c>
      <c r="AG91" s="4" t="s">
        <v>628</v>
      </c>
      <c r="AH91" s="4" t="s">
        <v>55</v>
      </c>
      <c r="AI91" s="4" t="s">
        <v>404</v>
      </c>
      <c r="AJ91" s="4" t="s">
        <v>56</v>
      </c>
      <c r="AK91" s="4" t="s">
        <v>57</v>
      </c>
    </row>
    <row r="92" spans="1:37" x14ac:dyDescent="0.35">
      <c r="A92" s="4">
        <v>88</v>
      </c>
      <c r="B92" s="4" t="str">
        <f>T("10270001611")</f>
        <v>10270001611</v>
      </c>
      <c r="C92" s="4" t="str">
        <f>T("20032713039000588")</f>
        <v>20032713039000588</v>
      </c>
      <c r="D92" s="4" t="s">
        <v>669</v>
      </c>
      <c r="E92" s="4" t="s">
        <v>670</v>
      </c>
      <c r="F92" s="4" t="s">
        <v>671</v>
      </c>
      <c r="G92" s="4" t="s">
        <v>672</v>
      </c>
      <c r="H92" s="4" t="s">
        <v>673</v>
      </c>
      <c r="I92" s="4" t="s">
        <v>674</v>
      </c>
      <c r="J92" s="3"/>
      <c r="K92" s="5">
        <v>37803</v>
      </c>
      <c r="L92" s="4">
        <v>19</v>
      </c>
      <c r="M92" s="4" t="s">
        <v>43</v>
      </c>
      <c r="N92" s="4" t="s">
        <v>44</v>
      </c>
      <c r="O92" s="4" t="s">
        <v>188</v>
      </c>
      <c r="P92" s="4">
        <v>3</v>
      </c>
      <c r="Q92" s="4" t="s">
        <v>675</v>
      </c>
      <c r="R92" s="4" t="s">
        <v>90</v>
      </c>
      <c r="S92" s="3"/>
      <c r="T92" s="4" t="s">
        <v>48</v>
      </c>
      <c r="U92" s="4">
        <v>1736001499</v>
      </c>
      <c r="V92" s="4" t="s">
        <v>49</v>
      </c>
      <c r="W92" s="4" t="s">
        <v>307</v>
      </c>
      <c r="X92" s="4" t="s">
        <v>308</v>
      </c>
      <c r="Y92" s="4">
        <v>7777</v>
      </c>
      <c r="Z92" s="4" t="s">
        <v>52</v>
      </c>
      <c r="AA92" s="4" t="s">
        <v>52</v>
      </c>
      <c r="AB92" s="4" t="s">
        <v>53</v>
      </c>
      <c r="AC92" s="4">
        <v>1736001499</v>
      </c>
      <c r="AD92" s="4">
        <v>200275556</v>
      </c>
      <c r="AE92" s="5">
        <v>44203</v>
      </c>
      <c r="AF92" s="4">
        <v>1736001499</v>
      </c>
      <c r="AG92" s="4" t="s">
        <v>628</v>
      </c>
      <c r="AH92" s="4" t="s">
        <v>55</v>
      </c>
      <c r="AI92" s="4" t="s">
        <v>53</v>
      </c>
      <c r="AJ92" s="4" t="s">
        <v>56</v>
      </c>
      <c r="AK92" s="4" t="s">
        <v>57</v>
      </c>
    </row>
    <row r="93" spans="1:37" x14ac:dyDescent="0.35">
      <c r="A93" s="4">
        <v>89</v>
      </c>
      <c r="B93" s="4" t="str">
        <f>T("10270001612")</f>
        <v>10270001612</v>
      </c>
      <c r="C93" s="4" t="str">
        <f>T("20032713055010879")</f>
        <v>20032713055010879</v>
      </c>
      <c r="D93" s="4" t="s">
        <v>676</v>
      </c>
      <c r="E93" s="4" t="s">
        <v>677</v>
      </c>
      <c r="F93" s="4" t="s">
        <v>678</v>
      </c>
      <c r="G93" s="4" t="s">
        <v>679</v>
      </c>
      <c r="H93" s="4" t="s">
        <v>680</v>
      </c>
      <c r="I93" s="4" t="s">
        <v>681</v>
      </c>
      <c r="J93" s="3"/>
      <c r="K93" s="5">
        <v>37778</v>
      </c>
      <c r="L93" s="4">
        <v>19</v>
      </c>
      <c r="M93" s="4" t="s">
        <v>43</v>
      </c>
      <c r="N93" s="4" t="s">
        <v>44</v>
      </c>
      <c r="O93" s="4" t="s">
        <v>105</v>
      </c>
      <c r="P93" s="4">
        <v>2</v>
      </c>
      <c r="Q93" s="4" t="s">
        <v>682</v>
      </c>
      <c r="R93" s="4" t="s">
        <v>90</v>
      </c>
      <c r="S93" s="3"/>
      <c r="T93" s="4" t="s">
        <v>389</v>
      </c>
      <c r="U93" s="4">
        <v>1307306701</v>
      </c>
      <c r="V93" s="4" t="s">
        <v>49</v>
      </c>
      <c r="W93" s="4" t="s">
        <v>211</v>
      </c>
      <c r="X93" s="4" t="s">
        <v>226</v>
      </c>
      <c r="Y93" s="4">
        <v>535</v>
      </c>
      <c r="Z93" s="4" t="s">
        <v>52</v>
      </c>
      <c r="AA93" s="4" t="s">
        <v>52</v>
      </c>
      <c r="AB93" s="4" t="s">
        <v>53</v>
      </c>
      <c r="AC93" s="4">
        <v>1307306701</v>
      </c>
      <c r="AD93" s="4">
        <v>200275556</v>
      </c>
      <c r="AE93" s="5">
        <v>44203</v>
      </c>
      <c r="AF93" s="4">
        <v>1307306701</v>
      </c>
      <c r="AG93" s="4" t="s">
        <v>628</v>
      </c>
      <c r="AH93" s="4" t="s">
        <v>55</v>
      </c>
      <c r="AI93" s="4" t="s">
        <v>53</v>
      </c>
      <c r="AJ93" s="4" t="s">
        <v>56</v>
      </c>
      <c r="AK93" s="4" t="s">
        <v>57</v>
      </c>
    </row>
    <row r="94" spans="1:37" x14ac:dyDescent="0.35">
      <c r="A94" s="4">
        <v>90</v>
      </c>
      <c r="B94" s="4" t="str">
        <f>T("10270001613")</f>
        <v>10270001613</v>
      </c>
      <c r="C94" s="4" t="str">
        <f>T("20062713031100206")</f>
        <v>20062713031100206</v>
      </c>
      <c r="D94" s="4" t="s">
        <v>683</v>
      </c>
      <c r="E94" s="4" t="s">
        <v>684</v>
      </c>
      <c r="F94" s="4" t="s">
        <v>685</v>
      </c>
      <c r="G94" s="4" t="s">
        <v>686</v>
      </c>
      <c r="H94" s="4" t="s">
        <v>605</v>
      </c>
      <c r="I94" s="4" t="s">
        <v>687</v>
      </c>
      <c r="J94" s="3"/>
      <c r="K94" s="5">
        <v>39081</v>
      </c>
      <c r="L94" s="4">
        <v>16</v>
      </c>
      <c r="M94" s="4" t="s">
        <v>43</v>
      </c>
      <c r="N94" s="4" t="s">
        <v>44</v>
      </c>
      <c r="O94" s="4" t="s">
        <v>135</v>
      </c>
      <c r="P94" s="4">
        <v>8</v>
      </c>
      <c r="Q94" s="4" t="s">
        <v>688</v>
      </c>
      <c r="R94" s="4" t="s">
        <v>47</v>
      </c>
      <c r="S94" s="3"/>
      <c r="T94" s="4" t="s">
        <v>48</v>
      </c>
      <c r="U94" s="4">
        <v>1312406299</v>
      </c>
      <c r="V94" s="4" t="s">
        <v>49</v>
      </c>
      <c r="W94" s="4" t="s">
        <v>211</v>
      </c>
      <c r="X94" s="4" t="s">
        <v>234</v>
      </c>
      <c r="Y94" s="4">
        <v>67</v>
      </c>
      <c r="Z94" s="4" t="s">
        <v>52</v>
      </c>
      <c r="AA94" s="4" t="s">
        <v>52</v>
      </c>
      <c r="AB94" s="4" t="s">
        <v>53</v>
      </c>
      <c r="AC94" s="4">
        <v>1312406299</v>
      </c>
      <c r="AD94" s="4">
        <v>200275556</v>
      </c>
      <c r="AE94" s="5">
        <v>44203</v>
      </c>
      <c r="AF94" s="4">
        <v>1312406299</v>
      </c>
      <c r="AG94" s="4" t="s">
        <v>628</v>
      </c>
      <c r="AH94" s="4" t="s">
        <v>55</v>
      </c>
      <c r="AI94" s="4" t="s">
        <v>53</v>
      </c>
      <c r="AJ94" s="4" t="s">
        <v>56</v>
      </c>
      <c r="AK94" s="4" t="s">
        <v>57</v>
      </c>
    </row>
    <row r="95" spans="1:37" x14ac:dyDescent="0.35">
      <c r="A95" s="4">
        <v>91</v>
      </c>
      <c r="B95" s="4" t="str">
        <f>T("10270001628")</f>
        <v>10270001628</v>
      </c>
      <c r="C95" s="4" t="str">
        <f>T("9151497436")</f>
        <v>9151497436</v>
      </c>
      <c r="D95" s="4" t="s">
        <v>689</v>
      </c>
      <c r="E95" s="4" t="s">
        <v>690</v>
      </c>
      <c r="F95" s="4" t="s">
        <v>691</v>
      </c>
      <c r="G95" s="4" t="s">
        <v>692</v>
      </c>
      <c r="H95" s="4" t="s">
        <v>693</v>
      </c>
      <c r="I95" s="4" t="s">
        <v>694</v>
      </c>
      <c r="J95" s="3"/>
      <c r="K95" s="5">
        <v>35507</v>
      </c>
      <c r="L95" s="4">
        <v>25</v>
      </c>
      <c r="M95" s="4" t="s">
        <v>43</v>
      </c>
      <c r="N95" s="4" t="s">
        <v>44</v>
      </c>
      <c r="O95" s="4" t="s">
        <v>298</v>
      </c>
      <c r="P95" s="4">
        <v>3</v>
      </c>
      <c r="Q95" s="4" t="s">
        <v>695</v>
      </c>
      <c r="R95" s="4" t="s">
        <v>47</v>
      </c>
      <c r="S95" s="3"/>
      <c r="T95" s="4" t="s">
        <v>48</v>
      </c>
      <c r="U95" s="4">
        <v>1314858412</v>
      </c>
      <c r="V95" s="4" t="s">
        <v>49</v>
      </c>
      <c r="W95" s="4" t="s">
        <v>329</v>
      </c>
      <c r="X95" s="4" t="s">
        <v>668</v>
      </c>
      <c r="Y95" s="4">
        <v>23</v>
      </c>
      <c r="Z95" s="4" t="s">
        <v>52</v>
      </c>
      <c r="AA95" s="4" t="s">
        <v>52</v>
      </c>
      <c r="AB95" s="4" t="s">
        <v>53</v>
      </c>
      <c r="AC95" s="4">
        <v>1314858412</v>
      </c>
      <c r="AD95" s="4">
        <v>200275556</v>
      </c>
      <c r="AE95" s="5">
        <v>44203</v>
      </c>
      <c r="AF95" s="4">
        <v>1314858412</v>
      </c>
      <c r="AG95" s="4" t="s">
        <v>628</v>
      </c>
      <c r="AH95" s="4" t="s">
        <v>55</v>
      </c>
      <c r="AI95" s="4" t="s">
        <v>404</v>
      </c>
      <c r="AJ95" s="4" t="s">
        <v>56</v>
      </c>
      <c r="AK95" s="4" t="s">
        <v>57</v>
      </c>
    </row>
    <row r="96" spans="1:37" x14ac:dyDescent="0.35">
      <c r="A96" s="4">
        <v>92</v>
      </c>
      <c r="B96" s="4" t="str">
        <f>T("10270001629")</f>
        <v>10270001629</v>
      </c>
      <c r="C96" s="4" t="str">
        <f>T("2380876389")</f>
        <v>2380876389</v>
      </c>
      <c r="D96" s="4" t="s">
        <v>696</v>
      </c>
      <c r="E96" s="4" t="s">
        <v>697</v>
      </c>
      <c r="F96" s="4" t="s">
        <v>698</v>
      </c>
      <c r="G96" s="4" t="s">
        <v>699</v>
      </c>
      <c r="H96" s="4" t="s">
        <v>700</v>
      </c>
      <c r="I96" s="4" t="s">
        <v>701</v>
      </c>
      <c r="J96" s="3"/>
      <c r="K96" s="5">
        <v>30012</v>
      </c>
      <c r="L96" s="4">
        <v>40</v>
      </c>
      <c r="M96" s="4" t="s">
        <v>43</v>
      </c>
      <c r="N96" s="4" t="s">
        <v>44</v>
      </c>
      <c r="O96" s="4" t="s">
        <v>188</v>
      </c>
      <c r="P96" s="4">
        <v>4</v>
      </c>
      <c r="Q96" s="4" t="s">
        <v>702</v>
      </c>
      <c r="R96" s="4" t="s">
        <v>47</v>
      </c>
      <c r="S96" s="3"/>
      <c r="T96" s="4" t="s">
        <v>48</v>
      </c>
      <c r="U96" s="4">
        <v>1737548979</v>
      </c>
      <c r="V96" s="4" t="s">
        <v>49</v>
      </c>
      <c r="W96" s="4" t="s">
        <v>211</v>
      </c>
      <c r="X96" s="4" t="s">
        <v>703</v>
      </c>
      <c r="Y96" s="4">
        <v>26</v>
      </c>
      <c r="Z96" s="4" t="s">
        <v>52</v>
      </c>
      <c r="AA96" s="4" t="s">
        <v>52</v>
      </c>
      <c r="AB96" s="4" t="s">
        <v>53</v>
      </c>
      <c r="AC96" s="4">
        <v>1737548979</v>
      </c>
      <c r="AD96" s="4">
        <v>200275556</v>
      </c>
      <c r="AE96" s="5">
        <v>44203</v>
      </c>
      <c r="AF96" s="4">
        <v>1737548979</v>
      </c>
      <c r="AG96" s="4" t="s">
        <v>628</v>
      </c>
      <c r="AH96" s="4" t="s">
        <v>55</v>
      </c>
      <c r="AI96" s="4" t="s">
        <v>404</v>
      </c>
      <c r="AJ96" s="4" t="s">
        <v>56</v>
      </c>
      <c r="AK96" s="4" t="s">
        <v>57</v>
      </c>
    </row>
    <row r="97" spans="1:37" x14ac:dyDescent="0.35">
      <c r="A97" s="4">
        <v>93</v>
      </c>
      <c r="B97" s="4" t="str">
        <f>T("10270001632")</f>
        <v>10270001632</v>
      </c>
      <c r="C97" s="4" t="str">
        <f>T("20012713031002532")</f>
        <v>20012713031002532</v>
      </c>
      <c r="D97" s="4" t="s">
        <v>704</v>
      </c>
      <c r="E97" s="4" t="s">
        <v>705</v>
      </c>
      <c r="F97" s="4" t="s">
        <v>706</v>
      </c>
      <c r="G97" s="4" t="s">
        <v>707</v>
      </c>
      <c r="H97" s="4" t="s">
        <v>708</v>
      </c>
      <c r="I97" s="4" t="s">
        <v>709</v>
      </c>
      <c r="J97" s="3"/>
      <c r="K97" s="5">
        <v>37970</v>
      </c>
      <c r="L97" s="4">
        <v>19</v>
      </c>
      <c r="M97" s="4" t="s">
        <v>43</v>
      </c>
      <c r="N97" s="4" t="s">
        <v>44</v>
      </c>
      <c r="O97" s="4" t="s">
        <v>151</v>
      </c>
      <c r="P97" s="4">
        <v>1</v>
      </c>
      <c r="Q97" s="4" t="s">
        <v>710</v>
      </c>
      <c r="R97" s="4" t="s">
        <v>47</v>
      </c>
      <c r="S97" s="3"/>
      <c r="T97" s="4" t="s">
        <v>389</v>
      </c>
      <c r="U97" s="4">
        <v>1310136817</v>
      </c>
      <c r="V97" s="4" t="s">
        <v>49</v>
      </c>
      <c r="W97" s="4" t="s">
        <v>307</v>
      </c>
      <c r="X97" s="4" t="s">
        <v>308</v>
      </c>
      <c r="Y97" s="4">
        <v>32</v>
      </c>
      <c r="Z97" s="4" t="s">
        <v>52</v>
      </c>
      <c r="AA97" s="4" t="s">
        <v>52</v>
      </c>
      <c r="AB97" s="4" t="s">
        <v>53</v>
      </c>
      <c r="AC97" s="4">
        <v>1310136817</v>
      </c>
      <c r="AD97" s="4">
        <v>200275556</v>
      </c>
      <c r="AE97" s="5">
        <v>44203</v>
      </c>
      <c r="AF97" s="4">
        <v>1310136817</v>
      </c>
      <c r="AG97" s="4" t="s">
        <v>628</v>
      </c>
      <c r="AH97" s="4" t="s">
        <v>55</v>
      </c>
      <c r="AI97" s="4" t="s">
        <v>53</v>
      </c>
      <c r="AJ97" s="4" t="s">
        <v>56</v>
      </c>
      <c r="AK97" s="4" t="s">
        <v>711</v>
      </c>
    </row>
    <row r="98" spans="1:37" x14ac:dyDescent="0.35">
      <c r="A98" s="4">
        <v>94</v>
      </c>
      <c r="B98" s="4" t="str">
        <f>T("10270001633")</f>
        <v>10270001633</v>
      </c>
      <c r="C98" s="4" t="str">
        <f>T("6451521675")</f>
        <v>6451521675</v>
      </c>
      <c r="D98" s="4" t="s">
        <v>712</v>
      </c>
      <c r="E98" s="4" t="s">
        <v>713</v>
      </c>
      <c r="F98" s="4" t="s">
        <v>714</v>
      </c>
      <c r="G98" s="4" t="s">
        <v>715</v>
      </c>
      <c r="H98" s="4" t="s">
        <v>716</v>
      </c>
      <c r="I98" s="4" t="s">
        <v>717</v>
      </c>
      <c r="J98" s="3"/>
      <c r="K98" s="5">
        <v>35384</v>
      </c>
      <c r="L98" s="4">
        <v>26</v>
      </c>
      <c r="M98" s="4" t="s">
        <v>43</v>
      </c>
      <c r="N98" s="4" t="s">
        <v>44</v>
      </c>
      <c r="O98" s="4" t="s">
        <v>298</v>
      </c>
      <c r="P98" s="4">
        <v>6</v>
      </c>
      <c r="Q98" s="4" t="s">
        <v>718</v>
      </c>
      <c r="R98" s="4" t="s">
        <v>90</v>
      </c>
      <c r="S98" s="3"/>
      <c r="T98" s="4" t="s">
        <v>48</v>
      </c>
      <c r="U98" s="4">
        <v>1313311270</v>
      </c>
      <c r="V98" s="4" t="s">
        <v>49</v>
      </c>
      <c r="W98" s="4" t="s">
        <v>329</v>
      </c>
      <c r="X98" s="4" t="s">
        <v>668</v>
      </c>
      <c r="Y98" s="4">
        <v>31</v>
      </c>
      <c r="Z98" s="4" t="s">
        <v>52</v>
      </c>
      <c r="AA98" s="4" t="s">
        <v>52</v>
      </c>
      <c r="AB98" s="4" t="s">
        <v>53</v>
      </c>
      <c r="AC98" s="4">
        <v>1313311270</v>
      </c>
      <c r="AD98" s="4">
        <v>200275556</v>
      </c>
      <c r="AE98" s="5">
        <v>44203</v>
      </c>
      <c r="AF98" s="4">
        <v>1313311270</v>
      </c>
      <c r="AG98" s="4" t="s">
        <v>628</v>
      </c>
      <c r="AH98" s="4" t="s">
        <v>55</v>
      </c>
      <c r="AI98" s="4" t="s">
        <v>404</v>
      </c>
      <c r="AJ98" s="4" t="s">
        <v>56</v>
      </c>
      <c r="AK98" s="4" t="s">
        <v>711</v>
      </c>
    </row>
    <row r="99" spans="1:37" x14ac:dyDescent="0.35">
      <c r="A99" s="4">
        <v>95</v>
      </c>
      <c r="B99" s="4" t="str">
        <f>T("10270001636")</f>
        <v>10270001636</v>
      </c>
      <c r="C99" s="4" t="str">
        <f>T("20022713015005070")</f>
        <v>20022713015005070</v>
      </c>
      <c r="D99" s="4" t="s">
        <v>719</v>
      </c>
      <c r="E99" s="4" t="s">
        <v>720</v>
      </c>
      <c r="F99" s="4" t="s">
        <v>721</v>
      </c>
      <c r="G99" s="4" t="s">
        <v>722</v>
      </c>
      <c r="H99" s="4" t="s">
        <v>723</v>
      </c>
      <c r="I99" s="4" t="s">
        <v>724</v>
      </c>
      <c r="J99" s="3"/>
      <c r="K99" s="5">
        <v>37517</v>
      </c>
      <c r="L99" s="4">
        <v>20</v>
      </c>
      <c r="M99" s="4" t="s">
        <v>43</v>
      </c>
      <c r="N99" s="4" t="s">
        <v>44</v>
      </c>
      <c r="O99" s="4" t="s">
        <v>369</v>
      </c>
      <c r="P99" s="4">
        <v>3</v>
      </c>
      <c r="Q99" s="4" t="s">
        <v>499</v>
      </c>
      <c r="R99" s="4" t="s">
        <v>47</v>
      </c>
      <c r="S99" s="3"/>
      <c r="T99" s="4" t="s">
        <v>48</v>
      </c>
      <c r="U99" s="4">
        <v>1799176049</v>
      </c>
      <c r="V99" s="4" t="s">
        <v>49</v>
      </c>
      <c r="W99" s="4" t="s">
        <v>307</v>
      </c>
      <c r="X99" s="4" t="s">
        <v>308</v>
      </c>
      <c r="Y99" s="4">
        <v>32</v>
      </c>
      <c r="Z99" s="4" t="s">
        <v>52</v>
      </c>
      <c r="AA99" s="4" t="s">
        <v>52</v>
      </c>
      <c r="AB99" s="4" t="s">
        <v>53</v>
      </c>
      <c r="AC99" s="4">
        <v>1799176049</v>
      </c>
      <c r="AD99" s="4">
        <v>200275556</v>
      </c>
      <c r="AE99" s="5">
        <v>44203</v>
      </c>
      <c r="AF99" s="4">
        <v>1799176049</v>
      </c>
      <c r="AG99" s="4" t="s">
        <v>628</v>
      </c>
      <c r="AH99" s="4" t="s">
        <v>55</v>
      </c>
      <c r="AI99" s="4" t="s">
        <v>53</v>
      </c>
      <c r="AJ99" s="4" t="s">
        <v>56</v>
      </c>
      <c r="AK99" s="4" t="s">
        <v>711</v>
      </c>
    </row>
    <row r="100" spans="1:37" x14ac:dyDescent="0.35">
      <c r="A100" s="4">
        <v>96</v>
      </c>
      <c r="B100" s="4" t="str">
        <f>T("10270001637")</f>
        <v>10270001637</v>
      </c>
      <c r="C100" s="4" t="str">
        <f>T("20092713015102916")</f>
        <v>20092713015102916</v>
      </c>
      <c r="D100" s="4" t="s">
        <v>725</v>
      </c>
      <c r="E100" s="4" t="s">
        <v>726</v>
      </c>
      <c r="F100" s="4" t="s">
        <v>727</v>
      </c>
      <c r="G100" s="4" t="s">
        <v>728</v>
      </c>
      <c r="H100" s="4" t="s">
        <v>729</v>
      </c>
      <c r="I100" s="4" t="s">
        <v>730</v>
      </c>
      <c r="J100" s="3"/>
      <c r="K100" s="5">
        <v>39992</v>
      </c>
      <c r="L100" s="4">
        <v>13</v>
      </c>
      <c r="M100" s="4" t="s">
        <v>43</v>
      </c>
      <c r="N100" s="4" t="s">
        <v>44</v>
      </c>
      <c r="O100" s="4" t="s">
        <v>369</v>
      </c>
      <c r="P100" s="4">
        <v>3</v>
      </c>
      <c r="Q100" s="4" t="s">
        <v>731</v>
      </c>
      <c r="R100" s="4" t="s">
        <v>47</v>
      </c>
      <c r="S100" s="3"/>
      <c r="T100" s="4" t="s">
        <v>48</v>
      </c>
      <c r="U100" s="4">
        <v>1737004881</v>
      </c>
      <c r="V100" s="4" t="s">
        <v>49</v>
      </c>
      <c r="W100" s="4" t="s">
        <v>211</v>
      </c>
      <c r="X100" s="4" t="s">
        <v>703</v>
      </c>
      <c r="Y100" s="4">
        <v>33</v>
      </c>
      <c r="Z100" s="4" t="s">
        <v>52</v>
      </c>
      <c r="AA100" s="4" t="s">
        <v>52</v>
      </c>
      <c r="AB100" s="4" t="s">
        <v>53</v>
      </c>
      <c r="AC100" s="4">
        <v>1737004881</v>
      </c>
      <c r="AD100" s="4">
        <v>200275556</v>
      </c>
      <c r="AE100" s="5">
        <v>44203</v>
      </c>
      <c r="AF100" s="4">
        <v>1737004881</v>
      </c>
      <c r="AG100" s="4" t="s">
        <v>628</v>
      </c>
      <c r="AH100" s="4" t="s">
        <v>55</v>
      </c>
      <c r="AI100" s="4" t="s">
        <v>53</v>
      </c>
      <c r="AJ100" s="4" t="s">
        <v>56</v>
      </c>
      <c r="AK100" s="4" t="s">
        <v>711</v>
      </c>
    </row>
    <row r="101" spans="1:37" x14ac:dyDescent="0.35">
      <c r="A101" s="4">
        <v>97</v>
      </c>
      <c r="B101" s="4" t="str">
        <f>T("10270001653")</f>
        <v>10270001653</v>
      </c>
      <c r="C101" s="4" t="str">
        <f>T("20082713063103027")</f>
        <v>20082713063103027</v>
      </c>
      <c r="D101" s="4" t="s">
        <v>732</v>
      </c>
      <c r="E101" s="4" t="s">
        <v>733</v>
      </c>
      <c r="F101" s="4" t="s">
        <v>734</v>
      </c>
      <c r="G101" s="4" t="s">
        <v>735</v>
      </c>
      <c r="H101" s="4" t="s">
        <v>736</v>
      </c>
      <c r="I101" s="4" t="s">
        <v>737</v>
      </c>
      <c r="J101" s="3"/>
      <c r="K101" s="5">
        <v>39781</v>
      </c>
      <c r="L101" s="4">
        <v>14</v>
      </c>
      <c r="M101" s="4" t="s">
        <v>43</v>
      </c>
      <c r="N101" s="4" t="s">
        <v>44</v>
      </c>
      <c r="O101" s="4" t="s">
        <v>45</v>
      </c>
      <c r="P101" s="4">
        <v>8</v>
      </c>
      <c r="Q101" s="4" t="s">
        <v>738</v>
      </c>
      <c r="R101" s="4" t="s">
        <v>47</v>
      </c>
      <c r="S101" s="3"/>
      <c r="T101" s="4" t="s">
        <v>389</v>
      </c>
      <c r="U101" s="4">
        <v>1318935258</v>
      </c>
      <c r="V101" s="4" t="s">
        <v>49</v>
      </c>
      <c r="W101" s="4" t="s">
        <v>211</v>
      </c>
      <c r="X101" s="4" t="s">
        <v>234</v>
      </c>
      <c r="Y101" s="4">
        <v>34</v>
      </c>
      <c r="Z101" s="4" t="s">
        <v>52</v>
      </c>
      <c r="AA101" s="4" t="s">
        <v>52</v>
      </c>
      <c r="AB101" s="4" t="s">
        <v>53</v>
      </c>
      <c r="AC101" s="4">
        <v>1318935258</v>
      </c>
      <c r="AD101" s="4">
        <v>200275556</v>
      </c>
      <c r="AE101" s="5">
        <v>44203</v>
      </c>
      <c r="AF101" s="4">
        <v>1318935258</v>
      </c>
      <c r="AG101" s="4" t="s">
        <v>628</v>
      </c>
      <c r="AH101" s="4" t="s">
        <v>55</v>
      </c>
      <c r="AI101" s="4" t="s">
        <v>53</v>
      </c>
      <c r="AJ101" s="4" t="s">
        <v>56</v>
      </c>
      <c r="AK101" s="4" t="s">
        <v>711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06022023-023601_beneficiary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2023-02-06T02:36:54Z</dcterms:created>
  <dcterms:modified xsi:type="dcterms:W3CDTF">2023-02-06T02:36:54Z</dcterms:modified>
</cp:coreProperties>
</file>