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venue" sheetId="5" r:id="rId1"/>
    <sheet name="Capital" sheetId="9" r:id="rId2"/>
  </sheets>
  <definedNames>
    <definedName name="_xlnm.Print_Area" localSheetId="1">Capital!$A$1:$J$453</definedName>
    <definedName name="_xlnm.Print_Area" localSheetId="0">Revenue!$A$1:$I$352</definedName>
    <definedName name="_xlnm.Print_Titles" localSheetId="0">Revenue!$4:$6</definedName>
  </definedNames>
  <calcPr calcId="124519"/>
</workbook>
</file>

<file path=xl/calcChain.xml><?xml version="1.0" encoding="utf-8"?>
<calcChain xmlns="http://schemas.openxmlformats.org/spreadsheetml/2006/main">
  <c r="I139" i="9"/>
  <c r="G141" i="5"/>
  <c r="G114"/>
  <c r="F114"/>
  <c r="G113"/>
  <c r="F113"/>
  <c r="G112"/>
  <c r="F112"/>
  <c r="G111"/>
  <c r="F111"/>
  <c r="G110"/>
  <c r="F110"/>
  <c r="G109"/>
  <c r="F109"/>
  <c r="G108"/>
  <c r="F108"/>
  <c r="G107"/>
  <c r="F107"/>
  <c r="G106"/>
  <c r="F106"/>
  <c r="G150"/>
  <c r="G148"/>
  <c r="G122"/>
  <c r="G12"/>
  <c r="E93" l="1"/>
  <c r="J93"/>
  <c r="D93" s="1"/>
  <c r="K116"/>
  <c r="D122"/>
  <c r="E94"/>
  <c r="J94" s="1"/>
  <c r="D94" s="1"/>
  <c r="E95"/>
  <c r="J95" s="1"/>
  <c r="D95" s="1"/>
  <c r="E96"/>
  <c r="E97"/>
  <c r="J97" s="1"/>
  <c r="D97" s="1"/>
  <c r="E98"/>
  <c r="E99"/>
  <c r="J99" s="1"/>
  <c r="D99" s="1"/>
  <c r="E100"/>
  <c r="E101"/>
  <c r="J101" s="1"/>
  <c r="E102"/>
  <c r="E103"/>
  <c r="E104"/>
  <c r="E105"/>
  <c r="J105" s="1"/>
  <c r="D105" s="1"/>
  <c r="E106"/>
  <c r="E107"/>
  <c r="E108"/>
  <c r="E109"/>
  <c r="E110"/>
  <c r="E111"/>
  <c r="E112"/>
  <c r="E113"/>
  <c r="E114"/>
  <c r="E115"/>
  <c r="E116"/>
  <c r="J116" s="1"/>
  <c r="D116" s="1"/>
  <c r="D108"/>
  <c r="D109"/>
  <c r="D112"/>
  <c r="D113"/>
  <c r="J115"/>
  <c r="D115" s="1"/>
  <c r="D96"/>
  <c r="D100"/>
  <c r="D106"/>
  <c r="D107"/>
  <c r="D110"/>
  <c r="D111"/>
  <c r="D114"/>
  <c r="E122"/>
  <c r="J96"/>
  <c r="J98"/>
  <c r="D98" s="1"/>
  <c r="J100"/>
  <c r="J102"/>
  <c r="D102" s="1"/>
  <c r="J103"/>
  <c r="D103" s="1"/>
  <c r="J104"/>
  <c r="K93"/>
  <c r="K96"/>
  <c r="D243"/>
  <c r="M213"/>
  <c r="M208"/>
  <c r="M205"/>
  <c r="M198"/>
  <c r="M197"/>
  <c r="H150"/>
  <c r="K236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9"/>
  <c r="K340"/>
  <c r="K341"/>
  <c r="K342"/>
  <c r="K343"/>
  <c r="K344"/>
  <c r="K154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93"/>
  <c r="O94"/>
  <c r="O93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93"/>
  <c r="K94"/>
  <c r="K95"/>
  <c r="K97"/>
  <c r="K98"/>
  <c r="K99"/>
  <c r="K100"/>
  <c r="K102"/>
  <c r="K103"/>
  <c r="K105"/>
  <c r="K115"/>
  <c r="H98"/>
  <c r="G49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62"/>
  <c r="H68"/>
  <c r="H60"/>
  <c r="H59"/>
  <c r="G59" s="1"/>
  <c r="H58"/>
  <c r="H57"/>
  <c r="E57" s="1"/>
  <c r="D57" s="1"/>
  <c r="H56"/>
  <c r="H55"/>
  <c r="H54"/>
  <c r="H53"/>
  <c r="H52"/>
  <c r="H51"/>
  <c r="H50"/>
  <c r="K42"/>
  <c r="K38"/>
  <c r="K61" s="1"/>
  <c r="M36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12"/>
  <c r="K36"/>
  <c r="K17"/>
  <c r="K13"/>
  <c r="L36"/>
  <c r="L17"/>
  <c r="L13"/>
  <c r="I60"/>
  <c r="I59"/>
  <c r="I58"/>
  <c r="I57"/>
  <c r="I56"/>
  <c r="I55"/>
  <c r="I54"/>
  <c r="I53"/>
  <c r="I52"/>
  <c r="I51"/>
  <c r="I50"/>
  <c r="I61" s="1"/>
  <c r="G60"/>
  <c r="G58"/>
  <c r="G57"/>
  <c r="E60"/>
  <c r="D60" s="1"/>
  <c r="E59"/>
  <c r="D59" s="1"/>
  <c r="E58"/>
  <c r="D58" s="1"/>
  <c r="I36"/>
  <c r="D14" i="9"/>
  <c r="E379"/>
  <c r="E27" s="1"/>
  <c r="F379"/>
  <c r="G379"/>
  <c r="G27" s="1"/>
  <c r="H379"/>
  <c r="I379"/>
  <c r="I27" s="1"/>
  <c r="J379"/>
  <c r="J27" s="1"/>
  <c r="D379"/>
  <c r="E339"/>
  <c r="E25" s="1"/>
  <c r="F339"/>
  <c r="G339"/>
  <c r="G25" s="1"/>
  <c r="H339"/>
  <c r="H25" s="1"/>
  <c r="I339"/>
  <c r="J339"/>
  <c r="J25" s="1"/>
  <c r="D339"/>
  <c r="E266"/>
  <c r="E23" s="1"/>
  <c r="F266"/>
  <c r="F23" s="1"/>
  <c r="G266"/>
  <c r="H266"/>
  <c r="H23" s="1"/>
  <c r="I266"/>
  <c r="I23" s="1"/>
  <c r="J266"/>
  <c r="D266"/>
  <c r="F222"/>
  <c r="D222"/>
  <c r="E221"/>
  <c r="F221"/>
  <c r="G221"/>
  <c r="H221"/>
  <c r="I221"/>
  <c r="J221"/>
  <c r="D221"/>
  <c r="F184"/>
  <c r="G184"/>
  <c r="H184"/>
  <c r="I184"/>
  <c r="J184"/>
  <c r="D184"/>
  <c r="E139"/>
  <c r="F139"/>
  <c r="G139"/>
  <c r="H139"/>
  <c r="H21" s="1"/>
  <c r="J139"/>
  <c r="D139"/>
  <c r="D21" s="1"/>
  <c r="D71"/>
  <c r="I344" i="5"/>
  <c r="I119" s="1"/>
  <c r="I337"/>
  <c r="I336"/>
  <c r="I335"/>
  <c r="I338" s="1"/>
  <c r="I334"/>
  <c r="I333"/>
  <c r="I332"/>
  <c r="I294"/>
  <c r="I144" s="1"/>
  <c r="I289"/>
  <c r="I143" s="1"/>
  <c r="I284"/>
  <c r="I280"/>
  <c r="I138" s="1"/>
  <c r="I256"/>
  <c r="I130" s="1"/>
  <c r="I249"/>
  <c r="I129" s="1"/>
  <c r="I243"/>
  <c r="I234"/>
  <c r="I126" s="1"/>
  <c r="I222"/>
  <c r="I137" s="1"/>
  <c r="I214"/>
  <c r="I124" s="1"/>
  <c r="I191"/>
  <c r="I169"/>
  <c r="I160"/>
  <c r="I142"/>
  <c r="I141"/>
  <c r="I127"/>
  <c r="I117"/>
  <c r="I276" s="1"/>
  <c r="I131" s="1"/>
  <c r="I91"/>
  <c r="I87"/>
  <c r="I88" s="1"/>
  <c r="J446" i="9"/>
  <c r="J31" s="1"/>
  <c r="J384"/>
  <c r="J28" s="1"/>
  <c r="J362"/>
  <c r="J26" s="1"/>
  <c r="J326"/>
  <c r="J24" s="1"/>
  <c r="J23"/>
  <c r="J171"/>
  <c r="J155"/>
  <c r="J21"/>
  <c r="J130"/>
  <c r="J20" s="1"/>
  <c r="J126"/>
  <c r="J19" s="1"/>
  <c r="J120"/>
  <c r="J18" s="1"/>
  <c r="J79"/>
  <c r="J17" s="1"/>
  <c r="J71"/>
  <c r="J16" s="1"/>
  <c r="J52"/>
  <c r="J15" s="1"/>
  <c r="J14"/>
  <c r="H36" i="5"/>
  <c r="I446" i="9"/>
  <c r="H446"/>
  <c r="H31" s="1"/>
  <c r="G446"/>
  <c r="G31" s="1"/>
  <c r="F446"/>
  <c r="E446"/>
  <c r="E31" s="1"/>
  <c r="D446"/>
  <c r="I384"/>
  <c r="I28" s="1"/>
  <c r="H384"/>
  <c r="H28" s="1"/>
  <c r="G384"/>
  <c r="G28" s="1"/>
  <c r="F384"/>
  <c r="E384"/>
  <c r="E28" s="1"/>
  <c r="D384"/>
  <c r="I362"/>
  <c r="H362"/>
  <c r="H26" s="1"/>
  <c r="G362"/>
  <c r="G26" s="1"/>
  <c r="F362"/>
  <c r="E362"/>
  <c r="E26" s="1"/>
  <c r="D362"/>
  <c r="D26" s="1"/>
  <c r="I25"/>
  <c r="I326"/>
  <c r="H326"/>
  <c r="H24" s="1"/>
  <c r="G326"/>
  <c r="G24" s="1"/>
  <c r="F326"/>
  <c r="E326"/>
  <c r="E24" s="1"/>
  <c r="D326"/>
  <c r="E184"/>
  <c r="I171"/>
  <c r="H171"/>
  <c r="G171"/>
  <c r="F171"/>
  <c r="E171"/>
  <c r="D171"/>
  <c r="I155"/>
  <c r="H155"/>
  <c r="G155"/>
  <c r="F155"/>
  <c r="E155"/>
  <c r="D155"/>
  <c r="I21"/>
  <c r="G21"/>
  <c r="F21"/>
  <c r="E21"/>
  <c r="I130"/>
  <c r="H130"/>
  <c r="H20" s="1"/>
  <c r="G130"/>
  <c r="G20" s="1"/>
  <c r="F130"/>
  <c r="E130"/>
  <c r="E20" s="1"/>
  <c r="D130"/>
  <c r="D20" s="1"/>
  <c r="I126"/>
  <c r="I19" s="1"/>
  <c r="H126"/>
  <c r="G126"/>
  <c r="G19" s="1"/>
  <c r="F126"/>
  <c r="F19" s="1"/>
  <c r="E126"/>
  <c r="D126"/>
  <c r="I120"/>
  <c r="H120"/>
  <c r="H18" s="1"/>
  <c r="G120"/>
  <c r="G18" s="1"/>
  <c r="F120"/>
  <c r="E120"/>
  <c r="E18" s="1"/>
  <c r="D120"/>
  <c r="D18" s="1"/>
  <c r="I79"/>
  <c r="I17" s="1"/>
  <c r="H79"/>
  <c r="H17" s="1"/>
  <c r="G79"/>
  <c r="G17" s="1"/>
  <c r="F79"/>
  <c r="F17" s="1"/>
  <c r="E79"/>
  <c r="E17" s="1"/>
  <c r="D79"/>
  <c r="I71"/>
  <c r="I16" s="1"/>
  <c r="H71"/>
  <c r="H16" s="1"/>
  <c r="G71"/>
  <c r="G16" s="1"/>
  <c r="E71"/>
  <c r="E16" s="1"/>
  <c r="I52"/>
  <c r="I15" s="1"/>
  <c r="H52"/>
  <c r="H15" s="1"/>
  <c r="G52"/>
  <c r="G15" s="1"/>
  <c r="F52"/>
  <c r="F15" s="1"/>
  <c r="E52"/>
  <c r="E15" s="1"/>
  <c r="D52"/>
  <c r="D15" s="1"/>
  <c r="I31"/>
  <c r="F31"/>
  <c r="D31"/>
  <c r="F28"/>
  <c r="D28"/>
  <c r="H27"/>
  <c r="F27"/>
  <c r="D27"/>
  <c r="I26"/>
  <c r="F26"/>
  <c r="F25"/>
  <c r="D25"/>
  <c r="I24"/>
  <c r="F24"/>
  <c r="D24"/>
  <c r="G23"/>
  <c r="D23"/>
  <c r="F22"/>
  <c r="D22"/>
  <c r="I20"/>
  <c r="F20"/>
  <c r="H19"/>
  <c r="E19"/>
  <c r="D19"/>
  <c r="I18"/>
  <c r="F18"/>
  <c r="D17"/>
  <c r="F16"/>
  <c r="D16"/>
  <c r="I14"/>
  <c r="H14"/>
  <c r="G14"/>
  <c r="F14"/>
  <c r="E14"/>
  <c r="E222" l="1"/>
  <c r="E22" s="1"/>
  <c r="E29" s="1"/>
  <c r="E30" s="1"/>
  <c r="E32" s="1"/>
  <c r="G222"/>
  <c r="G22" s="1"/>
  <c r="G29" s="1"/>
  <c r="G30" s="1"/>
  <c r="G32" s="1"/>
  <c r="I222"/>
  <c r="I22" s="1"/>
  <c r="I29" s="1"/>
  <c r="I30" s="1"/>
  <c r="I32" s="1"/>
  <c r="J222"/>
  <c r="H222"/>
  <c r="H22" s="1"/>
  <c r="H29" s="1"/>
  <c r="H30" s="1"/>
  <c r="H32" s="1"/>
  <c r="I125" i="5"/>
  <c r="I136"/>
  <c r="I145" s="1"/>
  <c r="I192"/>
  <c r="I123" s="1"/>
  <c r="I133" s="1"/>
  <c r="I120"/>
  <c r="J22" i="9"/>
  <c r="J29" s="1"/>
  <c r="J30" s="1"/>
  <c r="J32" s="1"/>
  <c r="D29"/>
  <c r="D30" s="1"/>
  <c r="D32" s="1"/>
  <c r="F29"/>
  <c r="F30" s="1"/>
  <c r="F32" s="1"/>
  <c r="I146" i="5" l="1"/>
  <c r="I147" s="1"/>
  <c r="I149" s="1"/>
  <c r="I151" s="1"/>
  <c r="I134"/>
  <c r="H344"/>
  <c r="H119" s="1"/>
  <c r="G344"/>
  <c r="G119" s="1"/>
  <c r="F344"/>
  <c r="F119" s="1"/>
  <c r="D344"/>
  <c r="D119" s="1"/>
  <c r="H337"/>
  <c r="G337"/>
  <c r="F337"/>
  <c r="K337" s="1"/>
  <c r="E337"/>
  <c r="D337"/>
  <c r="H336"/>
  <c r="G336"/>
  <c r="F336"/>
  <c r="E336"/>
  <c r="D336"/>
  <c r="H335"/>
  <c r="G335"/>
  <c r="F335"/>
  <c r="E335"/>
  <c r="D335"/>
  <c r="H334"/>
  <c r="G334"/>
  <c r="F334"/>
  <c r="E334"/>
  <c r="D334"/>
  <c r="H333"/>
  <c r="G333"/>
  <c r="F333"/>
  <c r="E333"/>
  <c r="D333"/>
  <c r="H332"/>
  <c r="G332"/>
  <c r="F332"/>
  <c r="E332"/>
  <c r="D332"/>
  <c r="H294"/>
  <c r="H144" s="1"/>
  <c r="G294"/>
  <c r="G144" s="1"/>
  <c r="F294"/>
  <c r="E294"/>
  <c r="D294"/>
  <c r="H289"/>
  <c r="H143" s="1"/>
  <c r="G289"/>
  <c r="G143" s="1"/>
  <c r="F289"/>
  <c r="E289"/>
  <c r="E143" s="1"/>
  <c r="D289"/>
  <c r="D143" s="1"/>
  <c r="H284"/>
  <c r="H142" s="1"/>
  <c r="G284"/>
  <c r="G142" s="1"/>
  <c r="F284"/>
  <c r="F142" s="1"/>
  <c r="E284"/>
  <c r="E142" s="1"/>
  <c r="D284"/>
  <c r="H280"/>
  <c r="H138" s="1"/>
  <c r="G280"/>
  <c r="F280"/>
  <c r="F138" s="1"/>
  <c r="E280"/>
  <c r="E138" s="1"/>
  <c r="D280"/>
  <c r="D138" s="1"/>
  <c r="H256"/>
  <c r="H130" s="1"/>
  <c r="G256"/>
  <c r="G130" s="1"/>
  <c r="F256"/>
  <c r="F130" s="1"/>
  <c r="E256"/>
  <c r="E130" s="1"/>
  <c r="D256"/>
  <c r="D130" s="1"/>
  <c r="H249"/>
  <c r="H129" s="1"/>
  <c r="G249"/>
  <c r="G129" s="1"/>
  <c r="F249"/>
  <c r="F129" s="1"/>
  <c r="E249"/>
  <c r="E129" s="1"/>
  <c r="D249"/>
  <c r="D129" s="1"/>
  <c r="H243"/>
  <c r="G243"/>
  <c r="G127" s="1"/>
  <c r="F243"/>
  <c r="F127" s="1"/>
  <c r="E243"/>
  <c r="E127" s="1"/>
  <c r="D127"/>
  <c r="H234"/>
  <c r="H126" s="1"/>
  <c r="G234"/>
  <c r="G126" s="1"/>
  <c r="F234"/>
  <c r="F126" s="1"/>
  <c r="E234"/>
  <c r="E126" s="1"/>
  <c r="D234"/>
  <c r="D126" s="1"/>
  <c r="H222"/>
  <c r="H137" s="1"/>
  <c r="G222"/>
  <c r="G137" s="1"/>
  <c r="F222"/>
  <c r="F137" s="1"/>
  <c r="E222"/>
  <c r="E125" s="1"/>
  <c r="D222"/>
  <c r="D137" s="1"/>
  <c r="H214"/>
  <c r="H124" s="1"/>
  <c r="G214"/>
  <c r="G136" s="1"/>
  <c r="F214"/>
  <c r="F136" s="1"/>
  <c r="E214"/>
  <c r="E124" s="1"/>
  <c r="D214"/>
  <c r="D124" s="1"/>
  <c r="H191"/>
  <c r="G191"/>
  <c r="F191"/>
  <c r="E191"/>
  <c r="D191"/>
  <c r="H169"/>
  <c r="G169"/>
  <c r="F169"/>
  <c r="E169"/>
  <c r="D169"/>
  <c r="H160"/>
  <c r="G160"/>
  <c r="F160"/>
  <c r="E160"/>
  <c r="D160"/>
  <c r="F144"/>
  <c r="E144"/>
  <c r="D144"/>
  <c r="F143"/>
  <c r="D142"/>
  <c r="H141"/>
  <c r="F141"/>
  <c r="E141"/>
  <c r="G138"/>
  <c r="H125"/>
  <c r="D125"/>
  <c r="H117"/>
  <c r="G117"/>
  <c r="F117"/>
  <c r="E117"/>
  <c r="K120" s="1"/>
  <c r="D117"/>
  <c r="J120" s="1"/>
  <c r="H91"/>
  <c r="G91"/>
  <c r="F91"/>
  <c r="E91"/>
  <c r="D91"/>
  <c r="H87"/>
  <c r="H88" s="1"/>
  <c r="G87"/>
  <c r="G88" s="1"/>
  <c r="F87"/>
  <c r="F88" s="1"/>
  <c r="E87"/>
  <c r="D87"/>
  <c r="H61"/>
  <c r="F61"/>
  <c r="G56"/>
  <c r="E56"/>
  <c r="D56" s="1"/>
  <c r="G55"/>
  <c r="E55"/>
  <c r="D55" s="1"/>
  <c r="G54"/>
  <c r="E54"/>
  <c r="D54" s="1"/>
  <c r="G53"/>
  <c r="E53"/>
  <c r="D53" s="1"/>
  <c r="G52"/>
  <c r="E52"/>
  <c r="D52" s="1"/>
  <c r="G51"/>
  <c r="E51"/>
  <c r="D51" s="1"/>
  <c r="G50"/>
  <c r="E50"/>
  <c r="D50" s="1"/>
  <c r="E49"/>
  <c r="D49" s="1"/>
  <c r="G48"/>
  <c r="E48"/>
  <c r="D48" s="1"/>
  <c r="G47"/>
  <c r="E47"/>
  <c r="D47" s="1"/>
  <c r="G46"/>
  <c r="E46"/>
  <c r="D46" s="1"/>
  <c r="G45"/>
  <c r="E45"/>
  <c r="D45" s="1"/>
  <c r="G44"/>
  <c r="E44"/>
  <c r="D44" s="1"/>
  <c r="G43"/>
  <c r="E43"/>
  <c r="D43" s="1"/>
  <c r="G42"/>
  <c r="E42"/>
  <c r="D42" s="1"/>
  <c r="G41"/>
  <c r="E41"/>
  <c r="D41" s="1"/>
  <c r="G40"/>
  <c r="E40"/>
  <c r="D40" s="1"/>
  <c r="G39"/>
  <c r="E39"/>
  <c r="D39" s="1"/>
  <c r="G38"/>
  <c r="E38"/>
  <c r="D38" s="1"/>
  <c r="G37"/>
  <c r="E37"/>
  <c r="D37" s="1"/>
  <c r="G36"/>
  <c r="F36"/>
  <c r="E36"/>
  <c r="D36"/>
  <c r="G11"/>
  <c r="E11"/>
  <c r="D11" s="1"/>
  <c r="G9"/>
  <c r="E9"/>
  <c r="D9" s="1"/>
  <c r="K117" l="1"/>
  <c r="E137"/>
  <c r="D88"/>
  <c r="J117"/>
  <c r="H127"/>
  <c r="E88"/>
  <c r="G125"/>
  <c r="D136"/>
  <c r="D145" s="1"/>
  <c r="E136"/>
  <c r="D192"/>
  <c r="D123" s="1"/>
  <c r="H136"/>
  <c r="H145" s="1"/>
  <c r="H192"/>
  <c r="H123" s="1"/>
  <c r="F125"/>
  <c r="G124"/>
  <c r="D268"/>
  <c r="D276" s="1"/>
  <c r="D131" s="1"/>
  <c r="H268"/>
  <c r="H276" s="1"/>
  <c r="H131" s="1"/>
  <c r="G338"/>
  <c r="E268"/>
  <c r="E276" s="1"/>
  <c r="E131" s="1"/>
  <c r="G120"/>
  <c r="G268"/>
  <c r="G276" s="1"/>
  <c r="G131" s="1"/>
  <c r="F124"/>
  <c r="F276"/>
  <c r="F131" s="1"/>
  <c r="D338"/>
  <c r="H338"/>
  <c r="F145"/>
  <c r="G145"/>
  <c r="E192"/>
  <c r="E123" s="1"/>
  <c r="G192"/>
  <c r="G123" s="1"/>
  <c r="F192"/>
  <c r="F123" s="1"/>
  <c r="D120"/>
  <c r="E338"/>
  <c r="G61"/>
  <c r="E344"/>
  <c r="E119" s="1"/>
  <c r="E120" s="1"/>
  <c r="H120"/>
  <c r="F338"/>
  <c r="K338" s="1"/>
  <c r="F120"/>
  <c r="D61"/>
  <c r="E61"/>
  <c r="E145" l="1"/>
  <c r="G133"/>
  <c r="G134" s="1"/>
  <c r="D133"/>
  <c r="D146" s="1"/>
  <c r="D147" s="1"/>
  <c r="D149" s="1"/>
  <c r="D151" s="1"/>
  <c r="H133"/>
  <c r="H146" s="1"/>
  <c r="H147" s="1"/>
  <c r="H149" s="1"/>
  <c r="H151" s="1"/>
  <c r="E133"/>
  <c r="E146" s="1"/>
  <c r="E147" s="1"/>
  <c r="E149" s="1"/>
  <c r="E151" s="1"/>
  <c r="F133"/>
  <c r="F146" s="1"/>
  <c r="F147" s="1"/>
  <c r="F149" s="1"/>
  <c r="F151" s="1"/>
  <c r="D134" l="1"/>
  <c r="G146"/>
  <c r="G147" s="1"/>
  <c r="G149" s="1"/>
  <c r="G151" s="1"/>
  <c r="E134"/>
  <c r="H134"/>
  <c r="F134"/>
</calcChain>
</file>

<file path=xl/sharedStrings.xml><?xml version="1.0" encoding="utf-8"?>
<sst xmlns="http://schemas.openxmlformats.org/spreadsheetml/2006/main" count="1605" uniqueCount="704">
  <si>
    <t>%</t>
  </si>
  <si>
    <t>(ivR¯^ ev‡RU)</t>
  </si>
  <si>
    <t>weeiY</t>
  </si>
  <si>
    <t>GKK</t>
  </si>
  <si>
    <t xml:space="preserve">cÖv°wjZ ev‡RU </t>
  </si>
  <si>
    <t xml:space="preserve">Aby‡gvw`Z </t>
  </si>
  <si>
    <t>cÖK…Z LiP</t>
  </si>
  <si>
    <t>cÖ¯ÍvweZ</t>
  </si>
  <si>
    <t xml:space="preserve">ms‡kvwaZ </t>
  </si>
  <si>
    <t>µwgK bs</t>
  </si>
  <si>
    <t>cwigv‡ci ZvwjKv</t>
  </si>
  <si>
    <t>PjwZ A_© erm‡i we`y¨ZvwqZ jvBb</t>
  </si>
  <si>
    <t>wK:wg:</t>
  </si>
  <si>
    <t>µgcywÄZ we`y¨ZvwqZ jvBb</t>
  </si>
  <si>
    <t>PjwZ A_© erm‡i wbwg©Z mve-‡ókb msL¨v</t>
  </si>
  <si>
    <t>msL¨v</t>
  </si>
  <si>
    <t>µgcywÄZ mve-‡ókb</t>
  </si>
  <si>
    <t>we`y¨r ms‡hvM-GjwU-G t AvevwmK</t>
  </si>
  <si>
    <t xml:space="preserve">    ÕÕ            -GjwU-we t ‡mP/ K…wl Kv‡R e¨eüZ cv¤ú</t>
  </si>
  <si>
    <t xml:space="preserve">    ÕÕ             -GjwU-wm 2 t wbg©vY</t>
  </si>
  <si>
    <t xml:space="preserve">    ÕÕ            -GjwU-wW 1 t wkÿv, ag©xq I `vZe¨, nvmcvZvj</t>
  </si>
  <si>
    <t xml:space="preserve">    ÕÕ            -GjwU-wW 2 t iv¯Ívi evwZ, cvwbi cv¤ú, e¨vUvix PvwR©s</t>
  </si>
  <si>
    <t xml:space="preserve">    ÕÕ             -GjwU-B t evwYwR¨K I Awdm</t>
  </si>
  <si>
    <t xml:space="preserve">    ÕÕ            -GjwU-wU t A¯’vqx</t>
  </si>
  <si>
    <t xml:space="preserve">    ÕÕ            -GgwU-1 t AvevwmK</t>
  </si>
  <si>
    <t xml:space="preserve">    ÕÕ            -GgwU-2 t evwYwR¨K I Aw~dm</t>
  </si>
  <si>
    <t xml:space="preserve">    ÕÕ            -GgwU-4 t wbg©vY</t>
  </si>
  <si>
    <t xml:space="preserve">    ÕÕ            -GgwU-5 t mvaviY</t>
  </si>
  <si>
    <t xml:space="preserve">    ÕÕ            -GgwU-6 t A¯’vqx</t>
  </si>
  <si>
    <t xml:space="preserve">    ÕÕ            -GBPwU-1 t mvaviY</t>
  </si>
  <si>
    <t xml:space="preserve">    ÕÕ            -GBPwU-2 t evwYwR¨K I Awdm</t>
  </si>
  <si>
    <t xml:space="preserve">    ÕÕ            -GBPwU-3 t wkí</t>
  </si>
  <si>
    <t xml:space="preserve">    ÕÕ            -GBPwU-4 t wbg©vY</t>
  </si>
  <si>
    <t xml:space="preserve">    ÕÕ            -BGBPwU-1 t mvaviY</t>
  </si>
  <si>
    <t xml:space="preserve">    ÕÕ            -BGBPwU-2 t mvaviY</t>
  </si>
  <si>
    <t xml:space="preserve">    ÕÕ            -‡mvjvi wm‡÷g</t>
  </si>
  <si>
    <t xml:space="preserve">    ÕÕ            -wcwWwe/ †Wmv</t>
  </si>
  <si>
    <t xml:space="preserve">    ÕÕ            -Ab¨ cwem </t>
  </si>
  <si>
    <t xml:space="preserve">    ÕÕ            -cwem Awdm</t>
  </si>
  <si>
    <t>‡gvUt ( 5 nB‡Z 28)</t>
  </si>
  <si>
    <t>µgcywÄZ we`y¨r ms‡hvM-GjwU-G t AvevwmK</t>
  </si>
  <si>
    <t xml:space="preserve">       ÕÕ              -GjwU-we t ‡mP/ K…wl Kv‡R e¨eüZ cv¤ú</t>
  </si>
  <si>
    <t xml:space="preserve">       ÕÕ               -GjwU-wm 1 t ÿz`ª wkí(mvavib we`y¨r)</t>
  </si>
  <si>
    <t xml:space="preserve">       ÕÕ               -GjwU-wm 2 t wbg©vY</t>
  </si>
  <si>
    <t xml:space="preserve">       ÕÕ                -GjwU-wW 1 t wkÿv, ag©xq I `vZe¨, nvmcvZvj</t>
  </si>
  <si>
    <t xml:space="preserve">       ÕÕ               -GjwU-wW 2 t iv¯Ívi evwZ, cvwbi cv¤ú, e¨vUvix PvwR©s</t>
  </si>
  <si>
    <t xml:space="preserve">       ÕÕ               -GjwU-B t evwYwR¨K I Awdm</t>
  </si>
  <si>
    <t xml:space="preserve">       ÕÕ               -GjwU-wU t A¯’vqx</t>
  </si>
  <si>
    <t xml:space="preserve">       ÕÕ               -GgwU-1 t AvevwmK</t>
  </si>
  <si>
    <t xml:space="preserve">       ÕÕ                -GgwU-2 t evwYwR¨K I Aw~dm</t>
  </si>
  <si>
    <t xml:space="preserve">       ÕÕ               - GgwU-3 t wkí (e„nr we`y¨r)</t>
  </si>
  <si>
    <t xml:space="preserve">       ÕÕ               -GgwU-4 t wbg©vY</t>
  </si>
  <si>
    <t xml:space="preserve">       ÕÕ               -GgwU-5 t mvaviY</t>
  </si>
  <si>
    <t xml:space="preserve">       ÕÕ               -GgwU-6 t A¯’vqx</t>
  </si>
  <si>
    <t xml:space="preserve">       ÕÕ               -GBPwU-1 t mvaviY</t>
  </si>
  <si>
    <t xml:space="preserve">       ÕÕ               -GBPwU-2 t evwYwR¨K I Awdm</t>
  </si>
  <si>
    <t xml:space="preserve">       ÕÕ               -GBPwU-3 t wkí</t>
  </si>
  <si>
    <t xml:space="preserve">       ÕÕ               -GBPwU-4 t wbg©vY</t>
  </si>
  <si>
    <t xml:space="preserve">       ÕÕ                -BGBPwU-1 t mvaviY</t>
  </si>
  <si>
    <t xml:space="preserve">       ÕÕ                 -BGBPwU-2 t mvaviY</t>
  </si>
  <si>
    <t xml:space="preserve">       ÕÕ                 -‡mvjvi wm‡÷g</t>
  </si>
  <si>
    <t xml:space="preserve">       ÕÕ                 -wcwWwe/ †Wmv</t>
  </si>
  <si>
    <t xml:space="preserve">       ÕÕ                 -Ab¨ cwem </t>
  </si>
  <si>
    <t xml:space="preserve">       ÕÕ                 -cwem Awdm</t>
  </si>
  <si>
    <t>‡gvUt (30 nB‡Z53)</t>
  </si>
  <si>
    <t>wcwWwe nB‡Z we`y¨r µq</t>
  </si>
  <si>
    <t>‡g;I:N:</t>
  </si>
  <si>
    <t>we`y¨r weµq-GjwU-G t AvevwmK</t>
  </si>
  <si>
    <t>we`y¨r weµq -GjwU-we t ‡mP/ K…wl Kv‡R e¨eüZ cv¤ú</t>
  </si>
  <si>
    <t>we`y¨r weµq -GjwU-wm 1 t ÿz`ª wkí(mvavib we`y¨r)</t>
  </si>
  <si>
    <t>we`y¨r weµq -GjwU-wm 2 t wbg©vY</t>
  </si>
  <si>
    <t>we`y¨r weµh -GjwU-wW 1 t wkÿv, ag©xq I `vZe¨, nvmcvZvj</t>
  </si>
  <si>
    <t>we`y¨r weµq -GjwU-wW 2 t iv¯Ívi evwZ, cvwbi cv¤ú, e¨vUvix PvwR©s</t>
  </si>
  <si>
    <t>we`y¨r weµq -GjwU-B t evwYwR¨K I Awdm</t>
  </si>
  <si>
    <t>we`y¨r weµq-GjwU-wU t A¯’vqx</t>
  </si>
  <si>
    <t>we`y¨r weµq-GgwU-1 t AvevwmK</t>
  </si>
  <si>
    <t>we`y¨r weµq-GgwU-2 t evwYwR¨K I Aw~dm</t>
  </si>
  <si>
    <t>we`y¨r weµq- GgwU-3 t wkí (e„nr we`y¨r)</t>
  </si>
  <si>
    <t>we`y¨r weµq-GgwU-4 t wbg©vY</t>
  </si>
  <si>
    <t>we`y¨r weµq-GgwU-5 t mvaviY</t>
  </si>
  <si>
    <t>we`y¨r weµq-GgwU-6 t A¯’vqx</t>
  </si>
  <si>
    <t>we`y¨r weµq-GBPwU-1 t mvaviY</t>
  </si>
  <si>
    <t>we`y¨r weµq-GBPwU-2 t evwYwR¨K I Awdm</t>
  </si>
  <si>
    <t>we`y¨r weµq-GBPwU-3 t wkí</t>
  </si>
  <si>
    <t>we`y¨r weµq-GBPwU-4 t wbg©vY</t>
  </si>
  <si>
    <t>we`y¨r weµq-BGBPwU-1 t mvaviY</t>
  </si>
  <si>
    <t>we`y¨r weµq-BGBPwU-2 t mvaviY</t>
  </si>
  <si>
    <t>we`y¨r weµq-‡mvjvi wm‡÷g</t>
  </si>
  <si>
    <t>we`y¨r weµq-wcwWwe/ †Wmv</t>
  </si>
  <si>
    <t xml:space="preserve">we`y¨r weµq-Ab¨ cwem </t>
  </si>
  <si>
    <t>we`y¨r weµq-cwem Awdb</t>
  </si>
  <si>
    <t>‡gvU we`y¨r weµq /†fvM (55 nB‡Z 79)</t>
  </si>
  <si>
    <t>wm‡óg jm( % )</t>
  </si>
  <si>
    <t xml:space="preserve">mve-‡ók‡bi ‡gvU ¯’vwcZ ¶gZv </t>
  </si>
  <si>
    <t>Gg wf G</t>
  </si>
  <si>
    <t xml:space="preserve">m‡ev©”P  Pvwn`v </t>
  </si>
  <si>
    <t>Ae¨eüZ ¶gZv ( % )</t>
  </si>
  <si>
    <t>ivR¯^</t>
  </si>
  <si>
    <t>nvRvi UvKv</t>
  </si>
  <si>
    <t>we`y¨r weµq -GjwU-wm 1 t ÿz`ª wkí</t>
  </si>
  <si>
    <t>we`y¨r weµq- GgwU-3 t wkí</t>
  </si>
  <si>
    <t>‡gvU we`y¨r weµq ( 85nB‡Z 108)</t>
  </si>
  <si>
    <t xml:space="preserve"> miKv‡ii wbKU nB‡Z cÖvß fZz©Kx</t>
  </si>
  <si>
    <t>wewea ivR¯^ cÖvwß (wmwWDj -14 )</t>
  </si>
  <si>
    <t>‡gvU cwiPvjb ivR¯^ ( 109 nB‡Z 111 )</t>
  </si>
  <si>
    <t>e¨q</t>
  </si>
  <si>
    <t>µqK…Z we`~¨‡Zi e¨q</t>
  </si>
  <si>
    <t>‡givgZ I i¶bv‡e¶b(wmwWDj-1)</t>
  </si>
  <si>
    <t>cwi :Kgx©‡`i ‡eZb I fvZvw`(wmwWDj-2)80%</t>
  </si>
  <si>
    <t>cwi :Kgx©†`i Kj¨vb I myweavw`(wmwWDj-3)80%</t>
  </si>
  <si>
    <t>exgv I Ki (wmwWDj-4)</t>
  </si>
  <si>
    <t>AePq (wmwWDj-5)</t>
  </si>
  <si>
    <t>ågb(80%)</t>
  </si>
  <si>
    <t>gy`ªb I g‡bvnix (wmwWDj-6)</t>
  </si>
  <si>
    <t>‡c‡Uªvj, AK‡Ub I jyweª‡K›U (wmwWDj-7)</t>
  </si>
  <si>
    <t>wewea cwiPvjb e¨q (wmwWDj-8)</t>
  </si>
  <si>
    <t>wcwW we cÖvc¨/‡`bv</t>
  </si>
  <si>
    <t>cÖkvmwbK e¨q ewn©f~Z cwiPvjb e¨q ( 113 nB‡Z 123)</t>
  </si>
  <si>
    <t>cwiPvjb DØ„Ë/NvUwZ (112-124)</t>
  </si>
  <si>
    <t xml:space="preserve">cÖkvmwbK Ges mvavib LiP </t>
  </si>
  <si>
    <t>‡eZb I fvZvw`(wmwWDj-2)-20%</t>
  </si>
  <si>
    <t>Kgx©†`i Kj¨vb g~jK myweav (wmwWDj-3)-20%</t>
  </si>
  <si>
    <t>evox fvov (wmwWDj-9)</t>
  </si>
  <si>
    <t>wPwKrmv e¨q</t>
  </si>
  <si>
    <t>Avc¨vqb e¨q</t>
  </si>
  <si>
    <t>ågb 20%</t>
  </si>
  <si>
    <t>WvK, Zvi I ‡Uwj‡dvb (wmwWDj-10)</t>
  </si>
  <si>
    <t>weÁvcb I cÖPvi (wmwWDj-11)</t>
  </si>
  <si>
    <t>cwiPvj‡Ki wUG/wWG I evrmwiK mvaviY mfv (wmwWDj-12)</t>
  </si>
  <si>
    <t>‡gvU cÖkvmwbK e¨q ( 126nB‡Z 134 )</t>
  </si>
  <si>
    <t>†gvU cwiPvjb e¨q ( 124+135 )</t>
  </si>
  <si>
    <t>†gvU cwiPvjb DØ„Ë/NvUwZ (112-136)</t>
  </si>
  <si>
    <t>F†bi my`</t>
  </si>
  <si>
    <t>my` cieZx© gybvdv (138-139)</t>
  </si>
  <si>
    <t xml:space="preserve"> AcwiPvjb Avq</t>
  </si>
  <si>
    <t xml:space="preserve"> bxU  Avq (140+141)</t>
  </si>
  <si>
    <t xml:space="preserve">‡givgZ I i¶bv‡e¶b (wmwWDj-1)            </t>
  </si>
  <si>
    <t>K )</t>
  </si>
  <si>
    <t xml:space="preserve"> ‡givgZ</t>
  </si>
  <si>
    <t>mvwf©wms</t>
  </si>
  <si>
    <t>wm, Gb, wR, Kbfvikb</t>
  </si>
  <si>
    <t>Ab¨vb¨</t>
  </si>
  <si>
    <t>‡gvU(1 nB‡Z 6)</t>
  </si>
  <si>
    <t>L )</t>
  </si>
  <si>
    <t xml:space="preserve"> mvavib m¤cwË i¶bv‡e¶b </t>
  </si>
  <si>
    <t xml:space="preserve"> wewìs ‡givgZ</t>
  </si>
  <si>
    <t xml:space="preserve"> PzbKvg/wW‡÷¤úvi/†mœv‡mg</t>
  </si>
  <si>
    <t xml:space="preserve"> Awdm mvgMÖx ‡givgZ</t>
  </si>
  <si>
    <t xml:space="preserve"> Awdm cÖvsMb cwi¯‹vi</t>
  </si>
  <si>
    <t xml:space="preserve"> iv¯—v ‡givgZ</t>
  </si>
  <si>
    <t xml:space="preserve"> ‡óvi BqvW© ‡kW is Kib</t>
  </si>
  <si>
    <t xml:space="preserve"> cvwbi cv¤c ‡givgZ</t>
  </si>
  <si>
    <t>‡gvU (1 nB‡Z 7)</t>
  </si>
  <si>
    <t>M)</t>
  </si>
  <si>
    <t xml:space="preserve"> weZib jvBb i¶bv‡e¶b </t>
  </si>
  <si>
    <t xml:space="preserve"> ivBU AeI‡q</t>
  </si>
  <si>
    <t xml:space="preserve"> UªvÝdigvi/IwmAvi/‡i¸†jUi ‡givgZ</t>
  </si>
  <si>
    <t xml:space="preserve"> UªvÝdigvi Gi ‰Zj µq</t>
  </si>
  <si>
    <t xml:space="preserve"> AvcZKvjxb Ri“ix i¶bv‡e¶b</t>
  </si>
  <si>
    <t xml:space="preserve"> jvBb ‡givgZ Kv‡R wb‡qvwRZ kªwgK</t>
  </si>
  <si>
    <t xml:space="preserve"> jvBb †givgZ I i¶bv‡e¶b gvjvgvj </t>
  </si>
  <si>
    <t xml:space="preserve"> ‡óv‡ii gvjvgvj i¶bv‡e¶b</t>
  </si>
  <si>
    <t xml:space="preserve"> wgUvi ‡givgZ I i¶bv‡e¶b</t>
  </si>
  <si>
    <t xml:space="preserve"> Uzjm ‡givgZ I i¶bv‡e¶b</t>
  </si>
  <si>
    <t xml:space="preserve"> Dc-‡K›`ª †givgZ I i¶bv‡e¶b </t>
  </si>
  <si>
    <t>I‡qj wdëvi/‡Uwós LiP</t>
  </si>
  <si>
    <t xml:space="preserve"> ‡cvj bv¤^vwis</t>
  </si>
  <si>
    <t xml:space="preserve"> cix¶vgyjK c×wZ Dbœqb I hšÎvsk</t>
  </si>
  <si>
    <t xml:space="preserve"> gvjvgvj cwienb</t>
  </si>
  <si>
    <t xml:space="preserve"> fzwg BRviv I †cvj BqvW© fvov</t>
  </si>
  <si>
    <t>‡mw›UwdDwRs ‡gwkb †givgZ I i¶bv‡e¶Y</t>
  </si>
  <si>
    <t xml:space="preserve">UªvÝdigv‡ii ˆZj †mw›UwdDwRs </t>
  </si>
  <si>
    <t xml:space="preserve"> UªvÝdigvi DVv‡bv/bvgv‡bv LiP</t>
  </si>
  <si>
    <t>m`i `ß‡ii gvwU fivU I BqvW© cwi¯‹vi</t>
  </si>
  <si>
    <t>‡gvU (1 nB‡Z 20)</t>
  </si>
  <si>
    <t>me©†gvU (K nB‡Z M)</t>
  </si>
  <si>
    <t xml:space="preserve">Kg©x‡`i †eZb I fvZvw` (wmwWDj-2 )           </t>
  </si>
  <si>
    <t>Awdmvi‡`i ‡eZb (‡evbvm I QywU wewµ mn)</t>
  </si>
  <si>
    <t>Kg©Pvix†`i ‡eZb (‡evbvm I QywU wewµ mn)</t>
  </si>
  <si>
    <t>gRyix (Pzw³ wfwËK wewjsmnKvix,wgUvi wiWvi I g¨v‡mÄvi mn)</t>
  </si>
  <si>
    <r>
      <t>‡KwcAvB (</t>
    </r>
    <r>
      <rPr>
        <sz val="14"/>
        <rFont val="Cambria"/>
        <family val="1"/>
        <scheme val="major"/>
      </rPr>
      <t>Key performance Indicators</t>
    </r>
    <r>
      <rPr>
        <sz val="14"/>
        <rFont val="SutonnyMJ"/>
      </rPr>
      <t>)</t>
    </r>
  </si>
  <si>
    <t>hvZvqZ fvZv</t>
  </si>
  <si>
    <t>wPwKrmv fvZv</t>
  </si>
  <si>
    <t>evoxfvov fvZv</t>
  </si>
  <si>
    <t>Avc¨vqb fvZv</t>
  </si>
  <si>
    <t>‡avjvB fvZv</t>
  </si>
  <si>
    <t>we`y¨r fvZv</t>
  </si>
  <si>
    <t>wk¶v fvZv</t>
  </si>
  <si>
    <t>KvwiMix I we‡kl fvZv</t>
  </si>
  <si>
    <t>ঝুকি ভাতা</t>
  </si>
  <si>
    <t>ডিস্টারবেন্স এলাউন্স</t>
  </si>
  <si>
    <t>‡gvU (1 nB‡Z 15)</t>
  </si>
  <si>
    <t xml:space="preserve">Kg©x‡`i Kj¨vY I fvZvw` (wmwWDj-3)            </t>
  </si>
  <si>
    <t xml:space="preserve"> cÖwf‡W›U dvÛ</t>
  </si>
  <si>
    <t xml:space="preserve"> MÖvPz¨BwU (Pzw³wfwËK  mn )</t>
  </si>
  <si>
    <t xml:space="preserve">‡cvlvK cwi”Q`,QvZv/e¨M, el©vwZ/ †iBb †KvU© </t>
  </si>
  <si>
    <t xml:space="preserve"> jvBbg¨vb eyU/Mvg eyU</t>
  </si>
  <si>
    <t xml:space="preserve"> ‡Ljvayjv I we‡bv`b</t>
  </si>
  <si>
    <t xml:space="preserve"> RyZv/ivev‡ii cvgc my</t>
  </si>
  <si>
    <t xml:space="preserve">exgv I Ki (wmwWDj-4)            </t>
  </si>
  <si>
    <t>hvbevnb exgv</t>
  </si>
  <si>
    <t>iæU cviwgU I †iwR‡óªkb wd</t>
  </si>
  <si>
    <t>mve-‡ókb exgv</t>
  </si>
  <si>
    <t>dvBWvwjwU exgv</t>
  </si>
  <si>
    <t>IqvK©g¨vb Kgc¨vb‡mkb exgv</t>
  </si>
  <si>
    <t>AvqKi</t>
  </si>
  <si>
    <t xml:space="preserve"> wgDt/BDt I †cŠi Ki</t>
  </si>
  <si>
    <t xml:space="preserve"> fzwg Ki</t>
  </si>
  <si>
    <t xml:space="preserve"> Iq¨vi‡jm i‡qjwU </t>
  </si>
  <si>
    <t xml:space="preserve"> ivR¯^ wUwKU</t>
  </si>
  <si>
    <t>‡gvU( 1 nB‡Z 10)</t>
  </si>
  <si>
    <t xml:space="preserve">AePq (wmwWDj-5 )           </t>
  </si>
  <si>
    <t xml:space="preserve"> hš¿cvwZ</t>
  </si>
  <si>
    <t xml:space="preserve"> AvmevecÎ</t>
  </si>
  <si>
    <t xml:space="preserve"> BgviZ</t>
  </si>
  <si>
    <t xml:space="preserve"> miÄvg I LyPiv hš¿cvwZ</t>
  </si>
  <si>
    <t xml:space="preserve"> hvbevnb</t>
  </si>
  <si>
    <t xml:space="preserve"> weZiY jvBb</t>
  </si>
  <si>
    <t xml:space="preserve"> Gg©UvB‡Rkb</t>
  </si>
  <si>
    <t xml:space="preserve">gy`ªY I g‡bvnwi (wmwWDj-6)            </t>
  </si>
  <si>
    <t xml:space="preserve"> gy`ªY I d‡UvKwc</t>
  </si>
  <si>
    <t xml:space="preserve">wm,wW,Avi,Gg dg© </t>
  </si>
  <si>
    <t xml:space="preserve"> evBÛvi </t>
  </si>
  <si>
    <t xml:space="preserve"> ‡ókbvix</t>
  </si>
  <si>
    <t>‡gvU (1 nB‡Z 4)</t>
  </si>
  <si>
    <t xml:space="preserve">‡cÖ‡Uªvj AK‡Ub (wmwWDj-7 )           </t>
  </si>
  <si>
    <t>‡c‡Uªvj/AK‡Ub</t>
  </si>
  <si>
    <t xml:space="preserve"> wW†Rj</t>
  </si>
  <si>
    <t>wmGbwR</t>
  </si>
  <si>
    <t>gwej</t>
  </si>
  <si>
    <t xml:space="preserve"> Ab¨vb¨</t>
  </si>
  <si>
    <t>‡gvU (1 nB‡Z 5)</t>
  </si>
  <si>
    <t xml:space="preserve">wewea cwiPvjb e¨q (wmwWDj -8 )           </t>
  </si>
  <si>
    <t xml:space="preserve"> m¤§vbx</t>
  </si>
  <si>
    <t xml:space="preserve"> IfviUvBg</t>
  </si>
  <si>
    <t xml:space="preserve"> msev`cÎ I mvgwqKx</t>
  </si>
  <si>
    <t xml:space="preserve"> cwe†evW© wbDR ‡jUvi</t>
  </si>
  <si>
    <t xml:space="preserve"> KvwiMix wd</t>
  </si>
  <si>
    <t xml:space="preserve"> wbix¶v wd</t>
  </si>
  <si>
    <t xml:space="preserve"> wPwKrm†Ki wd</t>
  </si>
  <si>
    <t xml:space="preserve"> AvBb LiP</t>
  </si>
  <si>
    <t xml:space="preserve"> eB cy¯ÍK µq</t>
  </si>
  <si>
    <t xml:space="preserve"> e¨vsK PvR©</t>
  </si>
  <si>
    <t xml:space="preserve"> KzFY mwÂwZ</t>
  </si>
  <si>
    <t xml:space="preserve"> ‡Uªwbs LiP-wf‡jR B‡jwUªwkqvb/Dc‡`óv/jvBbg¨vb</t>
  </si>
  <si>
    <t>ebvqb</t>
  </si>
  <si>
    <t xml:space="preserve"> M¨vm wej/we`y¨r wej</t>
  </si>
  <si>
    <t xml:space="preserve"> PvR©vi jvBU</t>
  </si>
  <si>
    <t xml:space="preserve"> ‰e`y¨wZK Abyôvb I we`y¨r mßvn</t>
  </si>
  <si>
    <t>‡÷kbvwi (c`©v µq, c‡KU K¨vjKz‡jUi, †eZvi h‡š¿I e¨vUvix, †µvKvwiR)</t>
  </si>
  <si>
    <t>ï×vPvi I ˆbwZKZv</t>
  </si>
  <si>
    <t>†gvU (1 nB‡Z 18)</t>
  </si>
  <si>
    <t xml:space="preserve">Awdm fvov (wmwWDj -9)            </t>
  </si>
  <si>
    <t xml:space="preserve"> Awdm fvov</t>
  </si>
  <si>
    <t xml:space="preserve"> evox fvov</t>
  </si>
  <si>
    <t>†gvU ( 1 nB‡Z 2)</t>
  </si>
  <si>
    <t xml:space="preserve">WvK, Zvi I †Uwj‡dvb (wmwWDj -10  )          </t>
  </si>
  <si>
    <t xml:space="preserve"> ‡Uwj‡dvb LiP</t>
  </si>
  <si>
    <t>WvK gvïj</t>
  </si>
  <si>
    <t>†gvU (1 nB‡Z 2)</t>
  </si>
  <si>
    <t xml:space="preserve">weÁvcb I cÖPvi (wmwWDj -11 )           </t>
  </si>
  <si>
    <t xml:space="preserve"> wb‡qvM msµvšÍ</t>
  </si>
  <si>
    <t xml:space="preserve"> Kvh©v†`k msµvšÍ</t>
  </si>
  <si>
    <t xml:space="preserve"> cÖPvi msµvšÍ</t>
  </si>
  <si>
    <t>†gvU (1 nB‡Z 3)</t>
  </si>
  <si>
    <t xml:space="preserve">cwiPvjK‡`i wUG/wWG I mvt mfv (wmwWDj -12 )           </t>
  </si>
  <si>
    <t>evrmwiK mvaviY mfv</t>
  </si>
  <si>
    <t>cwiPvj†Ki wUG/wWG</t>
  </si>
  <si>
    <t xml:space="preserve">MÖvnK AvBwW </t>
  </si>
  <si>
    <t>†gvU  (1 nB‡Z 3)</t>
  </si>
  <si>
    <t>Kg©xi weeib (wmwWDj -13 )</t>
  </si>
  <si>
    <t>K</t>
  </si>
  <si>
    <t>D×©Zb Kg©KZ©v (ïaygvÎ wR Gg)</t>
  </si>
  <si>
    <t xml:space="preserve"> Aby‡gvw`Z c‡`i msL¨v</t>
  </si>
  <si>
    <t>eZ©gvb c‡`i msL¨v</t>
  </si>
  <si>
    <t xml:space="preserve">cªZ¨vwkZ c‡`i msL¨v </t>
  </si>
  <si>
    <t>g~j‡eZb</t>
  </si>
  <si>
    <r>
      <t>‡KwcAvB (</t>
    </r>
    <r>
      <rPr>
        <sz val="12"/>
        <rFont val="Cambria"/>
        <family val="1"/>
        <scheme val="major"/>
      </rPr>
      <t>Key performance Indicators</t>
    </r>
    <r>
      <rPr>
        <sz val="12"/>
        <rFont val="SutonnyMJ"/>
      </rPr>
      <t>)</t>
    </r>
  </si>
  <si>
    <t>fvZvw`</t>
  </si>
  <si>
    <t>L</t>
  </si>
  <si>
    <t>ga¨g ch©v‡qi Kg©KZ©v (ïaygvÎ wW wR Gg I G wR Gg)</t>
  </si>
  <si>
    <t xml:space="preserve"> eZ©gvb c‡`i msL¨v</t>
  </si>
  <si>
    <t xml:space="preserve"> cªZ¨vwkZ c‡`i msL¨v </t>
  </si>
  <si>
    <t>M</t>
  </si>
  <si>
    <t>Rywbqi Kg©KZ©v (mycvifvBRvix Kg©KZ©v)</t>
  </si>
  <si>
    <t>N</t>
  </si>
  <si>
    <t>wbqwgZ Kg©Pvix</t>
  </si>
  <si>
    <t>Aby‡gvw`Z c‡`i msL¨v</t>
  </si>
  <si>
    <t>O</t>
  </si>
  <si>
    <t>AwbqwgZ Kg©Pvix</t>
  </si>
  <si>
    <t>g~j‡eZb/gRyix</t>
  </si>
  <si>
    <t>‡gvU (K nB‡Z O)</t>
  </si>
  <si>
    <t>me©‡gvU g~j †eZb, ‡KwcAvB I fvZvw` (4+5+6)</t>
  </si>
  <si>
    <t>wej¤^ gvïj</t>
  </si>
  <si>
    <t>ms‡hvM wew”Qbœ I cyYtms‡hvM wd</t>
  </si>
  <si>
    <t>hš¿cvwZ fvov n‡Z Avq</t>
  </si>
  <si>
    <t>Ab¨vb¨ cÖvwß</t>
  </si>
  <si>
    <t>†gvU  (1 nB‡Z 4)</t>
  </si>
  <si>
    <t xml:space="preserve"> ev‡RU </t>
  </si>
  <si>
    <t xml:space="preserve">mve-‡ókb wbg©vY/ DbœqY </t>
  </si>
  <si>
    <t>gnv cwiKíbv</t>
  </si>
  <si>
    <t>F‡Yi wKw¯Í cwi‡kva</t>
  </si>
  <si>
    <t>wc. wW. we jvB‡bi g~j¨ cwi‡kva</t>
  </si>
  <si>
    <t>wc .wW. we  wgUvi beiƒc`vb</t>
  </si>
  <si>
    <t>†mvjvi cvIqvi cøv›U</t>
  </si>
  <si>
    <t>wcÖ-‡cBW wgUvi ¯’vcb</t>
  </si>
  <si>
    <t>‡gvU ( 1 nB‡Z 7)</t>
  </si>
  <si>
    <t>I GÛ Gg gvjvgvj (wmwWDj-01)</t>
  </si>
  <si>
    <t>weZiY jvBb wbg©vY (wmwWDj-03)</t>
  </si>
  <si>
    <t>c~Z© wbg©vY (wmwWDj-04)</t>
  </si>
  <si>
    <t>cwienb (wmwWDj-05)</t>
  </si>
  <si>
    <t>f~wg I f~wg DbœqY (wmwWDj-06)</t>
  </si>
  <si>
    <t>wi‡UBbvi Dc‡`óv (wmwWDj-07)</t>
  </si>
  <si>
    <t>Awdm AvmevecÎ (wmwWDj-08)</t>
  </si>
  <si>
    <t>Awdm miÄvg I hš¿cvwZ (wmwWDj-09)</t>
  </si>
  <si>
    <t xml:space="preserve"> Acv‡iwUs hš¿vw`(wmwWDj-10)</t>
  </si>
  <si>
    <t>‡hvMv‡hvM miÄvgvw` (wmwWDj-11)</t>
  </si>
  <si>
    <t>‡ió nvD‡Ri AvmevecÎ I mvR miÄvg (wmwWDj-12)</t>
  </si>
  <si>
    <t>hvbevnb (wmwWDj-13)</t>
  </si>
  <si>
    <t>FY I AwMÖg (wmwWDj-14)</t>
  </si>
  <si>
    <t>Dc-‡gvU ( 9 nB‡Z 22)</t>
  </si>
  <si>
    <t>‡gvU g~jabx e¨q ( 8+23)</t>
  </si>
  <si>
    <t xml:space="preserve"> AePq Znwej nB‡Z e¨q (wmwWDj-15)</t>
  </si>
  <si>
    <t>‡gvU  AePqmn  g~jabx e¨q ( 24+25)</t>
  </si>
  <si>
    <t>01|</t>
  </si>
  <si>
    <t>I GÛ Gg gvjvgvj LvZ (wmwWDj-01)</t>
  </si>
  <si>
    <t>UªvÝdigvi</t>
  </si>
  <si>
    <t>wgUvi</t>
  </si>
  <si>
    <t>Bbmy‡jUi</t>
  </si>
  <si>
    <t>KÛv±i</t>
  </si>
  <si>
    <t>Avi‡gvW iW</t>
  </si>
  <si>
    <t>wdDR wjsK</t>
  </si>
  <si>
    <t>Kv‡b±i</t>
  </si>
  <si>
    <t>‡i¸‡jUi</t>
  </si>
  <si>
    <t>‡÷ªU jvBU</t>
  </si>
  <si>
    <t>MvBIq¨vi</t>
  </si>
  <si>
    <t>Kv‡Vi †cvj</t>
  </si>
  <si>
    <t>Gm.wc.wm †cvj</t>
  </si>
  <si>
    <t>‡µvm Avg©m</t>
  </si>
  <si>
    <t>G¼i jM</t>
  </si>
  <si>
    <t>wmwU/wcwU</t>
  </si>
  <si>
    <t>GwmAvi/IwmAvi</t>
  </si>
  <si>
    <t>nvW©Iq¨vi</t>
  </si>
  <si>
    <t>02|</t>
  </si>
  <si>
    <t>Gm. wc. wm †cvj</t>
  </si>
  <si>
    <t>†gvU  (1 nB‡Z 17)</t>
  </si>
  <si>
    <t>03|</t>
  </si>
  <si>
    <t>weZiY jvBb wbg©vY LvZ (wmwWDj-03)</t>
  </si>
  <si>
    <t>mwgwZ A_©vqb</t>
  </si>
  <si>
    <t>wW‡cvwRU IqvK©m</t>
  </si>
  <si>
    <t>‡dvm© Gi AvIZvq wej</t>
  </si>
  <si>
    <t>we Avi B we wej (Ab¨vb¨ cÖK‡íi wej hw` _v‡K)</t>
  </si>
  <si>
    <t>Ab¨vb¨ (hw` _v‡K)</t>
  </si>
  <si>
    <t>04|</t>
  </si>
  <si>
    <t>c~Z© wbg©vY LvZ (wmwWDj-04)</t>
  </si>
  <si>
    <t xml:space="preserve"> Awdm wewìs</t>
  </si>
  <si>
    <t xml:space="preserve"> wm UvBc wewìs</t>
  </si>
  <si>
    <t xml:space="preserve"> wW UvBc wewìs</t>
  </si>
  <si>
    <t xml:space="preserve"> B UvBc wewìs</t>
  </si>
  <si>
    <t xml:space="preserve"> Gd UvBc wewìs</t>
  </si>
  <si>
    <t xml:space="preserve"> †iónvDR feb</t>
  </si>
  <si>
    <t xml:space="preserve">feb wiKÝUªvKkb t </t>
  </si>
  <si>
    <t>(K)</t>
  </si>
  <si>
    <t>(L)</t>
  </si>
  <si>
    <t>(M)</t>
  </si>
  <si>
    <t>(N)</t>
  </si>
  <si>
    <t>(O)</t>
  </si>
  <si>
    <t>(P)</t>
  </si>
  <si>
    <t xml:space="preserve"> Awf‡hvM †K›`ª</t>
  </si>
  <si>
    <t xml:space="preserve"> IqvK©mc ewa©ZKiY</t>
  </si>
  <si>
    <t xml:space="preserve"> M¨v‡iR wbg©vb/evB-mvB‡Kj ÷¨vÛ</t>
  </si>
  <si>
    <t>†mW wbg©vb-jvBbg¨vb/MvW©/µm Avg©m/c­vUdg©/I‡cb BqvW©</t>
  </si>
  <si>
    <t xml:space="preserve"> Avbmvi e¨vivK wbg©vY</t>
  </si>
  <si>
    <t xml:space="preserve"> evDÛvix Iqvj</t>
  </si>
  <si>
    <t xml:space="preserve"> KvUv Zv‡ii ‡eov</t>
  </si>
  <si>
    <t xml:space="preserve"> Dc-‡K›`ª BqvW© wbg©vY</t>
  </si>
  <si>
    <t xml:space="preserve"> ‡Wªb wbg©vY</t>
  </si>
  <si>
    <t xml:space="preserve"> Af¨šÍixb iv¯Ív wbg©vY</t>
  </si>
  <si>
    <t xml:space="preserve"> cyKz‡ii NvUjv wbg©vY</t>
  </si>
  <si>
    <t xml:space="preserve"> cvwbi jvBb wbg©vY</t>
  </si>
  <si>
    <t xml:space="preserve"> Uq‡jU wbg©vY</t>
  </si>
  <si>
    <t xml:space="preserve"> Wvóweb</t>
  </si>
  <si>
    <t xml:space="preserve"> cvwbi cv¤ú/wUDe I‡qj</t>
  </si>
  <si>
    <t xml:space="preserve"> cvwbi U¨vswK/Ifvi‡nW U¨vsK</t>
  </si>
  <si>
    <t xml:space="preserve"> IqvUvi wUªU‡g›U cøvv›U</t>
  </si>
  <si>
    <t xml:space="preserve"> M¨vm jvBb wbg©vY</t>
  </si>
  <si>
    <t>Af¨šÍixY cvwU©kb</t>
  </si>
  <si>
    <t xml:space="preserve"> ‡Ljvi gvV</t>
  </si>
  <si>
    <t xml:space="preserve"> wkï cvK© I Mv‡W©b jvBU</t>
  </si>
  <si>
    <t>evMv‡bi †dwÝs</t>
  </si>
  <si>
    <t xml:space="preserve">‡óvi weªK ‡mvwjs </t>
  </si>
  <si>
    <t>cv_‡ii bvg djK</t>
  </si>
  <si>
    <t>mvBb †evW©</t>
  </si>
  <si>
    <t>Ab¨vb¨ (hw` _v‡K )</t>
  </si>
  <si>
    <t>‡gvU (01 nB‡Z 33)</t>
  </si>
  <si>
    <t>05|</t>
  </si>
  <si>
    <t>†K›`ªxq cb¨vMvi nB‡Z gvjvgvj cwienb</t>
  </si>
  <si>
    <t>Ab¨ mwgwZ nB‡Z gvjvgvj cwienb</t>
  </si>
  <si>
    <t>mwgwZ †óvi nB‡Z mvBU Awd‡m gvjvgvj cwienb</t>
  </si>
  <si>
    <t xml:space="preserve">weAviBwe Gi Ab¨vb¨ gvjvgvj cwienb </t>
  </si>
  <si>
    <t>06|</t>
  </si>
  <si>
    <t>f~wg µq</t>
  </si>
  <si>
    <t>f~wg DbœqY</t>
  </si>
  <si>
    <t>‡gvU (1 nB‡Z 2)</t>
  </si>
  <si>
    <t>07|</t>
  </si>
  <si>
    <t xml:space="preserve"> ‰e`y¨wZK Dc‡`óv t</t>
  </si>
  <si>
    <t>K)</t>
  </si>
  <si>
    <t xml:space="preserve">mwgwZ A_©vq‡b </t>
  </si>
  <si>
    <t>L)</t>
  </si>
  <si>
    <t xml:space="preserve">c~Z© Dc‡`óv </t>
  </si>
  <si>
    <t xml:space="preserve">Kw¤úDUvi wi‡UBbvix wd </t>
  </si>
  <si>
    <t>g¨vbgvš’</t>
  </si>
  <si>
    <t>Ab¨vb¨ (hw` _v‡K we¯ÍvwiZmn )</t>
  </si>
  <si>
    <t>08|</t>
  </si>
  <si>
    <t>‡Uwej t</t>
  </si>
  <si>
    <t>dzj ‡m‡µUvwi‡qU †Uwej</t>
  </si>
  <si>
    <t>nvd ‡m‡µUvwi‡qU †Uwej</t>
  </si>
  <si>
    <t>Kw¤úDUvi ‡Uwej</t>
  </si>
  <si>
    <t>Kbdv‡iÝ †Uwej</t>
  </si>
  <si>
    <t>‡ó‡bv ‡Uwej (Gj AvK…wZ)</t>
  </si>
  <si>
    <t>‡m›Uvi †Uwej</t>
  </si>
  <si>
    <t>‡Uªwbs †Uwej</t>
  </si>
  <si>
    <t>Wªwqs †Uwej</t>
  </si>
  <si>
    <t>wgUvi ‡Uwós</t>
  </si>
  <si>
    <t>mvaviY</t>
  </si>
  <si>
    <t>‡Uwej ‡Uwbm</t>
  </si>
  <si>
    <t>‡Uwej-‡evW© iæg</t>
  </si>
  <si>
    <t>Dc-‡gvU (1 nB‡Z 13)</t>
  </si>
  <si>
    <t>‡Pqvi t</t>
  </si>
  <si>
    <t>wifjwfs †Pqvi</t>
  </si>
  <si>
    <t>Kzkb ‡Pqvi</t>
  </si>
  <si>
    <t>e¨vK Kzkb †Pqvi</t>
  </si>
  <si>
    <t>wfwRUi †Pqvi</t>
  </si>
  <si>
    <t>Kw¤cDUvi †Pqvi</t>
  </si>
  <si>
    <t>‡e‡Zi †Pqvi</t>
  </si>
  <si>
    <t xml:space="preserve"> UvBwcó/mn-K¨vwkqvi ‡Pqvi</t>
  </si>
  <si>
    <t xml:space="preserve"> dvBevi ‡Pqvi</t>
  </si>
  <si>
    <t>nvZvIqvjv †Pqvi</t>
  </si>
  <si>
    <t>‡evW© iyg †Pqvi</t>
  </si>
  <si>
    <t>‡Uªwbs iyg †Pqvi</t>
  </si>
  <si>
    <t>mvaviY †Pqvi</t>
  </si>
  <si>
    <t>cøvwóK †Pqvi</t>
  </si>
  <si>
    <t>Dc-‡gvU (1 nB‡Z 14)</t>
  </si>
  <si>
    <t>Avjgvix/dvBj †Kwe‡bU I Ab¨vb¨ t</t>
  </si>
  <si>
    <t>Kv‡Vi Avjgvix</t>
  </si>
  <si>
    <t>óx‡ji Avjgvix</t>
  </si>
  <si>
    <t>dvBj ‡Kwe‡bU</t>
  </si>
  <si>
    <t>Kv‡©W· ‡Kwe‡bU</t>
  </si>
  <si>
    <t>dvBj ‡Kwe‡bU Kvg Avjgvix</t>
  </si>
  <si>
    <t xml:space="preserve"> ‡Pó Ae Wªqvi</t>
  </si>
  <si>
    <t xml:space="preserve"> ‡mvdv ‡mU</t>
  </si>
  <si>
    <t xml:space="preserve"> e›`yK ivLvi Avjgvix</t>
  </si>
  <si>
    <t>eyK †mî</t>
  </si>
  <si>
    <t xml:space="preserve"> ‡kv‡Km</t>
  </si>
  <si>
    <t>Dc-‡gvU (1 nB‡Z 11)</t>
  </si>
  <si>
    <t>N)</t>
  </si>
  <si>
    <t>Ab¨vb¨ AvmevecÎ t</t>
  </si>
  <si>
    <t>RyU g¨vU</t>
  </si>
  <si>
    <t>Kv‡c©U</t>
  </si>
  <si>
    <t>Kv‡Vi i¨vK</t>
  </si>
  <si>
    <t>mvBW i¨vK</t>
  </si>
  <si>
    <t>Uzjm †nÁvi</t>
  </si>
  <si>
    <t>Uzjm i¨vK</t>
  </si>
  <si>
    <t>Uzjm e·</t>
  </si>
  <si>
    <t>wgUvi e·</t>
  </si>
  <si>
    <t>wgUvi i¨vK</t>
  </si>
  <si>
    <t>wgUvi †Wmcvm ‡eÂ</t>
  </si>
  <si>
    <t>UªvÝdigvi ‡Uó ‡eÂ</t>
  </si>
  <si>
    <t>UªvÝdigvi i¨vK</t>
  </si>
  <si>
    <t>‡nvqvU bU</t>
  </si>
  <si>
    <t>wó‡ji i¨vK</t>
  </si>
  <si>
    <t>eø¨vK ‡evW©</t>
  </si>
  <si>
    <t>‡bvwUk ‡evW©</t>
  </si>
  <si>
    <t>Kbdv‡iÝ iæg wmwjs</t>
  </si>
  <si>
    <t>‡jKPvi ó¨vÛ</t>
  </si>
  <si>
    <t>wbqb mvBb †evW©</t>
  </si>
  <si>
    <t xml:space="preserve"> wWm‡cø ‡evW©</t>
  </si>
  <si>
    <t>cZvKv ó¨vÛ</t>
  </si>
  <si>
    <t xml:space="preserve"> Abvi ‡evW©</t>
  </si>
  <si>
    <t xml:space="preserve"> wK ‡evW©</t>
  </si>
  <si>
    <t>‡nvqvU †evW©</t>
  </si>
  <si>
    <t xml:space="preserve"> ‡njbv ‡eÂ/‡jvnvi †eÂ</t>
  </si>
  <si>
    <t xml:space="preserve"> K¨vk KvD›Uvi</t>
  </si>
  <si>
    <t xml:space="preserve"> Wvqvm-‡Uªwbs iyg</t>
  </si>
  <si>
    <t xml:space="preserve"> Bbdi‡gkb ó¨vÛ</t>
  </si>
  <si>
    <t xml:space="preserve"> g¨vc ó¨vÛ</t>
  </si>
  <si>
    <t xml:space="preserve"> Awf‡hvM ev·</t>
  </si>
  <si>
    <t xml:space="preserve"> wcqb Uzj</t>
  </si>
  <si>
    <t xml:space="preserve"> ‡c‡k›U ‡eW/‡Uûvi e·</t>
  </si>
  <si>
    <t xml:space="preserve"> Iqvwms ‡ewmb</t>
  </si>
  <si>
    <t>‡Vjv Mvox</t>
  </si>
  <si>
    <t>IRb gvcvi hš¿ I Ab¨vb¨ (hw` _v‡K)</t>
  </si>
  <si>
    <t>Dc-‡gvU (1 nB‡Z 35)</t>
  </si>
  <si>
    <t>‡gvU (K nB‡Z N)</t>
  </si>
  <si>
    <t>09|</t>
  </si>
  <si>
    <t>Kw¤úDUvi GÛ G‡·mwiR</t>
  </si>
  <si>
    <t>†jRvi wcÖ›Uvi</t>
  </si>
  <si>
    <t>WU wcÖ›Uvi</t>
  </si>
  <si>
    <t>wW-Gd-G· wcÖ›Uvi</t>
  </si>
  <si>
    <t>Kw¤úDUvi mvf©vi</t>
  </si>
  <si>
    <t>Kw¤úDUvi mdU&amp;Iq¨vi</t>
  </si>
  <si>
    <t>Kw¤úDUvi gwbUi</t>
  </si>
  <si>
    <t>wmwW ivBUvi/†cb WªvBf/i¨vg</t>
  </si>
  <si>
    <t>BDwcGm</t>
  </si>
  <si>
    <t>‡fv‡ëR ó¨vwejvBRvi</t>
  </si>
  <si>
    <t xml:space="preserve"> wcÖw›Us K¨vjKz‡jUi</t>
  </si>
  <si>
    <t>K¨vjy‡KUi</t>
  </si>
  <si>
    <t>d‡UvKwc †gwkb</t>
  </si>
  <si>
    <t>‡jwg‡bwU s †gwkb</t>
  </si>
  <si>
    <t>‡dB_ †gwkb/gvwb KvDw›Us</t>
  </si>
  <si>
    <t>¯‹¨vwbs †gwkb</t>
  </si>
  <si>
    <t>‡PK ‡cÖv‡U±i</t>
  </si>
  <si>
    <t xml:space="preserve"> G¨vgeym mxj</t>
  </si>
  <si>
    <t>‡gUvj wW‡±Ui</t>
  </si>
  <si>
    <t>gvwb wW‡±Ui †gwkb</t>
  </si>
  <si>
    <t>wWwRUvj K¨v‡giv / K¨v‡giv</t>
  </si>
  <si>
    <t xml:space="preserve">‡Rbv‡iUi </t>
  </si>
  <si>
    <t>wmwm K¨v‡giv I wUwf</t>
  </si>
  <si>
    <t>AvB wc Gm</t>
  </si>
  <si>
    <t>wmwjs d¨vb</t>
  </si>
  <si>
    <t>c¨v‡Wóvj d¨vb</t>
  </si>
  <si>
    <t>GKRó d¨vb</t>
  </si>
  <si>
    <t>AwMœ wbe©vcK hš¿</t>
  </si>
  <si>
    <t>M¨vm wmwjÛvi</t>
  </si>
  <si>
    <t>M¨v‡mi P~jv</t>
  </si>
  <si>
    <t>e¨vUvix PvR©vi</t>
  </si>
  <si>
    <t xml:space="preserve"> †iwd«Rv‡iUi</t>
  </si>
  <si>
    <t>GqviKzjvi</t>
  </si>
  <si>
    <t xml:space="preserve"> evBbyKzjvi</t>
  </si>
  <si>
    <t>‡`qvj Nwo</t>
  </si>
  <si>
    <t>f¨vKzg wK¬bvi</t>
  </si>
  <si>
    <t>‡¯úª-gwkb</t>
  </si>
  <si>
    <t>AveR©bv †djvi Uªwj</t>
  </si>
  <si>
    <t>Nvm KvUvi ‡gwkb</t>
  </si>
  <si>
    <t>gvBK</t>
  </si>
  <si>
    <t>IqvUvi wdëvi</t>
  </si>
  <si>
    <t>10|</t>
  </si>
  <si>
    <t>Acv‡iwUs hš¿cvwZ (wmwWDj-10)</t>
  </si>
  <si>
    <t>G‡fvwgUvi</t>
  </si>
  <si>
    <t>wWwRUvj</t>
  </si>
  <si>
    <t>GbvjM</t>
  </si>
  <si>
    <t>‡gMvi</t>
  </si>
  <si>
    <t>wK¬cb wgUvi</t>
  </si>
  <si>
    <t>K¬v¤ú Ab wgUvi</t>
  </si>
  <si>
    <t>‡gBb †nv‡qó 1.5 Ub</t>
  </si>
  <si>
    <t>A¨vgviUs nU wóK</t>
  </si>
  <si>
    <t>gvwë wgUvi</t>
  </si>
  <si>
    <t>n¨vÛ jvBb e­K (wm‡½j)</t>
  </si>
  <si>
    <t>n¨vÛ jvBb e­K (Wvej)</t>
  </si>
  <si>
    <t>Av_© †Uóvi</t>
  </si>
  <si>
    <t xml:space="preserve"> wnwUs ‡P¤^vi</t>
  </si>
  <si>
    <t>I‡qj †Uwós †gwkb</t>
  </si>
  <si>
    <t xml:space="preserve"> cvIqvi d¨v±i wgUvi</t>
  </si>
  <si>
    <t xml:space="preserve"> nvB‡Wªv wgUvi</t>
  </si>
  <si>
    <t xml:space="preserve"> IqvU wgUvi</t>
  </si>
  <si>
    <t xml:space="preserve"> wWwRUvj gvjwU wgUvi</t>
  </si>
  <si>
    <t xml:space="preserve"> ‡fvë wgUvi</t>
  </si>
  <si>
    <t xml:space="preserve"> ‡fv‡ëR ó¨vwejvBRvi</t>
  </si>
  <si>
    <t xml:space="preserve"> wgUvi †Uóvi</t>
  </si>
  <si>
    <t xml:space="preserve"> ‡PBb Ub</t>
  </si>
  <si>
    <t xml:space="preserve"> f¨vwi‡qK</t>
  </si>
  <si>
    <t xml:space="preserve"> M¨vm I‡qjwWs †mU</t>
  </si>
  <si>
    <t xml:space="preserve"> WvB B‡jKwUªK †Uó</t>
  </si>
  <si>
    <t xml:space="preserve"> ‡¯úÖ †cB›U ‡gwkb</t>
  </si>
  <si>
    <t xml:space="preserve"> I‡qwìs †ivUi I †gvUi</t>
  </si>
  <si>
    <t xml:space="preserve"> B‡jKwUªK †¯cÖ/Kjvi Mvb</t>
  </si>
  <si>
    <t xml:space="preserve"> I‡qwìs ‡gwkb</t>
  </si>
  <si>
    <t xml:space="preserve"> DBwWs ‡gwkb</t>
  </si>
  <si>
    <t xml:space="preserve"> I‡qwìs Kg‡cÖmvi/nvB‡WªvwjK Kg‡cÖmvi</t>
  </si>
  <si>
    <t xml:space="preserve"> n¨vÛ MÖvBÛvi</t>
  </si>
  <si>
    <t xml:space="preserve"> wWªj ‡gwkb</t>
  </si>
  <si>
    <t xml:space="preserve"> wmwjs cøvqvm©</t>
  </si>
  <si>
    <t xml:space="preserve"> cøvqvim</t>
  </si>
  <si>
    <t xml:space="preserve"> cvIqvi mvcøvB BDwbU</t>
  </si>
  <si>
    <t>†fvë wgUvi</t>
  </si>
  <si>
    <t>G¨¤ú wgUvi</t>
  </si>
  <si>
    <t xml:space="preserve"> IqvK© ‡eÂ</t>
  </si>
  <si>
    <t xml:space="preserve"> jvBbg¨vb Uzjm</t>
  </si>
  <si>
    <t xml:space="preserve"> óc IqvP</t>
  </si>
  <si>
    <t>g¨v‡Uwiqvj web µq</t>
  </si>
  <si>
    <t xml:space="preserve"> Kzwjs d¨vb</t>
  </si>
  <si>
    <t xml:space="preserve"> IqvK© mc d¨vwmwjwU I (MÖvDwÛs iW)</t>
  </si>
  <si>
    <t xml:space="preserve"> ‡mvjvi e¨vUvix/‡cvj bv¤^vwis(wRAvBGm)</t>
  </si>
  <si>
    <t xml:space="preserve"> ‡eøvqvi</t>
  </si>
  <si>
    <t xml:space="preserve"> Av_© ‡Uóvi</t>
  </si>
  <si>
    <t xml:space="preserve"> ‡gRvwis ‡Uc</t>
  </si>
  <si>
    <t xml:space="preserve"> cwigvc hš¿ (cvjøv)</t>
  </si>
  <si>
    <t xml:space="preserve"> †mw›UwdDwRs †gwkb</t>
  </si>
  <si>
    <t xml:space="preserve"> Ifvi‡nW cÖ‡R±i</t>
  </si>
  <si>
    <t xml:space="preserve"> M¨vm I‡qjwWs</t>
  </si>
  <si>
    <t xml:space="preserve"> AvK© I‡qjwWs</t>
  </si>
  <si>
    <t xml:space="preserve"> nU jvBb Uzj e·</t>
  </si>
  <si>
    <t>‡dvwìs nUw÷K</t>
  </si>
  <si>
    <t>mve †÷kb c¨vW I Ab¨vb¨ (hw` _v‡K)</t>
  </si>
  <si>
    <t>‡gvU  (1 nB‡Z 58)</t>
  </si>
  <si>
    <t>11|</t>
  </si>
  <si>
    <t xml:space="preserve"> ‡Uwj‡dvb ‡mU/¯’vcb</t>
  </si>
  <si>
    <t xml:space="preserve"> B›UviKg ‡mU /¯’vcb</t>
  </si>
  <si>
    <t xml:space="preserve"> ‡gvevBj †dvb</t>
  </si>
  <si>
    <t xml:space="preserve"> B-‡gBj</t>
  </si>
  <si>
    <t xml:space="preserve"> d¨v·</t>
  </si>
  <si>
    <t xml:space="preserve"> ‡eZvi hš¿vw`/ ¯’vcb</t>
  </si>
  <si>
    <t xml:space="preserve"> n¨vwÛ UwK</t>
  </si>
  <si>
    <t xml:space="preserve"> K‡›Uªvj iyg e¨vUvix</t>
  </si>
  <si>
    <t xml:space="preserve"> cÖ‡R±i/†mvjvi</t>
  </si>
  <si>
    <t xml:space="preserve"> gvwëwgwWqv †mU</t>
  </si>
  <si>
    <t>Ab¨vb¨ (hw` _v‡K we¯ÍvwiZ mn )</t>
  </si>
  <si>
    <t>‡gvU (1 nB‡Z 11)</t>
  </si>
  <si>
    <t>12|</t>
  </si>
  <si>
    <t>‡i÷nvD‡Ri AvmevecÎ I mvR miÄvg (wmwWDj-12)</t>
  </si>
  <si>
    <t>‡mvdv‡mU (Kv‡Vi)</t>
  </si>
  <si>
    <t>‡mvdv‡mU (‡e‡Zi)</t>
  </si>
  <si>
    <t>‡Wªwms †Uwej</t>
  </si>
  <si>
    <t>LvU (Wvej)</t>
  </si>
  <si>
    <t>LvU (wm‡½j)</t>
  </si>
  <si>
    <t>†kv-‡Km</t>
  </si>
  <si>
    <t>WvBwbs †Uwej</t>
  </si>
  <si>
    <t>WvBwbs †Pqvi</t>
  </si>
  <si>
    <t>Avjbv</t>
  </si>
  <si>
    <t>nvd wWbvi †mU</t>
  </si>
  <si>
    <t>†iwd«Rv‡iUi</t>
  </si>
  <si>
    <t>Gqvi Kzjvi</t>
  </si>
  <si>
    <t>RyUg¨vU</t>
  </si>
  <si>
    <t>IqvUvi MxRvi/mvwf©m wWm</t>
  </si>
  <si>
    <t>†Uwjwfkb</t>
  </si>
  <si>
    <t>‡µvKvwiR</t>
  </si>
  <si>
    <t>M¨v‡mi Pzjv</t>
  </si>
  <si>
    <t>‡gvU (1 nB‡Z 21)</t>
  </si>
  <si>
    <t>13|</t>
  </si>
  <si>
    <t>hvbbevnb (wmwWDj-13)</t>
  </si>
  <si>
    <t xml:space="preserve"> Rxc</t>
  </si>
  <si>
    <t xml:space="preserve"> wcK Avc</t>
  </si>
  <si>
    <t xml:space="preserve"> wcK Av‡ci ewW ‰Zix</t>
  </si>
  <si>
    <t xml:space="preserve"> wcKAv‡ci †eÂ I wÎcj</t>
  </si>
  <si>
    <t xml:space="preserve"> gUi mvB‡Kj</t>
  </si>
  <si>
    <t xml:space="preserve"> ‡cvj ‡UªBjvi</t>
  </si>
  <si>
    <t xml:space="preserve"> BwÄb PvwjZ ‡bŠKv</t>
  </si>
  <si>
    <t xml:space="preserve"> evB-mvB‡Kj</t>
  </si>
  <si>
    <t xml:space="preserve"> †Kvóvi</t>
  </si>
  <si>
    <t xml:space="preserve"> ewW †cB›Uvi</t>
  </si>
  <si>
    <t xml:space="preserve"> Uªv±i</t>
  </si>
  <si>
    <t xml:space="preserve"> UªvÝdigvi K¨vwis Uªwj</t>
  </si>
  <si>
    <t>‡nj‡gU</t>
  </si>
  <si>
    <t>G¨gey‡jÝ</t>
  </si>
  <si>
    <t>14|</t>
  </si>
  <si>
    <t>Rwg µq I M„n wbg©vY</t>
  </si>
  <si>
    <t>Kg©KZ©v</t>
  </si>
  <si>
    <t>Kg©Pvix</t>
  </si>
  <si>
    <t>15|</t>
  </si>
  <si>
    <t>AePq Znwej (wmwWDj-15)</t>
  </si>
  <si>
    <t xml:space="preserve">weZiY jvBb wbg©vb </t>
  </si>
  <si>
    <t xml:space="preserve">c~Z©  wbg©vY </t>
  </si>
  <si>
    <t xml:space="preserve">Awdm AvmevecÎ </t>
  </si>
  <si>
    <t>dvBevi ‡Pqvi</t>
  </si>
  <si>
    <t>Kv‡W©· ‡Kwe‡bU</t>
  </si>
  <si>
    <t xml:space="preserve">N) </t>
  </si>
  <si>
    <t xml:space="preserve">Awdm miÄvg I hš¿cvwZ </t>
  </si>
  <si>
    <t>Kw¤cDUvi GÛ G‡·mwiR</t>
  </si>
  <si>
    <t>O)</t>
  </si>
  <si>
    <t xml:space="preserve">‡hvMv‡hvM miÄvgvw` </t>
  </si>
  <si>
    <t>P)</t>
  </si>
  <si>
    <t xml:space="preserve">‡ió nvD‡Ri AvmvevcÎ I mvR-miÄvg </t>
  </si>
  <si>
    <t>Q)</t>
  </si>
  <si>
    <t xml:space="preserve">hvbevnb </t>
  </si>
  <si>
    <t xml:space="preserve">Rxc </t>
  </si>
  <si>
    <t>wcK Avc</t>
  </si>
  <si>
    <t>gUi mvB‡Kj</t>
  </si>
  <si>
    <t>evB-mvB‡Kj</t>
  </si>
  <si>
    <t>‡gvU = (K nB‡Z Q)</t>
  </si>
  <si>
    <t>2020-21</t>
  </si>
  <si>
    <t>2021-22</t>
  </si>
  <si>
    <t>(g~jabx ev‡RU)</t>
  </si>
  <si>
    <t xml:space="preserve">ev‡RU </t>
  </si>
  <si>
    <t xml:space="preserve">   cÖK…Z LiP    (6 gvm)</t>
  </si>
  <si>
    <t>একক</t>
  </si>
  <si>
    <t>we`y¨r weµq-cwem Awdm</t>
  </si>
  <si>
    <t>এরিয়া অফিস ডি/এ</t>
  </si>
  <si>
    <t>চার্জ ভাতা</t>
  </si>
  <si>
    <t>হট লাইন ভাতা</t>
  </si>
  <si>
    <t>পাম্প ভাতা</t>
  </si>
  <si>
    <t>টিফিন ভাতা</t>
  </si>
  <si>
    <t>ইমার্জেন্সি ডিউটি ভাতা</t>
  </si>
  <si>
    <r>
      <t>wW‡cvwRU Iqv‡K©i gvjvgvj (</t>
    </r>
    <r>
      <rPr>
        <sz val="11"/>
        <rFont val="Times New Roman"/>
        <family val="1"/>
      </rPr>
      <t>Self Financing Project</t>
    </r>
    <r>
      <rPr>
        <sz val="11"/>
        <rFont val="SutonnyMJ"/>
      </rPr>
      <t>) (wmwWDj-02)</t>
    </r>
  </si>
  <si>
    <t>cÖv°wjZ cwiPvjb e„ËvšÍ 2022-23</t>
  </si>
  <si>
    <t>2022-23</t>
  </si>
  <si>
    <r>
      <t xml:space="preserve">    ÕÕ            -GjwU-wm 1 t ÿz`ª wkí </t>
    </r>
    <r>
      <rPr>
        <b/>
        <sz val="12"/>
        <rFont val="SutonnyMJ"/>
      </rPr>
      <t xml:space="preserve"> (mvavib we`y¨r)</t>
    </r>
  </si>
  <si>
    <r>
      <t xml:space="preserve">    ÕÕ            - GgwU-3 t wkí </t>
    </r>
    <r>
      <rPr>
        <b/>
        <sz val="12"/>
        <rFont val="SutonnyMJ"/>
      </rPr>
      <t>(e„nr we`y¨r)</t>
    </r>
  </si>
  <si>
    <t>PvKv µq</t>
  </si>
  <si>
    <t>Ifvi nwjs</t>
  </si>
  <si>
    <t xml:space="preserve">hvbevnb i¶bv‡e¶b </t>
  </si>
  <si>
    <t>M…nnxb‡`i Rb¨ gywRe el©  Dcj‡¶¨ gvbbxq c«avbgš¿xi  Dcnvi</t>
  </si>
  <si>
    <t>‡gvU (1 nB‡Z 6)</t>
  </si>
  <si>
    <t>‡gvU (1 nB‡Z 42)</t>
  </si>
  <si>
    <r>
      <t>‡KwcAvB (</t>
    </r>
    <r>
      <rPr>
        <sz val="12"/>
        <rFont val="Cambria"/>
        <family val="1"/>
        <scheme val="major"/>
      </rPr>
      <t>Key Performance Indicators</t>
    </r>
    <r>
      <rPr>
        <sz val="12"/>
        <rFont val="SutonnyMJ"/>
      </rPr>
      <t>)</t>
    </r>
  </si>
  <si>
    <t xml:space="preserve"> ‡mŠi kw³i e¨vUvix/K‡›Uªvj iæg e¨vUvix</t>
  </si>
  <si>
    <t>w`bvRcyi cjøx we`y¨r mwgwZ-1, mwgwZ †KvW bs-18</t>
  </si>
  <si>
    <t>w`bvRcyi  cjøx we`y¨r mwgwZ, mwgwZ †KvW bs-18</t>
  </si>
  <si>
    <t>(‡gv: AveZveyi ingvb)</t>
  </si>
  <si>
    <t>wnmve iÿK</t>
  </si>
  <si>
    <t>w`bvRcyi cwem-1|</t>
  </si>
  <si>
    <t>(‡gv: evnv`yi Avjx)</t>
  </si>
  <si>
    <t>GwRGg (A_©-wnmve)</t>
  </si>
  <si>
    <t>(‡gv: mvBdzj Bmjvg)</t>
  </si>
  <si>
    <t>‡Rbv‡ij g¨v‡bRvi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</si>
</sst>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3"/>
      <name val="SutonnyMJ"/>
    </font>
    <font>
      <sz val="12"/>
      <name val="SutonnyMJ"/>
    </font>
    <font>
      <sz val="10"/>
      <name val="SutonnyMJ"/>
    </font>
    <font>
      <sz val="18"/>
      <name val="SutonnyMJ"/>
    </font>
    <font>
      <sz val="14"/>
      <name val="SutonnyMJ"/>
    </font>
    <font>
      <b/>
      <sz val="16"/>
      <name val="SutonnyMJ"/>
    </font>
    <font>
      <sz val="22"/>
      <name val="SutonnyMJ"/>
    </font>
    <font>
      <sz val="11"/>
      <color theme="1"/>
      <name val="SutonnyMJ"/>
    </font>
    <font>
      <sz val="11"/>
      <name val="SutonnyMJ"/>
    </font>
    <font>
      <b/>
      <sz val="12"/>
      <name val="SutonnyMJ"/>
    </font>
    <font>
      <sz val="14"/>
      <name val="Cambria"/>
      <family val="1"/>
      <scheme val="major"/>
    </font>
    <font>
      <sz val="12"/>
      <name val="SutonnyOMJ"/>
    </font>
    <font>
      <sz val="12"/>
      <name val="Cambria"/>
      <family val="1"/>
      <scheme val="major"/>
    </font>
    <font>
      <sz val="16"/>
      <name val="SutonnyMJ"/>
    </font>
    <font>
      <sz val="12"/>
      <color theme="1"/>
      <name val="SutonnyMJ"/>
    </font>
    <font>
      <b/>
      <sz val="13"/>
      <name val="SutonnyMJ"/>
    </font>
    <font>
      <u/>
      <sz val="12"/>
      <name val="SutonnyMJ"/>
    </font>
    <font>
      <sz val="12"/>
      <color theme="1"/>
      <name val="Calibri"/>
      <family val="2"/>
      <scheme val="minor"/>
    </font>
    <font>
      <sz val="14"/>
      <color theme="1"/>
      <name val="SutonnyMJ"/>
    </font>
    <font>
      <sz val="14"/>
      <name val="SutonnyOMJ"/>
    </font>
    <font>
      <sz val="11"/>
      <name val="Times New Roman"/>
      <family val="1"/>
    </font>
    <font>
      <sz val="14"/>
      <color theme="1"/>
      <name val="SutonnyOMJ"/>
    </font>
    <font>
      <sz val="12"/>
      <color rgb="FFFF0000"/>
      <name val="SutonnyMJ"/>
    </font>
    <font>
      <sz val="13"/>
      <color theme="0"/>
      <name val="SutonnyMJ"/>
    </font>
    <font>
      <sz val="12"/>
      <color theme="0"/>
      <name val="SutonnyMJ"/>
    </font>
    <font>
      <sz val="13"/>
      <color rgb="FFFF0000"/>
      <name val="SutonnyMJ"/>
    </font>
    <font>
      <b/>
      <sz val="14"/>
      <color theme="1"/>
      <name val="SutonnyOMJ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2" applyFont="1" applyFill="1"/>
    <xf numFmtId="1" fontId="5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0" fillId="0" borderId="0" xfId="0" applyFill="1"/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/>
    </xf>
    <xf numFmtId="0" fontId="7" fillId="0" borderId="0" xfId="0" applyFont="1" applyFill="1"/>
    <xf numFmtId="0" fontId="6" fillId="0" borderId="0" xfId="0" applyFont="1" applyFill="1"/>
    <xf numFmtId="1" fontId="6" fillId="0" borderId="0" xfId="1" applyNumberFormat="1" applyFont="1" applyFill="1" applyBorder="1" applyAlignment="1">
      <alignment vertical="center"/>
    </xf>
    <xf numFmtId="43" fontId="4" fillId="0" borderId="0" xfId="2" applyNumberFormat="1" applyFont="1" applyFill="1"/>
    <xf numFmtId="0" fontId="6" fillId="0" borderId="1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top"/>
    </xf>
    <xf numFmtId="0" fontId="6" fillId="0" borderId="1" xfId="2" applyFont="1" applyFill="1" applyBorder="1" applyAlignment="1">
      <alignment vertical="top"/>
    </xf>
    <xf numFmtId="0" fontId="6" fillId="0" borderId="1" xfId="2" applyFont="1" applyFill="1" applyBorder="1" applyAlignment="1">
      <alignment horizontal="left" vertical="center"/>
    </xf>
    <xf numFmtId="0" fontId="6" fillId="0" borderId="1" xfId="2" applyFont="1" applyFill="1" applyBorder="1" applyAlignment="1"/>
    <xf numFmtId="0" fontId="6" fillId="0" borderId="1" xfId="2" applyFont="1" applyFill="1" applyBorder="1" applyAlignment="1">
      <alignment horizontal="left"/>
    </xf>
    <xf numFmtId="0" fontId="13" fillId="0" borderId="1" xfId="2" applyFont="1" applyFill="1" applyBorder="1" applyAlignment="1">
      <alignment horizontal="center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/>
    <xf numFmtId="0" fontId="6" fillId="0" borderId="1" xfId="2" applyFont="1" applyFill="1" applyBorder="1" applyAlignment="1">
      <alignment vertical="center"/>
    </xf>
    <xf numFmtId="0" fontId="6" fillId="0" borderId="1" xfId="2" applyFont="1" applyFill="1" applyBorder="1" applyAlignment="1">
      <alignment horizontal="centerContinuous" vertical="center"/>
    </xf>
    <xf numFmtId="1" fontId="6" fillId="0" borderId="0" xfId="0" applyNumberFormat="1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/>
    <xf numFmtId="0" fontId="12" fillId="0" borderId="0" xfId="0" applyFont="1" applyFill="1"/>
    <xf numFmtId="9" fontId="4" fillId="0" borderId="0" xfId="3" applyNumberFormat="1" applyFont="1" applyFill="1"/>
    <xf numFmtId="10" fontId="5" fillId="0" borderId="1" xfId="0" applyNumberFormat="1" applyFont="1" applyFill="1" applyBorder="1" applyAlignment="1">
      <alignment vertical="center"/>
    </xf>
    <xf numFmtId="1" fontId="5" fillId="0" borderId="1" xfId="1" applyNumberFormat="1" applyFont="1" applyFill="1" applyBorder="1" applyAlignment="1">
      <alignment vertical="center"/>
    </xf>
    <xf numFmtId="1" fontId="6" fillId="0" borderId="1" xfId="1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2" fontId="6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right"/>
    </xf>
    <xf numFmtId="1" fontId="21" fillId="0" borderId="1" xfId="0" applyNumberFormat="1" applyFont="1" applyFill="1" applyBorder="1" applyAlignment="1"/>
    <xf numFmtId="1" fontId="6" fillId="0" borderId="1" xfId="0" quotePrefix="1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/>
    <xf numFmtId="1" fontId="6" fillId="0" borderId="1" xfId="0" applyNumberFormat="1" applyFont="1" applyFill="1" applyBorder="1" applyAlignment="1">
      <alignment horizontal="right"/>
    </xf>
    <xf numFmtId="1" fontId="21" fillId="0" borderId="1" xfId="0" applyNumberFormat="1" applyFont="1" applyFill="1" applyBorder="1" applyAlignment="1">
      <alignment horizontal="right"/>
    </xf>
    <xf numFmtId="0" fontId="21" fillId="0" borderId="1" xfId="0" applyFont="1" applyFill="1" applyBorder="1" applyAlignment="1">
      <alignment horizontal="right"/>
    </xf>
    <xf numFmtId="10" fontId="6" fillId="0" borderId="1" xfId="9" applyNumberFormat="1" applyFont="1" applyFill="1" applyBorder="1" applyAlignment="1">
      <alignment vertical="center"/>
    </xf>
    <xf numFmtId="1" fontId="7" fillId="0" borderId="1" xfId="1" applyNumberFormat="1" applyFont="1" applyFill="1" applyBorder="1" applyAlignment="1">
      <alignment vertical="center"/>
    </xf>
    <xf numFmtId="1" fontId="6" fillId="0" borderId="1" xfId="1" applyNumberFormat="1" applyFont="1" applyFill="1" applyBorder="1" applyAlignment="1"/>
    <xf numFmtId="0" fontId="14" fillId="0" borderId="1" xfId="0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 vertical="center"/>
    </xf>
    <xf numFmtId="1" fontId="6" fillId="0" borderId="1" xfId="5" applyNumberFormat="1" applyFont="1" applyFill="1" applyBorder="1" applyAlignment="1">
      <alignment horizontal="right" vertical="center"/>
    </xf>
    <xf numFmtId="0" fontId="19" fillId="0" borderId="0" xfId="0" applyFont="1" applyFill="1" applyAlignment="1"/>
    <xf numFmtId="0" fontId="22" fillId="0" borderId="0" xfId="0" applyFont="1" applyFill="1"/>
    <xf numFmtId="0" fontId="6" fillId="0" borderId="1" xfId="2" applyFont="1" applyFill="1" applyBorder="1" applyAlignment="1">
      <alignment vertical="top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vertical="center" wrapText="1"/>
    </xf>
    <xf numFmtId="0" fontId="13" fillId="0" borderId="1" xfId="2" applyFont="1" applyFill="1" applyBorder="1" applyAlignment="1">
      <alignment vertical="top" wrapText="1"/>
    </xf>
    <xf numFmtId="1" fontId="27" fillId="0" borderId="1" xfId="0" applyNumberFormat="1" applyFont="1" applyFill="1" applyBorder="1" applyAlignment="1">
      <alignment horizontal="center" vertical="center"/>
    </xf>
    <xf numFmtId="1" fontId="27" fillId="0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vertical="center"/>
    </xf>
    <xf numFmtId="10" fontId="6" fillId="2" borderId="1" xfId="9" applyNumberFormat="1" applyFont="1" applyFill="1" applyBorder="1" applyAlignment="1">
      <alignment vertical="center"/>
    </xf>
    <xf numFmtId="10" fontId="6" fillId="2" borderId="1" xfId="0" applyNumberFormat="1" applyFont="1" applyFill="1" applyBorder="1" applyAlignment="1">
      <alignment vertical="center"/>
    </xf>
    <xf numFmtId="1" fontId="6" fillId="2" borderId="1" xfId="1" applyNumberFormat="1" applyFont="1" applyFill="1" applyBorder="1" applyAlignment="1">
      <alignment vertical="center"/>
    </xf>
    <xf numFmtId="1" fontId="5" fillId="2" borderId="1" xfId="1" applyNumberFormat="1" applyFont="1" applyFill="1" applyBorder="1" applyAlignment="1">
      <alignment vertical="center"/>
    </xf>
    <xf numFmtId="1" fontId="7" fillId="2" borderId="1" xfId="1" applyNumberFormat="1" applyFont="1" applyFill="1" applyBorder="1" applyAlignment="1">
      <alignment vertical="center"/>
    </xf>
    <xf numFmtId="1" fontId="6" fillId="2" borderId="0" xfId="1" applyNumberFormat="1" applyFont="1" applyFill="1" applyBorder="1" applyAlignment="1">
      <alignment vertical="center"/>
    </xf>
    <xf numFmtId="0" fontId="19" fillId="2" borderId="0" xfId="0" applyFont="1" applyFill="1"/>
    <xf numFmtId="0" fontId="22" fillId="2" borderId="0" xfId="0" applyFont="1" applyFill="1"/>
    <xf numFmtId="0" fontId="0" fillId="2" borderId="0" xfId="0" applyFill="1"/>
    <xf numFmtId="1" fontId="20" fillId="2" borderId="1" xfId="0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vertical="center"/>
    </xf>
    <xf numFmtId="2" fontId="6" fillId="2" borderId="0" xfId="1" applyNumberFormat="1" applyFont="1" applyFill="1" applyBorder="1"/>
    <xf numFmtId="0" fontId="2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8" fillId="2" borderId="1" xfId="1" applyNumberFormat="1" applyFont="1" applyFill="1" applyBorder="1" applyAlignment="1">
      <alignment vertical="center"/>
    </xf>
    <xf numFmtId="1" fontId="29" fillId="2" borderId="1" xfId="0" applyNumberFormat="1" applyFont="1" applyFill="1" applyBorder="1" applyAlignment="1"/>
    <xf numFmtId="1" fontId="29" fillId="0" borderId="1" xfId="0" applyNumberFormat="1" applyFont="1" applyFill="1" applyBorder="1" applyAlignment="1"/>
    <xf numFmtId="1" fontId="29" fillId="0" borderId="1" xfId="1" applyNumberFormat="1" applyFont="1" applyFill="1" applyBorder="1" applyAlignment="1">
      <alignment vertical="center"/>
    </xf>
    <xf numFmtId="1" fontId="5" fillId="3" borderId="1" xfId="1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1" fontId="30" fillId="2" borderId="1" xfId="0" applyNumberFormat="1" applyFont="1" applyFill="1" applyBorder="1" applyAlignment="1">
      <alignment vertical="center"/>
    </xf>
    <xf numFmtId="1" fontId="20" fillId="0" borderId="1" xfId="0" applyNumberFormat="1" applyFont="1" applyFill="1" applyBorder="1" applyAlignment="1">
      <alignment vertical="center"/>
    </xf>
    <xf numFmtId="1" fontId="20" fillId="2" borderId="1" xfId="0" applyNumberFormat="1" applyFont="1" applyFill="1" applyBorder="1" applyAlignment="1">
      <alignment vertical="center"/>
    </xf>
    <xf numFmtId="164" fontId="0" fillId="0" borderId="0" xfId="0" applyNumberFormat="1" applyFill="1"/>
    <xf numFmtId="1" fontId="0" fillId="0" borderId="0" xfId="0" applyNumberFormat="1" applyFill="1"/>
    <xf numFmtId="0" fontId="6" fillId="3" borderId="1" xfId="0" applyFont="1" applyFill="1" applyBorder="1" applyAlignment="1">
      <alignment horizontal="right"/>
    </xf>
    <xf numFmtId="1" fontId="6" fillId="3" borderId="1" xfId="1" applyNumberFormat="1" applyFont="1" applyFill="1" applyBorder="1" applyAlignment="1">
      <alignment vertical="center"/>
    </xf>
    <xf numFmtId="0" fontId="6" fillId="3" borderId="1" xfId="2" applyFont="1" applyFill="1" applyBorder="1" applyAlignment="1"/>
    <xf numFmtId="0" fontId="13" fillId="3" borderId="1" xfId="2" applyFont="1" applyFill="1" applyBorder="1" applyAlignment="1">
      <alignment wrapText="1"/>
    </xf>
    <xf numFmtId="1" fontId="6" fillId="3" borderId="1" xfId="0" applyNumberFormat="1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/>
    </xf>
    <xf numFmtId="0" fontId="6" fillId="3" borderId="8" xfId="0" applyFont="1" applyFill="1" applyBorder="1" applyAlignment="1">
      <alignment horizontal="right" vertical="center"/>
    </xf>
    <xf numFmtId="1" fontId="6" fillId="3" borderId="1" xfId="0" applyNumberFormat="1" applyFont="1" applyFill="1" applyBorder="1" applyAlignment="1">
      <alignment vertical="center"/>
    </xf>
    <xf numFmtId="2" fontId="6" fillId="3" borderId="1" xfId="0" applyNumberFormat="1" applyFont="1" applyFill="1" applyBorder="1" applyAlignment="1">
      <alignment vertical="center"/>
    </xf>
    <xf numFmtId="0" fontId="26" fillId="0" borderId="9" xfId="0" applyFont="1" applyBorder="1"/>
    <xf numFmtId="10" fontId="0" fillId="0" borderId="0" xfId="9" applyNumberFormat="1" applyFont="1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0" fontId="0" fillId="0" borderId="0" xfId="9" applyNumberFormat="1" applyFont="1" applyFill="1" applyAlignment="1">
      <alignment horizontal="center"/>
    </xf>
    <xf numFmtId="10" fontId="5" fillId="2" borderId="5" xfId="9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horizontal="right" vertical="center"/>
    </xf>
    <xf numFmtId="0" fontId="4" fillId="0" borderId="1" xfId="2" applyFont="1" applyFill="1" applyBorder="1"/>
    <xf numFmtId="0" fontId="14" fillId="0" borderId="1" xfId="2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/>
    <xf numFmtId="0" fontId="31" fillId="0" borderId="4" xfId="0" applyFont="1" applyFill="1" applyBorder="1"/>
    <xf numFmtId="1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11" fillId="0" borderId="11" xfId="0" applyFont="1" applyFill="1" applyBorder="1" applyAlignment="1">
      <alignment horizontal="center" vertical="center" wrapText="1" shrinkToFit="1"/>
    </xf>
    <xf numFmtId="0" fontId="11" fillId="0" borderId="12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18" fillId="0" borderId="10" xfId="2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19" fillId="0" borderId="0" xfId="0" applyFont="1" applyFill="1" applyAlignment="1">
      <alignment horizontal="center"/>
    </xf>
    <xf numFmtId="1" fontId="6" fillId="0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1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</cellXfs>
  <cellStyles count="10">
    <cellStyle name="Comma" xfId="1" builtinId="3"/>
    <cellStyle name="Comma 2" xfId="4"/>
    <cellStyle name="Comma 3" xfId="5"/>
    <cellStyle name="Comma 4" xfId="6"/>
    <cellStyle name="Normal" xfId="0" builtinId="0"/>
    <cellStyle name="Normal 2" xfId="7"/>
    <cellStyle name="Normal 3" xfId="2"/>
    <cellStyle name="Percent" xfId="9" builtinId="5"/>
    <cellStyle name="Percent 2" xfId="3"/>
    <cellStyle name="Percent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4"/>
  <sheetViews>
    <sheetView tabSelected="1" view="pageBreakPreview" zoomScale="85" zoomScaleSheetLayoutView="85" workbookViewId="0">
      <pane ySplit="7" topLeftCell="A12" activePane="bottomLeft" state="frozen"/>
      <selection pane="bottomLeft" activeCell="A4" sqref="A4:B6"/>
    </sheetView>
  </sheetViews>
  <sheetFormatPr defaultColWidth="9.140625" defaultRowHeight="15"/>
  <cols>
    <col min="1" max="1" width="7.28515625" style="11" customWidth="1"/>
    <col min="2" max="2" width="45.5703125" style="11" customWidth="1"/>
    <col min="3" max="3" width="9.140625" style="11"/>
    <col min="4" max="4" width="13.140625" style="11" customWidth="1"/>
    <col min="5" max="6" width="12.28515625" style="86" customWidth="1"/>
    <col min="7" max="7" width="12.42578125" style="11" customWidth="1"/>
    <col min="8" max="8" width="11.42578125" style="11" customWidth="1"/>
    <col min="9" max="9" width="19.5703125" style="86" customWidth="1"/>
    <col min="10" max="10" width="15" style="11" customWidth="1"/>
    <col min="11" max="11" width="14.42578125" style="11" bestFit="1" customWidth="1"/>
    <col min="12" max="12" width="11.7109375" style="11" bestFit="1" customWidth="1"/>
    <col min="13" max="16384" width="9.140625" style="11"/>
  </cols>
  <sheetData>
    <row r="1" spans="1:13" ht="24.75">
      <c r="A1" s="127" t="s">
        <v>695</v>
      </c>
      <c r="B1" s="127"/>
      <c r="C1" s="127"/>
      <c r="D1" s="127"/>
      <c r="E1" s="127"/>
      <c r="F1" s="127"/>
      <c r="G1" s="127"/>
      <c r="H1" s="127"/>
    </row>
    <row r="2" spans="1:13" ht="19.5">
      <c r="A2" s="128" t="s">
        <v>683</v>
      </c>
      <c r="B2" s="128"/>
      <c r="C2" s="128"/>
      <c r="D2" s="128"/>
      <c r="E2" s="128"/>
      <c r="F2" s="128"/>
      <c r="G2" s="128"/>
      <c r="H2" s="128"/>
    </row>
    <row r="3" spans="1:13" ht="21.75">
      <c r="A3" s="129" t="s">
        <v>1</v>
      </c>
      <c r="B3" s="129"/>
      <c r="C3" s="129"/>
      <c r="D3" s="130"/>
      <c r="E3" s="130"/>
      <c r="F3" s="130"/>
      <c r="G3" s="130"/>
      <c r="H3" s="130"/>
    </row>
    <row r="4" spans="1:13" ht="18.75" customHeight="1">
      <c r="A4" s="131" t="s">
        <v>2</v>
      </c>
      <c r="B4" s="132"/>
      <c r="C4" s="137" t="s">
        <v>3</v>
      </c>
      <c r="D4" s="140" t="s">
        <v>4</v>
      </c>
      <c r="E4" s="141"/>
      <c r="F4" s="142" t="s">
        <v>5</v>
      </c>
      <c r="G4" s="144" t="s">
        <v>673</v>
      </c>
      <c r="H4" s="144" t="s">
        <v>6</v>
      </c>
      <c r="I4" s="90" t="s">
        <v>672</v>
      </c>
    </row>
    <row r="5" spans="1:13" ht="19.5" customHeight="1">
      <c r="A5" s="133"/>
      <c r="B5" s="134"/>
      <c r="C5" s="138"/>
      <c r="D5" s="4" t="s">
        <v>7</v>
      </c>
      <c r="E5" s="74" t="s">
        <v>8</v>
      </c>
      <c r="F5" s="143"/>
      <c r="G5" s="145"/>
      <c r="H5" s="145"/>
      <c r="I5" s="74" t="s">
        <v>8</v>
      </c>
    </row>
    <row r="6" spans="1:13" ht="17.25" customHeight="1">
      <c r="A6" s="135"/>
      <c r="B6" s="136"/>
      <c r="C6" s="139"/>
      <c r="D6" s="5" t="s">
        <v>684</v>
      </c>
      <c r="E6" s="75" t="s">
        <v>670</v>
      </c>
      <c r="F6" s="75" t="s">
        <v>670</v>
      </c>
      <c r="G6" s="5" t="s">
        <v>670</v>
      </c>
      <c r="H6" s="5" t="s">
        <v>669</v>
      </c>
      <c r="I6" s="75" t="s">
        <v>669</v>
      </c>
    </row>
    <row r="7" spans="1:13" ht="21.75" customHeight="1">
      <c r="A7" s="7" t="s">
        <v>9</v>
      </c>
      <c r="B7" s="8" t="s">
        <v>10</v>
      </c>
      <c r="C7" s="9"/>
      <c r="D7" s="5"/>
      <c r="E7" s="75"/>
      <c r="F7" s="75"/>
      <c r="G7" s="5"/>
      <c r="H7" s="6"/>
      <c r="I7" s="91"/>
    </row>
    <row r="8" spans="1:13" ht="17.25">
      <c r="A8" s="6">
        <v>1</v>
      </c>
      <c r="B8" s="10" t="s">
        <v>11</v>
      </c>
      <c r="C8" s="6" t="s">
        <v>12</v>
      </c>
      <c r="D8" s="2">
        <v>355</v>
      </c>
      <c r="E8" s="76">
        <v>355</v>
      </c>
      <c r="F8" s="76">
        <v>200</v>
      </c>
      <c r="G8" s="2">
        <v>100</v>
      </c>
      <c r="H8" s="2">
        <v>634</v>
      </c>
      <c r="I8" s="76">
        <v>250</v>
      </c>
    </row>
    <row r="9" spans="1:13" ht="17.25">
      <c r="A9" s="6">
        <v>2</v>
      </c>
      <c r="B9" s="10" t="s">
        <v>13</v>
      </c>
      <c r="C9" s="6" t="s">
        <v>12</v>
      </c>
      <c r="D9" s="2">
        <f>E9+D8</f>
        <v>10271</v>
      </c>
      <c r="E9" s="76">
        <f>H9+E8</f>
        <v>9916</v>
      </c>
      <c r="F9" s="77">
        <v>9391</v>
      </c>
      <c r="G9" s="3">
        <f>H9+G8</f>
        <v>9661</v>
      </c>
      <c r="H9" s="2">
        <v>9561</v>
      </c>
      <c r="I9" s="76">
        <v>9191</v>
      </c>
    </row>
    <row r="10" spans="1:13" ht="17.25">
      <c r="A10" s="6">
        <v>3</v>
      </c>
      <c r="B10" s="10" t="s">
        <v>14</v>
      </c>
      <c r="C10" s="6" t="s">
        <v>15</v>
      </c>
      <c r="D10" s="2">
        <v>2</v>
      </c>
      <c r="E10" s="76">
        <v>1</v>
      </c>
      <c r="F10" s="77">
        <v>2</v>
      </c>
      <c r="G10" s="2">
        <v>1</v>
      </c>
      <c r="H10" s="2">
        <v>1</v>
      </c>
      <c r="I10" s="76">
        <v>2</v>
      </c>
      <c r="K10" s="11">
        <v>2021</v>
      </c>
      <c r="L10" s="11">
        <v>2020</v>
      </c>
    </row>
    <row r="11" spans="1:13" ht="17.25">
      <c r="A11" s="6">
        <v>4</v>
      </c>
      <c r="B11" s="10" t="s">
        <v>16</v>
      </c>
      <c r="C11" s="6" t="s">
        <v>15</v>
      </c>
      <c r="D11" s="2">
        <f>E11+D10</f>
        <v>13</v>
      </c>
      <c r="E11" s="76">
        <f>H11+E10</f>
        <v>11</v>
      </c>
      <c r="F11" s="77">
        <v>13</v>
      </c>
      <c r="G11" s="2">
        <f>H11+G10</f>
        <v>11</v>
      </c>
      <c r="H11" s="2">
        <v>10</v>
      </c>
      <c r="I11" s="76">
        <v>11</v>
      </c>
    </row>
    <row r="12" spans="1:13" ht="17.25">
      <c r="A12" s="6">
        <v>5</v>
      </c>
      <c r="B12" s="10" t="s">
        <v>17</v>
      </c>
      <c r="C12" s="6" t="s">
        <v>15</v>
      </c>
      <c r="D12" s="97">
        <v>8795</v>
      </c>
      <c r="E12" s="97">
        <v>7847</v>
      </c>
      <c r="F12" s="97">
        <v>9055</v>
      </c>
      <c r="G12" s="2">
        <f>E12/2</f>
        <v>3923.5</v>
      </c>
      <c r="H12" s="2">
        <v>20750</v>
      </c>
      <c r="I12" s="76">
        <v>16515</v>
      </c>
      <c r="K12" s="11">
        <v>410977</v>
      </c>
      <c r="L12" s="11">
        <v>390227</v>
      </c>
      <c r="M12" s="11">
        <f>K12-L12</f>
        <v>20750</v>
      </c>
    </row>
    <row r="13" spans="1:13" ht="17.25">
      <c r="A13" s="6">
        <v>6</v>
      </c>
      <c r="B13" s="10" t="s">
        <v>18</v>
      </c>
      <c r="C13" s="6" t="s">
        <v>15</v>
      </c>
      <c r="D13" s="97">
        <v>100</v>
      </c>
      <c r="E13" s="97">
        <v>100</v>
      </c>
      <c r="F13" s="97">
        <v>10</v>
      </c>
      <c r="G13" s="2">
        <v>50</v>
      </c>
      <c r="H13" s="2">
        <v>284</v>
      </c>
      <c r="I13" s="76">
        <v>15</v>
      </c>
      <c r="K13" s="11">
        <f>1362+13506+151</f>
        <v>15019</v>
      </c>
      <c r="L13" s="11">
        <f>1360+13224+151</f>
        <v>14735</v>
      </c>
      <c r="M13" s="11">
        <f t="shared" ref="M13:M35" si="0">K13-L13</f>
        <v>284</v>
      </c>
    </row>
    <row r="14" spans="1:13" ht="17.25">
      <c r="A14" s="6">
        <v>7</v>
      </c>
      <c r="B14" s="10" t="s">
        <v>685</v>
      </c>
      <c r="C14" s="6" t="s">
        <v>15</v>
      </c>
      <c r="D14" s="97">
        <v>200</v>
      </c>
      <c r="E14" s="97">
        <v>150</v>
      </c>
      <c r="F14" s="97">
        <v>25</v>
      </c>
      <c r="G14" s="2">
        <v>75</v>
      </c>
      <c r="H14" s="2">
        <v>487</v>
      </c>
      <c r="I14" s="76">
        <v>35</v>
      </c>
      <c r="K14" s="11">
        <v>3395</v>
      </c>
      <c r="L14" s="11">
        <v>2908</v>
      </c>
      <c r="M14" s="11">
        <f t="shared" si="0"/>
        <v>487</v>
      </c>
    </row>
    <row r="15" spans="1:13" ht="17.25">
      <c r="A15" s="6">
        <v>8</v>
      </c>
      <c r="B15" s="10" t="s">
        <v>19</v>
      </c>
      <c r="C15" s="6" t="s">
        <v>15</v>
      </c>
      <c r="D15" s="97">
        <v>0</v>
      </c>
      <c r="E15" s="97">
        <v>0</v>
      </c>
      <c r="F15" s="97">
        <v>0</v>
      </c>
      <c r="G15" s="2">
        <v>0</v>
      </c>
      <c r="H15" s="2">
        <v>6</v>
      </c>
      <c r="I15" s="76">
        <v>0</v>
      </c>
      <c r="K15" s="11">
        <v>11</v>
      </c>
      <c r="L15" s="11">
        <v>5</v>
      </c>
      <c r="M15" s="11">
        <f t="shared" si="0"/>
        <v>6</v>
      </c>
    </row>
    <row r="16" spans="1:13" ht="17.25">
      <c r="A16" s="6">
        <v>9</v>
      </c>
      <c r="B16" s="10" t="s">
        <v>20</v>
      </c>
      <c r="C16" s="6" t="s">
        <v>15</v>
      </c>
      <c r="D16" s="97">
        <v>150</v>
      </c>
      <c r="E16" s="97">
        <v>150</v>
      </c>
      <c r="F16" s="97">
        <v>150</v>
      </c>
      <c r="G16" s="2">
        <v>75</v>
      </c>
      <c r="H16" s="2">
        <v>523</v>
      </c>
      <c r="I16" s="76">
        <v>175</v>
      </c>
      <c r="K16" s="11">
        <v>6144</v>
      </c>
      <c r="L16" s="11">
        <v>5621</v>
      </c>
      <c r="M16" s="11">
        <f t="shared" si="0"/>
        <v>523</v>
      </c>
    </row>
    <row r="17" spans="1:13" ht="17.25">
      <c r="A17" s="6">
        <v>10</v>
      </c>
      <c r="B17" s="10" t="s">
        <v>21</v>
      </c>
      <c r="C17" s="6" t="s">
        <v>15</v>
      </c>
      <c r="D17" s="97">
        <v>0</v>
      </c>
      <c r="E17" s="97">
        <v>0</v>
      </c>
      <c r="F17" s="97">
        <v>0</v>
      </c>
      <c r="G17" s="2">
        <v>0</v>
      </c>
      <c r="H17" s="2">
        <v>12</v>
      </c>
      <c r="I17" s="76">
        <v>0</v>
      </c>
      <c r="K17" s="11">
        <f>185+33</f>
        <v>218</v>
      </c>
      <c r="L17" s="11">
        <f>188+18</f>
        <v>206</v>
      </c>
      <c r="M17" s="11">
        <f t="shared" si="0"/>
        <v>12</v>
      </c>
    </row>
    <row r="18" spans="1:13" ht="17.25">
      <c r="A18" s="6">
        <v>11</v>
      </c>
      <c r="B18" s="10" t="s">
        <v>22</v>
      </c>
      <c r="C18" s="6" t="s">
        <v>15</v>
      </c>
      <c r="D18" s="97">
        <v>750</v>
      </c>
      <c r="E18" s="97">
        <v>750</v>
      </c>
      <c r="F18" s="97">
        <v>750</v>
      </c>
      <c r="G18" s="2">
        <v>375</v>
      </c>
      <c r="H18" s="2">
        <v>2234</v>
      </c>
      <c r="I18" s="76">
        <v>1250</v>
      </c>
      <c r="K18" s="11">
        <v>36613</v>
      </c>
      <c r="L18" s="11">
        <v>34379</v>
      </c>
      <c r="M18" s="11">
        <f t="shared" si="0"/>
        <v>2234</v>
      </c>
    </row>
    <row r="19" spans="1:13" ht="17.25">
      <c r="A19" s="6">
        <v>12</v>
      </c>
      <c r="B19" s="10" t="s">
        <v>23</v>
      </c>
      <c r="C19" s="6" t="s">
        <v>15</v>
      </c>
      <c r="D19" s="97">
        <v>0</v>
      </c>
      <c r="E19" s="97">
        <v>0</v>
      </c>
      <c r="F19" s="97">
        <v>0</v>
      </c>
      <c r="G19" s="2">
        <v>0</v>
      </c>
      <c r="H19" s="2">
        <v>0</v>
      </c>
      <c r="I19" s="76">
        <v>0</v>
      </c>
      <c r="K19" s="11">
        <v>16</v>
      </c>
      <c r="L19" s="11">
        <v>16</v>
      </c>
      <c r="M19" s="11">
        <f t="shared" si="0"/>
        <v>0</v>
      </c>
    </row>
    <row r="20" spans="1:13" ht="17.25">
      <c r="A20" s="6">
        <v>13</v>
      </c>
      <c r="B20" s="10" t="s">
        <v>24</v>
      </c>
      <c r="C20" s="6" t="s">
        <v>15</v>
      </c>
      <c r="D20" s="97">
        <v>0</v>
      </c>
      <c r="E20" s="97">
        <v>0</v>
      </c>
      <c r="F20" s="97">
        <v>0</v>
      </c>
      <c r="G20" s="2">
        <v>0</v>
      </c>
      <c r="H20" s="2">
        <v>0</v>
      </c>
      <c r="I20" s="76">
        <v>0</v>
      </c>
      <c r="K20" s="11">
        <v>0</v>
      </c>
      <c r="L20" s="11">
        <v>0</v>
      </c>
      <c r="M20" s="11">
        <f t="shared" si="0"/>
        <v>0</v>
      </c>
    </row>
    <row r="21" spans="1:13" ht="17.25">
      <c r="A21" s="6">
        <v>14</v>
      </c>
      <c r="B21" s="10" t="s">
        <v>25</v>
      </c>
      <c r="C21" s="6" t="s">
        <v>15</v>
      </c>
      <c r="D21" s="97">
        <v>0</v>
      </c>
      <c r="E21" s="97">
        <v>0</v>
      </c>
      <c r="F21" s="97">
        <v>0</v>
      </c>
      <c r="G21" s="2">
        <v>0</v>
      </c>
      <c r="H21" s="2">
        <v>192</v>
      </c>
      <c r="I21" s="76">
        <v>0</v>
      </c>
      <c r="K21" s="11">
        <v>194</v>
      </c>
      <c r="L21" s="11">
        <v>2</v>
      </c>
      <c r="M21" s="11">
        <f t="shared" si="0"/>
        <v>192</v>
      </c>
    </row>
    <row r="22" spans="1:13" ht="17.25">
      <c r="A22" s="6">
        <v>15</v>
      </c>
      <c r="B22" s="10" t="s">
        <v>686</v>
      </c>
      <c r="C22" s="6" t="s">
        <v>15</v>
      </c>
      <c r="D22" s="97">
        <v>5</v>
      </c>
      <c r="E22" s="97">
        <v>3</v>
      </c>
      <c r="F22" s="97">
        <v>10</v>
      </c>
      <c r="G22" s="2">
        <v>1.5</v>
      </c>
      <c r="H22" s="2">
        <v>2</v>
      </c>
      <c r="I22" s="76">
        <v>10</v>
      </c>
      <c r="K22" s="11">
        <v>177</v>
      </c>
      <c r="L22" s="11">
        <v>175</v>
      </c>
      <c r="M22" s="11">
        <f t="shared" si="0"/>
        <v>2</v>
      </c>
    </row>
    <row r="23" spans="1:13" ht="17.25">
      <c r="A23" s="6">
        <v>16</v>
      </c>
      <c r="B23" s="10" t="s">
        <v>26</v>
      </c>
      <c r="C23" s="6" t="s">
        <v>15</v>
      </c>
      <c r="D23" s="76">
        <v>0</v>
      </c>
      <c r="E23" s="76">
        <v>0</v>
      </c>
      <c r="F23" s="76">
        <v>0</v>
      </c>
      <c r="G23" s="2">
        <v>0</v>
      </c>
      <c r="H23" s="2">
        <v>0</v>
      </c>
      <c r="I23" s="76">
        <v>0</v>
      </c>
      <c r="K23" s="11">
        <v>0</v>
      </c>
      <c r="L23" s="11">
        <v>0</v>
      </c>
      <c r="M23" s="11">
        <f t="shared" si="0"/>
        <v>0</v>
      </c>
    </row>
    <row r="24" spans="1:13" ht="17.25">
      <c r="A24" s="6">
        <v>17</v>
      </c>
      <c r="B24" s="10" t="s">
        <v>27</v>
      </c>
      <c r="C24" s="6" t="s">
        <v>15</v>
      </c>
      <c r="D24" s="76">
        <v>0</v>
      </c>
      <c r="E24" s="76">
        <v>0</v>
      </c>
      <c r="F24" s="76">
        <v>0</v>
      </c>
      <c r="G24" s="2">
        <v>0</v>
      </c>
      <c r="H24" s="2">
        <v>0</v>
      </c>
      <c r="I24" s="76">
        <v>0</v>
      </c>
      <c r="K24" s="11">
        <v>10</v>
      </c>
      <c r="L24" s="11">
        <v>10</v>
      </c>
      <c r="M24" s="11">
        <f t="shared" si="0"/>
        <v>0</v>
      </c>
    </row>
    <row r="25" spans="1:13" ht="17.25">
      <c r="A25" s="6">
        <v>18</v>
      </c>
      <c r="B25" s="10" t="s">
        <v>28</v>
      </c>
      <c r="C25" s="6" t="s">
        <v>15</v>
      </c>
      <c r="D25" s="76">
        <v>0</v>
      </c>
      <c r="E25" s="76">
        <v>0</v>
      </c>
      <c r="F25" s="76">
        <v>0</v>
      </c>
      <c r="G25" s="2">
        <v>0</v>
      </c>
      <c r="H25" s="2">
        <v>0</v>
      </c>
      <c r="I25" s="76">
        <v>0</v>
      </c>
      <c r="M25" s="11">
        <f t="shared" si="0"/>
        <v>0</v>
      </c>
    </row>
    <row r="26" spans="1:13" ht="17.25">
      <c r="A26" s="6">
        <v>19</v>
      </c>
      <c r="B26" s="10" t="s">
        <v>29</v>
      </c>
      <c r="C26" s="6" t="s">
        <v>15</v>
      </c>
      <c r="D26" s="76">
        <v>0</v>
      </c>
      <c r="E26" s="76">
        <v>0</v>
      </c>
      <c r="F26" s="76">
        <v>0</v>
      </c>
      <c r="G26" s="2">
        <v>0</v>
      </c>
      <c r="H26" s="2">
        <v>0</v>
      </c>
      <c r="I26" s="76">
        <v>0</v>
      </c>
      <c r="M26" s="11">
        <f t="shared" si="0"/>
        <v>0</v>
      </c>
    </row>
    <row r="27" spans="1:13" ht="17.25">
      <c r="A27" s="6">
        <v>20</v>
      </c>
      <c r="B27" s="10" t="s">
        <v>30</v>
      </c>
      <c r="C27" s="6" t="s">
        <v>15</v>
      </c>
      <c r="D27" s="76">
        <v>0</v>
      </c>
      <c r="E27" s="76">
        <v>0</v>
      </c>
      <c r="F27" s="76">
        <v>0</v>
      </c>
      <c r="G27" s="2">
        <v>0</v>
      </c>
      <c r="H27" s="2">
        <v>0</v>
      </c>
      <c r="I27" s="76">
        <v>0</v>
      </c>
      <c r="M27" s="11">
        <f t="shared" si="0"/>
        <v>0</v>
      </c>
    </row>
    <row r="28" spans="1:13" ht="17.25">
      <c r="A28" s="6">
        <v>21</v>
      </c>
      <c r="B28" s="10" t="s">
        <v>31</v>
      </c>
      <c r="C28" s="6" t="s">
        <v>15</v>
      </c>
      <c r="D28" s="76">
        <v>0</v>
      </c>
      <c r="E28" s="76">
        <v>0</v>
      </c>
      <c r="F28" s="76">
        <v>0</v>
      </c>
      <c r="G28" s="2">
        <v>0</v>
      </c>
      <c r="H28" s="2">
        <v>0</v>
      </c>
      <c r="I28" s="76">
        <v>0</v>
      </c>
      <c r="M28" s="11">
        <f t="shared" si="0"/>
        <v>0</v>
      </c>
    </row>
    <row r="29" spans="1:13" ht="17.25">
      <c r="A29" s="6">
        <v>22</v>
      </c>
      <c r="B29" s="10" t="s">
        <v>32</v>
      </c>
      <c r="C29" s="6" t="s">
        <v>15</v>
      </c>
      <c r="D29" s="76">
        <v>0</v>
      </c>
      <c r="E29" s="76">
        <v>0</v>
      </c>
      <c r="F29" s="76">
        <v>0</v>
      </c>
      <c r="G29" s="2">
        <v>0</v>
      </c>
      <c r="H29" s="2">
        <v>0</v>
      </c>
      <c r="I29" s="76">
        <v>0</v>
      </c>
      <c r="M29" s="11">
        <f t="shared" si="0"/>
        <v>0</v>
      </c>
    </row>
    <row r="30" spans="1:13" ht="17.25">
      <c r="A30" s="6">
        <v>23</v>
      </c>
      <c r="B30" s="10" t="s">
        <v>33</v>
      </c>
      <c r="C30" s="6" t="s">
        <v>15</v>
      </c>
      <c r="D30" s="76">
        <v>0</v>
      </c>
      <c r="E30" s="76">
        <v>0</v>
      </c>
      <c r="F30" s="76">
        <v>0</v>
      </c>
      <c r="G30" s="2">
        <v>0</v>
      </c>
      <c r="H30" s="2">
        <v>0</v>
      </c>
      <c r="I30" s="76">
        <v>0</v>
      </c>
      <c r="M30" s="11">
        <f t="shared" si="0"/>
        <v>0</v>
      </c>
    </row>
    <row r="31" spans="1:13" ht="17.25">
      <c r="A31" s="6">
        <v>24</v>
      </c>
      <c r="B31" s="10" t="s">
        <v>34</v>
      </c>
      <c r="C31" s="6" t="s">
        <v>15</v>
      </c>
      <c r="D31" s="76">
        <v>0</v>
      </c>
      <c r="E31" s="76">
        <v>0</v>
      </c>
      <c r="F31" s="76">
        <v>0</v>
      </c>
      <c r="G31" s="2">
        <v>0</v>
      </c>
      <c r="H31" s="2">
        <v>0</v>
      </c>
      <c r="I31" s="76">
        <v>0</v>
      </c>
      <c r="M31" s="11">
        <f t="shared" si="0"/>
        <v>0</v>
      </c>
    </row>
    <row r="32" spans="1:13" ht="17.25">
      <c r="A32" s="6">
        <v>25</v>
      </c>
      <c r="B32" s="10" t="s">
        <v>35</v>
      </c>
      <c r="C32" s="6" t="s">
        <v>15</v>
      </c>
      <c r="D32" s="76">
        <v>0</v>
      </c>
      <c r="E32" s="76">
        <v>0</v>
      </c>
      <c r="F32" s="76">
        <v>0</v>
      </c>
      <c r="G32" s="2">
        <v>0</v>
      </c>
      <c r="H32" s="2">
        <v>0</v>
      </c>
      <c r="I32" s="76">
        <v>0</v>
      </c>
      <c r="M32" s="11">
        <f t="shared" si="0"/>
        <v>0</v>
      </c>
    </row>
    <row r="33" spans="1:13" ht="17.25">
      <c r="A33" s="6">
        <v>26</v>
      </c>
      <c r="B33" s="10" t="s">
        <v>36</v>
      </c>
      <c r="C33" s="6" t="s">
        <v>15</v>
      </c>
      <c r="D33" s="76">
        <v>0</v>
      </c>
      <c r="E33" s="76">
        <v>0</v>
      </c>
      <c r="F33" s="76">
        <v>0</v>
      </c>
      <c r="G33" s="2">
        <v>0</v>
      </c>
      <c r="H33" s="2">
        <v>0</v>
      </c>
      <c r="I33" s="76">
        <v>0</v>
      </c>
      <c r="M33" s="11">
        <f t="shared" si="0"/>
        <v>0</v>
      </c>
    </row>
    <row r="34" spans="1:13" ht="17.25">
      <c r="A34" s="6">
        <v>27</v>
      </c>
      <c r="B34" s="10" t="s">
        <v>37</v>
      </c>
      <c r="C34" s="6" t="s">
        <v>15</v>
      </c>
      <c r="D34" s="76">
        <v>0</v>
      </c>
      <c r="E34" s="76">
        <v>0</v>
      </c>
      <c r="F34" s="76">
        <v>0</v>
      </c>
      <c r="G34" s="2">
        <v>0</v>
      </c>
      <c r="H34" s="2">
        <v>0</v>
      </c>
      <c r="I34" s="76">
        <v>0</v>
      </c>
      <c r="M34" s="11">
        <f t="shared" si="0"/>
        <v>0</v>
      </c>
    </row>
    <row r="35" spans="1:13" ht="17.25">
      <c r="A35" s="6">
        <v>28</v>
      </c>
      <c r="B35" s="10" t="s">
        <v>38</v>
      </c>
      <c r="C35" s="6" t="s">
        <v>15</v>
      </c>
      <c r="D35" s="76">
        <v>0</v>
      </c>
      <c r="E35" s="76">
        <v>0</v>
      </c>
      <c r="F35" s="76">
        <v>0</v>
      </c>
      <c r="G35" s="2">
        <v>0</v>
      </c>
      <c r="H35" s="2">
        <v>0</v>
      </c>
      <c r="I35" s="76">
        <v>0</v>
      </c>
      <c r="M35" s="11">
        <f t="shared" si="0"/>
        <v>0</v>
      </c>
    </row>
    <row r="36" spans="1:13" ht="16.5">
      <c r="A36" s="6">
        <v>29</v>
      </c>
      <c r="B36" s="10" t="s">
        <v>39</v>
      </c>
      <c r="C36" s="6" t="s">
        <v>15</v>
      </c>
      <c r="D36" s="3">
        <f>SUM(D12:D35)</f>
        <v>10000</v>
      </c>
      <c r="E36" s="77">
        <f t="shared" ref="E36:G36" si="1">SUM(E12:E35)</f>
        <v>9000</v>
      </c>
      <c r="F36" s="77">
        <f t="shared" si="1"/>
        <v>10000</v>
      </c>
      <c r="G36" s="3">
        <f t="shared" si="1"/>
        <v>4500</v>
      </c>
      <c r="H36" s="3">
        <f>SUM(H12:H35)</f>
        <v>24490</v>
      </c>
      <c r="I36" s="77">
        <f t="shared" ref="I36" si="2">SUM(I12:I35)</f>
        <v>18000</v>
      </c>
      <c r="K36" s="77">
        <f t="shared" ref="K36:M36" si="3">SUM(K12:K35)</f>
        <v>472774</v>
      </c>
      <c r="L36" s="77">
        <f t="shared" si="3"/>
        <v>448284</v>
      </c>
      <c r="M36" s="77">
        <f t="shared" si="3"/>
        <v>24490</v>
      </c>
    </row>
    <row r="37" spans="1:13" ht="17.25">
      <c r="A37" s="6">
        <v>30</v>
      </c>
      <c r="B37" s="10" t="s">
        <v>40</v>
      </c>
      <c r="C37" s="6" t="s">
        <v>15</v>
      </c>
      <c r="D37" s="2">
        <f t="shared" ref="D37:D56" si="4">E37+D12</f>
        <v>427619</v>
      </c>
      <c r="E37" s="76">
        <f t="shared" ref="E37:E56" si="5">H37+E12</f>
        <v>418824</v>
      </c>
      <c r="F37" s="97">
        <v>415797</v>
      </c>
      <c r="G37" s="2">
        <f t="shared" ref="G37:I60" si="6">H37+G12</f>
        <v>414900.5</v>
      </c>
      <c r="H37" s="2">
        <v>410977</v>
      </c>
      <c r="I37" s="76">
        <v>406742</v>
      </c>
      <c r="K37" s="11">
        <v>410977</v>
      </c>
    </row>
    <row r="38" spans="1:13" ht="17.25">
      <c r="A38" s="6">
        <v>31</v>
      </c>
      <c r="B38" s="10" t="s">
        <v>41</v>
      </c>
      <c r="C38" s="6" t="s">
        <v>15</v>
      </c>
      <c r="D38" s="2">
        <f t="shared" si="4"/>
        <v>15219</v>
      </c>
      <c r="E38" s="76">
        <f t="shared" si="5"/>
        <v>15119</v>
      </c>
      <c r="F38" s="97">
        <v>14760</v>
      </c>
      <c r="G38" s="2">
        <f t="shared" si="6"/>
        <v>15069</v>
      </c>
      <c r="H38" s="2">
        <v>15019</v>
      </c>
      <c r="I38" s="76">
        <v>14750</v>
      </c>
      <c r="K38" s="11">
        <f>1362+13506+151</f>
        <v>15019</v>
      </c>
    </row>
    <row r="39" spans="1:13" ht="17.25">
      <c r="A39" s="6">
        <v>32</v>
      </c>
      <c r="B39" s="10" t="s">
        <v>42</v>
      </c>
      <c r="C39" s="6" t="s">
        <v>15</v>
      </c>
      <c r="D39" s="2">
        <f t="shared" si="4"/>
        <v>3745</v>
      </c>
      <c r="E39" s="76">
        <f t="shared" si="5"/>
        <v>3545</v>
      </c>
      <c r="F39" s="97">
        <v>2968</v>
      </c>
      <c r="G39" s="2">
        <f t="shared" si="6"/>
        <v>3470</v>
      </c>
      <c r="H39" s="2">
        <v>3395</v>
      </c>
      <c r="I39" s="76">
        <v>2943</v>
      </c>
      <c r="K39" s="11">
        <v>3395</v>
      </c>
    </row>
    <row r="40" spans="1:13" ht="17.25">
      <c r="A40" s="6">
        <v>33</v>
      </c>
      <c r="B40" s="10" t="s">
        <v>43</v>
      </c>
      <c r="C40" s="6" t="s">
        <v>15</v>
      </c>
      <c r="D40" s="2">
        <f t="shared" si="4"/>
        <v>11</v>
      </c>
      <c r="E40" s="76">
        <f t="shared" si="5"/>
        <v>11</v>
      </c>
      <c r="F40" s="97">
        <v>5</v>
      </c>
      <c r="G40" s="2">
        <f t="shared" si="6"/>
        <v>11</v>
      </c>
      <c r="H40" s="2">
        <v>11</v>
      </c>
      <c r="I40" s="76">
        <v>5</v>
      </c>
      <c r="K40" s="11">
        <v>11</v>
      </c>
    </row>
    <row r="41" spans="1:13" ht="17.25">
      <c r="A41" s="6">
        <v>34</v>
      </c>
      <c r="B41" s="10" t="s">
        <v>44</v>
      </c>
      <c r="C41" s="6" t="s">
        <v>15</v>
      </c>
      <c r="D41" s="2">
        <f t="shared" si="4"/>
        <v>6444</v>
      </c>
      <c r="E41" s="76">
        <f t="shared" si="5"/>
        <v>6294</v>
      </c>
      <c r="F41" s="97">
        <v>5946</v>
      </c>
      <c r="G41" s="2">
        <f t="shared" si="6"/>
        <v>6219</v>
      </c>
      <c r="H41" s="2">
        <v>6144</v>
      </c>
      <c r="I41" s="76">
        <v>5796</v>
      </c>
      <c r="K41" s="11">
        <v>6144</v>
      </c>
    </row>
    <row r="42" spans="1:13" ht="17.25">
      <c r="A42" s="6">
        <v>35</v>
      </c>
      <c r="B42" s="10" t="s">
        <v>45</v>
      </c>
      <c r="C42" s="6" t="s">
        <v>15</v>
      </c>
      <c r="D42" s="2">
        <f t="shared" si="4"/>
        <v>218</v>
      </c>
      <c r="E42" s="76">
        <f t="shared" si="5"/>
        <v>218</v>
      </c>
      <c r="F42" s="97">
        <v>206</v>
      </c>
      <c r="G42" s="2">
        <f t="shared" si="6"/>
        <v>218</v>
      </c>
      <c r="H42" s="2">
        <v>218</v>
      </c>
      <c r="I42" s="76">
        <v>206</v>
      </c>
      <c r="K42" s="11">
        <f>185+33</f>
        <v>218</v>
      </c>
    </row>
    <row r="43" spans="1:13" ht="17.25">
      <c r="A43" s="6">
        <v>36</v>
      </c>
      <c r="B43" s="10" t="s">
        <v>46</v>
      </c>
      <c r="C43" s="6" t="s">
        <v>15</v>
      </c>
      <c r="D43" s="2">
        <f t="shared" si="4"/>
        <v>38113</v>
      </c>
      <c r="E43" s="76">
        <f t="shared" si="5"/>
        <v>37363</v>
      </c>
      <c r="F43" s="97">
        <v>36379</v>
      </c>
      <c r="G43" s="2">
        <f t="shared" si="6"/>
        <v>36988</v>
      </c>
      <c r="H43" s="2">
        <v>36613</v>
      </c>
      <c r="I43" s="76">
        <v>35629</v>
      </c>
      <c r="K43" s="11">
        <v>36613</v>
      </c>
    </row>
    <row r="44" spans="1:13" ht="17.25">
      <c r="A44" s="6">
        <v>37</v>
      </c>
      <c r="B44" s="10" t="s">
        <v>47</v>
      </c>
      <c r="C44" s="6" t="s">
        <v>15</v>
      </c>
      <c r="D44" s="2">
        <f t="shared" si="4"/>
        <v>16</v>
      </c>
      <c r="E44" s="76">
        <f t="shared" si="5"/>
        <v>16</v>
      </c>
      <c r="F44" s="97">
        <v>16</v>
      </c>
      <c r="G44" s="2">
        <f t="shared" si="6"/>
        <v>16</v>
      </c>
      <c r="H44" s="2">
        <v>16</v>
      </c>
      <c r="I44" s="76">
        <v>16</v>
      </c>
      <c r="K44" s="11">
        <v>16</v>
      </c>
    </row>
    <row r="45" spans="1:13" ht="17.25">
      <c r="A45" s="6">
        <v>38</v>
      </c>
      <c r="B45" s="10" t="s">
        <v>48</v>
      </c>
      <c r="C45" s="6" t="s">
        <v>15</v>
      </c>
      <c r="D45" s="2">
        <f t="shared" si="4"/>
        <v>0</v>
      </c>
      <c r="E45" s="76">
        <f t="shared" si="5"/>
        <v>0</v>
      </c>
      <c r="F45" s="97">
        <v>0</v>
      </c>
      <c r="G45" s="2">
        <f t="shared" si="6"/>
        <v>0</v>
      </c>
      <c r="H45" s="2">
        <v>0</v>
      </c>
      <c r="I45" s="76">
        <v>0</v>
      </c>
      <c r="K45" s="11">
        <v>0</v>
      </c>
    </row>
    <row r="46" spans="1:13" ht="17.25">
      <c r="A46" s="6">
        <v>39</v>
      </c>
      <c r="B46" s="10" t="s">
        <v>49</v>
      </c>
      <c r="C46" s="6" t="s">
        <v>15</v>
      </c>
      <c r="D46" s="2">
        <f t="shared" si="4"/>
        <v>194</v>
      </c>
      <c r="E46" s="76">
        <f t="shared" si="5"/>
        <v>194</v>
      </c>
      <c r="F46" s="97">
        <v>2</v>
      </c>
      <c r="G46" s="2">
        <f t="shared" si="6"/>
        <v>194</v>
      </c>
      <c r="H46" s="2">
        <v>194</v>
      </c>
      <c r="I46" s="76">
        <v>2</v>
      </c>
      <c r="K46" s="11">
        <v>194</v>
      </c>
    </row>
    <row r="47" spans="1:13" ht="17.25">
      <c r="A47" s="6">
        <v>40</v>
      </c>
      <c r="B47" s="10" t="s">
        <v>50</v>
      </c>
      <c r="C47" s="6" t="s">
        <v>15</v>
      </c>
      <c r="D47" s="2">
        <f t="shared" si="4"/>
        <v>185</v>
      </c>
      <c r="E47" s="76">
        <f t="shared" si="5"/>
        <v>180</v>
      </c>
      <c r="F47" s="97">
        <v>195</v>
      </c>
      <c r="G47" s="2">
        <f t="shared" si="6"/>
        <v>178.5</v>
      </c>
      <c r="H47" s="2">
        <v>177</v>
      </c>
      <c r="I47" s="76">
        <v>185</v>
      </c>
      <c r="K47" s="11">
        <v>177</v>
      </c>
    </row>
    <row r="48" spans="1:13" ht="17.25">
      <c r="A48" s="6">
        <v>41</v>
      </c>
      <c r="B48" s="10" t="s">
        <v>51</v>
      </c>
      <c r="C48" s="6" t="s">
        <v>15</v>
      </c>
      <c r="D48" s="2">
        <f t="shared" si="4"/>
        <v>0</v>
      </c>
      <c r="E48" s="76">
        <f t="shared" si="5"/>
        <v>0</v>
      </c>
      <c r="F48" s="97">
        <v>0</v>
      </c>
      <c r="G48" s="2">
        <f t="shared" si="6"/>
        <v>0</v>
      </c>
      <c r="H48" s="2">
        <v>0</v>
      </c>
      <c r="I48" s="76">
        <v>0</v>
      </c>
      <c r="K48" s="11">
        <v>0</v>
      </c>
    </row>
    <row r="49" spans="1:11" ht="17.25">
      <c r="A49" s="6">
        <v>42</v>
      </c>
      <c r="B49" s="10" t="s">
        <v>52</v>
      </c>
      <c r="C49" s="6" t="s">
        <v>15</v>
      </c>
      <c r="D49" s="2">
        <f t="shared" si="4"/>
        <v>10</v>
      </c>
      <c r="E49" s="76">
        <f t="shared" si="5"/>
        <v>10</v>
      </c>
      <c r="F49" s="97">
        <v>10</v>
      </c>
      <c r="G49" s="2">
        <f>H49+G24</f>
        <v>10</v>
      </c>
      <c r="H49" s="2">
        <v>10</v>
      </c>
      <c r="I49" s="76">
        <v>10</v>
      </c>
      <c r="K49" s="11">
        <v>10</v>
      </c>
    </row>
    <row r="50" spans="1:11" ht="17.25">
      <c r="A50" s="6">
        <v>43</v>
      </c>
      <c r="B50" s="10" t="s">
        <v>53</v>
      </c>
      <c r="C50" s="6" t="s">
        <v>15</v>
      </c>
      <c r="D50" s="2">
        <f t="shared" si="4"/>
        <v>0</v>
      </c>
      <c r="E50" s="76">
        <f t="shared" si="5"/>
        <v>0</v>
      </c>
      <c r="F50" s="77">
        <v>0</v>
      </c>
      <c r="G50" s="2">
        <f t="shared" si="6"/>
        <v>0</v>
      </c>
      <c r="H50" s="2">
        <f t="shared" si="6"/>
        <v>0</v>
      </c>
      <c r="I50" s="2">
        <f t="shared" si="6"/>
        <v>0</v>
      </c>
    </row>
    <row r="51" spans="1:11" ht="17.25">
      <c r="A51" s="6">
        <v>44</v>
      </c>
      <c r="B51" s="10" t="s">
        <v>54</v>
      </c>
      <c r="C51" s="6" t="s">
        <v>15</v>
      </c>
      <c r="D51" s="2">
        <f t="shared" si="4"/>
        <v>0</v>
      </c>
      <c r="E51" s="76">
        <f t="shared" si="5"/>
        <v>0</v>
      </c>
      <c r="F51" s="77">
        <v>0</v>
      </c>
      <c r="G51" s="2">
        <f t="shared" si="6"/>
        <v>0</v>
      </c>
      <c r="H51" s="2">
        <f t="shared" si="6"/>
        <v>0</v>
      </c>
      <c r="I51" s="2">
        <f t="shared" si="6"/>
        <v>0</v>
      </c>
    </row>
    <row r="52" spans="1:11" ht="17.25">
      <c r="A52" s="6">
        <v>45</v>
      </c>
      <c r="B52" s="10" t="s">
        <v>55</v>
      </c>
      <c r="C52" s="6" t="s">
        <v>15</v>
      </c>
      <c r="D52" s="2">
        <f t="shared" si="4"/>
        <v>0</v>
      </c>
      <c r="E52" s="76">
        <f t="shared" si="5"/>
        <v>0</v>
      </c>
      <c r="F52" s="77">
        <v>0</v>
      </c>
      <c r="G52" s="2">
        <f t="shared" si="6"/>
        <v>0</v>
      </c>
      <c r="H52" s="2">
        <f t="shared" si="6"/>
        <v>0</v>
      </c>
      <c r="I52" s="2">
        <f t="shared" si="6"/>
        <v>0</v>
      </c>
    </row>
    <row r="53" spans="1:11" ht="17.25">
      <c r="A53" s="6">
        <v>46</v>
      </c>
      <c r="B53" s="10" t="s">
        <v>56</v>
      </c>
      <c r="C53" s="6" t="s">
        <v>15</v>
      </c>
      <c r="D53" s="2">
        <f t="shared" si="4"/>
        <v>0</v>
      </c>
      <c r="E53" s="76">
        <f t="shared" si="5"/>
        <v>0</v>
      </c>
      <c r="F53" s="77">
        <v>0</v>
      </c>
      <c r="G53" s="2">
        <f t="shared" si="6"/>
        <v>0</v>
      </c>
      <c r="H53" s="2">
        <f t="shared" si="6"/>
        <v>0</v>
      </c>
      <c r="I53" s="2">
        <f t="shared" si="6"/>
        <v>0</v>
      </c>
    </row>
    <row r="54" spans="1:11" ht="17.25">
      <c r="A54" s="6">
        <v>47</v>
      </c>
      <c r="B54" s="10" t="s">
        <v>57</v>
      </c>
      <c r="C54" s="6" t="s">
        <v>15</v>
      </c>
      <c r="D54" s="2">
        <f t="shared" si="4"/>
        <v>0</v>
      </c>
      <c r="E54" s="76">
        <f t="shared" si="5"/>
        <v>0</v>
      </c>
      <c r="F54" s="77">
        <v>0</v>
      </c>
      <c r="G54" s="2">
        <f t="shared" si="6"/>
        <v>0</v>
      </c>
      <c r="H54" s="2">
        <f t="shared" si="6"/>
        <v>0</v>
      </c>
      <c r="I54" s="2">
        <f t="shared" si="6"/>
        <v>0</v>
      </c>
    </row>
    <row r="55" spans="1:11" ht="17.25">
      <c r="A55" s="6">
        <v>48</v>
      </c>
      <c r="B55" s="10" t="s">
        <v>58</v>
      </c>
      <c r="C55" s="6" t="s">
        <v>15</v>
      </c>
      <c r="D55" s="2">
        <f t="shared" si="4"/>
        <v>0</v>
      </c>
      <c r="E55" s="76">
        <f t="shared" si="5"/>
        <v>0</v>
      </c>
      <c r="F55" s="77">
        <v>0</v>
      </c>
      <c r="G55" s="2">
        <f t="shared" si="6"/>
        <v>0</v>
      </c>
      <c r="H55" s="2">
        <f t="shared" si="6"/>
        <v>0</v>
      </c>
      <c r="I55" s="2">
        <f t="shared" si="6"/>
        <v>0</v>
      </c>
    </row>
    <row r="56" spans="1:11" ht="17.25">
      <c r="A56" s="6">
        <v>49</v>
      </c>
      <c r="B56" s="10" t="s">
        <v>59</v>
      </c>
      <c r="C56" s="6" t="s">
        <v>15</v>
      </c>
      <c r="D56" s="2">
        <f t="shared" si="4"/>
        <v>0</v>
      </c>
      <c r="E56" s="76">
        <f t="shared" si="5"/>
        <v>0</v>
      </c>
      <c r="F56" s="77">
        <v>0</v>
      </c>
      <c r="G56" s="2">
        <f t="shared" si="6"/>
        <v>0</v>
      </c>
      <c r="H56" s="2">
        <f t="shared" si="6"/>
        <v>0</v>
      </c>
      <c r="I56" s="2">
        <f t="shared" si="6"/>
        <v>0</v>
      </c>
    </row>
    <row r="57" spans="1:11" ht="17.25">
      <c r="A57" s="6">
        <v>50</v>
      </c>
      <c r="B57" s="10" t="s">
        <v>60</v>
      </c>
      <c r="C57" s="6" t="s">
        <v>15</v>
      </c>
      <c r="D57" s="2">
        <f t="shared" ref="D57:D60" si="7">E57+D32</f>
        <v>0</v>
      </c>
      <c r="E57" s="76">
        <f t="shared" ref="E57:E60" si="8">H57+E32</f>
        <v>0</v>
      </c>
      <c r="F57" s="77">
        <v>0</v>
      </c>
      <c r="G57" s="2">
        <f t="shared" si="6"/>
        <v>0</v>
      </c>
      <c r="H57" s="2">
        <f t="shared" si="6"/>
        <v>0</v>
      </c>
      <c r="I57" s="2">
        <f t="shared" si="6"/>
        <v>0</v>
      </c>
    </row>
    <row r="58" spans="1:11" ht="17.25">
      <c r="A58" s="6">
        <v>51</v>
      </c>
      <c r="B58" s="10" t="s">
        <v>61</v>
      </c>
      <c r="C58" s="6" t="s">
        <v>15</v>
      </c>
      <c r="D58" s="2">
        <f t="shared" si="7"/>
        <v>0</v>
      </c>
      <c r="E58" s="76">
        <f t="shared" si="8"/>
        <v>0</v>
      </c>
      <c r="F58" s="77">
        <v>0</v>
      </c>
      <c r="G58" s="2">
        <f t="shared" si="6"/>
        <v>0</v>
      </c>
      <c r="H58" s="2">
        <f t="shared" si="6"/>
        <v>0</v>
      </c>
      <c r="I58" s="2">
        <f t="shared" si="6"/>
        <v>0</v>
      </c>
    </row>
    <row r="59" spans="1:11" ht="17.25">
      <c r="A59" s="6">
        <v>52</v>
      </c>
      <c r="B59" s="10" t="s">
        <v>62</v>
      </c>
      <c r="C59" s="6" t="s">
        <v>15</v>
      </c>
      <c r="D59" s="2">
        <f t="shared" si="7"/>
        <v>0</v>
      </c>
      <c r="E59" s="76">
        <f t="shared" si="8"/>
        <v>0</v>
      </c>
      <c r="F59" s="77">
        <v>0</v>
      </c>
      <c r="G59" s="2">
        <f t="shared" si="6"/>
        <v>0</v>
      </c>
      <c r="H59" s="2">
        <f t="shared" si="6"/>
        <v>0</v>
      </c>
      <c r="I59" s="2">
        <f t="shared" si="6"/>
        <v>0</v>
      </c>
    </row>
    <row r="60" spans="1:11" ht="17.25">
      <c r="A60" s="6">
        <v>53</v>
      </c>
      <c r="B60" s="10" t="s">
        <v>63</v>
      </c>
      <c r="C60" s="6" t="s">
        <v>15</v>
      </c>
      <c r="D60" s="2">
        <f t="shared" si="7"/>
        <v>0</v>
      </c>
      <c r="E60" s="76">
        <f t="shared" si="8"/>
        <v>0</v>
      </c>
      <c r="F60" s="77">
        <v>0</v>
      </c>
      <c r="G60" s="2">
        <f t="shared" si="6"/>
        <v>0</v>
      </c>
      <c r="H60" s="2">
        <f t="shared" si="6"/>
        <v>0</v>
      </c>
      <c r="I60" s="2">
        <f t="shared" si="6"/>
        <v>0</v>
      </c>
    </row>
    <row r="61" spans="1:11" ht="17.25">
      <c r="A61" s="6">
        <v>54</v>
      </c>
      <c r="B61" s="10" t="s">
        <v>64</v>
      </c>
      <c r="C61" s="6" t="s">
        <v>15</v>
      </c>
      <c r="D61" s="99">
        <f>SUM(D37:D60)</f>
        <v>491774</v>
      </c>
      <c r="E61" s="100">
        <f t="shared" ref="E61:F61" si="9">SUM(E37:E60)</f>
        <v>481774</v>
      </c>
      <c r="F61" s="100">
        <f t="shared" si="9"/>
        <v>476284</v>
      </c>
      <c r="G61" s="99">
        <f>SUM(G37:G60)</f>
        <v>477274</v>
      </c>
      <c r="H61" s="99">
        <f>SUM(H37:H60)</f>
        <v>472774</v>
      </c>
      <c r="I61" s="100">
        <f t="shared" ref="I61" si="10">SUM(I37:I60)</f>
        <v>466284</v>
      </c>
      <c r="K61" s="77">
        <f t="shared" ref="K61" si="11">SUM(K37:K60)</f>
        <v>472774</v>
      </c>
    </row>
    <row r="62" spans="1:11" ht="17.25">
      <c r="A62" s="6">
        <v>55</v>
      </c>
      <c r="B62" s="10" t="s">
        <v>65</v>
      </c>
      <c r="C62" s="6" t="s">
        <v>66</v>
      </c>
      <c r="D62" s="76">
        <v>510944</v>
      </c>
      <c r="E62" s="76">
        <v>498144</v>
      </c>
      <c r="F62" s="76">
        <v>504944</v>
      </c>
      <c r="G62" s="2">
        <v>259882</v>
      </c>
      <c r="H62" s="2">
        <v>472514</v>
      </c>
      <c r="I62" s="76">
        <v>471079</v>
      </c>
      <c r="K62" s="11">
        <f>ROUND(H62/2,0)</f>
        <v>236257</v>
      </c>
    </row>
    <row r="63" spans="1:11" ht="17.25">
      <c r="A63" s="6">
        <v>56</v>
      </c>
      <c r="B63" s="10" t="s">
        <v>67</v>
      </c>
      <c r="C63" s="6" t="s">
        <v>66</v>
      </c>
      <c r="D63" s="76">
        <v>261248</v>
      </c>
      <c r="E63" s="76">
        <v>259848</v>
      </c>
      <c r="F63" s="76">
        <v>257848</v>
      </c>
      <c r="G63" s="2">
        <v>138810</v>
      </c>
      <c r="H63" s="2">
        <v>251837</v>
      </c>
      <c r="I63" s="76">
        <v>239939</v>
      </c>
      <c r="K63" s="11">
        <f t="shared" ref="K63:K86" si="12">ROUND(H63/2,0)</f>
        <v>125919</v>
      </c>
    </row>
    <row r="64" spans="1:11" ht="17.25">
      <c r="A64" s="6">
        <v>57</v>
      </c>
      <c r="B64" s="10" t="s">
        <v>68</v>
      </c>
      <c r="C64" s="6" t="s">
        <v>66</v>
      </c>
      <c r="D64" s="76">
        <v>45192</v>
      </c>
      <c r="E64" s="76">
        <v>44692</v>
      </c>
      <c r="F64" s="76">
        <v>43692</v>
      </c>
      <c r="G64" s="2">
        <v>23475</v>
      </c>
      <c r="H64" s="2">
        <v>42689</v>
      </c>
      <c r="I64" s="76">
        <v>40456</v>
      </c>
      <c r="K64" s="11">
        <f t="shared" si="12"/>
        <v>21345</v>
      </c>
    </row>
    <row r="65" spans="1:11" ht="17.25">
      <c r="A65" s="6">
        <v>58</v>
      </c>
      <c r="B65" s="10" t="s">
        <v>69</v>
      </c>
      <c r="C65" s="6" t="s">
        <v>66</v>
      </c>
      <c r="D65" s="76">
        <v>19327</v>
      </c>
      <c r="E65" s="76">
        <v>18227</v>
      </c>
      <c r="F65" s="76">
        <v>18227</v>
      </c>
      <c r="G65" s="2">
        <v>9155</v>
      </c>
      <c r="H65" s="2">
        <v>16510</v>
      </c>
      <c r="I65" s="76">
        <v>16877</v>
      </c>
      <c r="K65" s="11">
        <f t="shared" si="12"/>
        <v>8255</v>
      </c>
    </row>
    <row r="66" spans="1:11" ht="17.25">
      <c r="A66" s="6">
        <v>59</v>
      </c>
      <c r="B66" s="10" t="s">
        <v>70</v>
      </c>
      <c r="C66" s="6" t="s">
        <v>66</v>
      </c>
      <c r="D66" s="76">
        <v>40</v>
      </c>
      <c r="E66" s="76">
        <v>40</v>
      </c>
      <c r="F66" s="76">
        <v>21</v>
      </c>
      <c r="G66" s="2">
        <v>22</v>
      </c>
      <c r="H66" s="2">
        <v>40</v>
      </c>
      <c r="I66" s="76">
        <v>19</v>
      </c>
      <c r="K66" s="11">
        <f t="shared" si="12"/>
        <v>20</v>
      </c>
    </row>
    <row r="67" spans="1:11" ht="17.25">
      <c r="A67" s="6">
        <v>60</v>
      </c>
      <c r="B67" s="10" t="s">
        <v>71</v>
      </c>
      <c r="C67" s="6" t="s">
        <v>66</v>
      </c>
      <c r="D67" s="76">
        <v>5998</v>
      </c>
      <c r="E67" s="76">
        <v>5808</v>
      </c>
      <c r="F67" s="76">
        <v>5808</v>
      </c>
      <c r="G67" s="2">
        <v>2090</v>
      </c>
      <c r="H67" s="2">
        <v>3801</v>
      </c>
      <c r="I67" s="76">
        <v>5378</v>
      </c>
      <c r="K67" s="11">
        <f t="shared" si="12"/>
        <v>1901</v>
      </c>
    </row>
    <row r="68" spans="1:11" ht="17.25">
      <c r="A68" s="6">
        <v>61</v>
      </c>
      <c r="B68" s="10" t="s">
        <v>72</v>
      </c>
      <c r="C68" s="6" t="s">
        <v>66</v>
      </c>
      <c r="D68" s="76">
        <v>600</v>
      </c>
      <c r="E68" s="76">
        <v>500</v>
      </c>
      <c r="F68" s="76">
        <v>318</v>
      </c>
      <c r="G68" s="2">
        <v>155</v>
      </c>
      <c r="H68" s="2">
        <f>178+360</f>
        <v>538</v>
      </c>
      <c r="I68" s="76">
        <v>294</v>
      </c>
      <c r="K68" s="11">
        <f t="shared" si="12"/>
        <v>269</v>
      </c>
    </row>
    <row r="69" spans="1:11" ht="17.25">
      <c r="A69" s="6">
        <v>62</v>
      </c>
      <c r="B69" s="10" t="s">
        <v>73</v>
      </c>
      <c r="C69" s="6" t="s">
        <v>66</v>
      </c>
      <c r="D69" s="76">
        <v>29023</v>
      </c>
      <c r="E69" s="76">
        <v>26271</v>
      </c>
      <c r="F69" s="76">
        <v>26271</v>
      </c>
      <c r="G69" s="2">
        <v>13130</v>
      </c>
      <c r="H69" s="2">
        <v>24061</v>
      </c>
      <c r="I69" s="76">
        <v>24124</v>
      </c>
      <c r="K69" s="11">
        <f t="shared" si="12"/>
        <v>12031</v>
      </c>
    </row>
    <row r="70" spans="1:11" ht="17.25">
      <c r="A70" s="6">
        <v>63</v>
      </c>
      <c r="B70" s="10" t="s">
        <v>74</v>
      </c>
      <c r="C70" s="6" t="s">
        <v>66</v>
      </c>
      <c r="D70" s="76">
        <v>70</v>
      </c>
      <c r="E70" s="76">
        <v>70</v>
      </c>
      <c r="F70" s="76">
        <v>240</v>
      </c>
      <c r="G70" s="2">
        <v>45</v>
      </c>
      <c r="H70" s="2">
        <v>99</v>
      </c>
      <c r="I70" s="76">
        <v>222</v>
      </c>
      <c r="K70" s="11">
        <f t="shared" si="12"/>
        <v>50</v>
      </c>
    </row>
    <row r="71" spans="1:11" ht="17.25">
      <c r="A71" s="6">
        <v>64</v>
      </c>
      <c r="B71" s="10" t="s">
        <v>75</v>
      </c>
      <c r="C71" s="6" t="s">
        <v>66</v>
      </c>
      <c r="D71" s="76">
        <v>0</v>
      </c>
      <c r="E71" s="76">
        <v>0</v>
      </c>
      <c r="F71" s="76">
        <v>0</v>
      </c>
      <c r="G71" s="2">
        <v>0</v>
      </c>
      <c r="H71" s="2">
        <v>0</v>
      </c>
      <c r="I71" s="76">
        <v>0</v>
      </c>
      <c r="K71" s="11">
        <f t="shared" si="12"/>
        <v>0</v>
      </c>
    </row>
    <row r="72" spans="1:11" ht="17.25">
      <c r="A72" s="6">
        <v>65</v>
      </c>
      <c r="B72" s="10" t="s">
        <v>76</v>
      </c>
      <c r="C72" s="6" t="s">
        <v>66</v>
      </c>
      <c r="D72" s="76">
        <v>200</v>
      </c>
      <c r="E72" s="76">
        <v>200</v>
      </c>
      <c r="F72" s="76">
        <v>9</v>
      </c>
      <c r="G72" s="2">
        <v>108</v>
      </c>
      <c r="H72" s="2">
        <v>197</v>
      </c>
      <c r="I72" s="76">
        <v>8</v>
      </c>
      <c r="K72" s="11">
        <f t="shared" si="12"/>
        <v>99</v>
      </c>
    </row>
    <row r="73" spans="1:11" ht="17.25">
      <c r="A73" s="6">
        <v>66</v>
      </c>
      <c r="B73" s="10" t="s">
        <v>77</v>
      </c>
      <c r="C73" s="6" t="s">
        <v>66</v>
      </c>
      <c r="D73" s="76">
        <v>90977</v>
      </c>
      <c r="E73" s="76">
        <v>85227</v>
      </c>
      <c r="F73" s="76">
        <v>91227</v>
      </c>
      <c r="G73" s="2">
        <v>44015</v>
      </c>
      <c r="H73" s="2">
        <v>80028</v>
      </c>
      <c r="I73" s="76">
        <v>83848</v>
      </c>
      <c r="K73" s="11">
        <f t="shared" si="12"/>
        <v>40014</v>
      </c>
    </row>
    <row r="74" spans="1:11" ht="17.25">
      <c r="A74" s="6">
        <v>67</v>
      </c>
      <c r="B74" s="10" t="s">
        <v>78</v>
      </c>
      <c r="C74" s="6" t="s">
        <v>66</v>
      </c>
      <c r="D74" s="76">
        <v>0</v>
      </c>
      <c r="E74" s="76">
        <v>0</v>
      </c>
      <c r="F74" s="76">
        <v>0</v>
      </c>
      <c r="G74" s="2">
        <v>0</v>
      </c>
      <c r="H74" s="2">
        <v>0</v>
      </c>
      <c r="I74" s="76">
        <v>0</v>
      </c>
      <c r="K74" s="11">
        <f t="shared" si="12"/>
        <v>0</v>
      </c>
    </row>
    <row r="75" spans="1:11" ht="17.25">
      <c r="A75" s="6">
        <v>68</v>
      </c>
      <c r="B75" s="10" t="s">
        <v>79</v>
      </c>
      <c r="C75" s="6" t="s">
        <v>66</v>
      </c>
      <c r="D75" s="76">
        <v>4203</v>
      </c>
      <c r="E75" s="76">
        <v>4000</v>
      </c>
      <c r="F75" s="76">
        <v>4503</v>
      </c>
      <c r="G75" s="2">
        <v>1155</v>
      </c>
      <c r="H75" s="2">
        <v>2100</v>
      </c>
      <c r="I75" s="76">
        <v>4169</v>
      </c>
      <c r="K75" s="11">
        <f t="shared" si="12"/>
        <v>1050</v>
      </c>
    </row>
    <row r="76" spans="1:11" ht="17.25">
      <c r="A76" s="6">
        <v>69</v>
      </c>
      <c r="B76" s="10" t="s">
        <v>80</v>
      </c>
      <c r="C76" s="6" t="s">
        <v>66</v>
      </c>
      <c r="D76" s="76">
        <v>0</v>
      </c>
      <c r="E76" s="76">
        <v>0</v>
      </c>
      <c r="F76" s="76">
        <v>0</v>
      </c>
      <c r="G76" s="2">
        <v>0</v>
      </c>
      <c r="H76" s="2">
        <v>0</v>
      </c>
      <c r="I76" s="76">
        <v>0</v>
      </c>
      <c r="K76" s="11">
        <f t="shared" si="12"/>
        <v>0</v>
      </c>
    </row>
    <row r="77" spans="1:11" ht="17.25">
      <c r="A77" s="6">
        <v>70</v>
      </c>
      <c r="B77" s="10" t="s">
        <v>81</v>
      </c>
      <c r="C77" s="6" t="s">
        <v>66</v>
      </c>
      <c r="D77" s="76">
        <v>0</v>
      </c>
      <c r="E77" s="76">
        <v>0</v>
      </c>
      <c r="F77" s="76">
        <v>0</v>
      </c>
      <c r="G77" s="2">
        <v>0</v>
      </c>
      <c r="H77" s="2">
        <v>0</v>
      </c>
      <c r="I77" s="76">
        <v>0</v>
      </c>
      <c r="K77" s="11">
        <f t="shared" si="12"/>
        <v>0</v>
      </c>
    </row>
    <row r="78" spans="1:11" ht="17.25">
      <c r="A78" s="6">
        <v>71</v>
      </c>
      <c r="B78" s="10" t="s">
        <v>82</v>
      </c>
      <c r="C78" s="6" t="s">
        <v>66</v>
      </c>
      <c r="D78" s="76">
        <v>0</v>
      </c>
      <c r="E78" s="76">
        <v>0</v>
      </c>
      <c r="F78" s="76">
        <v>0</v>
      </c>
      <c r="G78" s="2">
        <v>0</v>
      </c>
      <c r="H78" s="2">
        <v>0</v>
      </c>
      <c r="I78" s="76">
        <v>0</v>
      </c>
      <c r="K78" s="11">
        <f t="shared" si="12"/>
        <v>0</v>
      </c>
    </row>
    <row r="79" spans="1:11" ht="17.25">
      <c r="A79" s="6">
        <v>72</v>
      </c>
      <c r="B79" s="10" t="s">
        <v>83</v>
      </c>
      <c r="C79" s="6" t="s">
        <v>66</v>
      </c>
      <c r="D79" s="76">
        <v>0</v>
      </c>
      <c r="E79" s="76">
        <v>0</v>
      </c>
      <c r="F79" s="76">
        <v>0</v>
      </c>
      <c r="G79" s="2">
        <v>0</v>
      </c>
      <c r="H79" s="2">
        <v>0</v>
      </c>
      <c r="I79" s="76">
        <v>0</v>
      </c>
      <c r="K79" s="11">
        <f t="shared" si="12"/>
        <v>0</v>
      </c>
    </row>
    <row r="80" spans="1:11" ht="17.25">
      <c r="A80" s="6">
        <v>73</v>
      </c>
      <c r="B80" s="10" t="s">
        <v>84</v>
      </c>
      <c r="C80" s="6" t="s">
        <v>66</v>
      </c>
      <c r="D80" s="76">
        <v>0</v>
      </c>
      <c r="E80" s="76">
        <v>0</v>
      </c>
      <c r="F80" s="76">
        <v>0</v>
      </c>
      <c r="G80" s="2">
        <v>0</v>
      </c>
      <c r="H80" s="2">
        <v>0</v>
      </c>
      <c r="I80" s="76">
        <v>0</v>
      </c>
      <c r="K80" s="11">
        <f t="shared" si="12"/>
        <v>0</v>
      </c>
    </row>
    <row r="81" spans="1:17" ht="17.25">
      <c r="A81" s="6">
        <v>74</v>
      </c>
      <c r="B81" s="10" t="s">
        <v>85</v>
      </c>
      <c r="C81" s="6" t="s">
        <v>66</v>
      </c>
      <c r="D81" s="76">
        <v>0</v>
      </c>
      <c r="E81" s="76">
        <v>0</v>
      </c>
      <c r="F81" s="76">
        <v>0</v>
      </c>
      <c r="G81" s="2">
        <v>0</v>
      </c>
      <c r="H81" s="2">
        <v>0</v>
      </c>
      <c r="I81" s="76">
        <v>0</v>
      </c>
      <c r="K81" s="11">
        <f t="shared" si="12"/>
        <v>0</v>
      </c>
    </row>
    <row r="82" spans="1:17" ht="17.25">
      <c r="A82" s="6">
        <v>75</v>
      </c>
      <c r="B82" s="10" t="s">
        <v>86</v>
      </c>
      <c r="C82" s="6" t="s">
        <v>66</v>
      </c>
      <c r="D82" s="76">
        <v>0</v>
      </c>
      <c r="E82" s="76">
        <v>0</v>
      </c>
      <c r="F82" s="76">
        <v>0</v>
      </c>
      <c r="G82" s="2">
        <v>0</v>
      </c>
      <c r="H82" s="2">
        <v>0</v>
      </c>
      <c r="I82" s="76">
        <v>0</v>
      </c>
      <c r="K82" s="11">
        <f t="shared" si="12"/>
        <v>0</v>
      </c>
    </row>
    <row r="83" spans="1:17" ht="17.25">
      <c r="A83" s="6">
        <v>76</v>
      </c>
      <c r="B83" s="10" t="s">
        <v>87</v>
      </c>
      <c r="C83" s="6" t="s">
        <v>66</v>
      </c>
      <c r="D83" s="76">
        <v>0</v>
      </c>
      <c r="E83" s="76">
        <v>0</v>
      </c>
      <c r="F83" s="76">
        <v>0</v>
      </c>
      <c r="G83" s="2">
        <v>0</v>
      </c>
      <c r="H83" s="2">
        <v>0</v>
      </c>
      <c r="I83" s="76">
        <v>0</v>
      </c>
      <c r="K83" s="11">
        <f t="shared" si="12"/>
        <v>0</v>
      </c>
    </row>
    <row r="84" spans="1:17" ht="17.25">
      <c r="A84" s="6">
        <v>77</v>
      </c>
      <c r="B84" s="10" t="s">
        <v>88</v>
      </c>
      <c r="C84" s="6" t="s">
        <v>66</v>
      </c>
      <c r="D84" s="76">
        <v>0</v>
      </c>
      <c r="E84" s="76">
        <v>0</v>
      </c>
      <c r="F84" s="76">
        <v>0</v>
      </c>
      <c r="G84" s="2">
        <v>0</v>
      </c>
      <c r="H84" s="2">
        <v>0</v>
      </c>
      <c r="I84" s="76">
        <v>0</v>
      </c>
      <c r="K84" s="11">
        <f t="shared" si="12"/>
        <v>0</v>
      </c>
    </row>
    <row r="85" spans="1:17" ht="17.25">
      <c r="A85" s="6">
        <v>78</v>
      </c>
      <c r="B85" s="10" t="s">
        <v>89</v>
      </c>
      <c r="C85" s="6" t="s">
        <v>66</v>
      </c>
      <c r="D85" s="76">
        <v>301</v>
      </c>
      <c r="E85" s="76">
        <v>301</v>
      </c>
      <c r="F85" s="76">
        <v>301</v>
      </c>
      <c r="G85" s="2">
        <v>105</v>
      </c>
      <c r="H85" s="2">
        <v>195</v>
      </c>
      <c r="I85" s="76">
        <v>280</v>
      </c>
      <c r="K85" s="11">
        <f t="shared" si="12"/>
        <v>98</v>
      </c>
    </row>
    <row r="86" spans="1:17" ht="17.25">
      <c r="A86" s="6">
        <v>79</v>
      </c>
      <c r="B86" s="10" t="s">
        <v>675</v>
      </c>
      <c r="C86" s="6" t="s">
        <v>66</v>
      </c>
      <c r="D86" s="76">
        <v>140</v>
      </c>
      <c r="E86" s="76">
        <v>140</v>
      </c>
      <c r="F86" s="76">
        <v>140</v>
      </c>
      <c r="G86" s="2">
        <v>65</v>
      </c>
      <c r="H86" s="2">
        <v>116</v>
      </c>
      <c r="I86" s="76">
        <v>130</v>
      </c>
      <c r="K86" s="11">
        <f t="shared" si="12"/>
        <v>58</v>
      </c>
      <c r="M86" s="11">
        <v>513659</v>
      </c>
    </row>
    <row r="87" spans="1:17" ht="16.5">
      <c r="A87" s="6">
        <v>80</v>
      </c>
      <c r="B87" s="10" t="s">
        <v>91</v>
      </c>
      <c r="C87" s="6" t="s">
        <v>66</v>
      </c>
      <c r="D87" s="3">
        <f>SUM(D63:D86)</f>
        <v>457319</v>
      </c>
      <c r="E87" s="77">
        <f t="shared" ref="E87:H87" si="13">SUM(E63:E86)</f>
        <v>445324</v>
      </c>
      <c r="F87" s="77">
        <f t="shared" si="13"/>
        <v>448605</v>
      </c>
      <c r="G87" s="3">
        <f t="shared" si="13"/>
        <v>232330</v>
      </c>
      <c r="H87" s="3">
        <f t="shared" si="13"/>
        <v>422211</v>
      </c>
      <c r="I87" s="77">
        <f t="shared" ref="I87" si="14">SUM(I63:I86)</f>
        <v>415744</v>
      </c>
    </row>
    <row r="88" spans="1:17" ht="16.5">
      <c r="A88" s="6">
        <v>81</v>
      </c>
      <c r="B88" s="12" t="s">
        <v>92</v>
      </c>
      <c r="C88" s="13" t="s">
        <v>0</v>
      </c>
      <c r="D88" s="60">
        <f t="shared" ref="D88:H88" si="15">(D62-D87)/D62</f>
        <v>0.10495279326110102</v>
      </c>
      <c r="E88" s="78">
        <f t="shared" si="15"/>
        <v>0.1060335967109912</v>
      </c>
      <c r="F88" s="78">
        <f t="shared" si="15"/>
        <v>0.11157474888304446</v>
      </c>
      <c r="G88" s="60">
        <f t="shared" si="15"/>
        <v>0.10601734633410548</v>
      </c>
      <c r="H88" s="60">
        <f t="shared" si="15"/>
        <v>0.10645822134370622</v>
      </c>
      <c r="I88" s="78">
        <f t="shared" ref="I88" si="16">(I62-I87)/I62</f>
        <v>0.11746437434060954</v>
      </c>
    </row>
    <row r="89" spans="1:17" ht="17.25">
      <c r="A89" s="6">
        <v>82</v>
      </c>
      <c r="B89" s="10" t="s">
        <v>93</v>
      </c>
      <c r="C89" s="6" t="s">
        <v>94</v>
      </c>
      <c r="D89" s="2">
        <v>215</v>
      </c>
      <c r="E89" s="2">
        <v>195</v>
      </c>
      <c r="F89" s="76">
        <v>175</v>
      </c>
      <c r="G89" s="2">
        <v>175</v>
      </c>
      <c r="H89" s="2">
        <v>175</v>
      </c>
      <c r="I89" s="76">
        <v>155</v>
      </c>
    </row>
    <row r="90" spans="1:17" ht="17.25">
      <c r="A90" s="6">
        <v>83</v>
      </c>
      <c r="B90" s="10" t="s">
        <v>95</v>
      </c>
      <c r="C90" s="6" t="s">
        <v>66</v>
      </c>
      <c r="D90" s="2">
        <v>160</v>
      </c>
      <c r="E90" s="2">
        <v>150</v>
      </c>
      <c r="F90" s="76">
        <v>125</v>
      </c>
      <c r="G90" s="2">
        <v>145</v>
      </c>
      <c r="H90" s="2">
        <v>142</v>
      </c>
      <c r="I90" s="76">
        <v>118</v>
      </c>
    </row>
    <row r="91" spans="1:17" ht="16.5">
      <c r="A91" s="6">
        <v>84</v>
      </c>
      <c r="B91" s="10" t="s">
        <v>96</v>
      </c>
      <c r="C91" s="13" t="s">
        <v>0</v>
      </c>
      <c r="D91" s="12">
        <f t="shared" ref="D91:H91" si="17">(D89-D90)/D89</f>
        <v>0.2558139534883721</v>
      </c>
      <c r="E91" s="79">
        <f t="shared" si="17"/>
        <v>0.23076923076923078</v>
      </c>
      <c r="F91" s="79">
        <f t="shared" si="17"/>
        <v>0.2857142857142857</v>
      </c>
      <c r="G91" s="12">
        <f t="shared" si="17"/>
        <v>0.17142857142857143</v>
      </c>
      <c r="H91" s="12">
        <f t="shared" si="17"/>
        <v>0.18857142857142858</v>
      </c>
      <c r="I91" s="79">
        <f t="shared" ref="I91" si="18">(I89-I90)/I89</f>
        <v>0.23870967741935484</v>
      </c>
    </row>
    <row r="92" spans="1:17" ht="17.25">
      <c r="A92" s="6"/>
      <c r="B92" s="10" t="s">
        <v>97</v>
      </c>
      <c r="C92" s="10"/>
      <c r="D92" s="2"/>
      <c r="E92" s="76"/>
      <c r="F92" s="77"/>
      <c r="G92" s="42"/>
      <c r="H92" s="42"/>
      <c r="I92" s="76"/>
    </row>
    <row r="93" spans="1:17" ht="17.25">
      <c r="A93" s="6">
        <v>85</v>
      </c>
      <c r="B93" s="10" t="s">
        <v>67</v>
      </c>
      <c r="C93" s="14" t="s">
        <v>98</v>
      </c>
      <c r="D93" s="2">
        <f>D63*J93</f>
        <v>1335168.0833555039</v>
      </c>
      <c r="E93" s="2">
        <f>E63*K93</f>
        <v>1328013.060860795</v>
      </c>
      <c r="F93" s="87">
        <v>1329812</v>
      </c>
      <c r="G93" s="2">
        <v>709420</v>
      </c>
      <c r="H93" s="2">
        <v>1287071</v>
      </c>
      <c r="I93" s="76">
        <v>1237434</v>
      </c>
      <c r="J93" s="11">
        <f>E93/E63</f>
        <v>5.1107303533634854</v>
      </c>
      <c r="K93" s="11">
        <f>H93/H63</f>
        <v>5.1107303533634854</v>
      </c>
      <c r="M93" s="11">
        <f>ROUND(G63*K93,0)</f>
        <v>709420</v>
      </c>
      <c r="O93" s="11">
        <f>ROUND(E63*K93,0)</f>
        <v>1328013</v>
      </c>
      <c r="Q93" s="11">
        <f>ROUND(D63*K93,0)</f>
        <v>1335168</v>
      </c>
    </row>
    <row r="94" spans="1:17" ht="17.25">
      <c r="A94" s="6">
        <v>86</v>
      </c>
      <c r="B94" s="10" t="s">
        <v>68</v>
      </c>
      <c r="C94" s="14" t="s">
        <v>98</v>
      </c>
      <c r="D94" s="2">
        <f t="shared" ref="D94:D116" si="19">D64*J94</f>
        <v>207419.09512989296</v>
      </c>
      <c r="E94" s="2">
        <f t="shared" ref="E94:E116" si="20">E64*K94</f>
        <v>205124.22994213967</v>
      </c>
      <c r="F94" s="87">
        <v>195961</v>
      </c>
      <c r="G94" s="2">
        <v>107744</v>
      </c>
      <c r="H94" s="2">
        <v>195931</v>
      </c>
      <c r="I94" s="76">
        <v>181445</v>
      </c>
      <c r="J94" s="11">
        <f t="shared" ref="J94:J116" si="21">E94/E64</f>
        <v>4.589730375506571</v>
      </c>
      <c r="K94" s="11">
        <f t="shared" ref="K94:K115" si="22">H94/H64</f>
        <v>4.589730375506571</v>
      </c>
      <c r="M94" s="11">
        <f t="shared" ref="M94:M116" si="23">ROUND(G64*K94,0)</f>
        <v>107744</v>
      </c>
      <c r="O94" s="11">
        <f>ROUND(E64*K94,0)</f>
        <v>205124</v>
      </c>
      <c r="Q94" s="11">
        <f t="shared" ref="Q94:Q116" si="24">ROUND(D64*K94,0)</f>
        <v>207419</v>
      </c>
    </row>
    <row r="95" spans="1:17" ht="17.25">
      <c r="A95" s="6">
        <v>87</v>
      </c>
      <c r="B95" s="10" t="s">
        <v>99</v>
      </c>
      <c r="C95" s="14" t="s">
        <v>98</v>
      </c>
      <c r="D95" s="2">
        <f t="shared" si="19"/>
        <v>184366.23488794672</v>
      </c>
      <c r="E95" s="2">
        <f t="shared" si="20"/>
        <v>173872.99442761965</v>
      </c>
      <c r="F95" s="87">
        <v>175066</v>
      </c>
      <c r="G95" s="2">
        <v>87332</v>
      </c>
      <c r="H95" s="2">
        <v>157494</v>
      </c>
      <c r="I95" s="76">
        <v>162099</v>
      </c>
      <c r="J95" s="11">
        <f t="shared" si="21"/>
        <v>9.5393095093882501</v>
      </c>
      <c r="K95" s="11">
        <f t="shared" si="22"/>
        <v>9.5393095093882501</v>
      </c>
      <c r="M95" s="11">
        <f t="shared" si="23"/>
        <v>87332</v>
      </c>
      <c r="O95" s="11">
        <f t="shared" ref="O95:O116" si="25">ROUND(E65*K95,0)</f>
        <v>173873</v>
      </c>
      <c r="Q95" s="11">
        <f t="shared" si="24"/>
        <v>184366</v>
      </c>
    </row>
    <row r="96" spans="1:17" ht="17.25">
      <c r="A96" s="6">
        <v>88</v>
      </c>
      <c r="B96" s="10" t="s">
        <v>70</v>
      </c>
      <c r="C96" s="14" t="s">
        <v>98</v>
      </c>
      <c r="D96" s="2">
        <f t="shared" si="19"/>
        <v>540</v>
      </c>
      <c r="E96" s="2">
        <f t="shared" si="20"/>
        <v>540</v>
      </c>
      <c r="F96" s="87">
        <v>705</v>
      </c>
      <c r="G96" s="2">
        <v>297</v>
      </c>
      <c r="H96" s="2">
        <v>540</v>
      </c>
      <c r="I96" s="76">
        <v>653</v>
      </c>
      <c r="J96" s="11">
        <f t="shared" si="21"/>
        <v>13.5</v>
      </c>
      <c r="K96" s="11">
        <f>H96/H66</f>
        <v>13.5</v>
      </c>
      <c r="M96" s="11">
        <f t="shared" si="23"/>
        <v>297</v>
      </c>
      <c r="O96" s="11">
        <f t="shared" si="25"/>
        <v>540</v>
      </c>
      <c r="Q96" s="11">
        <f t="shared" si="24"/>
        <v>540</v>
      </c>
    </row>
    <row r="97" spans="1:17" ht="17.25">
      <c r="A97" s="6">
        <v>89</v>
      </c>
      <c r="B97" s="10" t="s">
        <v>71</v>
      </c>
      <c r="C97" s="14" t="s">
        <v>98</v>
      </c>
      <c r="D97" s="2">
        <f t="shared" si="19"/>
        <v>41660.930807682184</v>
      </c>
      <c r="E97" s="2">
        <f t="shared" si="20"/>
        <v>40341.228097868981</v>
      </c>
      <c r="F97" s="87">
        <v>41105</v>
      </c>
      <c r="G97" s="2">
        <v>14517</v>
      </c>
      <c r="H97" s="2">
        <v>26401</v>
      </c>
      <c r="I97" s="76">
        <v>38062</v>
      </c>
      <c r="J97" s="11">
        <f t="shared" si="21"/>
        <v>6.9458037358589841</v>
      </c>
      <c r="K97" s="11">
        <f t="shared" si="22"/>
        <v>6.9458037358589841</v>
      </c>
      <c r="M97" s="11">
        <f t="shared" si="23"/>
        <v>14517</v>
      </c>
      <c r="O97" s="11">
        <f t="shared" si="25"/>
        <v>40341</v>
      </c>
      <c r="Q97" s="11">
        <f t="shared" si="24"/>
        <v>41661</v>
      </c>
    </row>
    <row r="98" spans="1:17" ht="17.25">
      <c r="A98" s="6">
        <v>90</v>
      </c>
      <c r="B98" s="10" t="s">
        <v>72</v>
      </c>
      <c r="C98" s="14" t="s">
        <v>98</v>
      </c>
      <c r="D98" s="2">
        <f t="shared" si="19"/>
        <v>4869.1449814126399</v>
      </c>
      <c r="E98" s="2">
        <f t="shared" si="20"/>
        <v>4057.6208178438665</v>
      </c>
      <c r="F98" s="87">
        <v>2548</v>
      </c>
      <c r="G98" s="2">
        <v>1258</v>
      </c>
      <c r="H98" s="2">
        <f>1387+2979</f>
        <v>4366</v>
      </c>
      <c r="I98" s="76">
        <v>2359</v>
      </c>
      <c r="J98" s="11">
        <f t="shared" si="21"/>
        <v>8.1152416356877328</v>
      </c>
      <c r="K98" s="11">
        <f t="shared" si="22"/>
        <v>8.1152416356877328</v>
      </c>
      <c r="M98" s="11">
        <f t="shared" si="23"/>
        <v>1258</v>
      </c>
      <c r="O98" s="11">
        <f t="shared" si="25"/>
        <v>4058</v>
      </c>
      <c r="Q98" s="11">
        <f t="shared" si="24"/>
        <v>4869</v>
      </c>
    </row>
    <row r="99" spans="1:17" ht="17.25">
      <c r="A99" s="6">
        <v>91</v>
      </c>
      <c r="B99" s="10" t="s">
        <v>73</v>
      </c>
      <c r="C99" s="14" t="s">
        <v>98</v>
      </c>
      <c r="D99" s="2">
        <f t="shared" si="19"/>
        <v>330819.49960517016</v>
      </c>
      <c r="E99" s="2">
        <f t="shared" si="20"/>
        <v>299450.74851419305</v>
      </c>
      <c r="F99" s="87">
        <v>306938</v>
      </c>
      <c r="G99" s="2">
        <v>149663</v>
      </c>
      <c r="H99" s="2">
        <v>274260</v>
      </c>
      <c r="I99" s="76">
        <v>281853</v>
      </c>
      <c r="J99" s="11">
        <f t="shared" si="21"/>
        <v>11.398528739453887</v>
      </c>
      <c r="K99" s="11">
        <f t="shared" si="22"/>
        <v>11.398528739453887</v>
      </c>
      <c r="M99" s="11">
        <f t="shared" si="23"/>
        <v>149663</v>
      </c>
      <c r="O99" s="11">
        <f t="shared" si="25"/>
        <v>299451</v>
      </c>
      <c r="Q99" s="11">
        <f t="shared" si="24"/>
        <v>330819</v>
      </c>
    </row>
    <row r="100" spans="1:17" ht="17.25">
      <c r="A100" s="6">
        <v>92</v>
      </c>
      <c r="B100" s="10" t="s">
        <v>74</v>
      </c>
      <c r="C100" s="14" t="s">
        <v>98</v>
      </c>
      <c r="D100" s="2">
        <f t="shared" si="19"/>
        <v>1245.8585858585859</v>
      </c>
      <c r="E100" s="2">
        <f t="shared" si="20"/>
        <v>1245.8585858585859</v>
      </c>
      <c r="F100" s="87">
        <v>4312</v>
      </c>
      <c r="G100" s="2">
        <v>801</v>
      </c>
      <c r="H100" s="2">
        <v>1762</v>
      </c>
      <c r="I100" s="76">
        <v>3993</v>
      </c>
      <c r="J100" s="11">
        <f t="shared" si="21"/>
        <v>17.797979797979799</v>
      </c>
      <c r="K100" s="11">
        <f t="shared" si="22"/>
        <v>17.797979797979799</v>
      </c>
      <c r="M100" s="11">
        <f t="shared" si="23"/>
        <v>801</v>
      </c>
      <c r="O100" s="11">
        <f t="shared" si="25"/>
        <v>1246</v>
      </c>
      <c r="Q100" s="11">
        <f t="shared" si="24"/>
        <v>1246</v>
      </c>
    </row>
    <row r="101" spans="1:17" ht="17.25">
      <c r="A101" s="6">
        <v>93</v>
      </c>
      <c r="B101" s="10" t="s">
        <v>75</v>
      </c>
      <c r="C101" s="14" t="s">
        <v>98</v>
      </c>
      <c r="D101" s="2">
        <v>0</v>
      </c>
      <c r="E101" s="2">
        <f t="shared" si="20"/>
        <v>0</v>
      </c>
      <c r="F101" s="87"/>
      <c r="G101" s="2"/>
      <c r="H101" s="2"/>
      <c r="I101" s="76">
        <v>0</v>
      </c>
      <c r="J101" s="11" t="e">
        <f t="shared" si="21"/>
        <v>#DIV/0!</v>
      </c>
      <c r="M101" s="11">
        <f t="shared" si="23"/>
        <v>0</v>
      </c>
      <c r="O101" s="11">
        <f t="shared" si="25"/>
        <v>0</v>
      </c>
      <c r="Q101" s="11">
        <f t="shared" si="24"/>
        <v>0</v>
      </c>
    </row>
    <row r="102" spans="1:17" ht="17.25">
      <c r="A102" s="6">
        <v>94</v>
      </c>
      <c r="B102" s="10" t="s">
        <v>76</v>
      </c>
      <c r="C102" s="14" t="s">
        <v>98</v>
      </c>
      <c r="D102" s="2">
        <f t="shared" si="19"/>
        <v>2379.6954314720811</v>
      </c>
      <c r="E102" s="2">
        <f t="shared" si="20"/>
        <v>2379.6954314720811</v>
      </c>
      <c r="F102" s="87">
        <v>170</v>
      </c>
      <c r="G102" s="2">
        <v>1285</v>
      </c>
      <c r="H102" s="2">
        <v>2344</v>
      </c>
      <c r="I102" s="76">
        <v>157</v>
      </c>
      <c r="J102" s="11">
        <f t="shared" si="21"/>
        <v>11.898477157360405</v>
      </c>
      <c r="K102" s="11">
        <f t="shared" si="22"/>
        <v>11.898477157360405</v>
      </c>
      <c r="M102" s="11">
        <f t="shared" si="23"/>
        <v>1285</v>
      </c>
      <c r="O102" s="11">
        <f t="shared" si="25"/>
        <v>2380</v>
      </c>
      <c r="Q102" s="11">
        <f t="shared" si="24"/>
        <v>2380</v>
      </c>
    </row>
    <row r="103" spans="1:17" ht="17.25">
      <c r="A103" s="6">
        <v>95</v>
      </c>
      <c r="B103" s="10" t="s">
        <v>100</v>
      </c>
      <c r="C103" s="14" t="s">
        <v>98</v>
      </c>
      <c r="D103" s="2">
        <f t="shared" si="19"/>
        <v>818185.94099565141</v>
      </c>
      <c r="E103" s="2">
        <f t="shared" si="20"/>
        <v>766474.30881691398</v>
      </c>
      <c r="F103" s="87">
        <v>821286</v>
      </c>
      <c r="G103" s="2">
        <v>395841</v>
      </c>
      <c r="H103" s="2">
        <v>719718</v>
      </c>
      <c r="I103" s="76">
        <v>754859</v>
      </c>
      <c r="J103" s="11">
        <f t="shared" si="21"/>
        <v>8.993327335432598</v>
      </c>
      <c r="K103" s="11">
        <f t="shared" si="22"/>
        <v>8.993327335432598</v>
      </c>
      <c r="M103" s="11">
        <f t="shared" si="23"/>
        <v>395841</v>
      </c>
      <c r="O103" s="11">
        <f t="shared" si="25"/>
        <v>766474</v>
      </c>
      <c r="Q103" s="11">
        <f t="shared" si="24"/>
        <v>818186</v>
      </c>
    </row>
    <row r="104" spans="1:17" ht="17.25">
      <c r="A104" s="6">
        <v>96</v>
      </c>
      <c r="B104" s="10" t="s">
        <v>78</v>
      </c>
      <c r="C104" s="14" t="s">
        <v>98</v>
      </c>
      <c r="D104" s="2">
        <v>0</v>
      </c>
      <c r="E104" s="2">
        <f t="shared" si="20"/>
        <v>0</v>
      </c>
      <c r="F104" s="87"/>
      <c r="G104" s="2"/>
      <c r="H104" s="2"/>
      <c r="I104" s="76">
        <v>0</v>
      </c>
      <c r="J104" s="11" t="e">
        <f t="shared" si="21"/>
        <v>#DIV/0!</v>
      </c>
      <c r="M104" s="11">
        <f t="shared" si="23"/>
        <v>0</v>
      </c>
      <c r="O104" s="11">
        <f t="shared" si="25"/>
        <v>0</v>
      </c>
      <c r="Q104" s="11">
        <f t="shared" si="24"/>
        <v>0</v>
      </c>
    </row>
    <row r="105" spans="1:17" ht="17.25">
      <c r="A105" s="6">
        <v>97</v>
      </c>
      <c r="B105" s="10" t="s">
        <v>79</v>
      </c>
      <c r="C105" s="14" t="s">
        <v>98</v>
      </c>
      <c r="D105" s="2">
        <f t="shared" si="19"/>
        <v>40076.60571428571</v>
      </c>
      <c r="E105" s="2">
        <f t="shared" si="20"/>
        <v>38140.952380952374</v>
      </c>
      <c r="F105" s="87">
        <v>43952</v>
      </c>
      <c r="G105" s="2">
        <v>11013</v>
      </c>
      <c r="H105" s="2">
        <v>20024</v>
      </c>
      <c r="I105" s="76">
        <v>40698</v>
      </c>
      <c r="J105" s="11">
        <f t="shared" si="21"/>
        <v>9.5352380952380944</v>
      </c>
      <c r="K105" s="11">
        <f t="shared" si="22"/>
        <v>9.5352380952380944</v>
      </c>
      <c r="M105" s="11">
        <f t="shared" si="23"/>
        <v>11013</v>
      </c>
      <c r="O105" s="11">
        <f t="shared" si="25"/>
        <v>38141</v>
      </c>
      <c r="Q105" s="11">
        <f t="shared" si="24"/>
        <v>40077</v>
      </c>
    </row>
    <row r="106" spans="1:17" ht="17.25">
      <c r="A106" s="6">
        <v>98</v>
      </c>
      <c r="B106" s="10" t="s">
        <v>80</v>
      </c>
      <c r="C106" s="14" t="s">
        <v>98</v>
      </c>
      <c r="D106" s="2">
        <f t="shared" si="19"/>
        <v>0</v>
      </c>
      <c r="E106" s="2">
        <f t="shared" si="20"/>
        <v>0</v>
      </c>
      <c r="F106" s="2">
        <f t="shared" ref="F106:F114" si="26">F76*L106</f>
        <v>0</v>
      </c>
      <c r="G106" s="2">
        <f t="shared" ref="G106:G114" si="27">G76*M106</f>
        <v>0</v>
      </c>
      <c r="H106" s="2">
        <v>0</v>
      </c>
      <c r="I106" s="76">
        <v>0</v>
      </c>
      <c r="M106" s="11">
        <f t="shared" si="23"/>
        <v>0</v>
      </c>
      <c r="O106" s="11">
        <f t="shared" si="25"/>
        <v>0</v>
      </c>
      <c r="Q106" s="11">
        <f t="shared" si="24"/>
        <v>0</v>
      </c>
    </row>
    <row r="107" spans="1:17" ht="17.25">
      <c r="A107" s="6">
        <v>99</v>
      </c>
      <c r="B107" s="10" t="s">
        <v>81</v>
      </c>
      <c r="C107" s="14" t="s">
        <v>98</v>
      </c>
      <c r="D107" s="2">
        <f t="shared" si="19"/>
        <v>0</v>
      </c>
      <c r="E107" s="2">
        <f t="shared" si="20"/>
        <v>0</v>
      </c>
      <c r="F107" s="2">
        <f t="shared" si="26"/>
        <v>0</v>
      </c>
      <c r="G107" s="2">
        <f t="shared" si="27"/>
        <v>0</v>
      </c>
      <c r="H107" s="2">
        <v>0</v>
      </c>
      <c r="I107" s="76">
        <v>0</v>
      </c>
      <c r="M107" s="11">
        <f t="shared" si="23"/>
        <v>0</v>
      </c>
      <c r="O107" s="11">
        <f t="shared" si="25"/>
        <v>0</v>
      </c>
      <c r="Q107" s="11">
        <f t="shared" si="24"/>
        <v>0</v>
      </c>
    </row>
    <row r="108" spans="1:17" ht="17.25">
      <c r="A108" s="6">
        <v>100</v>
      </c>
      <c r="B108" s="10" t="s">
        <v>82</v>
      </c>
      <c r="C108" s="14" t="s">
        <v>98</v>
      </c>
      <c r="D108" s="2">
        <f t="shared" si="19"/>
        <v>0</v>
      </c>
      <c r="E108" s="2">
        <f t="shared" si="20"/>
        <v>0</v>
      </c>
      <c r="F108" s="2">
        <f t="shared" si="26"/>
        <v>0</v>
      </c>
      <c r="G108" s="2">
        <f t="shared" si="27"/>
        <v>0</v>
      </c>
      <c r="H108" s="2">
        <v>0</v>
      </c>
      <c r="I108" s="76">
        <v>0</v>
      </c>
      <c r="M108" s="11">
        <f t="shared" si="23"/>
        <v>0</v>
      </c>
      <c r="O108" s="11">
        <f t="shared" si="25"/>
        <v>0</v>
      </c>
      <c r="Q108" s="11">
        <f t="shared" si="24"/>
        <v>0</v>
      </c>
    </row>
    <row r="109" spans="1:17" ht="17.25">
      <c r="A109" s="6">
        <v>101</v>
      </c>
      <c r="B109" s="10" t="s">
        <v>83</v>
      </c>
      <c r="C109" s="14" t="s">
        <v>98</v>
      </c>
      <c r="D109" s="2">
        <f t="shared" si="19"/>
        <v>0</v>
      </c>
      <c r="E109" s="2">
        <f t="shared" si="20"/>
        <v>0</v>
      </c>
      <c r="F109" s="2">
        <f t="shared" si="26"/>
        <v>0</v>
      </c>
      <c r="G109" s="2">
        <f t="shared" si="27"/>
        <v>0</v>
      </c>
      <c r="H109" s="2">
        <v>0</v>
      </c>
      <c r="I109" s="76">
        <v>0</v>
      </c>
      <c r="M109" s="11">
        <f t="shared" si="23"/>
        <v>0</v>
      </c>
      <c r="O109" s="11">
        <f t="shared" si="25"/>
        <v>0</v>
      </c>
      <c r="Q109" s="11">
        <f t="shared" si="24"/>
        <v>0</v>
      </c>
    </row>
    <row r="110" spans="1:17" ht="17.25">
      <c r="A110" s="6">
        <v>102</v>
      </c>
      <c r="B110" s="10" t="s">
        <v>84</v>
      </c>
      <c r="C110" s="14" t="s">
        <v>98</v>
      </c>
      <c r="D110" s="2">
        <f t="shared" si="19"/>
        <v>0</v>
      </c>
      <c r="E110" s="2">
        <f t="shared" si="20"/>
        <v>0</v>
      </c>
      <c r="F110" s="2">
        <f t="shared" si="26"/>
        <v>0</v>
      </c>
      <c r="G110" s="2">
        <f t="shared" si="27"/>
        <v>0</v>
      </c>
      <c r="H110" s="2">
        <v>0</v>
      </c>
      <c r="I110" s="76">
        <v>0</v>
      </c>
      <c r="M110" s="11">
        <f t="shared" si="23"/>
        <v>0</v>
      </c>
      <c r="O110" s="11">
        <f t="shared" si="25"/>
        <v>0</v>
      </c>
      <c r="Q110" s="11">
        <f t="shared" si="24"/>
        <v>0</v>
      </c>
    </row>
    <row r="111" spans="1:17" ht="17.25">
      <c r="A111" s="6">
        <v>103</v>
      </c>
      <c r="B111" s="10" t="s">
        <v>85</v>
      </c>
      <c r="C111" s="14" t="s">
        <v>98</v>
      </c>
      <c r="D111" s="2">
        <f t="shared" si="19"/>
        <v>0</v>
      </c>
      <c r="E111" s="2">
        <f t="shared" si="20"/>
        <v>0</v>
      </c>
      <c r="F111" s="2">
        <f t="shared" si="26"/>
        <v>0</v>
      </c>
      <c r="G111" s="2">
        <f t="shared" si="27"/>
        <v>0</v>
      </c>
      <c r="H111" s="2">
        <v>0</v>
      </c>
      <c r="I111" s="76">
        <v>0</v>
      </c>
      <c r="M111" s="11">
        <f t="shared" si="23"/>
        <v>0</v>
      </c>
      <c r="O111" s="11">
        <f t="shared" si="25"/>
        <v>0</v>
      </c>
      <c r="Q111" s="11">
        <f t="shared" si="24"/>
        <v>0</v>
      </c>
    </row>
    <row r="112" spans="1:17" ht="17.25">
      <c r="A112" s="6">
        <v>104</v>
      </c>
      <c r="B112" s="10" t="s">
        <v>86</v>
      </c>
      <c r="C112" s="14" t="s">
        <v>98</v>
      </c>
      <c r="D112" s="2">
        <f t="shared" si="19"/>
        <v>0</v>
      </c>
      <c r="E112" s="2">
        <f t="shared" si="20"/>
        <v>0</v>
      </c>
      <c r="F112" s="2">
        <f t="shared" si="26"/>
        <v>0</v>
      </c>
      <c r="G112" s="2">
        <f t="shared" si="27"/>
        <v>0</v>
      </c>
      <c r="H112" s="2">
        <v>0</v>
      </c>
      <c r="I112" s="76">
        <v>0</v>
      </c>
      <c r="M112" s="11">
        <f t="shared" si="23"/>
        <v>0</v>
      </c>
      <c r="O112" s="11">
        <f t="shared" si="25"/>
        <v>0</v>
      </c>
      <c r="Q112" s="11">
        <f t="shared" si="24"/>
        <v>0</v>
      </c>
    </row>
    <row r="113" spans="1:17" ht="17.25">
      <c r="A113" s="6">
        <v>105</v>
      </c>
      <c r="B113" s="10" t="s">
        <v>87</v>
      </c>
      <c r="C113" s="14" t="s">
        <v>98</v>
      </c>
      <c r="D113" s="2">
        <f t="shared" si="19"/>
        <v>0</v>
      </c>
      <c r="E113" s="2">
        <f t="shared" si="20"/>
        <v>0</v>
      </c>
      <c r="F113" s="2">
        <f t="shared" si="26"/>
        <v>0</v>
      </c>
      <c r="G113" s="2">
        <f t="shared" si="27"/>
        <v>0</v>
      </c>
      <c r="H113" s="2">
        <v>0</v>
      </c>
      <c r="I113" s="76">
        <v>0</v>
      </c>
      <c r="M113" s="11">
        <f t="shared" si="23"/>
        <v>0</v>
      </c>
      <c r="O113" s="11">
        <f t="shared" si="25"/>
        <v>0</v>
      </c>
      <c r="Q113" s="11">
        <f t="shared" si="24"/>
        <v>0</v>
      </c>
    </row>
    <row r="114" spans="1:17" ht="17.25">
      <c r="A114" s="6">
        <v>106</v>
      </c>
      <c r="B114" s="10" t="s">
        <v>88</v>
      </c>
      <c r="C114" s="14" t="s">
        <v>98</v>
      </c>
      <c r="D114" s="2">
        <f t="shared" si="19"/>
        <v>0</v>
      </c>
      <c r="E114" s="2">
        <f t="shared" si="20"/>
        <v>0</v>
      </c>
      <c r="F114" s="2">
        <f t="shared" si="26"/>
        <v>0</v>
      </c>
      <c r="G114" s="2">
        <f t="shared" si="27"/>
        <v>0</v>
      </c>
      <c r="H114" s="2">
        <v>0</v>
      </c>
      <c r="I114" s="76">
        <v>0</v>
      </c>
      <c r="M114" s="11">
        <f t="shared" si="23"/>
        <v>0</v>
      </c>
      <c r="O114" s="11">
        <f t="shared" si="25"/>
        <v>0</v>
      </c>
      <c r="Q114" s="11">
        <f t="shared" si="24"/>
        <v>0</v>
      </c>
    </row>
    <row r="115" spans="1:17" ht="17.25">
      <c r="A115" s="6">
        <v>107</v>
      </c>
      <c r="B115" s="10" t="s">
        <v>89</v>
      </c>
      <c r="C115" s="14" t="s">
        <v>98</v>
      </c>
      <c r="D115" s="2">
        <f t="shared" si="19"/>
        <v>1398.4923076923078</v>
      </c>
      <c r="E115" s="2">
        <f t="shared" si="20"/>
        <v>1398.4923076923078</v>
      </c>
      <c r="F115" s="76">
        <v>1410</v>
      </c>
      <c r="G115" s="2">
        <v>488</v>
      </c>
      <c r="H115" s="2">
        <v>906</v>
      </c>
      <c r="I115" s="76">
        <v>1305</v>
      </c>
      <c r="J115" s="11">
        <f t="shared" si="21"/>
        <v>4.6461538461538465</v>
      </c>
      <c r="K115" s="11">
        <f t="shared" si="22"/>
        <v>4.6461538461538465</v>
      </c>
      <c r="M115" s="11">
        <f t="shared" si="23"/>
        <v>488</v>
      </c>
      <c r="O115" s="11">
        <f t="shared" si="25"/>
        <v>1398</v>
      </c>
      <c r="Q115" s="11">
        <f t="shared" si="24"/>
        <v>1398</v>
      </c>
    </row>
    <row r="116" spans="1:17" ht="17.25">
      <c r="A116" s="6">
        <v>108</v>
      </c>
      <c r="B116" s="10" t="s">
        <v>90</v>
      </c>
      <c r="C116" s="14" t="s">
        <v>98</v>
      </c>
      <c r="D116" s="2">
        <f t="shared" si="19"/>
        <v>1438.6206896551726</v>
      </c>
      <c r="E116" s="2">
        <f t="shared" si="20"/>
        <v>1438.6206896551726</v>
      </c>
      <c r="F116" s="76">
        <v>1587</v>
      </c>
      <c r="G116" s="2">
        <v>668</v>
      </c>
      <c r="H116" s="2">
        <v>1192</v>
      </c>
      <c r="I116" s="76">
        <v>1469</v>
      </c>
      <c r="J116" s="11">
        <f t="shared" si="21"/>
        <v>10.275862068965518</v>
      </c>
      <c r="K116" s="11">
        <f>H116/H86</f>
        <v>10.275862068965518</v>
      </c>
      <c r="M116" s="11">
        <f t="shared" si="23"/>
        <v>668</v>
      </c>
      <c r="O116" s="11">
        <f t="shared" si="25"/>
        <v>1439</v>
      </c>
      <c r="Q116" s="11">
        <f t="shared" si="24"/>
        <v>1439</v>
      </c>
    </row>
    <row r="117" spans="1:17" ht="16.5">
      <c r="A117" s="6">
        <v>109</v>
      </c>
      <c r="B117" s="3" t="s">
        <v>101</v>
      </c>
      <c r="C117" s="14" t="s">
        <v>98</v>
      </c>
      <c r="D117" s="3">
        <f>SUM(D93:D116)</f>
        <v>2969568.2024922241</v>
      </c>
      <c r="E117" s="77">
        <f t="shared" ref="E117:H117" si="28">SUM(E93:E116)</f>
        <v>2862477.8108730046</v>
      </c>
      <c r="F117" s="77">
        <f t="shared" si="28"/>
        <v>2924852</v>
      </c>
      <c r="G117" s="3">
        <f t="shared" si="28"/>
        <v>1480327</v>
      </c>
      <c r="H117" s="3">
        <f t="shared" si="28"/>
        <v>2692009</v>
      </c>
      <c r="I117" s="77">
        <f t="shared" ref="I117" si="29">SUM(I93:I116)</f>
        <v>2706386</v>
      </c>
      <c r="J117" s="101">
        <f>D117/D87</f>
        <v>6.4934284438044871</v>
      </c>
      <c r="K117" s="115">
        <f>E117/E87</f>
        <v>6.4278543507042167</v>
      </c>
    </row>
    <row r="118" spans="1:17" ht="17.25">
      <c r="A118" s="6">
        <v>110</v>
      </c>
      <c r="B118" s="3" t="s">
        <v>102</v>
      </c>
      <c r="C118" s="14" t="s">
        <v>98</v>
      </c>
      <c r="D118" s="2"/>
      <c r="E118" s="76"/>
      <c r="F118" s="77"/>
      <c r="G118" s="2"/>
      <c r="H118" s="2"/>
      <c r="I118" s="76"/>
      <c r="K118" s="116"/>
    </row>
    <row r="119" spans="1:17" ht="17.25">
      <c r="A119" s="6">
        <v>111</v>
      </c>
      <c r="B119" s="10" t="s">
        <v>103</v>
      </c>
      <c r="C119" s="14" t="s">
        <v>98</v>
      </c>
      <c r="D119" s="2">
        <f>D344</f>
        <v>104700</v>
      </c>
      <c r="E119" s="76">
        <f t="shared" ref="E119:I119" si="30">E344</f>
        <v>101530</v>
      </c>
      <c r="F119" s="76">
        <f t="shared" si="30"/>
        <v>45900</v>
      </c>
      <c r="G119" s="2">
        <f t="shared" si="30"/>
        <v>47750</v>
      </c>
      <c r="H119" s="2">
        <f t="shared" si="30"/>
        <v>98547</v>
      </c>
      <c r="I119" s="76">
        <f t="shared" si="30"/>
        <v>45899</v>
      </c>
      <c r="K119" s="116"/>
    </row>
    <row r="120" spans="1:17" ht="17.25">
      <c r="A120" s="6">
        <v>112</v>
      </c>
      <c r="B120" s="3" t="s">
        <v>104</v>
      </c>
      <c r="C120" s="14" t="s">
        <v>98</v>
      </c>
      <c r="D120" s="2">
        <f t="shared" ref="D120:H120" si="31">SUM(D117:D119)</f>
        <v>3074268.2024922241</v>
      </c>
      <c r="E120" s="76">
        <f t="shared" si="31"/>
        <v>2964007.8108730046</v>
      </c>
      <c r="F120" s="76">
        <f t="shared" si="31"/>
        <v>2970752</v>
      </c>
      <c r="G120" s="2">
        <f t="shared" si="31"/>
        <v>1528077</v>
      </c>
      <c r="H120" s="2">
        <f t="shared" si="31"/>
        <v>2790556</v>
      </c>
      <c r="I120" s="76">
        <f t="shared" ref="I120" si="32">SUM(I117:I119)</f>
        <v>2752285</v>
      </c>
      <c r="J120" s="118">
        <f>(D117-E117)/E117</f>
        <v>3.7411780525403893E-2</v>
      </c>
      <c r="K120" s="117">
        <f>(E117-H117)/H117</f>
        <v>6.3324012242531355E-2</v>
      </c>
      <c r="L120" s="114"/>
    </row>
    <row r="121" spans="1:17" ht="17.25">
      <c r="A121" s="10"/>
      <c r="B121" s="3" t="s">
        <v>105</v>
      </c>
      <c r="C121" s="10"/>
      <c r="D121" s="2"/>
      <c r="E121" s="76"/>
      <c r="F121" s="77"/>
      <c r="G121" s="2"/>
      <c r="H121" s="2"/>
      <c r="I121" s="76"/>
    </row>
    <row r="122" spans="1:17" ht="17.25">
      <c r="A122" s="6">
        <v>113</v>
      </c>
      <c r="B122" s="3" t="s">
        <v>106</v>
      </c>
      <c r="C122" s="14" t="s">
        <v>98</v>
      </c>
      <c r="D122" s="98">
        <f>D62*4.2086</f>
        <v>2150358.9183999998</v>
      </c>
      <c r="E122" s="98">
        <f>E62*4.2086</f>
        <v>2096488.8383999998</v>
      </c>
      <c r="F122" s="76">
        <v>1924442</v>
      </c>
      <c r="G122" s="2">
        <f>H122/2</f>
        <v>994355.5</v>
      </c>
      <c r="H122" s="2">
        <v>1988711</v>
      </c>
      <c r="I122" s="76">
        <v>1853893</v>
      </c>
    </row>
    <row r="123" spans="1:17" ht="16.5">
      <c r="A123" s="6">
        <v>114</v>
      </c>
      <c r="B123" s="3" t="s">
        <v>107</v>
      </c>
      <c r="C123" s="14" t="s">
        <v>98</v>
      </c>
      <c r="D123" s="44">
        <f t="shared" ref="D123:H123" si="33">ROUND((D192),2)</f>
        <v>56940</v>
      </c>
      <c r="E123" s="80">
        <f t="shared" si="33"/>
        <v>56840</v>
      </c>
      <c r="F123" s="80">
        <f t="shared" si="33"/>
        <v>24918</v>
      </c>
      <c r="G123" s="44">
        <f t="shared" si="33"/>
        <v>13740</v>
      </c>
      <c r="H123" s="44">
        <f t="shared" si="33"/>
        <v>25772</v>
      </c>
      <c r="I123" s="80">
        <f t="shared" ref="I123" si="34">ROUND((I192),2)</f>
        <v>27208</v>
      </c>
    </row>
    <row r="124" spans="1:17" ht="16.5">
      <c r="A124" s="6">
        <v>115</v>
      </c>
      <c r="B124" s="3" t="s">
        <v>108</v>
      </c>
      <c r="C124" s="14" t="s">
        <v>98</v>
      </c>
      <c r="D124" s="44">
        <f t="shared" ref="D124:H124" si="35">ROUND((D214*0.8),2)</f>
        <v>302323.20000000001</v>
      </c>
      <c r="E124" s="80">
        <f t="shared" si="35"/>
        <v>294323.20000000001</v>
      </c>
      <c r="F124" s="80">
        <f t="shared" si="35"/>
        <v>256843.2</v>
      </c>
      <c r="G124" s="44">
        <f t="shared" si="35"/>
        <v>141270.39999999999</v>
      </c>
      <c r="H124" s="44">
        <f t="shared" si="35"/>
        <v>218828</v>
      </c>
      <c r="I124" s="80">
        <f t="shared" ref="I124" si="36">ROUND((I214*0.8),2)</f>
        <v>236433.6</v>
      </c>
    </row>
    <row r="125" spans="1:17" ht="16.5">
      <c r="A125" s="6">
        <v>116</v>
      </c>
      <c r="B125" s="3" t="s">
        <v>109</v>
      </c>
      <c r="C125" s="14" t="s">
        <v>98</v>
      </c>
      <c r="D125" s="44">
        <f t="shared" ref="D125:H125" si="37">ROUND((D222*0.8),2)</f>
        <v>76336</v>
      </c>
      <c r="E125" s="80">
        <f t="shared" si="37"/>
        <v>69600</v>
      </c>
      <c r="F125" s="80">
        <f t="shared" si="37"/>
        <v>88263.2</v>
      </c>
      <c r="G125" s="44">
        <f t="shared" si="37"/>
        <v>28744</v>
      </c>
      <c r="H125" s="44">
        <f t="shared" si="37"/>
        <v>64581.599999999999</v>
      </c>
      <c r="I125" s="80">
        <f t="shared" ref="I125" si="38">ROUND((I222*0.8),2)</f>
        <v>88263.2</v>
      </c>
    </row>
    <row r="126" spans="1:17" ht="16.5">
      <c r="A126" s="6">
        <v>117</v>
      </c>
      <c r="B126" s="3" t="s">
        <v>110</v>
      </c>
      <c r="C126" s="14" t="s">
        <v>98</v>
      </c>
      <c r="D126" s="44">
        <f t="shared" ref="D126:H126" si="39">ROUND((D234),2)</f>
        <v>14000</v>
      </c>
      <c r="E126" s="80">
        <f t="shared" si="39"/>
        <v>13400</v>
      </c>
      <c r="F126" s="80">
        <f t="shared" si="39"/>
        <v>13150</v>
      </c>
      <c r="G126" s="44">
        <f t="shared" si="39"/>
        <v>5623</v>
      </c>
      <c r="H126" s="44">
        <f t="shared" si="39"/>
        <v>9195</v>
      </c>
      <c r="I126" s="80">
        <f t="shared" ref="I126" si="40">ROUND((I234),2)</f>
        <v>13150</v>
      </c>
    </row>
    <row r="127" spans="1:17" ht="16.5">
      <c r="A127" s="6">
        <v>118</v>
      </c>
      <c r="B127" s="3" t="s">
        <v>111</v>
      </c>
      <c r="C127" s="14" t="s">
        <v>98</v>
      </c>
      <c r="D127" s="44">
        <f t="shared" ref="D127:H127" si="41">ROUND((D243),2)</f>
        <v>388146</v>
      </c>
      <c r="E127" s="80">
        <f t="shared" si="41"/>
        <v>369356</v>
      </c>
      <c r="F127" s="80">
        <f t="shared" si="41"/>
        <v>247800</v>
      </c>
      <c r="G127" s="44">
        <f t="shared" si="41"/>
        <v>136290</v>
      </c>
      <c r="H127" s="44">
        <f t="shared" si="41"/>
        <v>365381</v>
      </c>
      <c r="I127" s="80">
        <f t="shared" ref="I127" si="42">ROUND((I243),2)</f>
        <v>247800</v>
      </c>
    </row>
    <row r="128" spans="1:17" ht="17.25">
      <c r="A128" s="6">
        <v>119</v>
      </c>
      <c r="B128" s="3" t="s">
        <v>112</v>
      </c>
      <c r="C128" s="14" t="s">
        <v>98</v>
      </c>
      <c r="D128" s="43">
        <v>3000</v>
      </c>
      <c r="E128" s="81">
        <v>3000</v>
      </c>
      <c r="F128" s="81">
        <v>2500</v>
      </c>
      <c r="G128" s="43">
        <v>950</v>
      </c>
      <c r="H128" s="43">
        <v>1638</v>
      </c>
      <c r="I128" s="81">
        <v>2401</v>
      </c>
    </row>
    <row r="129" spans="1:9" ht="17.25">
      <c r="A129" s="6">
        <v>120</v>
      </c>
      <c r="B129" s="3" t="s">
        <v>113</v>
      </c>
      <c r="C129" s="14" t="s">
        <v>98</v>
      </c>
      <c r="D129" s="43">
        <f t="shared" ref="D129:H129" si="43">ROUND((D249),2)</f>
        <v>13250</v>
      </c>
      <c r="E129" s="81">
        <f t="shared" si="43"/>
        <v>12700</v>
      </c>
      <c r="F129" s="81">
        <f t="shared" si="43"/>
        <v>11825</v>
      </c>
      <c r="G129" s="43">
        <f t="shared" si="43"/>
        <v>6390</v>
      </c>
      <c r="H129" s="43">
        <f t="shared" si="43"/>
        <v>10648</v>
      </c>
      <c r="I129" s="81">
        <f t="shared" ref="I129" si="44">ROUND((I249),2)</f>
        <v>11000</v>
      </c>
    </row>
    <row r="130" spans="1:9" ht="17.25">
      <c r="A130" s="6">
        <v>121</v>
      </c>
      <c r="B130" s="3" t="s">
        <v>114</v>
      </c>
      <c r="C130" s="14" t="s">
        <v>98</v>
      </c>
      <c r="D130" s="43">
        <f t="shared" ref="D130:H130" si="45">ROUND((D256),2)</f>
        <v>6850</v>
      </c>
      <c r="E130" s="81">
        <f t="shared" si="45"/>
        <v>6050</v>
      </c>
      <c r="F130" s="81">
        <f t="shared" si="45"/>
        <v>5000</v>
      </c>
      <c r="G130" s="43">
        <f t="shared" si="45"/>
        <v>2640</v>
      </c>
      <c r="H130" s="43">
        <f t="shared" si="45"/>
        <v>4511</v>
      </c>
      <c r="I130" s="81">
        <f t="shared" ref="I130" si="46">ROUND((I256),2)</f>
        <v>5000</v>
      </c>
    </row>
    <row r="131" spans="1:9" ht="17.25">
      <c r="A131" s="6">
        <v>122</v>
      </c>
      <c r="B131" s="3" t="s">
        <v>115</v>
      </c>
      <c r="C131" s="14" t="s">
        <v>98</v>
      </c>
      <c r="D131" s="43">
        <f t="shared" ref="D131:H131" si="47">ROUND((D276),2)</f>
        <v>26648.66</v>
      </c>
      <c r="E131" s="81">
        <f t="shared" si="47"/>
        <v>25693.200000000001</v>
      </c>
      <c r="F131" s="81">
        <f t="shared" si="47"/>
        <v>25091</v>
      </c>
      <c r="G131" s="43">
        <f t="shared" si="47"/>
        <v>10981.86</v>
      </c>
      <c r="H131" s="43">
        <f t="shared" si="47"/>
        <v>19650.560000000001</v>
      </c>
      <c r="I131" s="81">
        <f t="shared" ref="I131" si="48">ROUND((I276),2)</f>
        <v>24063</v>
      </c>
    </row>
    <row r="132" spans="1:9" ht="17.25">
      <c r="A132" s="6">
        <v>123</v>
      </c>
      <c r="B132" s="3" t="s">
        <v>116</v>
      </c>
      <c r="C132" s="14" t="s">
        <v>98</v>
      </c>
      <c r="D132" s="43"/>
      <c r="E132" s="81"/>
      <c r="F132" s="81"/>
      <c r="G132" s="43"/>
      <c r="H132" s="43"/>
      <c r="I132" s="81"/>
    </row>
    <row r="133" spans="1:9" ht="16.5">
      <c r="A133" s="6">
        <v>124</v>
      </c>
      <c r="B133" s="3" t="s">
        <v>117</v>
      </c>
      <c r="C133" s="14" t="s">
        <v>98</v>
      </c>
      <c r="D133" s="44">
        <f t="shared" ref="D133:H133" si="49">SUM(D122:D132)</f>
        <v>3037852.7784000002</v>
      </c>
      <c r="E133" s="80">
        <f t="shared" si="49"/>
        <v>2947451.2384000001</v>
      </c>
      <c r="F133" s="80">
        <f t="shared" si="49"/>
        <v>2599832.4000000004</v>
      </c>
      <c r="G133" s="44">
        <f t="shared" si="49"/>
        <v>1340984.76</v>
      </c>
      <c r="H133" s="44">
        <f t="shared" si="49"/>
        <v>2708916.16</v>
      </c>
      <c r="I133" s="80">
        <f t="shared" ref="I133" si="50">SUM(I122:I132)</f>
        <v>2509211.8000000003</v>
      </c>
    </row>
    <row r="134" spans="1:9" ht="16.5">
      <c r="A134" s="6">
        <v>125</v>
      </c>
      <c r="B134" s="3" t="s">
        <v>118</v>
      </c>
      <c r="C134" s="14" t="s">
        <v>98</v>
      </c>
      <c r="D134" s="44">
        <f t="shared" ref="D134:H134" si="51">D120-D133</f>
        <v>36415.424092223868</v>
      </c>
      <c r="E134" s="80">
        <f t="shared" si="51"/>
        <v>16556.57247300446</v>
      </c>
      <c r="F134" s="80">
        <f t="shared" si="51"/>
        <v>370919.59999999963</v>
      </c>
      <c r="G134" s="44">
        <f t="shared" si="51"/>
        <v>187092.24</v>
      </c>
      <c r="H134" s="44">
        <f t="shared" si="51"/>
        <v>81639.839999999851</v>
      </c>
      <c r="I134" s="80">
        <f t="shared" ref="I134" si="52">I120-I133</f>
        <v>243073.19999999972</v>
      </c>
    </row>
    <row r="135" spans="1:9" ht="17.25">
      <c r="A135" s="6"/>
      <c r="B135" s="3" t="s">
        <v>119</v>
      </c>
      <c r="C135" s="14"/>
      <c r="D135" s="43"/>
      <c r="E135" s="81"/>
      <c r="F135" s="81"/>
      <c r="G135" s="43"/>
      <c r="H135" s="43"/>
      <c r="I135" s="81"/>
    </row>
    <row r="136" spans="1:9" ht="17.25">
      <c r="A136" s="6">
        <v>126</v>
      </c>
      <c r="B136" s="3" t="s">
        <v>120</v>
      </c>
      <c r="C136" s="14" t="s">
        <v>98</v>
      </c>
      <c r="D136" s="43">
        <f t="shared" ref="D136:H136" si="53">ROUND((D214*0.2),2)</f>
        <v>75580.800000000003</v>
      </c>
      <c r="E136" s="81">
        <f t="shared" si="53"/>
        <v>73580.800000000003</v>
      </c>
      <c r="F136" s="81">
        <f t="shared" si="53"/>
        <v>64210.8</v>
      </c>
      <c r="G136" s="43">
        <f t="shared" si="53"/>
        <v>35317.599999999999</v>
      </c>
      <c r="H136" s="43">
        <f t="shared" si="53"/>
        <v>54707</v>
      </c>
      <c r="I136" s="81">
        <f t="shared" ref="I136" si="54">ROUND((I214*0.2),2)</f>
        <v>59108.4</v>
      </c>
    </row>
    <row r="137" spans="1:9" ht="17.25">
      <c r="A137" s="6">
        <v>127</v>
      </c>
      <c r="B137" s="3" t="s">
        <v>121</v>
      </c>
      <c r="C137" s="14" t="s">
        <v>98</v>
      </c>
      <c r="D137" s="43">
        <f t="shared" ref="D137:H137" si="55">ROUND((D222*0.2),2)</f>
        <v>19084</v>
      </c>
      <c r="E137" s="81">
        <f t="shared" si="55"/>
        <v>17400</v>
      </c>
      <c r="F137" s="81">
        <f t="shared" si="55"/>
        <v>22065.8</v>
      </c>
      <c r="G137" s="43">
        <f t="shared" si="55"/>
        <v>7186</v>
      </c>
      <c r="H137" s="43">
        <f t="shared" si="55"/>
        <v>16145.4</v>
      </c>
      <c r="I137" s="81">
        <f t="shared" ref="I137" si="56">ROUND((I222*0.2),2)</f>
        <v>22065.8</v>
      </c>
    </row>
    <row r="138" spans="1:9" ht="17.25">
      <c r="A138" s="6">
        <v>128</v>
      </c>
      <c r="B138" s="3" t="s">
        <v>122</v>
      </c>
      <c r="C138" s="14" t="s">
        <v>98</v>
      </c>
      <c r="D138" s="43">
        <f t="shared" ref="D138:H138" si="57">ROUND((D280),2)</f>
        <v>2500</v>
      </c>
      <c r="E138" s="81">
        <f t="shared" si="57"/>
        <v>2400</v>
      </c>
      <c r="F138" s="81">
        <f t="shared" si="57"/>
        <v>2200</v>
      </c>
      <c r="G138" s="43">
        <f t="shared" si="57"/>
        <v>600</v>
      </c>
      <c r="H138" s="43">
        <f t="shared" si="57"/>
        <v>1899</v>
      </c>
      <c r="I138" s="81">
        <f t="shared" ref="I138" si="58">ROUND((I280),2)</f>
        <v>2200</v>
      </c>
    </row>
    <row r="139" spans="1:9" ht="17.25">
      <c r="A139" s="6">
        <v>129</v>
      </c>
      <c r="B139" s="3" t="s">
        <v>123</v>
      </c>
      <c r="C139" s="14" t="s">
        <v>98</v>
      </c>
      <c r="D139" s="43">
        <v>750</v>
      </c>
      <c r="E139" s="81">
        <v>750</v>
      </c>
      <c r="F139" s="81">
        <v>400</v>
      </c>
      <c r="G139" s="43">
        <v>200</v>
      </c>
      <c r="H139" s="43">
        <v>389</v>
      </c>
      <c r="I139" s="81">
        <v>400</v>
      </c>
    </row>
    <row r="140" spans="1:9" ht="17.25">
      <c r="A140" s="6">
        <v>130</v>
      </c>
      <c r="B140" s="3" t="s">
        <v>124</v>
      </c>
      <c r="C140" s="14" t="s">
        <v>98</v>
      </c>
      <c r="D140" s="43">
        <v>500</v>
      </c>
      <c r="E140" s="81">
        <v>500</v>
      </c>
      <c r="F140" s="81">
        <v>350</v>
      </c>
      <c r="G140" s="43">
        <v>175</v>
      </c>
      <c r="H140" s="43">
        <v>215</v>
      </c>
      <c r="I140" s="81">
        <v>350</v>
      </c>
    </row>
    <row r="141" spans="1:9" ht="16.5">
      <c r="A141" s="6">
        <v>131</v>
      </c>
      <c r="B141" s="3" t="s">
        <v>125</v>
      </c>
      <c r="C141" s="14" t="s">
        <v>98</v>
      </c>
      <c r="D141" s="44">
        <v>750</v>
      </c>
      <c r="E141" s="80">
        <f t="shared" ref="E141:H141" si="59">ROUND((E128/4),2)</f>
        <v>750</v>
      </c>
      <c r="F141" s="80">
        <f t="shared" si="59"/>
        <v>625</v>
      </c>
      <c r="G141" s="80">
        <f t="shared" si="59"/>
        <v>237.5</v>
      </c>
      <c r="H141" s="44">
        <f t="shared" si="59"/>
        <v>409.5</v>
      </c>
      <c r="I141" s="80">
        <f t="shared" ref="I141" si="60">ROUND((I128/4),2)</f>
        <v>600.25</v>
      </c>
    </row>
    <row r="142" spans="1:9" ht="16.5">
      <c r="A142" s="6">
        <v>132</v>
      </c>
      <c r="B142" s="3" t="s">
        <v>126</v>
      </c>
      <c r="C142" s="14" t="s">
        <v>98</v>
      </c>
      <c r="D142" s="44">
        <f t="shared" ref="D142:H142" si="61">ROUND((D284),2)</f>
        <v>2100</v>
      </c>
      <c r="E142" s="80">
        <f t="shared" si="61"/>
        <v>1900</v>
      </c>
      <c r="F142" s="80">
        <f t="shared" si="61"/>
        <v>1200</v>
      </c>
      <c r="G142" s="44">
        <f t="shared" si="61"/>
        <v>610</v>
      </c>
      <c r="H142" s="44">
        <f t="shared" si="61"/>
        <v>1043</v>
      </c>
      <c r="I142" s="80">
        <f t="shared" ref="I142" si="62">ROUND((I284),2)</f>
        <v>1200</v>
      </c>
    </row>
    <row r="143" spans="1:9" ht="16.5">
      <c r="A143" s="6">
        <v>133</v>
      </c>
      <c r="B143" s="3" t="s">
        <v>127</v>
      </c>
      <c r="C143" s="14" t="s">
        <v>98</v>
      </c>
      <c r="D143" s="44">
        <f t="shared" ref="D143:H143" si="63">ROUND((D289),2)</f>
        <v>1450</v>
      </c>
      <c r="E143" s="80">
        <f t="shared" si="63"/>
        <v>1350</v>
      </c>
      <c r="F143" s="80">
        <f t="shared" si="63"/>
        <v>800</v>
      </c>
      <c r="G143" s="44">
        <f t="shared" si="63"/>
        <v>420</v>
      </c>
      <c r="H143" s="44">
        <f t="shared" si="63"/>
        <v>792</v>
      </c>
      <c r="I143" s="80">
        <f t="shared" ref="I143" si="64">ROUND((I289),2)</f>
        <v>800</v>
      </c>
    </row>
    <row r="144" spans="1:9" ht="16.5">
      <c r="A144" s="6">
        <v>134</v>
      </c>
      <c r="B144" s="3" t="s">
        <v>128</v>
      </c>
      <c r="C144" s="14" t="s">
        <v>98</v>
      </c>
      <c r="D144" s="44">
        <f t="shared" ref="D144:H144" si="65">ROUND((D294),2)</f>
        <v>1900</v>
      </c>
      <c r="E144" s="80">
        <f t="shared" si="65"/>
        <v>1900</v>
      </c>
      <c r="F144" s="80">
        <f t="shared" si="65"/>
        <v>1500</v>
      </c>
      <c r="G144" s="44">
        <f t="shared" si="65"/>
        <v>315</v>
      </c>
      <c r="H144" s="44">
        <f t="shared" si="65"/>
        <v>132</v>
      </c>
      <c r="I144" s="80">
        <f t="shared" ref="I144" si="66">ROUND((I294),2)</f>
        <v>1400</v>
      </c>
    </row>
    <row r="145" spans="1:11" ht="16.5">
      <c r="A145" s="6">
        <v>135</v>
      </c>
      <c r="B145" s="3" t="s">
        <v>129</v>
      </c>
      <c r="C145" s="14" t="s">
        <v>98</v>
      </c>
      <c r="D145" s="44">
        <f t="shared" ref="D145:H145" si="67">SUM(D136:D144)</f>
        <v>104614.8</v>
      </c>
      <c r="E145" s="80">
        <f t="shared" si="67"/>
        <v>100530.8</v>
      </c>
      <c r="F145" s="80">
        <f t="shared" si="67"/>
        <v>93351.6</v>
      </c>
      <c r="G145" s="44">
        <f t="shared" si="67"/>
        <v>45061.1</v>
      </c>
      <c r="H145" s="44">
        <f t="shared" si="67"/>
        <v>75731.899999999994</v>
      </c>
      <c r="I145" s="80">
        <f t="shared" ref="I145" si="68">SUM(I136:I144)</f>
        <v>88124.45</v>
      </c>
    </row>
    <row r="146" spans="1:11" ht="16.5">
      <c r="A146" s="6">
        <v>136</v>
      </c>
      <c r="B146" s="3" t="s">
        <v>130</v>
      </c>
      <c r="C146" s="14" t="s">
        <v>98</v>
      </c>
      <c r="D146" s="44">
        <f t="shared" ref="D146:H146" si="69">ROUND((D133+D145),2)</f>
        <v>3142467.58</v>
      </c>
      <c r="E146" s="80">
        <f t="shared" si="69"/>
        <v>3047982.04</v>
      </c>
      <c r="F146" s="80">
        <f t="shared" si="69"/>
        <v>2693184</v>
      </c>
      <c r="G146" s="44">
        <f t="shared" si="69"/>
        <v>1386045.86</v>
      </c>
      <c r="H146" s="44">
        <f t="shared" si="69"/>
        <v>2784648.06</v>
      </c>
      <c r="I146" s="80">
        <f t="shared" ref="I146" si="70">ROUND((I133+I145),2)</f>
        <v>2597336.25</v>
      </c>
    </row>
    <row r="147" spans="1:11" ht="16.5">
      <c r="A147" s="6">
        <v>137</v>
      </c>
      <c r="B147" s="3" t="s">
        <v>131</v>
      </c>
      <c r="C147" s="14" t="s">
        <v>98</v>
      </c>
      <c r="D147" s="61">
        <f t="shared" ref="D147:H147" si="71">ROUND((D120-D146),2)</f>
        <v>-68199.38</v>
      </c>
      <c r="E147" s="82">
        <f t="shared" si="71"/>
        <v>-83974.23</v>
      </c>
      <c r="F147" s="82">
        <f t="shared" si="71"/>
        <v>277568</v>
      </c>
      <c r="G147" s="61">
        <f t="shared" si="71"/>
        <v>142031.14000000001</v>
      </c>
      <c r="H147" s="61">
        <f t="shared" si="71"/>
        <v>5907.94</v>
      </c>
      <c r="I147" s="82">
        <f t="shared" ref="I147" si="72">ROUND((I120-I146),2)</f>
        <v>154948.75</v>
      </c>
    </row>
    <row r="148" spans="1:11" ht="17.25">
      <c r="A148" s="6">
        <v>138</v>
      </c>
      <c r="B148" s="3" t="s">
        <v>132</v>
      </c>
      <c r="C148" s="14" t="s">
        <v>98</v>
      </c>
      <c r="D148" s="43">
        <v>130919</v>
      </c>
      <c r="E148" s="81">
        <v>125164</v>
      </c>
      <c r="F148" s="81">
        <v>99750</v>
      </c>
      <c r="G148" s="43">
        <f>H148/2</f>
        <v>59602</v>
      </c>
      <c r="H148" s="43">
        <v>119204</v>
      </c>
      <c r="I148" s="81">
        <v>99750</v>
      </c>
    </row>
    <row r="149" spans="1:11" ht="16.5">
      <c r="A149" s="6">
        <v>139</v>
      </c>
      <c r="B149" s="3" t="s">
        <v>133</v>
      </c>
      <c r="C149" s="14" t="s">
        <v>98</v>
      </c>
      <c r="D149" s="44">
        <f t="shared" ref="D149:H149" si="73">ROUND((D147-D148),2)</f>
        <v>-199118.38</v>
      </c>
      <c r="E149" s="80">
        <f t="shared" si="73"/>
        <v>-209138.23</v>
      </c>
      <c r="F149" s="80">
        <f t="shared" si="73"/>
        <v>177818</v>
      </c>
      <c r="G149" s="44">
        <f t="shared" si="73"/>
        <v>82429.14</v>
      </c>
      <c r="H149" s="44">
        <f t="shared" si="73"/>
        <v>-113296.06</v>
      </c>
      <c r="I149" s="80">
        <f t="shared" ref="I149" si="74">ROUND((I147-I148),2)</f>
        <v>55198.75</v>
      </c>
    </row>
    <row r="150" spans="1:11" ht="17.25">
      <c r="A150" s="6">
        <v>140</v>
      </c>
      <c r="B150" s="3" t="s">
        <v>134</v>
      </c>
      <c r="C150" s="14" t="s">
        <v>98</v>
      </c>
      <c r="D150" s="43">
        <v>77620</v>
      </c>
      <c r="E150" s="81">
        <v>75150</v>
      </c>
      <c r="F150" s="81">
        <v>60548</v>
      </c>
      <c r="G150" s="43">
        <f>H150/2</f>
        <v>36937.495999999999</v>
      </c>
      <c r="H150" s="43">
        <f>(65591662+8283330)/1000</f>
        <v>73874.991999999998</v>
      </c>
      <c r="I150" s="81">
        <v>57415</v>
      </c>
    </row>
    <row r="151" spans="1:11" ht="17.25">
      <c r="A151" s="6">
        <v>141</v>
      </c>
      <c r="B151" s="3" t="s">
        <v>135</v>
      </c>
      <c r="C151" s="14" t="s">
        <v>98</v>
      </c>
      <c r="D151" s="43">
        <f t="shared" ref="D151:H151" si="75">D149+D150</f>
        <v>-121498.38</v>
      </c>
      <c r="E151" s="81">
        <f t="shared" si="75"/>
        <v>-133988.23000000001</v>
      </c>
      <c r="F151" s="81">
        <f t="shared" si="75"/>
        <v>238366</v>
      </c>
      <c r="G151" s="43">
        <f t="shared" si="75"/>
        <v>119366.636</v>
      </c>
      <c r="H151" s="43">
        <f t="shared" si="75"/>
        <v>-39421.067999999999</v>
      </c>
      <c r="I151" s="43">
        <f t="shared" ref="I151" si="76">I149+I150</f>
        <v>112613.75</v>
      </c>
    </row>
    <row r="152" spans="1:11" ht="17.25">
      <c r="A152" s="6"/>
      <c r="B152" s="3" t="s">
        <v>136</v>
      </c>
      <c r="C152" s="14"/>
      <c r="D152" s="43"/>
      <c r="E152" s="81"/>
      <c r="F152" s="88"/>
      <c r="G152" s="43"/>
      <c r="H152" s="43"/>
      <c r="I152" s="43"/>
    </row>
    <row r="153" spans="1:11" ht="17.25">
      <c r="A153" s="72" t="s">
        <v>137</v>
      </c>
      <c r="B153" s="73" t="s">
        <v>689</v>
      </c>
      <c r="C153" s="14"/>
      <c r="D153" s="43"/>
      <c r="E153" s="81"/>
      <c r="F153" s="88"/>
      <c r="G153" s="43"/>
      <c r="H153" s="43"/>
      <c r="I153" s="43"/>
    </row>
    <row r="154" spans="1:11" ht="17.25">
      <c r="A154" s="6">
        <v>1</v>
      </c>
      <c r="B154" s="3" t="s">
        <v>138</v>
      </c>
      <c r="C154" s="14" t="s">
        <v>98</v>
      </c>
      <c r="D154" s="43">
        <v>1300</v>
      </c>
      <c r="E154" s="81">
        <v>1200</v>
      </c>
      <c r="F154" s="81">
        <v>859</v>
      </c>
      <c r="G154" s="43">
        <v>472</v>
      </c>
      <c r="H154" s="43">
        <v>850</v>
      </c>
      <c r="I154" s="43">
        <v>850</v>
      </c>
      <c r="K154" s="11">
        <f>ROUND(F154*55%,0)</f>
        <v>472</v>
      </c>
    </row>
    <row r="155" spans="1:11" ht="17.25">
      <c r="A155" s="6">
        <v>2</v>
      </c>
      <c r="B155" s="3" t="s">
        <v>139</v>
      </c>
      <c r="C155" s="14" t="s">
        <v>98</v>
      </c>
      <c r="D155" s="43">
        <v>200</v>
      </c>
      <c r="E155" s="81">
        <v>200</v>
      </c>
      <c r="F155" s="81">
        <v>150</v>
      </c>
      <c r="G155" s="43">
        <v>83</v>
      </c>
      <c r="H155" s="43">
        <v>148</v>
      </c>
      <c r="I155" s="43">
        <v>149</v>
      </c>
      <c r="K155" s="11">
        <f t="shared" ref="K155:K218" si="77">ROUND(F155*55%,0)</f>
        <v>83</v>
      </c>
    </row>
    <row r="156" spans="1:11" ht="17.25">
      <c r="A156" s="6">
        <v>3</v>
      </c>
      <c r="B156" s="3" t="s">
        <v>687</v>
      </c>
      <c r="C156" s="14" t="s">
        <v>98</v>
      </c>
      <c r="D156" s="43">
        <v>500</v>
      </c>
      <c r="E156" s="81">
        <v>500</v>
      </c>
      <c r="F156" s="81">
        <v>258</v>
      </c>
      <c r="G156" s="43">
        <v>142</v>
      </c>
      <c r="H156" s="43">
        <v>340</v>
      </c>
      <c r="I156" s="43">
        <v>340</v>
      </c>
      <c r="K156" s="11">
        <f t="shared" si="77"/>
        <v>142</v>
      </c>
    </row>
    <row r="157" spans="1:11" ht="17.25">
      <c r="A157" s="6">
        <v>4</v>
      </c>
      <c r="B157" s="3" t="s">
        <v>688</v>
      </c>
      <c r="C157" s="14" t="s">
        <v>98</v>
      </c>
      <c r="D157" s="43">
        <v>500</v>
      </c>
      <c r="E157" s="81">
        <v>500</v>
      </c>
      <c r="F157" s="81">
        <v>172</v>
      </c>
      <c r="G157" s="43">
        <v>95</v>
      </c>
      <c r="H157" s="43">
        <v>77</v>
      </c>
      <c r="I157" s="81">
        <v>85</v>
      </c>
      <c r="K157" s="11">
        <f t="shared" si="77"/>
        <v>95</v>
      </c>
    </row>
    <row r="158" spans="1:11" ht="17.25">
      <c r="A158" s="6">
        <v>5</v>
      </c>
      <c r="B158" s="3" t="s">
        <v>140</v>
      </c>
      <c r="C158" s="14" t="s">
        <v>98</v>
      </c>
      <c r="D158" s="43"/>
      <c r="E158" s="81"/>
      <c r="F158" s="81">
        <v>0</v>
      </c>
      <c r="G158" s="43"/>
      <c r="H158" s="43"/>
      <c r="I158" s="81">
        <v>0</v>
      </c>
      <c r="K158" s="11">
        <f t="shared" si="77"/>
        <v>0</v>
      </c>
    </row>
    <row r="159" spans="1:11" ht="17.25">
      <c r="A159" s="6">
        <v>6</v>
      </c>
      <c r="B159" s="3" t="s">
        <v>141</v>
      </c>
      <c r="C159" s="14" t="s">
        <v>98</v>
      </c>
      <c r="D159" s="81">
        <v>500</v>
      </c>
      <c r="E159" s="81">
        <v>500</v>
      </c>
      <c r="F159" s="81">
        <v>43</v>
      </c>
      <c r="G159" s="43">
        <v>24</v>
      </c>
      <c r="H159" s="43">
        <v>33</v>
      </c>
      <c r="I159" s="81">
        <v>42</v>
      </c>
      <c r="K159" s="11">
        <f t="shared" si="77"/>
        <v>24</v>
      </c>
    </row>
    <row r="160" spans="1:11" ht="16.5">
      <c r="A160" s="6"/>
      <c r="B160" s="3" t="s">
        <v>142</v>
      </c>
      <c r="C160" s="14" t="s">
        <v>98</v>
      </c>
      <c r="D160" s="61">
        <f t="shared" ref="D160:H160" si="78">SUM(D154:D159)</f>
        <v>3000</v>
      </c>
      <c r="E160" s="82">
        <f t="shared" si="78"/>
        <v>2900</v>
      </c>
      <c r="F160" s="82">
        <f t="shared" si="78"/>
        <v>1482</v>
      </c>
      <c r="G160" s="61">
        <f t="shared" si="78"/>
        <v>816</v>
      </c>
      <c r="H160" s="61">
        <f t="shared" si="78"/>
        <v>1448</v>
      </c>
      <c r="I160" s="82">
        <f t="shared" ref="I160" si="79">SUM(I154:I159)</f>
        <v>1466</v>
      </c>
      <c r="K160" s="11">
        <f t="shared" si="77"/>
        <v>815</v>
      </c>
    </row>
    <row r="161" spans="1:11" ht="17.25">
      <c r="A161" s="14" t="s">
        <v>143</v>
      </c>
      <c r="B161" s="3" t="s">
        <v>144</v>
      </c>
      <c r="C161" s="14"/>
      <c r="D161" s="43"/>
      <c r="E161" s="81"/>
      <c r="F161" s="80"/>
      <c r="G161" s="43"/>
      <c r="H161" s="43"/>
      <c r="I161" s="81"/>
      <c r="K161" s="11">
        <f t="shared" si="77"/>
        <v>0</v>
      </c>
    </row>
    <row r="162" spans="1:11" ht="17.25">
      <c r="A162" s="6">
        <v>1</v>
      </c>
      <c r="B162" s="3" t="s">
        <v>145</v>
      </c>
      <c r="C162" s="14" t="s">
        <v>98</v>
      </c>
      <c r="D162" s="81">
        <v>500</v>
      </c>
      <c r="E162" s="81">
        <v>500</v>
      </c>
      <c r="F162" s="81">
        <v>134</v>
      </c>
      <c r="G162" s="43">
        <v>74</v>
      </c>
      <c r="H162" s="43">
        <v>134</v>
      </c>
      <c r="I162" s="43">
        <v>139</v>
      </c>
      <c r="K162" s="11">
        <f t="shared" si="77"/>
        <v>74</v>
      </c>
    </row>
    <row r="163" spans="1:11" ht="17.25">
      <c r="A163" s="6">
        <v>2</v>
      </c>
      <c r="B163" s="3" t="s">
        <v>146</v>
      </c>
      <c r="C163" s="14" t="s">
        <v>98</v>
      </c>
      <c r="D163" s="81">
        <v>700</v>
      </c>
      <c r="E163" s="81">
        <v>700</v>
      </c>
      <c r="F163" s="81">
        <v>67</v>
      </c>
      <c r="G163" s="43">
        <v>37</v>
      </c>
      <c r="H163" s="43">
        <v>67</v>
      </c>
      <c r="I163" s="43">
        <v>70</v>
      </c>
      <c r="K163" s="11">
        <f t="shared" si="77"/>
        <v>37</v>
      </c>
    </row>
    <row r="164" spans="1:11" ht="17.25">
      <c r="A164" s="6">
        <v>3</v>
      </c>
      <c r="B164" s="3" t="s">
        <v>147</v>
      </c>
      <c r="C164" s="14" t="s">
        <v>98</v>
      </c>
      <c r="D164" s="81">
        <v>1000</v>
      </c>
      <c r="E164" s="81">
        <v>1000</v>
      </c>
      <c r="F164" s="81">
        <v>468</v>
      </c>
      <c r="G164" s="43">
        <v>257</v>
      </c>
      <c r="H164" s="43">
        <v>485</v>
      </c>
      <c r="I164" s="43">
        <v>488</v>
      </c>
      <c r="K164" s="11">
        <f t="shared" si="77"/>
        <v>257</v>
      </c>
    </row>
    <row r="165" spans="1:11" ht="17.25">
      <c r="A165" s="6">
        <v>4</v>
      </c>
      <c r="B165" s="3" t="s">
        <v>148</v>
      </c>
      <c r="C165" s="14" t="s">
        <v>98</v>
      </c>
      <c r="D165" s="81">
        <v>300</v>
      </c>
      <c r="E165" s="81">
        <v>300</v>
      </c>
      <c r="F165" s="81">
        <v>67</v>
      </c>
      <c r="G165" s="43">
        <v>37</v>
      </c>
      <c r="H165" s="43">
        <v>64</v>
      </c>
      <c r="I165" s="43">
        <v>70</v>
      </c>
      <c r="K165" s="11">
        <f t="shared" si="77"/>
        <v>37</v>
      </c>
    </row>
    <row r="166" spans="1:11" ht="17.25">
      <c r="A166" s="6">
        <v>5</v>
      </c>
      <c r="B166" s="3" t="s">
        <v>149</v>
      </c>
      <c r="C166" s="14" t="s">
        <v>98</v>
      </c>
      <c r="D166" s="81">
        <v>500</v>
      </c>
      <c r="E166" s="81">
        <v>500</v>
      </c>
      <c r="F166" s="81">
        <v>67</v>
      </c>
      <c r="G166" s="43">
        <v>37</v>
      </c>
      <c r="H166" s="43">
        <v>67</v>
      </c>
      <c r="I166" s="43">
        <v>70</v>
      </c>
      <c r="K166" s="11">
        <f t="shared" si="77"/>
        <v>37</v>
      </c>
    </row>
    <row r="167" spans="1:11" ht="17.25">
      <c r="A167" s="6">
        <v>6</v>
      </c>
      <c r="B167" s="3" t="s">
        <v>150</v>
      </c>
      <c r="C167" s="14" t="s">
        <v>98</v>
      </c>
      <c r="D167" s="81">
        <v>300</v>
      </c>
      <c r="E167" s="81">
        <v>300</v>
      </c>
      <c r="F167" s="81">
        <v>67</v>
      </c>
      <c r="G167" s="43">
        <v>37</v>
      </c>
      <c r="H167" s="43">
        <v>24</v>
      </c>
      <c r="I167" s="43">
        <v>0</v>
      </c>
      <c r="K167" s="11">
        <f t="shared" si="77"/>
        <v>37</v>
      </c>
    </row>
    <row r="168" spans="1:11" ht="17.25">
      <c r="A168" s="6">
        <v>7</v>
      </c>
      <c r="B168" s="3" t="s">
        <v>151</v>
      </c>
      <c r="C168" s="14" t="s">
        <v>98</v>
      </c>
      <c r="D168" s="81">
        <v>75</v>
      </c>
      <c r="E168" s="81">
        <v>75</v>
      </c>
      <c r="F168" s="81">
        <v>20</v>
      </c>
      <c r="G168" s="43">
        <v>11</v>
      </c>
      <c r="H168" s="43">
        <v>10</v>
      </c>
      <c r="I168" s="43">
        <v>21</v>
      </c>
      <c r="K168" s="11">
        <f t="shared" si="77"/>
        <v>11</v>
      </c>
    </row>
    <row r="169" spans="1:11" ht="17.25">
      <c r="A169" s="6"/>
      <c r="B169" s="3" t="s">
        <v>152</v>
      </c>
      <c r="C169" s="14" t="s">
        <v>98</v>
      </c>
      <c r="D169" s="43">
        <f t="shared" ref="D169:H169" si="80">SUM(D162:D168)</f>
        <v>3375</v>
      </c>
      <c r="E169" s="81">
        <f t="shared" si="80"/>
        <v>3375</v>
      </c>
      <c r="F169" s="81">
        <f t="shared" si="80"/>
        <v>890</v>
      </c>
      <c r="G169" s="43">
        <f t="shared" si="80"/>
        <v>490</v>
      </c>
      <c r="H169" s="43">
        <f t="shared" si="80"/>
        <v>851</v>
      </c>
      <c r="I169" s="43">
        <f t="shared" ref="I169" si="81">SUM(I162:I168)</f>
        <v>858</v>
      </c>
      <c r="K169" s="11">
        <f t="shared" si="77"/>
        <v>490</v>
      </c>
    </row>
    <row r="170" spans="1:11" ht="17.25">
      <c r="A170" s="14" t="s">
        <v>153</v>
      </c>
      <c r="B170" s="3" t="s">
        <v>154</v>
      </c>
      <c r="C170" s="14"/>
      <c r="D170" s="43"/>
      <c r="E170" s="81"/>
      <c r="F170" s="80"/>
      <c r="G170" s="43"/>
      <c r="H170" s="43"/>
      <c r="I170" s="43"/>
      <c r="K170" s="11">
        <f t="shared" si="77"/>
        <v>0</v>
      </c>
    </row>
    <row r="171" spans="1:11" ht="17.25">
      <c r="A171" s="6">
        <v>1</v>
      </c>
      <c r="B171" s="3" t="s">
        <v>155</v>
      </c>
      <c r="C171" s="14" t="s">
        <v>98</v>
      </c>
      <c r="D171" s="81">
        <v>6000</v>
      </c>
      <c r="E171" s="81">
        <v>6000</v>
      </c>
      <c r="F171" s="81">
        <v>5404</v>
      </c>
      <c r="G171" s="43">
        <v>2975</v>
      </c>
      <c r="H171" s="43">
        <v>5269</v>
      </c>
      <c r="I171" s="43">
        <v>5343</v>
      </c>
      <c r="K171" s="11">
        <f t="shared" si="77"/>
        <v>2972</v>
      </c>
    </row>
    <row r="172" spans="1:11" ht="17.25">
      <c r="A172" s="6">
        <v>2</v>
      </c>
      <c r="B172" s="3" t="s">
        <v>156</v>
      </c>
      <c r="C172" s="14" t="s">
        <v>98</v>
      </c>
      <c r="D172" s="81">
        <v>23000</v>
      </c>
      <c r="E172" s="81">
        <v>25000</v>
      </c>
      <c r="F172" s="81">
        <v>5404</v>
      </c>
      <c r="G172" s="43">
        <v>2972</v>
      </c>
      <c r="H172" s="43">
        <v>7843</v>
      </c>
      <c r="I172" s="43">
        <v>7843</v>
      </c>
      <c r="K172" s="11">
        <f t="shared" si="77"/>
        <v>2972</v>
      </c>
    </row>
    <row r="173" spans="1:11" ht="17.25">
      <c r="A173" s="6">
        <v>3</v>
      </c>
      <c r="B173" s="3" t="s">
        <v>157</v>
      </c>
      <c r="C173" s="14" t="s">
        <v>98</v>
      </c>
      <c r="D173" s="81">
        <v>2500</v>
      </c>
      <c r="E173" s="81">
        <v>2500</v>
      </c>
      <c r="F173" s="81">
        <v>1474</v>
      </c>
      <c r="G173" s="43">
        <v>810</v>
      </c>
      <c r="H173" s="43">
        <v>1321</v>
      </c>
      <c r="I173" s="43">
        <v>1457</v>
      </c>
      <c r="K173" s="11">
        <f t="shared" si="77"/>
        <v>811</v>
      </c>
    </row>
    <row r="174" spans="1:11" ht="17.25">
      <c r="A174" s="6">
        <v>4</v>
      </c>
      <c r="B174" s="3" t="s">
        <v>158</v>
      </c>
      <c r="C174" s="14" t="s">
        <v>98</v>
      </c>
      <c r="D174" s="81">
        <v>1500</v>
      </c>
      <c r="E174" s="81">
        <v>1500</v>
      </c>
      <c r="F174" s="81">
        <v>983</v>
      </c>
      <c r="G174" s="43">
        <v>540</v>
      </c>
      <c r="H174" s="43">
        <v>223</v>
      </c>
      <c r="I174" s="43">
        <v>971</v>
      </c>
      <c r="K174" s="11">
        <f t="shared" si="77"/>
        <v>541</v>
      </c>
    </row>
    <row r="175" spans="1:11" ht="17.25">
      <c r="A175" s="6">
        <v>5</v>
      </c>
      <c r="B175" s="3" t="s">
        <v>159</v>
      </c>
      <c r="C175" s="14" t="s">
        <v>98</v>
      </c>
      <c r="D175" s="81">
        <v>5000</v>
      </c>
      <c r="E175" s="81">
        <v>5000</v>
      </c>
      <c r="F175" s="81">
        <v>2162</v>
      </c>
      <c r="G175" s="43">
        <v>1190</v>
      </c>
      <c r="H175" s="43">
        <v>2008</v>
      </c>
      <c r="I175" s="43">
        <v>2137</v>
      </c>
      <c r="K175" s="11">
        <f t="shared" si="77"/>
        <v>1189</v>
      </c>
    </row>
    <row r="176" spans="1:11" ht="17.25">
      <c r="A176" s="6">
        <v>6</v>
      </c>
      <c r="B176" s="3" t="s">
        <v>160</v>
      </c>
      <c r="C176" s="14" t="s">
        <v>98</v>
      </c>
      <c r="D176" s="81">
        <v>10000</v>
      </c>
      <c r="E176" s="81">
        <v>8000</v>
      </c>
      <c r="F176" s="81">
        <v>5404</v>
      </c>
      <c r="G176" s="43">
        <v>2970</v>
      </c>
      <c r="H176" s="43">
        <v>5340</v>
      </c>
      <c r="I176" s="43">
        <v>5343</v>
      </c>
      <c r="K176" s="11">
        <f t="shared" si="77"/>
        <v>2972</v>
      </c>
    </row>
    <row r="177" spans="1:11" ht="17.25">
      <c r="A177" s="6">
        <v>7</v>
      </c>
      <c r="B177" s="3" t="s">
        <v>161</v>
      </c>
      <c r="C177" s="14" t="s">
        <v>98</v>
      </c>
      <c r="D177" s="81">
        <v>200</v>
      </c>
      <c r="E177" s="81">
        <v>200</v>
      </c>
      <c r="F177" s="81">
        <v>157</v>
      </c>
      <c r="G177" s="43">
        <v>85</v>
      </c>
      <c r="H177" s="43">
        <v>148</v>
      </c>
      <c r="I177" s="43">
        <v>155</v>
      </c>
      <c r="K177" s="11">
        <f t="shared" si="77"/>
        <v>86</v>
      </c>
    </row>
    <row r="178" spans="1:11" ht="17.25">
      <c r="A178" s="6">
        <v>8</v>
      </c>
      <c r="B178" s="3" t="s">
        <v>162</v>
      </c>
      <c r="C178" s="14" t="s">
        <v>98</v>
      </c>
      <c r="D178" s="81">
        <v>200</v>
      </c>
      <c r="E178" s="81">
        <v>200</v>
      </c>
      <c r="F178" s="81">
        <v>197</v>
      </c>
      <c r="G178" s="43">
        <v>108</v>
      </c>
      <c r="H178" s="43">
        <v>95</v>
      </c>
      <c r="I178" s="43">
        <v>194</v>
      </c>
      <c r="K178" s="11">
        <f t="shared" si="77"/>
        <v>108</v>
      </c>
    </row>
    <row r="179" spans="1:11" ht="17.25">
      <c r="A179" s="6">
        <v>9</v>
      </c>
      <c r="B179" s="3" t="s">
        <v>163</v>
      </c>
      <c r="C179" s="14" t="s">
        <v>98</v>
      </c>
      <c r="D179" s="81">
        <v>50</v>
      </c>
      <c r="E179" s="81">
        <v>50</v>
      </c>
      <c r="F179" s="81">
        <v>39</v>
      </c>
      <c r="G179" s="43">
        <v>20</v>
      </c>
      <c r="H179" s="43">
        <v>6</v>
      </c>
      <c r="I179" s="43">
        <v>39</v>
      </c>
      <c r="K179" s="11">
        <f t="shared" si="77"/>
        <v>21</v>
      </c>
    </row>
    <row r="180" spans="1:11" ht="17.25">
      <c r="A180" s="6">
        <v>10</v>
      </c>
      <c r="B180" s="3" t="s">
        <v>164</v>
      </c>
      <c r="C180" s="14" t="s">
        <v>98</v>
      </c>
      <c r="D180" s="81">
        <v>800</v>
      </c>
      <c r="E180" s="81">
        <v>800</v>
      </c>
      <c r="F180" s="81">
        <v>590</v>
      </c>
      <c r="G180" s="43">
        <v>325</v>
      </c>
      <c r="H180" s="43">
        <v>502</v>
      </c>
      <c r="I180" s="43">
        <v>583</v>
      </c>
      <c r="K180" s="11">
        <f t="shared" si="77"/>
        <v>325</v>
      </c>
    </row>
    <row r="181" spans="1:11" ht="17.25">
      <c r="A181" s="6">
        <v>11</v>
      </c>
      <c r="B181" s="3" t="s">
        <v>165</v>
      </c>
      <c r="C181" s="14" t="s">
        <v>98</v>
      </c>
      <c r="D181" s="81">
        <v>25</v>
      </c>
      <c r="E181" s="81">
        <v>25</v>
      </c>
      <c r="F181" s="81">
        <v>25</v>
      </c>
      <c r="G181" s="43">
        <v>14</v>
      </c>
      <c r="H181" s="43">
        <v>0</v>
      </c>
      <c r="I181" s="43">
        <v>24</v>
      </c>
      <c r="K181" s="11">
        <f t="shared" si="77"/>
        <v>14</v>
      </c>
    </row>
    <row r="182" spans="1:11" ht="17.25">
      <c r="A182" s="6">
        <v>12</v>
      </c>
      <c r="B182" s="3" t="s">
        <v>166</v>
      </c>
      <c r="C182" s="14" t="s">
        <v>98</v>
      </c>
      <c r="D182" s="81">
        <v>250</v>
      </c>
      <c r="E182" s="81">
        <v>250</v>
      </c>
      <c r="F182" s="81">
        <v>197</v>
      </c>
      <c r="G182" s="43">
        <v>108</v>
      </c>
      <c r="H182" s="43">
        <v>160</v>
      </c>
      <c r="I182" s="43">
        <v>194</v>
      </c>
      <c r="K182" s="11">
        <f t="shared" si="77"/>
        <v>108</v>
      </c>
    </row>
    <row r="183" spans="1:11" ht="17.25">
      <c r="A183" s="6">
        <v>13</v>
      </c>
      <c r="B183" s="3" t="s">
        <v>694</v>
      </c>
      <c r="C183" s="14" t="s">
        <v>98</v>
      </c>
      <c r="D183" s="81"/>
      <c r="E183" s="81"/>
      <c r="F183" s="92">
        <v>-1</v>
      </c>
      <c r="G183" s="43"/>
      <c r="H183" s="43"/>
      <c r="I183" s="43">
        <v>0</v>
      </c>
      <c r="K183" s="11">
        <f t="shared" si="77"/>
        <v>-1</v>
      </c>
    </row>
    <row r="184" spans="1:11" ht="17.25">
      <c r="A184" s="6">
        <v>14</v>
      </c>
      <c r="B184" s="3" t="s">
        <v>167</v>
      </c>
      <c r="C184" s="14" t="s">
        <v>98</v>
      </c>
      <c r="D184" s="81">
        <v>10</v>
      </c>
      <c r="E184" s="81">
        <v>10</v>
      </c>
      <c r="F184" s="81">
        <v>10</v>
      </c>
      <c r="G184" s="43">
        <v>6</v>
      </c>
      <c r="H184" s="43">
        <v>0</v>
      </c>
      <c r="I184" s="43">
        <v>10</v>
      </c>
      <c r="K184" s="11">
        <f t="shared" si="77"/>
        <v>6</v>
      </c>
    </row>
    <row r="185" spans="1:11" ht="17.25">
      <c r="A185" s="6">
        <v>15</v>
      </c>
      <c r="B185" s="3" t="s">
        <v>168</v>
      </c>
      <c r="C185" s="14" t="s">
        <v>98</v>
      </c>
      <c r="D185" s="81">
        <v>500</v>
      </c>
      <c r="E185" s="81">
        <v>500</v>
      </c>
      <c r="F185" s="81">
        <v>295</v>
      </c>
      <c r="G185" s="43">
        <v>200</v>
      </c>
      <c r="H185" s="43">
        <v>277</v>
      </c>
      <c r="I185" s="43">
        <v>291</v>
      </c>
      <c r="K185" s="11">
        <f t="shared" si="77"/>
        <v>162</v>
      </c>
    </row>
    <row r="186" spans="1:11" ht="17.25">
      <c r="A186" s="6">
        <v>16</v>
      </c>
      <c r="B186" s="3" t="s">
        <v>169</v>
      </c>
      <c r="C186" s="14" t="s">
        <v>98</v>
      </c>
      <c r="D186" s="81">
        <v>100</v>
      </c>
      <c r="E186" s="81">
        <v>100</v>
      </c>
      <c r="F186" s="81">
        <v>59</v>
      </c>
      <c r="G186" s="43">
        <v>30</v>
      </c>
      <c r="H186" s="43">
        <v>58</v>
      </c>
      <c r="I186" s="43">
        <v>58</v>
      </c>
      <c r="K186" s="11">
        <f t="shared" si="77"/>
        <v>32</v>
      </c>
    </row>
    <row r="187" spans="1:11" ht="17.25">
      <c r="A187" s="6">
        <v>17</v>
      </c>
      <c r="B187" s="3" t="s">
        <v>170</v>
      </c>
      <c r="C187" s="14" t="s">
        <v>98</v>
      </c>
      <c r="D187" s="81">
        <v>30</v>
      </c>
      <c r="E187" s="81">
        <v>30</v>
      </c>
      <c r="F187" s="81">
        <v>29</v>
      </c>
      <c r="G187" s="43">
        <v>16</v>
      </c>
      <c r="H187" s="43">
        <v>29</v>
      </c>
      <c r="I187" s="43">
        <v>29</v>
      </c>
      <c r="K187" s="11">
        <f t="shared" si="77"/>
        <v>16</v>
      </c>
    </row>
    <row r="188" spans="1:11" ht="17.25">
      <c r="A188" s="6">
        <v>18</v>
      </c>
      <c r="B188" s="3" t="s">
        <v>171</v>
      </c>
      <c r="C188" s="14" t="s">
        <v>98</v>
      </c>
      <c r="D188" s="81">
        <v>100</v>
      </c>
      <c r="E188" s="81">
        <v>100</v>
      </c>
      <c r="F188" s="81">
        <v>20</v>
      </c>
      <c r="G188" s="43">
        <v>10</v>
      </c>
      <c r="H188" s="43">
        <v>0</v>
      </c>
      <c r="I188" s="43">
        <v>19</v>
      </c>
      <c r="K188" s="11">
        <f t="shared" si="77"/>
        <v>11</v>
      </c>
    </row>
    <row r="189" spans="1:11" ht="17.25">
      <c r="A189" s="6">
        <v>19</v>
      </c>
      <c r="B189" s="3" t="s">
        <v>172</v>
      </c>
      <c r="C189" s="14" t="s">
        <v>98</v>
      </c>
      <c r="D189" s="81">
        <v>0</v>
      </c>
      <c r="E189" s="81">
        <v>0</v>
      </c>
      <c r="F189" s="81">
        <v>0</v>
      </c>
      <c r="G189" s="43"/>
      <c r="H189" s="43">
        <v>0</v>
      </c>
      <c r="I189" s="43">
        <v>0</v>
      </c>
      <c r="K189" s="11">
        <f t="shared" si="77"/>
        <v>0</v>
      </c>
    </row>
    <row r="190" spans="1:11" ht="17.25">
      <c r="A190" s="6">
        <v>20</v>
      </c>
      <c r="B190" s="3" t="s">
        <v>173</v>
      </c>
      <c r="C190" s="14" t="s">
        <v>98</v>
      </c>
      <c r="D190" s="81">
        <v>300</v>
      </c>
      <c r="E190" s="81">
        <v>300</v>
      </c>
      <c r="F190" s="81">
        <v>98</v>
      </c>
      <c r="G190" s="43">
        <v>55</v>
      </c>
      <c r="H190" s="43">
        <v>194</v>
      </c>
      <c r="I190" s="43">
        <v>194</v>
      </c>
      <c r="K190" s="11">
        <f t="shared" si="77"/>
        <v>54</v>
      </c>
    </row>
    <row r="191" spans="1:11" ht="17.25">
      <c r="A191" s="6"/>
      <c r="B191" s="3" t="s">
        <v>174</v>
      </c>
      <c r="C191" s="14" t="s">
        <v>98</v>
      </c>
      <c r="D191" s="43">
        <f t="shared" ref="D191:H191" si="82">SUM(D171:D190)</f>
        <v>50565</v>
      </c>
      <c r="E191" s="81">
        <f t="shared" si="82"/>
        <v>50565</v>
      </c>
      <c r="F191" s="81">
        <f t="shared" si="82"/>
        <v>22546</v>
      </c>
      <c r="G191" s="43">
        <f t="shared" si="82"/>
        <v>12434</v>
      </c>
      <c r="H191" s="43">
        <f t="shared" si="82"/>
        <v>23473</v>
      </c>
      <c r="I191" s="43">
        <f t="shared" ref="I191" si="83">SUM(I171:I190)</f>
        <v>24884</v>
      </c>
      <c r="K191" s="11">
        <f t="shared" si="77"/>
        <v>12400</v>
      </c>
    </row>
    <row r="192" spans="1:11" ht="17.25">
      <c r="A192" s="6"/>
      <c r="B192" s="3" t="s">
        <v>175</v>
      </c>
      <c r="C192" s="14" t="s">
        <v>98</v>
      </c>
      <c r="D192" s="43">
        <f t="shared" ref="D192:H192" si="84">D160+D169+D191</f>
        <v>56940</v>
      </c>
      <c r="E192" s="81">
        <f t="shared" si="84"/>
        <v>56840</v>
      </c>
      <c r="F192" s="81">
        <f t="shared" si="84"/>
        <v>24918</v>
      </c>
      <c r="G192" s="43">
        <f t="shared" si="84"/>
        <v>13740</v>
      </c>
      <c r="H192" s="43">
        <f t="shared" si="84"/>
        <v>25772</v>
      </c>
      <c r="I192" s="43">
        <f t="shared" ref="I192" si="85">I160+I169+I191</f>
        <v>27208</v>
      </c>
      <c r="K192" s="11">
        <f t="shared" si="77"/>
        <v>13705</v>
      </c>
    </row>
    <row r="193" spans="1:13" ht="17.25">
      <c r="A193" s="6"/>
      <c r="B193" s="3" t="s">
        <v>176</v>
      </c>
      <c r="C193" s="14"/>
      <c r="D193" s="43"/>
      <c r="E193" s="81"/>
      <c r="F193" s="80"/>
      <c r="G193" s="43"/>
      <c r="H193" s="43"/>
      <c r="I193" s="43"/>
      <c r="K193" s="11">
        <f t="shared" si="77"/>
        <v>0</v>
      </c>
    </row>
    <row r="194" spans="1:13" ht="17.25">
      <c r="A194" s="6">
        <v>1</v>
      </c>
      <c r="B194" s="3" t="s">
        <v>177</v>
      </c>
      <c r="C194" s="14" t="s">
        <v>98</v>
      </c>
      <c r="D194" s="81">
        <v>18000</v>
      </c>
      <c r="E194" s="81">
        <v>16000</v>
      </c>
      <c r="F194" s="81">
        <v>14700</v>
      </c>
      <c r="G194" s="43">
        <v>8085</v>
      </c>
      <c r="H194" s="43">
        <v>12633</v>
      </c>
      <c r="I194" s="43">
        <v>14000</v>
      </c>
      <c r="K194" s="11">
        <f t="shared" si="77"/>
        <v>8085</v>
      </c>
    </row>
    <row r="195" spans="1:13" ht="17.25">
      <c r="A195" s="6">
        <v>2</v>
      </c>
      <c r="B195" s="3" t="s">
        <v>178</v>
      </c>
      <c r="C195" s="14" t="s">
        <v>98</v>
      </c>
      <c r="D195" s="81">
        <v>180000</v>
      </c>
      <c r="E195" s="81">
        <v>174000</v>
      </c>
      <c r="F195" s="81">
        <v>189179</v>
      </c>
      <c r="G195" s="43">
        <v>104045</v>
      </c>
      <c r="H195" s="43">
        <v>151995</v>
      </c>
      <c r="I195" s="43">
        <v>169680</v>
      </c>
      <c r="K195" s="11">
        <f t="shared" si="77"/>
        <v>104048</v>
      </c>
    </row>
    <row r="196" spans="1:13" ht="17.25">
      <c r="A196" s="6">
        <v>3</v>
      </c>
      <c r="B196" s="3" t="s">
        <v>179</v>
      </c>
      <c r="C196" s="14" t="s">
        <v>98</v>
      </c>
      <c r="D196" s="81">
        <v>57000</v>
      </c>
      <c r="E196" s="81">
        <v>55000</v>
      </c>
      <c r="F196" s="81">
        <v>17500</v>
      </c>
      <c r="G196" s="43">
        <v>9625</v>
      </c>
      <c r="H196" s="43">
        <v>14810</v>
      </c>
      <c r="I196" s="43">
        <v>15000</v>
      </c>
      <c r="K196" s="11">
        <f t="shared" si="77"/>
        <v>9625</v>
      </c>
    </row>
    <row r="197" spans="1:13" ht="21.6" customHeight="1">
      <c r="A197" s="6">
        <v>4</v>
      </c>
      <c r="B197" s="34" t="s">
        <v>180</v>
      </c>
      <c r="C197" s="14" t="s">
        <v>98</v>
      </c>
      <c r="D197" s="81">
        <v>27940</v>
      </c>
      <c r="E197" s="81">
        <v>27940</v>
      </c>
      <c r="F197" s="81">
        <v>17000</v>
      </c>
      <c r="G197" s="43">
        <v>9350</v>
      </c>
      <c r="H197" s="43">
        <v>15000</v>
      </c>
      <c r="I197" s="43">
        <v>15000</v>
      </c>
      <c r="K197" s="11">
        <f t="shared" si="77"/>
        <v>9350</v>
      </c>
      <c r="M197" s="102">
        <f>H197-I197</f>
        <v>0</v>
      </c>
    </row>
    <row r="198" spans="1:13" ht="17.25">
      <c r="A198" s="6">
        <v>5</v>
      </c>
      <c r="B198" s="3" t="s">
        <v>181</v>
      </c>
      <c r="C198" s="14" t="s">
        <v>98</v>
      </c>
      <c r="D198" s="81">
        <v>3600</v>
      </c>
      <c r="E198" s="81">
        <v>3600</v>
      </c>
      <c r="F198" s="81">
        <v>3100</v>
      </c>
      <c r="G198" s="43">
        <v>1705</v>
      </c>
      <c r="H198" s="43">
        <v>3001</v>
      </c>
      <c r="I198" s="43">
        <v>3001</v>
      </c>
      <c r="K198" s="11">
        <f t="shared" si="77"/>
        <v>1705</v>
      </c>
      <c r="M198" s="102">
        <f>H198-I198</f>
        <v>0</v>
      </c>
    </row>
    <row r="199" spans="1:13" ht="17.25">
      <c r="A199" s="6">
        <v>6</v>
      </c>
      <c r="B199" s="3" t="s">
        <v>182</v>
      </c>
      <c r="C199" s="14" t="s">
        <v>98</v>
      </c>
      <c r="D199" s="81">
        <v>6200</v>
      </c>
      <c r="E199" s="81">
        <v>6200</v>
      </c>
      <c r="F199" s="81">
        <v>6250</v>
      </c>
      <c r="G199" s="43">
        <v>3440</v>
      </c>
      <c r="H199" s="43">
        <v>5938</v>
      </c>
      <c r="I199" s="43">
        <v>6200</v>
      </c>
      <c r="K199" s="11">
        <f t="shared" si="77"/>
        <v>3438</v>
      </c>
    </row>
    <row r="200" spans="1:13" ht="17.25">
      <c r="A200" s="6">
        <v>7</v>
      </c>
      <c r="B200" s="3" t="s">
        <v>183</v>
      </c>
      <c r="C200" s="14" t="s">
        <v>98</v>
      </c>
      <c r="D200" s="81">
        <v>65160</v>
      </c>
      <c r="E200" s="81">
        <v>65160</v>
      </c>
      <c r="F200" s="81">
        <v>56500</v>
      </c>
      <c r="G200" s="43">
        <v>31075</v>
      </c>
      <c r="H200" s="43">
        <v>55267</v>
      </c>
      <c r="I200" s="43">
        <v>56000</v>
      </c>
      <c r="K200" s="11">
        <f t="shared" si="77"/>
        <v>31075</v>
      </c>
    </row>
    <row r="201" spans="1:13" ht="17.25">
      <c r="A201" s="6">
        <v>8</v>
      </c>
      <c r="B201" s="3" t="s">
        <v>184</v>
      </c>
      <c r="C201" s="14" t="s">
        <v>98</v>
      </c>
      <c r="D201" s="81">
        <v>100</v>
      </c>
      <c r="E201" s="81">
        <v>100</v>
      </c>
      <c r="F201" s="81">
        <v>127</v>
      </c>
      <c r="G201" s="43">
        <v>70</v>
      </c>
      <c r="H201" s="43">
        <v>74</v>
      </c>
      <c r="I201" s="43">
        <v>131</v>
      </c>
      <c r="K201" s="11">
        <f t="shared" si="77"/>
        <v>70</v>
      </c>
    </row>
    <row r="202" spans="1:13" ht="17.25">
      <c r="A202" s="6">
        <v>9</v>
      </c>
      <c r="B202" s="3" t="s">
        <v>185</v>
      </c>
      <c r="C202" s="14" t="s">
        <v>98</v>
      </c>
      <c r="D202" s="81">
        <v>620</v>
      </c>
      <c r="E202" s="81">
        <v>620</v>
      </c>
      <c r="F202" s="81">
        <v>751</v>
      </c>
      <c r="G202" s="43">
        <v>415</v>
      </c>
      <c r="H202" s="43">
        <v>302</v>
      </c>
      <c r="I202" s="43">
        <v>750</v>
      </c>
      <c r="K202" s="11">
        <f t="shared" si="77"/>
        <v>413</v>
      </c>
    </row>
    <row r="203" spans="1:13" ht="17.25">
      <c r="A203" s="6">
        <v>10</v>
      </c>
      <c r="B203" s="3" t="s">
        <v>186</v>
      </c>
      <c r="C203" s="14" t="s">
        <v>98</v>
      </c>
      <c r="D203" s="81">
        <v>6000</v>
      </c>
      <c r="E203" s="81">
        <v>6000</v>
      </c>
      <c r="F203" s="81">
        <v>6201</v>
      </c>
      <c r="G203" s="43">
        <v>3410</v>
      </c>
      <c r="H203" s="43">
        <v>5748</v>
      </c>
      <c r="I203" s="43">
        <v>6201</v>
      </c>
      <c r="K203" s="11">
        <f t="shared" si="77"/>
        <v>3411</v>
      </c>
    </row>
    <row r="204" spans="1:13" ht="17.25">
      <c r="A204" s="6">
        <v>11</v>
      </c>
      <c r="B204" s="3" t="s">
        <v>187</v>
      </c>
      <c r="C204" s="14" t="s">
        <v>98</v>
      </c>
      <c r="D204" s="81">
        <v>2720</v>
      </c>
      <c r="E204" s="81">
        <v>2720</v>
      </c>
      <c r="F204" s="81">
        <v>2850</v>
      </c>
      <c r="G204" s="43">
        <v>1570</v>
      </c>
      <c r="H204" s="43">
        <v>2702</v>
      </c>
      <c r="I204" s="43">
        <v>2800</v>
      </c>
      <c r="K204" s="11">
        <f t="shared" si="77"/>
        <v>1568</v>
      </c>
    </row>
    <row r="205" spans="1:13" ht="17.25">
      <c r="A205" s="6">
        <v>12</v>
      </c>
      <c r="B205" s="3" t="s">
        <v>188</v>
      </c>
      <c r="C205" s="14" t="s">
        <v>98</v>
      </c>
      <c r="D205" s="81">
        <v>260</v>
      </c>
      <c r="E205" s="81">
        <v>260</v>
      </c>
      <c r="F205" s="81">
        <v>150</v>
      </c>
      <c r="G205" s="43">
        <v>85</v>
      </c>
      <c r="H205" s="43">
        <v>150</v>
      </c>
      <c r="I205" s="43">
        <v>150</v>
      </c>
      <c r="K205" s="11">
        <f t="shared" si="77"/>
        <v>83</v>
      </c>
      <c r="M205" s="102">
        <f>H205-I205</f>
        <v>0</v>
      </c>
    </row>
    <row r="206" spans="1:13" ht="17.25">
      <c r="A206" s="6">
        <v>13</v>
      </c>
      <c r="B206" s="35" t="s">
        <v>189</v>
      </c>
      <c r="C206" s="14" t="s">
        <v>98</v>
      </c>
      <c r="D206" s="81">
        <v>6000</v>
      </c>
      <c r="E206" s="81">
        <v>6000</v>
      </c>
      <c r="F206" s="81">
        <v>3001</v>
      </c>
      <c r="G206" s="43">
        <v>1650</v>
      </c>
      <c r="H206" s="43">
        <v>2334</v>
      </c>
      <c r="I206" s="43">
        <v>3001</v>
      </c>
      <c r="K206" s="11">
        <f t="shared" si="77"/>
        <v>1651</v>
      </c>
    </row>
    <row r="207" spans="1:13" ht="17.25">
      <c r="A207" s="6">
        <v>14</v>
      </c>
      <c r="B207" s="35" t="s">
        <v>190</v>
      </c>
      <c r="C207" s="14" t="s">
        <v>98</v>
      </c>
      <c r="D207" s="81">
        <v>210</v>
      </c>
      <c r="E207" s="81">
        <v>210</v>
      </c>
      <c r="F207" s="81">
        <v>200</v>
      </c>
      <c r="G207" s="43">
        <v>110</v>
      </c>
      <c r="H207" s="43">
        <v>184</v>
      </c>
      <c r="I207" s="43">
        <v>200</v>
      </c>
      <c r="K207" s="11">
        <f t="shared" si="77"/>
        <v>110</v>
      </c>
    </row>
    <row r="208" spans="1:13" ht="17.25">
      <c r="A208" s="6">
        <v>15</v>
      </c>
      <c r="B208" s="35" t="s">
        <v>676</v>
      </c>
      <c r="C208" s="14" t="s">
        <v>98</v>
      </c>
      <c r="D208" s="81">
        <v>2070</v>
      </c>
      <c r="E208" s="81">
        <v>2070</v>
      </c>
      <c r="F208" s="81">
        <v>1640</v>
      </c>
      <c r="G208" s="43">
        <v>905</v>
      </c>
      <c r="H208" s="43">
        <v>1508</v>
      </c>
      <c r="I208" s="43">
        <v>1508</v>
      </c>
      <c r="K208" s="11">
        <f t="shared" si="77"/>
        <v>902</v>
      </c>
      <c r="M208" s="102">
        <f>H208-I208</f>
        <v>0</v>
      </c>
    </row>
    <row r="209" spans="1:14" ht="17.25">
      <c r="A209" s="6">
        <v>16</v>
      </c>
      <c r="B209" s="35" t="s">
        <v>677</v>
      </c>
      <c r="C209" s="14" t="s">
        <v>98</v>
      </c>
      <c r="D209" s="81">
        <v>120</v>
      </c>
      <c r="E209" s="81">
        <v>120</v>
      </c>
      <c r="F209" s="81">
        <v>200</v>
      </c>
      <c r="G209" s="43">
        <v>110</v>
      </c>
      <c r="H209" s="43">
        <v>133</v>
      </c>
      <c r="I209" s="43">
        <v>150</v>
      </c>
      <c r="K209" s="11">
        <f t="shared" si="77"/>
        <v>110</v>
      </c>
    </row>
    <row r="210" spans="1:14" ht="17.25">
      <c r="A210" s="6">
        <v>17</v>
      </c>
      <c r="B210" s="35" t="s">
        <v>678</v>
      </c>
      <c r="C210" s="14" t="s">
        <v>98</v>
      </c>
      <c r="D210" s="81">
        <v>0</v>
      </c>
      <c r="E210" s="81">
        <v>0</v>
      </c>
      <c r="F210" s="81">
        <v>0</v>
      </c>
      <c r="G210" s="43">
        <v>0</v>
      </c>
      <c r="H210" s="43">
        <v>0</v>
      </c>
      <c r="I210" s="43">
        <v>0</v>
      </c>
      <c r="K210" s="11">
        <f t="shared" si="77"/>
        <v>0</v>
      </c>
    </row>
    <row r="211" spans="1:14" ht="17.25">
      <c r="A211" s="6">
        <v>18</v>
      </c>
      <c r="B211" s="35" t="s">
        <v>679</v>
      </c>
      <c r="C211" s="14" t="s">
        <v>98</v>
      </c>
      <c r="D211" s="81">
        <v>4</v>
      </c>
      <c r="E211" s="81">
        <v>4</v>
      </c>
      <c r="F211" s="81">
        <v>5</v>
      </c>
      <c r="G211" s="43">
        <v>3</v>
      </c>
      <c r="H211" s="43">
        <v>3</v>
      </c>
      <c r="I211" s="43">
        <v>5</v>
      </c>
      <c r="K211" s="11">
        <f t="shared" si="77"/>
        <v>3</v>
      </c>
    </row>
    <row r="212" spans="1:14" ht="17.25">
      <c r="A212" s="6">
        <v>19</v>
      </c>
      <c r="B212" s="35" t="s">
        <v>680</v>
      </c>
      <c r="C212" s="14" t="s">
        <v>98</v>
      </c>
      <c r="D212" s="81">
        <v>500</v>
      </c>
      <c r="E212" s="81">
        <v>500</v>
      </c>
      <c r="F212" s="81">
        <v>400</v>
      </c>
      <c r="G212" s="43">
        <v>220</v>
      </c>
      <c r="H212" s="43">
        <v>388</v>
      </c>
      <c r="I212" s="43">
        <v>400</v>
      </c>
      <c r="K212" s="11">
        <f t="shared" si="77"/>
        <v>220</v>
      </c>
    </row>
    <row r="213" spans="1:14" ht="17.25">
      <c r="A213" s="6">
        <v>20</v>
      </c>
      <c r="B213" s="35" t="s">
        <v>681</v>
      </c>
      <c r="C213" s="14" t="s">
        <v>98</v>
      </c>
      <c r="D213" s="81">
        <v>1400</v>
      </c>
      <c r="E213" s="81">
        <v>1400</v>
      </c>
      <c r="F213" s="81">
        <v>1300</v>
      </c>
      <c r="G213" s="43">
        <v>715</v>
      </c>
      <c r="H213" s="43">
        <v>1365</v>
      </c>
      <c r="I213" s="43">
        <v>1365</v>
      </c>
      <c r="K213" s="11">
        <f t="shared" si="77"/>
        <v>715</v>
      </c>
      <c r="M213" s="102">
        <f>H213-I213</f>
        <v>0</v>
      </c>
    </row>
    <row r="214" spans="1:14" ht="17.25">
      <c r="A214" s="6"/>
      <c r="B214" s="3" t="s">
        <v>174</v>
      </c>
      <c r="C214" s="14" t="s">
        <v>98</v>
      </c>
      <c r="D214" s="43">
        <f>SUM(D194:D213)</f>
        <v>377904</v>
      </c>
      <c r="E214" s="81">
        <f t="shared" ref="E214:H214" si="86">SUM(E194:E213)</f>
        <v>367904</v>
      </c>
      <c r="F214" s="81">
        <f t="shared" si="86"/>
        <v>321054</v>
      </c>
      <c r="G214" s="43">
        <f t="shared" si="86"/>
        <v>176588</v>
      </c>
      <c r="H214" s="43">
        <f t="shared" si="86"/>
        <v>273535</v>
      </c>
      <c r="I214" s="43">
        <f t="shared" ref="I214" si="87">SUM(I194:I213)</f>
        <v>295542</v>
      </c>
      <c r="K214" s="11">
        <f t="shared" si="77"/>
        <v>176580</v>
      </c>
    </row>
    <row r="215" spans="1:14" ht="17.25">
      <c r="A215" s="6"/>
      <c r="B215" s="3" t="s">
        <v>192</v>
      </c>
      <c r="C215" s="14"/>
      <c r="D215" s="43"/>
      <c r="E215" s="81"/>
      <c r="F215" s="80"/>
      <c r="G215" s="43"/>
      <c r="H215" s="43"/>
      <c r="I215" s="43"/>
      <c r="K215" s="11">
        <f t="shared" si="77"/>
        <v>0</v>
      </c>
      <c r="N215" s="11">
        <v>274637</v>
      </c>
    </row>
    <row r="216" spans="1:14" ht="17.25">
      <c r="A216" s="6">
        <v>1</v>
      </c>
      <c r="B216" s="3" t="s">
        <v>193</v>
      </c>
      <c r="C216" s="14" t="s">
        <v>98</v>
      </c>
      <c r="D216" s="81">
        <v>55000</v>
      </c>
      <c r="E216" s="81">
        <v>50000</v>
      </c>
      <c r="F216" s="81">
        <v>50001</v>
      </c>
      <c r="G216" s="43">
        <v>2750</v>
      </c>
      <c r="H216" s="43">
        <v>47356</v>
      </c>
      <c r="I216" s="43">
        <v>50001</v>
      </c>
      <c r="K216" s="11">
        <f t="shared" si="77"/>
        <v>27501</v>
      </c>
    </row>
    <row r="217" spans="1:14" ht="17.25">
      <c r="A217" s="6">
        <v>2</v>
      </c>
      <c r="B217" s="3" t="s">
        <v>194</v>
      </c>
      <c r="C217" s="14" t="s">
        <v>98</v>
      </c>
      <c r="D217" s="81">
        <v>38420</v>
      </c>
      <c r="E217" s="81">
        <v>35000</v>
      </c>
      <c r="F217" s="81">
        <v>58580</v>
      </c>
      <c r="G217" s="43">
        <v>32220</v>
      </c>
      <c r="H217" s="43">
        <v>32467</v>
      </c>
      <c r="I217" s="43">
        <v>58579</v>
      </c>
      <c r="K217" s="11">
        <f t="shared" si="77"/>
        <v>32219</v>
      </c>
    </row>
    <row r="218" spans="1:14" ht="17.25">
      <c r="A218" s="6">
        <v>3</v>
      </c>
      <c r="B218" s="3" t="s">
        <v>195</v>
      </c>
      <c r="C218" s="14" t="s">
        <v>98</v>
      </c>
      <c r="D218" s="81">
        <v>1000</v>
      </c>
      <c r="E218" s="81">
        <v>1000</v>
      </c>
      <c r="F218" s="81">
        <v>900</v>
      </c>
      <c r="G218" s="43">
        <v>495</v>
      </c>
      <c r="H218" s="43">
        <v>514</v>
      </c>
      <c r="I218" s="43">
        <v>899</v>
      </c>
      <c r="K218" s="11">
        <f t="shared" si="77"/>
        <v>495</v>
      </c>
    </row>
    <row r="219" spans="1:14" ht="17.25">
      <c r="A219" s="6">
        <v>4</v>
      </c>
      <c r="B219" s="3" t="s">
        <v>196</v>
      </c>
      <c r="C219" s="14" t="s">
        <v>98</v>
      </c>
      <c r="D219" s="81">
        <v>400</v>
      </c>
      <c r="E219" s="81">
        <v>400</v>
      </c>
      <c r="F219" s="81">
        <v>399</v>
      </c>
      <c r="G219" s="43">
        <v>220</v>
      </c>
      <c r="H219" s="43">
        <v>152</v>
      </c>
      <c r="I219" s="43">
        <v>400</v>
      </c>
      <c r="K219" s="11">
        <f t="shared" ref="K219:K282" si="88">ROUND(F219*55%,0)</f>
        <v>219</v>
      </c>
    </row>
    <row r="220" spans="1:14" ht="17.25">
      <c r="A220" s="6">
        <v>5</v>
      </c>
      <c r="B220" s="3" t="s">
        <v>197</v>
      </c>
      <c r="C220" s="14" t="s">
        <v>98</v>
      </c>
      <c r="D220" s="81">
        <v>400</v>
      </c>
      <c r="E220" s="81">
        <v>400</v>
      </c>
      <c r="F220" s="81">
        <v>249</v>
      </c>
      <c r="G220" s="43">
        <v>135</v>
      </c>
      <c r="H220" s="43">
        <v>238</v>
      </c>
      <c r="I220" s="43">
        <v>250</v>
      </c>
      <c r="K220" s="11">
        <f t="shared" si="88"/>
        <v>137</v>
      </c>
    </row>
    <row r="221" spans="1:14" ht="17.25">
      <c r="A221" s="6">
        <v>6</v>
      </c>
      <c r="B221" s="3" t="s">
        <v>198</v>
      </c>
      <c r="C221" s="14" t="s">
        <v>98</v>
      </c>
      <c r="D221" s="81">
        <v>200</v>
      </c>
      <c r="E221" s="81">
        <v>200</v>
      </c>
      <c r="F221" s="81">
        <v>200</v>
      </c>
      <c r="G221" s="43">
        <v>110</v>
      </c>
      <c r="H221" s="43">
        <v>0</v>
      </c>
      <c r="I221" s="43">
        <v>200</v>
      </c>
      <c r="K221" s="11">
        <f t="shared" si="88"/>
        <v>110</v>
      </c>
    </row>
    <row r="222" spans="1:14" ht="17.25">
      <c r="A222" s="6"/>
      <c r="B222" s="3" t="s">
        <v>142</v>
      </c>
      <c r="C222" s="14" t="s">
        <v>98</v>
      </c>
      <c r="D222" s="43">
        <f t="shared" ref="D222:H222" si="89">SUM(D216:D221)</f>
        <v>95420</v>
      </c>
      <c r="E222" s="81">
        <f t="shared" si="89"/>
        <v>87000</v>
      </c>
      <c r="F222" s="81">
        <f t="shared" si="89"/>
        <v>110329</v>
      </c>
      <c r="G222" s="43">
        <f t="shared" si="89"/>
        <v>35930</v>
      </c>
      <c r="H222" s="43">
        <f t="shared" si="89"/>
        <v>80727</v>
      </c>
      <c r="I222" s="43">
        <f t="shared" ref="I222" si="90">SUM(I216:I221)</f>
        <v>110329</v>
      </c>
      <c r="K222" s="11">
        <f t="shared" si="88"/>
        <v>60681</v>
      </c>
    </row>
    <row r="223" spans="1:14" ht="17.25">
      <c r="A223" s="6"/>
      <c r="B223" s="3" t="s">
        <v>199</v>
      </c>
      <c r="C223" s="14"/>
      <c r="D223" s="43"/>
      <c r="E223" s="81"/>
      <c r="F223" s="80"/>
      <c r="G223" s="43"/>
      <c r="H223" s="43"/>
      <c r="I223" s="43"/>
      <c r="K223" s="11">
        <f t="shared" si="88"/>
        <v>0</v>
      </c>
    </row>
    <row r="224" spans="1:14" ht="17.25">
      <c r="A224" s="6">
        <v>1</v>
      </c>
      <c r="B224" s="3" t="s">
        <v>200</v>
      </c>
      <c r="C224" s="14" t="s">
        <v>98</v>
      </c>
      <c r="D224" s="81">
        <v>500</v>
      </c>
      <c r="E224" s="81">
        <v>500</v>
      </c>
      <c r="F224" s="81">
        <v>450</v>
      </c>
      <c r="G224" s="43">
        <v>248</v>
      </c>
      <c r="H224" s="43">
        <v>449</v>
      </c>
      <c r="I224" s="43">
        <v>450</v>
      </c>
      <c r="K224" s="11">
        <f t="shared" si="88"/>
        <v>248</v>
      </c>
    </row>
    <row r="225" spans="1:11" ht="17.25">
      <c r="A225" s="6">
        <v>2</v>
      </c>
      <c r="B225" s="3" t="s">
        <v>201</v>
      </c>
      <c r="C225" s="14" t="s">
        <v>98</v>
      </c>
      <c r="D225" s="81">
        <v>300</v>
      </c>
      <c r="E225" s="81">
        <v>200</v>
      </c>
      <c r="F225" s="81">
        <v>500</v>
      </c>
      <c r="G225" s="43">
        <v>275</v>
      </c>
      <c r="H225" s="43">
        <v>109</v>
      </c>
      <c r="I225" s="43">
        <v>500</v>
      </c>
      <c r="K225" s="11">
        <f t="shared" si="88"/>
        <v>275</v>
      </c>
    </row>
    <row r="226" spans="1:11" ht="17.25">
      <c r="A226" s="6">
        <v>3</v>
      </c>
      <c r="B226" s="3" t="s">
        <v>202</v>
      </c>
      <c r="C226" s="14" t="s">
        <v>98</v>
      </c>
      <c r="D226" s="81">
        <v>2500</v>
      </c>
      <c r="E226" s="81">
        <v>2500</v>
      </c>
      <c r="F226" s="81">
        <v>2500</v>
      </c>
      <c r="G226" s="43">
        <v>0</v>
      </c>
      <c r="H226" s="43">
        <v>0</v>
      </c>
      <c r="I226" s="43">
        <v>2500</v>
      </c>
      <c r="K226" s="11">
        <f t="shared" si="88"/>
        <v>1375</v>
      </c>
    </row>
    <row r="227" spans="1:11" ht="17.25">
      <c r="A227" s="6">
        <v>4</v>
      </c>
      <c r="B227" s="3" t="s">
        <v>203</v>
      </c>
      <c r="C227" s="14" t="s">
        <v>98</v>
      </c>
      <c r="D227" s="81">
        <v>100</v>
      </c>
      <c r="E227" s="81">
        <v>100</v>
      </c>
      <c r="F227" s="81">
        <v>100</v>
      </c>
      <c r="G227" s="43">
        <v>55</v>
      </c>
      <c r="H227" s="43">
        <v>41</v>
      </c>
      <c r="I227" s="43">
        <v>100</v>
      </c>
      <c r="K227" s="11">
        <f t="shared" si="88"/>
        <v>55</v>
      </c>
    </row>
    <row r="228" spans="1:11" ht="17.25">
      <c r="A228" s="6">
        <v>5</v>
      </c>
      <c r="B228" s="3" t="s">
        <v>204</v>
      </c>
      <c r="C228" s="14" t="s">
        <v>98</v>
      </c>
      <c r="D228" s="81">
        <v>100</v>
      </c>
      <c r="E228" s="81">
        <v>100</v>
      </c>
      <c r="F228" s="81">
        <v>100</v>
      </c>
      <c r="G228" s="43">
        <v>0</v>
      </c>
      <c r="H228" s="43">
        <v>100</v>
      </c>
      <c r="I228" s="43">
        <v>100</v>
      </c>
      <c r="K228" s="11">
        <f t="shared" si="88"/>
        <v>55</v>
      </c>
    </row>
    <row r="229" spans="1:11" ht="17.25">
      <c r="A229" s="6">
        <v>6</v>
      </c>
      <c r="B229" s="3" t="s">
        <v>205</v>
      </c>
      <c r="C229" s="14" t="s">
        <v>98</v>
      </c>
      <c r="D229" s="81">
        <v>0</v>
      </c>
      <c r="E229" s="81">
        <v>0</v>
      </c>
      <c r="F229" s="81">
        <v>0</v>
      </c>
      <c r="G229" s="43"/>
      <c r="H229" s="43">
        <v>0</v>
      </c>
      <c r="I229" s="43">
        <v>0</v>
      </c>
      <c r="K229" s="11">
        <f t="shared" si="88"/>
        <v>0</v>
      </c>
    </row>
    <row r="230" spans="1:11" ht="17.25">
      <c r="A230" s="6">
        <v>7</v>
      </c>
      <c r="B230" s="3" t="s">
        <v>206</v>
      </c>
      <c r="C230" s="14" t="s">
        <v>98</v>
      </c>
      <c r="D230" s="81">
        <v>100</v>
      </c>
      <c r="E230" s="81">
        <v>100</v>
      </c>
      <c r="F230" s="81">
        <v>100</v>
      </c>
      <c r="G230" s="43">
        <v>40</v>
      </c>
      <c r="H230" s="43">
        <v>39</v>
      </c>
      <c r="I230" s="43">
        <v>100</v>
      </c>
      <c r="K230" s="11">
        <f t="shared" si="88"/>
        <v>55</v>
      </c>
    </row>
    <row r="231" spans="1:11" ht="17.25">
      <c r="A231" s="6">
        <v>8</v>
      </c>
      <c r="B231" s="3" t="s">
        <v>207</v>
      </c>
      <c r="C231" s="14" t="s">
        <v>98</v>
      </c>
      <c r="D231" s="81">
        <v>100</v>
      </c>
      <c r="E231" s="81">
        <v>100</v>
      </c>
      <c r="F231" s="81">
        <v>100</v>
      </c>
      <c r="G231" s="43">
        <v>55</v>
      </c>
      <c r="H231" s="43">
        <v>31</v>
      </c>
      <c r="I231" s="43">
        <v>100</v>
      </c>
      <c r="K231" s="11">
        <f t="shared" si="88"/>
        <v>55</v>
      </c>
    </row>
    <row r="232" spans="1:11" ht="17.25">
      <c r="A232" s="6">
        <v>9</v>
      </c>
      <c r="B232" s="3" t="s">
        <v>208</v>
      </c>
      <c r="C232" s="14" t="s">
        <v>98</v>
      </c>
      <c r="D232" s="81">
        <v>300</v>
      </c>
      <c r="E232" s="81">
        <v>300</v>
      </c>
      <c r="F232" s="81">
        <v>300</v>
      </c>
      <c r="G232" s="43">
        <v>0</v>
      </c>
      <c r="H232" s="43"/>
      <c r="I232" s="43">
        <v>300</v>
      </c>
      <c r="K232" s="11">
        <f t="shared" si="88"/>
        <v>165</v>
      </c>
    </row>
    <row r="233" spans="1:11" ht="17.25">
      <c r="A233" s="6">
        <v>10</v>
      </c>
      <c r="B233" s="3" t="s">
        <v>209</v>
      </c>
      <c r="C233" s="14" t="s">
        <v>98</v>
      </c>
      <c r="D233" s="81">
        <v>10000</v>
      </c>
      <c r="E233" s="81">
        <v>9500</v>
      </c>
      <c r="F233" s="81">
        <v>9000</v>
      </c>
      <c r="G233" s="43">
        <v>4950</v>
      </c>
      <c r="H233" s="43">
        <v>8426</v>
      </c>
      <c r="I233" s="43">
        <v>9000</v>
      </c>
      <c r="K233" s="11">
        <f t="shared" si="88"/>
        <v>4950</v>
      </c>
    </row>
    <row r="234" spans="1:11" ht="17.25">
      <c r="A234" s="6"/>
      <c r="B234" s="3" t="s">
        <v>210</v>
      </c>
      <c r="C234" s="14" t="s">
        <v>98</v>
      </c>
      <c r="D234" s="43">
        <f t="shared" ref="D234:H234" si="91">SUM(D224:D233)</f>
        <v>14000</v>
      </c>
      <c r="E234" s="81">
        <f t="shared" si="91"/>
        <v>13400</v>
      </c>
      <c r="F234" s="81">
        <f t="shared" si="91"/>
        <v>13150</v>
      </c>
      <c r="G234" s="43">
        <f t="shared" si="91"/>
        <v>5623</v>
      </c>
      <c r="H234" s="43">
        <f t="shared" si="91"/>
        <v>9195</v>
      </c>
      <c r="I234" s="43">
        <f t="shared" ref="I234" si="92">SUM(I224:I233)</f>
        <v>13150</v>
      </c>
      <c r="K234" s="11">
        <f t="shared" si="88"/>
        <v>7233</v>
      </c>
    </row>
    <row r="235" spans="1:11" ht="17.25">
      <c r="A235" s="6"/>
      <c r="B235" s="3" t="s">
        <v>211</v>
      </c>
      <c r="C235" s="14"/>
      <c r="D235" s="43"/>
      <c r="E235" s="81"/>
      <c r="F235" s="80"/>
      <c r="G235" s="43"/>
      <c r="H235" s="43"/>
      <c r="I235" s="43"/>
      <c r="K235" s="11">
        <f t="shared" si="88"/>
        <v>0</v>
      </c>
    </row>
    <row r="236" spans="1:11" ht="17.25">
      <c r="A236" s="6">
        <v>1</v>
      </c>
      <c r="B236" s="3" t="s">
        <v>212</v>
      </c>
      <c r="C236" s="14" t="s">
        <v>98</v>
      </c>
      <c r="D236" s="43">
        <v>250</v>
      </c>
      <c r="E236" s="43">
        <v>250</v>
      </c>
      <c r="F236" s="81">
        <v>250</v>
      </c>
      <c r="G236" s="43">
        <v>135</v>
      </c>
      <c r="H236" s="43">
        <v>149</v>
      </c>
      <c r="I236" s="43">
        <v>250</v>
      </c>
      <c r="K236" s="11">
        <f>ROUND(F236*55%,0)</f>
        <v>138</v>
      </c>
    </row>
    <row r="237" spans="1:11" ht="17.25">
      <c r="A237" s="6">
        <v>2</v>
      </c>
      <c r="B237" s="3" t="s">
        <v>213</v>
      </c>
      <c r="C237" s="14" t="s">
        <v>98</v>
      </c>
      <c r="D237" s="43">
        <v>1500</v>
      </c>
      <c r="E237" s="43">
        <v>1350</v>
      </c>
      <c r="F237" s="81">
        <v>1800</v>
      </c>
      <c r="G237" s="43">
        <v>990</v>
      </c>
      <c r="H237" s="43">
        <v>1100</v>
      </c>
      <c r="I237" s="43">
        <v>1800</v>
      </c>
      <c r="K237" s="11">
        <f t="shared" si="88"/>
        <v>990</v>
      </c>
    </row>
    <row r="238" spans="1:11" ht="17.25">
      <c r="A238" s="6">
        <v>3</v>
      </c>
      <c r="B238" s="3" t="s">
        <v>214</v>
      </c>
      <c r="C238" s="14" t="s">
        <v>98</v>
      </c>
      <c r="D238" s="43">
        <v>1800</v>
      </c>
      <c r="E238" s="43">
        <v>1650</v>
      </c>
      <c r="F238" s="81">
        <v>1300</v>
      </c>
      <c r="G238" s="43">
        <v>715</v>
      </c>
      <c r="H238" s="43">
        <v>1469</v>
      </c>
      <c r="I238" s="43">
        <v>1300</v>
      </c>
      <c r="K238" s="11">
        <f t="shared" si="88"/>
        <v>715</v>
      </c>
    </row>
    <row r="239" spans="1:11" ht="17.25">
      <c r="A239" s="6">
        <v>4</v>
      </c>
      <c r="B239" s="3" t="s">
        <v>215</v>
      </c>
      <c r="C239" s="14" t="s">
        <v>98</v>
      </c>
      <c r="D239" s="43">
        <v>2000</v>
      </c>
      <c r="E239" s="43">
        <v>1750</v>
      </c>
      <c r="F239" s="81">
        <v>2000</v>
      </c>
      <c r="G239" s="43">
        <v>1100</v>
      </c>
      <c r="H239" s="43">
        <v>1512</v>
      </c>
      <c r="I239" s="43">
        <v>2000</v>
      </c>
      <c r="K239" s="11">
        <f t="shared" si="88"/>
        <v>1100</v>
      </c>
    </row>
    <row r="240" spans="1:11" ht="17.25">
      <c r="A240" s="6">
        <v>5</v>
      </c>
      <c r="B240" s="3" t="s">
        <v>216</v>
      </c>
      <c r="C240" s="14" t="s">
        <v>98</v>
      </c>
      <c r="D240" s="43">
        <v>2500</v>
      </c>
      <c r="E240" s="43">
        <v>2350</v>
      </c>
      <c r="F240" s="81">
        <v>2000</v>
      </c>
      <c r="G240" s="43">
        <v>1100</v>
      </c>
      <c r="H240" s="43">
        <v>2145</v>
      </c>
      <c r="I240" s="43">
        <v>2000</v>
      </c>
      <c r="K240" s="11">
        <f t="shared" si="88"/>
        <v>1100</v>
      </c>
    </row>
    <row r="241" spans="1:14" ht="17.25">
      <c r="A241" s="6">
        <v>6</v>
      </c>
      <c r="B241" s="3" t="s">
        <v>217</v>
      </c>
      <c r="C241" s="14" t="s">
        <v>98</v>
      </c>
      <c r="D241" s="43">
        <v>380096</v>
      </c>
      <c r="E241" s="43">
        <v>362006</v>
      </c>
      <c r="F241" s="81">
        <v>240450</v>
      </c>
      <c r="G241" s="43">
        <v>132250</v>
      </c>
      <c r="H241" s="43">
        <v>359006</v>
      </c>
      <c r="I241" s="43">
        <v>240450</v>
      </c>
      <c r="K241" s="11">
        <f t="shared" si="88"/>
        <v>132248</v>
      </c>
    </row>
    <row r="242" spans="1:14" ht="17.25">
      <c r="A242" s="6">
        <v>7</v>
      </c>
      <c r="B242" s="3" t="s">
        <v>218</v>
      </c>
      <c r="C242" s="14" t="s">
        <v>98</v>
      </c>
      <c r="D242" s="81">
        <v>0</v>
      </c>
      <c r="E242" s="81">
        <v>0</v>
      </c>
      <c r="F242" s="81">
        <v>0</v>
      </c>
      <c r="G242" s="43">
        <v>0</v>
      </c>
      <c r="H242" s="43">
        <v>0</v>
      </c>
      <c r="I242" s="43">
        <v>0</v>
      </c>
      <c r="K242" s="11">
        <f t="shared" si="88"/>
        <v>0</v>
      </c>
    </row>
    <row r="243" spans="1:14" ht="17.25">
      <c r="A243" s="6"/>
      <c r="B243" s="3" t="s">
        <v>152</v>
      </c>
      <c r="C243" s="14" t="s">
        <v>98</v>
      </c>
      <c r="D243" s="81">
        <f t="shared" ref="D243" si="93">SUM(D236:D242)</f>
        <v>388146</v>
      </c>
      <c r="E243" s="81">
        <f t="shared" ref="E243:H243" si="94">SUM(E236:E242)</f>
        <v>369356</v>
      </c>
      <c r="F243" s="81">
        <f t="shared" si="94"/>
        <v>247800</v>
      </c>
      <c r="G243" s="43">
        <f t="shared" si="94"/>
        <v>136290</v>
      </c>
      <c r="H243" s="43">
        <f t="shared" si="94"/>
        <v>365381</v>
      </c>
      <c r="I243" s="43">
        <f t="shared" ref="I243" si="95">SUM(I236:I242)</f>
        <v>247800</v>
      </c>
      <c r="K243" s="11">
        <f t="shared" si="88"/>
        <v>136290</v>
      </c>
      <c r="N243" s="102"/>
    </row>
    <row r="244" spans="1:14" ht="17.25">
      <c r="A244" s="6"/>
      <c r="B244" s="3" t="s">
        <v>219</v>
      </c>
      <c r="C244" s="14"/>
      <c r="D244" s="43"/>
      <c r="E244" s="81"/>
      <c r="F244" s="80"/>
      <c r="G244" s="43"/>
      <c r="H244" s="43"/>
      <c r="I244" s="43"/>
      <c r="K244" s="11">
        <f t="shared" si="88"/>
        <v>0</v>
      </c>
    </row>
    <row r="245" spans="1:14" ht="17.25">
      <c r="A245" s="6">
        <v>1</v>
      </c>
      <c r="B245" s="3" t="s">
        <v>220</v>
      </c>
      <c r="C245" s="14" t="s">
        <v>98</v>
      </c>
      <c r="D245" s="43">
        <v>8000</v>
      </c>
      <c r="E245" s="81">
        <v>7500</v>
      </c>
      <c r="F245" s="81">
        <v>7100</v>
      </c>
      <c r="G245" s="43">
        <v>3905</v>
      </c>
      <c r="H245" s="43">
        <v>6690</v>
      </c>
      <c r="I245" s="43">
        <v>6800</v>
      </c>
      <c r="K245" s="11">
        <f t="shared" si="88"/>
        <v>3905</v>
      </c>
    </row>
    <row r="246" spans="1:14" ht="17.25">
      <c r="A246" s="6">
        <v>2</v>
      </c>
      <c r="B246" s="3" t="s">
        <v>221</v>
      </c>
      <c r="C246" s="14" t="s">
        <v>98</v>
      </c>
      <c r="D246" s="43">
        <v>0</v>
      </c>
      <c r="E246" s="81">
        <v>0</v>
      </c>
      <c r="F246" s="81">
        <v>0</v>
      </c>
      <c r="G246" s="43">
        <v>0</v>
      </c>
      <c r="H246" s="43"/>
      <c r="I246" s="43">
        <v>0</v>
      </c>
      <c r="K246" s="11">
        <f t="shared" si="88"/>
        <v>0</v>
      </c>
    </row>
    <row r="247" spans="1:14" ht="17.25">
      <c r="A247" s="6">
        <v>3</v>
      </c>
      <c r="B247" s="3" t="s">
        <v>222</v>
      </c>
      <c r="C247" s="14" t="s">
        <v>98</v>
      </c>
      <c r="D247" s="43">
        <v>250</v>
      </c>
      <c r="E247" s="81">
        <v>200</v>
      </c>
      <c r="F247" s="81">
        <v>225</v>
      </c>
      <c r="G247" s="43">
        <v>10</v>
      </c>
      <c r="H247" s="43">
        <v>80</v>
      </c>
      <c r="I247" s="43">
        <v>200</v>
      </c>
      <c r="K247" s="11">
        <f t="shared" si="88"/>
        <v>124</v>
      </c>
    </row>
    <row r="248" spans="1:14" ht="17.25">
      <c r="A248" s="6">
        <v>4</v>
      </c>
      <c r="B248" s="3" t="s">
        <v>223</v>
      </c>
      <c r="C248" s="14" t="s">
        <v>98</v>
      </c>
      <c r="D248" s="43">
        <v>5000</v>
      </c>
      <c r="E248" s="81">
        <v>5000</v>
      </c>
      <c r="F248" s="81">
        <v>4500</v>
      </c>
      <c r="G248" s="43">
        <v>2475</v>
      </c>
      <c r="H248" s="43">
        <v>3878</v>
      </c>
      <c r="I248" s="43">
        <v>4000</v>
      </c>
      <c r="K248" s="11">
        <f t="shared" si="88"/>
        <v>2475</v>
      </c>
    </row>
    <row r="249" spans="1:14" ht="17.25">
      <c r="A249" s="6"/>
      <c r="B249" s="3" t="s">
        <v>224</v>
      </c>
      <c r="C249" s="14" t="s">
        <v>98</v>
      </c>
      <c r="D249" s="43">
        <f t="shared" ref="D249:H249" si="96">SUM(D245:D248)</f>
        <v>13250</v>
      </c>
      <c r="E249" s="81">
        <f t="shared" si="96"/>
        <v>12700</v>
      </c>
      <c r="F249" s="81">
        <f t="shared" si="96"/>
        <v>11825</v>
      </c>
      <c r="G249" s="43">
        <f t="shared" si="96"/>
        <v>6390</v>
      </c>
      <c r="H249" s="43">
        <f t="shared" si="96"/>
        <v>10648</v>
      </c>
      <c r="I249" s="43">
        <f t="shared" ref="I249" si="97">SUM(I245:I248)</f>
        <v>11000</v>
      </c>
      <c r="K249" s="11">
        <f t="shared" si="88"/>
        <v>6504</v>
      </c>
    </row>
    <row r="250" spans="1:14" ht="17.25">
      <c r="A250" s="6"/>
      <c r="B250" s="3" t="s">
        <v>225</v>
      </c>
      <c r="C250" s="14"/>
      <c r="D250" s="43"/>
      <c r="E250" s="81"/>
      <c r="F250" s="80"/>
      <c r="G250" s="43"/>
      <c r="H250" s="43"/>
      <c r="I250" s="43"/>
      <c r="K250" s="11">
        <f t="shared" si="88"/>
        <v>0</v>
      </c>
    </row>
    <row r="251" spans="1:14" ht="17.25">
      <c r="A251" s="6">
        <v>1</v>
      </c>
      <c r="B251" s="3" t="s">
        <v>226</v>
      </c>
      <c r="C251" s="14" t="s">
        <v>98</v>
      </c>
      <c r="D251" s="81">
        <v>5500</v>
      </c>
      <c r="E251" s="81">
        <v>5000</v>
      </c>
      <c r="F251" s="81">
        <v>4500</v>
      </c>
      <c r="G251" s="43">
        <v>2200</v>
      </c>
      <c r="H251" s="43">
        <v>4075</v>
      </c>
      <c r="I251" s="43">
        <v>4500</v>
      </c>
      <c r="K251" s="11">
        <f t="shared" si="88"/>
        <v>2475</v>
      </c>
    </row>
    <row r="252" spans="1:14" ht="17.25">
      <c r="A252" s="6">
        <v>2</v>
      </c>
      <c r="B252" s="3" t="s">
        <v>227</v>
      </c>
      <c r="C252" s="14" t="s">
        <v>98</v>
      </c>
      <c r="D252" s="81">
        <v>800</v>
      </c>
      <c r="E252" s="81">
        <v>600</v>
      </c>
      <c r="F252" s="81">
        <v>100</v>
      </c>
      <c r="G252" s="43">
        <v>225</v>
      </c>
      <c r="H252" s="43">
        <v>100</v>
      </c>
      <c r="I252" s="43">
        <v>100</v>
      </c>
      <c r="K252" s="11">
        <f t="shared" si="88"/>
        <v>55</v>
      </c>
    </row>
    <row r="253" spans="1:14" ht="17.25">
      <c r="A253" s="6">
        <v>3</v>
      </c>
      <c r="B253" s="3" t="s">
        <v>228</v>
      </c>
      <c r="C253" s="14" t="s">
        <v>98</v>
      </c>
      <c r="D253" s="81"/>
      <c r="E253" s="81"/>
      <c r="F253" s="81">
        <v>0</v>
      </c>
      <c r="G253" s="43"/>
      <c r="H253" s="43"/>
      <c r="I253" s="43">
        <v>0</v>
      </c>
      <c r="K253" s="11">
        <f t="shared" si="88"/>
        <v>0</v>
      </c>
    </row>
    <row r="254" spans="1:14" ht="17.25">
      <c r="A254" s="6">
        <v>4</v>
      </c>
      <c r="B254" s="3" t="s">
        <v>229</v>
      </c>
      <c r="C254" s="14" t="s">
        <v>98</v>
      </c>
      <c r="D254" s="81">
        <v>500</v>
      </c>
      <c r="E254" s="81">
        <v>400</v>
      </c>
      <c r="F254" s="81">
        <v>350</v>
      </c>
      <c r="G254" s="43">
        <v>190</v>
      </c>
      <c r="H254" s="43">
        <v>334</v>
      </c>
      <c r="I254" s="43">
        <v>350</v>
      </c>
      <c r="K254" s="11">
        <f t="shared" si="88"/>
        <v>193</v>
      </c>
    </row>
    <row r="255" spans="1:14" ht="17.25">
      <c r="A255" s="6">
        <v>5</v>
      </c>
      <c r="B255" s="3" t="s">
        <v>230</v>
      </c>
      <c r="C255" s="14" t="s">
        <v>98</v>
      </c>
      <c r="D255" s="81">
        <v>50</v>
      </c>
      <c r="E255" s="81">
        <v>50</v>
      </c>
      <c r="F255" s="81">
        <v>50</v>
      </c>
      <c r="G255" s="43">
        <v>25</v>
      </c>
      <c r="H255" s="43">
        <v>2</v>
      </c>
      <c r="I255" s="43">
        <v>50</v>
      </c>
      <c r="K255" s="11">
        <f t="shared" si="88"/>
        <v>28</v>
      </c>
    </row>
    <row r="256" spans="1:14" ht="17.25">
      <c r="A256" s="6"/>
      <c r="B256" s="3" t="s">
        <v>231</v>
      </c>
      <c r="C256" s="14" t="s">
        <v>98</v>
      </c>
      <c r="D256" s="43">
        <f t="shared" ref="D256:H256" si="98">SUM(D251:D255)</f>
        <v>6850</v>
      </c>
      <c r="E256" s="81">
        <f t="shared" si="98"/>
        <v>6050</v>
      </c>
      <c r="F256" s="81">
        <f t="shared" si="98"/>
        <v>5000</v>
      </c>
      <c r="G256" s="43">
        <f t="shared" si="98"/>
        <v>2640</v>
      </c>
      <c r="H256" s="43">
        <f t="shared" si="98"/>
        <v>4511</v>
      </c>
      <c r="I256" s="43">
        <f t="shared" ref="I256" si="99">SUM(I251:I255)</f>
        <v>5000</v>
      </c>
      <c r="K256" s="11">
        <f t="shared" si="88"/>
        <v>2750</v>
      </c>
    </row>
    <row r="257" spans="1:11" ht="17.25">
      <c r="A257" s="6"/>
      <c r="B257" s="3" t="s">
        <v>232</v>
      </c>
      <c r="C257" s="14"/>
      <c r="D257" s="43"/>
      <c r="E257" s="81"/>
      <c r="F257" s="80"/>
      <c r="G257" s="43"/>
      <c r="H257" s="43"/>
      <c r="I257" s="43"/>
      <c r="K257" s="11">
        <f t="shared" si="88"/>
        <v>0</v>
      </c>
    </row>
    <row r="258" spans="1:11" ht="17.25">
      <c r="A258" s="6">
        <v>1</v>
      </c>
      <c r="B258" s="3" t="s">
        <v>233</v>
      </c>
      <c r="C258" s="14" t="s">
        <v>98</v>
      </c>
      <c r="D258" s="43">
        <v>500</v>
      </c>
      <c r="E258" s="81">
        <v>500</v>
      </c>
      <c r="F258" s="81">
        <v>373</v>
      </c>
      <c r="G258" s="43">
        <v>205</v>
      </c>
      <c r="H258" s="43">
        <v>342</v>
      </c>
      <c r="I258" s="43">
        <v>342</v>
      </c>
      <c r="K258" s="11">
        <f t="shared" si="88"/>
        <v>205</v>
      </c>
    </row>
    <row r="259" spans="1:11" ht="17.25">
      <c r="A259" s="6">
        <v>2</v>
      </c>
      <c r="B259" s="3" t="s">
        <v>234</v>
      </c>
      <c r="C259" s="14" t="s">
        <v>98</v>
      </c>
      <c r="D259" s="43">
        <v>2200</v>
      </c>
      <c r="E259" s="81">
        <v>2000</v>
      </c>
      <c r="F259" s="81">
        <v>2124</v>
      </c>
      <c r="G259" s="43">
        <v>1165</v>
      </c>
      <c r="H259" s="43">
        <v>960</v>
      </c>
      <c r="I259" s="43">
        <v>2167</v>
      </c>
      <c r="K259" s="11">
        <f t="shared" si="88"/>
        <v>1168</v>
      </c>
    </row>
    <row r="260" spans="1:11" ht="17.25">
      <c r="A260" s="6">
        <v>3</v>
      </c>
      <c r="B260" s="3" t="s">
        <v>235</v>
      </c>
      <c r="C260" s="14" t="s">
        <v>98</v>
      </c>
      <c r="D260" s="43">
        <v>50</v>
      </c>
      <c r="E260" s="81">
        <v>50</v>
      </c>
      <c r="F260" s="81">
        <v>50</v>
      </c>
      <c r="G260" s="43">
        <v>22</v>
      </c>
      <c r="H260" s="43">
        <v>13</v>
      </c>
      <c r="I260" s="43">
        <v>50</v>
      </c>
      <c r="K260" s="11">
        <f t="shared" si="88"/>
        <v>28</v>
      </c>
    </row>
    <row r="261" spans="1:11" ht="17.25">
      <c r="A261" s="6">
        <v>4</v>
      </c>
      <c r="B261" s="3" t="s">
        <v>236</v>
      </c>
      <c r="C261" s="14" t="s">
        <v>98</v>
      </c>
      <c r="D261" s="43">
        <v>15</v>
      </c>
      <c r="E261" s="81">
        <v>15</v>
      </c>
      <c r="F261" s="81">
        <v>15</v>
      </c>
      <c r="G261" s="43">
        <v>0</v>
      </c>
      <c r="H261" s="43"/>
      <c r="I261" s="43">
        <v>16</v>
      </c>
      <c r="K261" s="11">
        <f t="shared" si="88"/>
        <v>8</v>
      </c>
    </row>
    <row r="262" spans="1:11" ht="17.25">
      <c r="A262" s="6">
        <v>5</v>
      </c>
      <c r="B262" s="3" t="s">
        <v>237</v>
      </c>
      <c r="C262" s="14" t="s">
        <v>98</v>
      </c>
      <c r="D262" s="43">
        <v>0</v>
      </c>
      <c r="E262" s="81">
        <v>0</v>
      </c>
      <c r="F262" s="81">
        <v>0</v>
      </c>
      <c r="G262" s="43"/>
      <c r="H262" s="43"/>
      <c r="I262" s="43">
        <v>0</v>
      </c>
      <c r="K262" s="11">
        <f t="shared" si="88"/>
        <v>0</v>
      </c>
    </row>
    <row r="263" spans="1:11" ht="17.25">
      <c r="A263" s="6">
        <v>6</v>
      </c>
      <c r="B263" s="3" t="s">
        <v>238</v>
      </c>
      <c r="C263" s="14" t="s">
        <v>98</v>
      </c>
      <c r="D263" s="43">
        <v>180</v>
      </c>
      <c r="E263" s="81">
        <v>180</v>
      </c>
      <c r="F263" s="81">
        <v>180</v>
      </c>
      <c r="G263" s="43">
        <v>180</v>
      </c>
      <c r="H263" s="43">
        <v>260</v>
      </c>
      <c r="I263" s="43">
        <v>260</v>
      </c>
      <c r="K263" s="11">
        <f t="shared" si="88"/>
        <v>99</v>
      </c>
    </row>
    <row r="264" spans="1:11" ht="17.25">
      <c r="A264" s="6">
        <v>7</v>
      </c>
      <c r="B264" s="3" t="s">
        <v>239</v>
      </c>
      <c r="C264" s="14" t="s">
        <v>98</v>
      </c>
      <c r="D264" s="43">
        <v>220</v>
      </c>
      <c r="E264" s="81">
        <v>200</v>
      </c>
      <c r="F264" s="81">
        <v>250</v>
      </c>
      <c r="G264" s="43">
        <v>135</v>
      </c>
      <c r="H264" s="43">
        <v>183</v>
      </c>
      <c r="I264" s="43">
        <v>250</v>
      </c>
      <c r="K264" s="11">
        <f t="shared" si="88"/>
        <v>138</v>
      </c>
    </row>
    <row r="265" spans="1:11" ht="17.25">
      <c r="A265" s="6">
        <v>8</v>
      </c>
      <c r="B265" s="3" t="s">
        <v>240</v>
      </c>
      <c r="C265" s="14" t="s">
        <v>98</v>
      </c>
      <c r="D265" s="43">
        <v>500</v>
      </c>
      <c r="E265" s="81">
        <v>500</v>
      </c>
      <c r="F265" s="81">
        <v>300</v>
      </c>
      <c r="G265" s="43">
        <v>100</v>
      </c>
      <c r="H265" s="43">
        <v>297</v>
      </c>
      <c r="I265" s="43">
        <v>300</v>
      </c>
      <c r="K265" s="11">
        <f t="shared" si="88"/>
        <v>165</v>
      </c>
    </row>
    <row r="266" spans="1:11" ht="17.25">
      <c r="A266" s="6">
        <v>9</v>
      </c>
      <c r="B266" s="3" t="s">
        <v>241</v>
      </c>
      <c r="C266" s="14" t="s">
        <v>98</v>
      </c>
      <c r="D266" s="43">
        <v>50</v>
      </c>
      <c r="E266" s="81">
        <v>50</v>
      </c>
      <c r="F266" s="81">
        <v>20</v>
      </c>
      <c r="G266" s="43">
        <v>15</v>
      </c>
      <c r="H266" s="43">
        <v>20</v>
      </c>
      <c r="I266" s="43">
        <v>20</v>
      </c>
      <c r="K266" s="11">
        <f t="shared" si="88"/>
        <v>11</v>
      </c>
    </row>
    <row r="267" spans="1:11" ht="17.25">
      <c r="A267" s="6">
        <v>10</v>
      </c>
      <c r="B267" s="3" t="s">
        <v>242</v>
      </c>
      <c r="C267" s="14" t="s">
        <v>98</v>
      </c>
      <c r="D267" s="43">
        <v>2100</v>
      </c>
      <c r="E267" s="81">
        <v>2000</v>
      </c>
      <c r="F267" s="81">
        <v>2000</v>
      </c>
      <c r="G267" s="43">
        <v>1100</v>
      </c>
      <c r="H267" s="43">
        <v>1998</v>
      </c>
      <c r="I267" s="43">
        <v>1999</v>
      </c>
      <c r="K267" s="11">
        <f t="shared" si="88"/>
        <v>1100</v>
      </c>
    </row>
    <row r="268" spans="1:11" ht="17.25">
      <c r="A268" s="6">
        <v>11</v>
      </c>
      <c r="B268" s="3" t="s">
        <v>243</v>
      </c>
      <c r="C268" s="14" t="s">
        <v>98</v>
      </c>
      <c r="D268" s="43">
        <f>(D117-(D115+D116))*0.5%</f>
        <v>14833.655447474383</v>
      </c>
      <c r="E268" s="81">
        <f t="shared" ref="E268:H268" si="100">(E117-(E115+E116))*0.5%</f>
        <v>14298.203489378286</v>
      </c>
      <c r="F268" s="81">
        <v>14609</v>
      </c>
      <c r="G268" s="43">
        <f t="shared" si="100"/>
        <v>7395.8550000000005</v>
      </c>
      <c r="H268" s="43">
        <f t="shared" si="100"/>
        <v>13449.555</v>
      </c>
      <c r="I268" s="43">
        <v>13518</v>
      </c>
      <c r="K268" s="11">
        <f t="shared" si="88"/>
        <v>8035</v>
      </c>
    </row>
    <row r="269" spans="1:11" ht="17.25">
      <c r="A269" s="6">
        <v>12</v>
      </c>
      <c r="B269" s="3" t="s">
        <v>244</v>
      </c>
      <c r="C269" s="14" t="s">
        <v>98</v>
      </c>
      <c r="D269" s="43">
        <v>3000</v>
      </c>
      <c r="E269" s="81">
        <v>3000</v>
      </c>
      <c r="F269" s="81">
        <v>3000</v>
      </c>
      <c r="G269" s="43">
        <v>50</v>
      </c>
      <c r="H269" s="43">
        <v>552</v>
      </c>
      <c r="I269" s="43">
        <v>3000</v>
      </c>
      <c r="K269" s="11">
        <f t="shared" si="88"/>
        <v>1650</v>
      </c>
    </row>
    <row r="270" spans="1:11" ht="17.25">
      <c r="A270" s="6">
        <v>13</v>
      </c>
      <c r="B270" s="3" t="s">
        <v>245</v>
      </c>
      <c r="C270" s="14" t="s">
        <v>98</v>
      </c>
      <c r="D270" s="43">
        <v>100</v>
      </c>
      <c r="E270" s="81">
        <v>100</v>
      </c>
      <c r="F270" s="81">
        <v>40</v>
      </c>
      <c r="G270" s="43">
        <v>15</v>
      </c>
      <c r="H270" s="43">
        <v>40</v>
      </c>
      <c r="I270" s="43">
        <v>40</v>
      </c>
      <c r="K270" s="11">
        <f t="shared" si="88"/>
        <v>22</v>
      </c>
    </row>
    <row r="271" spans="1:11" ht="17.25">
      <c r="A271" s="6">
        <v>14</v>
      </c>
      <c r="B271" s="3" t="s">
        <v>246</v>
      </c>
      <c r="C271" s="14" t="s">
        <v>98</v>
      </c>
      <c r="D271" s="43">
        <v>1250</v>
      </c>
      <c r="E271" s="81">
        <v>1200</v>
      </c>
      <c r="F271" s="81">
        <v>900</v>
      </c>
      <c r="G271" s="43">
        <v>12</v>
      </c>
      <c r="H271" s="43">
        <v>850</v>
      </c>
      <c r="I271" s="43">
        <v>850</v>
      </c>
      <c r="K271" s="11">
        <f t="shared" si="88"/>
        <v>495</v>
      </c>
    </row>
    <row r="272" spans="1:11" ht="17.25">
      <c r="A272" s="6">
        <v>15</v>
      </c>
      <c r="B272" s="3" t="s">
        <v>247</v>
      </c>
      <c r="C272" s="14" t="s">
        <v>98</v>
      </c>
      <c r="D272" s="43">
        <v>100</v>
      </c>
      <c r="E272" s="81">
        <v>100</v>
      </c>
      <c r="F272" s="81">
        <v>20</v>
      </c>
      <c r="G272" s="43">
        <v>12</v>
      </c>
      <c r="H272" s="43">
        <v>10</v>
      </c>
      <c r="I272" s="43">
        <v>20</v>
      </c>
      <c r="K272" s="11">
        <f t="shared" si="88"/>
        <v>11</v>
      </c>
    </row>
    <row r="273" spans="1:11" ht="17.25">
      <c r="A273" s="6">
        <v>16</v>
      </c>
      <c r="B273" s="3" t="s">
        <v>248</v>
      </c>
      <c r="C273" s="14" t="s">
        <v>98</v>
      </c>
      <c r="D273" s="43">
        <v>750</v>
      </c>
      <c r="E273" s="81">
        <v>700</v>
      </c>
      <c r="F273" s="81">
        <v>550</v>
      </c>
      <c r="G273" s="43">
        <v>300</v>
      </c>
      <c r="H273" s="43">
        <v>388</v>
      </c>
      <c r="I273" s="43">
        <v>550</v>
      </c>
      <c r="K273" s="11">
        <f t="shared" si="88"/>
        <v>303</v>
      </c>
    </row>
    <row r="274" spans="1:11" ht="33" customHeight="1">
      <c r="A274" s="6">
        <v>17</v>
      </c>
      <c r="B274" s="36" t="s">
        <v>249</v>
      </c>
      <c r="C274" s="14" t="s">
        <v>98</v>
      </c>
      <c r="D274" s="43">
        <v>300</v>
      </c>
      <c r="E274" s="81">
        <v>300</v>
      </c>
      <c r="F274" s="81">
        <v>160</v>
      </c>
      <c r="G274" s="43">
        <v>75</v>
      </c>
      <c r="H274" s="43">
        <v>138</v>
      </c>
      <c r="I274" s="43">
        <v>180</v>
      </c>
      <c r="K274" s="11">
        <f t="shared" si="88"/>
        <v>88</v>
      </c>
    </row>
    <row r="275" spans="1:11" ht="17.25">
      <c r="A275" s="6">
        <v>18</v>
      </c>
      <c r="B275" s="3" t="s">
        <v>250</v>
      </c>
      <c r="C275" s="14"/>
      <c r="D275" s="43">
        <v>500</v>
      </c>
      <c r="E275" s="81">
        <v>500</v>
      </c>
      <c r="F275" s="81">
        <v>500</v>
      </c>
      <c r="G275" s="43">
        <v>200</v>
      </c>
      <c r="H275" s="43">
        <v>150</v>
      </c>
      <c r="I275" s="43">
        <v>501</v>
      </c>
      <c r="K275" s="11">
        <f t="shared" si="88"/>
        <v>275</v>
      </c>
    </row>
    <row r="276" spans="1:11" ht="17.25">
      <c r="A276" s="6"/>
      <c r="B276" s="3" t="s">
        <v>251</v>
      </c>
      <c r="C276" s="14" t="s">
        <v>98</v>
      </c>
      <c r="D276" s="43">
        <f t="shared" ref="D276:H276" si="101">SUM(D258:D275)</f>
        <v>26648.655447474383</v>
      </c>
      <c r="E276" s="81">
        <f t="shared" si="101"/>
        <v>25693.203489378284</v>
      </c>
      <c r="F276" s="81">
        <f t="shared" si="101"/>
        <v>25091</v>
      </c>
      <c r="G276" s="43">
        <f t="shared" si="101"/>
        <v>10981.855</v>
      </c>
      <c r="H276" s="43">
        <f t="shared" si="101"/>
        <v>19650.555</v>
      </c>
      <c r="I276" s="43">
        <f t="shared" ref="I276" si="102">SUM(I258:I275)</f>
        <v>24063</v>
      </c>
      <c r="K276" s="11">
        <f t="shared" si="88"/>
        <v>13800</v>
      </c>
    </row>
    <row r="277" spans="1:11" ht="17.25">
      <c r="A277" s="6"/>
      <c r="B277" s="3" t="s">
        <v>252</v>
      </c>
      <c r="C277" s="14"/>
      <c r="D277" s="43"/>
      <c r="E277" s="81"/>
      <c r="F277" s="80"/>
      <c r="G277" s="43"/>
      <c r="H277" s="43"/>
      <c r="I277" s="43"/>
      <c r="K277" s="11">
        <f t="shared" si="88"/>
        <v>0</v>
      </c>
    </row>
    <row r="278" spans="1:11" ht="17.25">
      <c r="A278" s="6">
        <v>1</v>
      </c>
      <c r="B278" s="3" t="s">
        <v>253</v>
      </c>
      <c r="C278" s="14" t="s">
        <v>98</v>
      </c>
      <c r="D278" s="43">
        <v>2500</v>
      </c>
      <c r="E278" s="81">
        <v>2400</v>
      </c>
      <c r="F278" s="81">
        <v>2200</v>
      </c>
      <c r="G278" s="43">
        <v>600</v>
      </c>
      <c r="H278" s="43">
        <v>1899</v>
      </c>
      <c r="I278" s="43">
        <v>2200</v>
      </c>
      <c r="K278" s="11">
        <f t="shared" si="88"/>
        <v>1210</v>
      </c>
    </row>
    <row r="279" spans="1:11" ht="17.25">
      <c r="A279" s="6">
        <v>2</v>
      </c>
      <c r="B279" s="3" t="s">
        <v>254</v>
      </c>
      <c r="C279" s="14" t="s">
        <v>98</v>
      </c>
      <c r="D279" s="43"/>
      <c r="E279" s="81"/>
      <c r="F279" s="81">
        <v>0</v>
      </c>
      <c r="G279" s="43"/>
      <c r="H279" s="43"/>
      <c r="I279" s="43">
        <v>0</v>
      </c>
      <c r="K279" s="11">
        <f t="shared" si="88"/>
        <v>0</v>
      </c>
    </row>
    <row r="280" spans="1:11" ht="17.25">
      <c r="A280" s="6"/>
      <c r="B280" s="3" t="s">
        <v>255</v>
      </c>
      <c r="C280" s="14" t="s">
        <v>98</v>
      </c>
      <c r="D280" s="43">
        <f t="shared" ref="D280:H280" si="103">SUM(D278:D279)</f>
        <v>2500</v>
      </c>
      <c r="E280" s="81">
        <f t="shared" si="103"/>
        <v>2400</v>
      </c>
      <c r="F280" s="81">
        <f t="shared" si="103"/>
        <v>2200</v>
      </c>
      <c r="G280" s="43">
        <f t="shared" si="103"/>
        <v>600</v>
      </c>
      <c r="H280" s="43">
        <f t="shared" si="103"/>
        <v>1899</v>
      </c>
      <c r="I280" s="43">
        <f t="shared" ref="I280" si="104">SUM(I278:I279)</f>
        <v>2200</v>
      </c>
      <c r="K280" s="11">
        <f t="shared" si="88"/>
        <v>1210</v>
      </c>
    </row>
    <row r="281" spans="1:11" ht="17.25">
      <c r="A281" s="6"/>
      <c r="B281" s="3" t="s">
        <v>256</v>
      </c>
      <c r="C281" s="14"/>
      <c r="D281" s="43"/>
      <c r="E281" s="81"/>
      <c r="F281" s="80"/>
      <c r="G281" s="43"/>
      <c r="H281" s="43"/>
      <c r="I281" s="43"/>
      <c r="K281" s="11">
        <f t="shared" si="88"/>
        <v>0</v>
      </c>
    </row>
    <row r="282" spans="1:11" ht="17.25">
      <c r="A282" s="6">
        <v>1</v>
      </c>
      <c r="B282" s="3" t="s">
        <v>257</v>
      </c>
      <c r="C282" s="14" t="s">
        <v>98</v>
      </c>
      <c r="D282" s="43">
        <v>2000</v>
      </c>
      <c r="E282" s="81">
        <v>1800</v>
      </c>
      <c r="F282" s="81">
        <v>1100</v>
      </c>
      <c r="G282" s="43">
        <v>600</v>
      </c>
      <c r="H282" s="43">
        <v>1026</v>
      </c>
      <c r="I282" s="43">
        <v>1100</v>
      </c>
      <c r="K282" s="11">
        <f t="shared" si="88"/>
        <v>605</v>
      </c>
    </row>
    <row r="283" spans="1:11" ht="17.25">
      <c r="A283" s="6">
        <v>2</v>
      </c>
      <c r="B283" s="3" t="s">
        <v>258</v>
      </c>
      <c r="C283" s="14" t="s">
        <v>98</v>
      </c>
      <c r="D283" s="43">
        <v>100</v>
      </c>
      <c r="E283" s="81">
        <v>100</v>
      </c>
      <c r="F283" s="81">
        <v>100</v>
      </c>
      <c r="G283" s="43">
        <v>10</v>
      </c>
      <c r="H283" s="43">
        <v>17</v>
      </c>
      <c r="I283" s="43">
        <v>100</v>
      </c>
      <c r="K283" s="11">
        <f t="shared" ref="K283:K344" si="105">ROUND(F283*55%,0)</f>
        <v>55</v>
      </c>
    </row>
    <row r="284" spans="1:11" ht="17.25">
      <c r="A284" s="6"/>
      <c r="B284" s="3" t="s">
        <v>259</v>
      </c>
      <c r="C284" s="14" t="s">
        <v>98</v>
      </c>
      <c r="D284" s="43">
        <f t="shared" ref="D284:H284" si="106">SUM(D282:D283)</f>
        <v>2100</v>
      </c>
      <c r="E284" s="81">
        <f t="shared" si="106"/>
        <v>1900</v>
      </c>
      <c r="F284" s="81">
        <f t="shared" si="106"/>
        <v>1200</v>
      </c>
      <c r="G284" s="43">
        <f t="shared" si="106"/>
        <v>610</v>
      </c>
      <c r="H284" s="43">
        <f t="shared" si="106"/>
        <v>1043</v>
      </c>
      <c r="I284" s="43">
        <f t="shared" ref="I284" si="107">SUM(I282:I283)</f>
        <v>1200</v>
      </c>
      <c r="K284" s="11">
        <f t="shared" si="105"/>
        <v>660</v>
      </c>
    </row>
    <row r="285" spans="1:11" ht="17.25">
      <c r="A285" s="6"/>
      <c r="B285" s="3" t="s">
        <v>260</v>
      </c>
      <c r="C285" s="14"/>
      <c r="D285" s="43"/>
      <c r="E285" s="81"/>
      <c r="F285" s="80"/>
      <c r="G285" s="43"/>
      <c r="H285" s="43"/>
      <c r="I285" s="43"/>
      <c r="K285" s="11">
        <f t="shared" si="105"/>
        <v>0</v>
      </c>
    </row>
    <row r="286" spans="1:11" ht="17.25">
      <c r="A286" s="6">
        <v>1</v>
      </c>
      <c r="B286" s="3" t="s">
        <v>261</v>
      </c>
      <c r="C286" s="14" t="s">
        <v>98</v>
      </c>
      <c r="D286" s="43">
        <v>50</v>
      </c>
      <c r="E286" s="81">
        <v>50</v>
      </c>
      <c r="F286" s="81">
        <v>50</v>
      </c>
      <c r="G286" s="43">
        <v>0</v>
      </c>
      <c r="H286" s="43">
        <v>22</v>
      </c>
      <c r="I286" s="43">
        <v>50</v>
      </c>
      <c r="K286" s="11">
        <f t="shared" si="105"/>
        <v>28</v>
      </c>
    </row>
    <row r="287" spans="1:11" ht="17.25">
      <c r="A287" s="6">
        <v>2</v>
      </c>
      <c r="B287" s="3" t="s">
        <v>262</v>
      </c>
      <c r="C287" s="14" t="s">
        <v>98</v>
      </c>
      <c r="D287" s="43">
        <v>400</v>
      </c>
      <c r="E287" s="81">
        <v>300</v>
      </c>
      <c r="F287" s="81">
        <v>200</v>
      </c>
      <c r="G287" s="43">
        <v>110</v>
      </c>
      <c r="H287" s="43">
        <v>220</v>
      </c>
      <c r="I287" s="43">
        <v>200</v>
      </c>
      <c r="K287" s="11">
        <f t="shared" si="105"/>
        <v>110</v>
      </c>
    </row>
    <row r="288" spans="1:11" ht="17.25">
      <c r="A288" s="6">
        <v>3</v>
      </c>
      <c r="B288" s="3" t="s">
        <v>263</v>
      </c>
      <c r="C288" s="14" t="s">
        <v>98</v>
      </c>
      <c r="D288" s="43">
        <v>1000</v>
      </c>
      <c r="E288" s="81">
        <v>1000</v>
      </c>
      <c r="F288" s="81">
        <v>550</v>
      </c>
      <c r="G288" s="43">
        <v>310</v>
      </c>
      <c r="H288" s="43">
        <v>550</v>
      </c>
      <c r="I288" s="43">
        <v>550</v>
      </c>
      <c r="K288" s="11">
        <f t="shared" si="105"/>
        <v>303</v>
      </c>
    </row>
    <row r="289" spans="1:11" ht="17.25">
      <c r="A289" s="6"/>
      <c r="B289" s="3" t="s">
        <v>264</v>
      </c>
      <c r="C289" s="14" t="s">
        <v>98</v>
      </c>
      <c r="D289" s="43">
        <f t="shared" ref="D289:H289" si="108">SUM(D286:D288)</f>
        <v>1450</v>
      </c>
      <c r="E289" s="81">
        <f t="shared" si="108"/>
        <v>1350</v>
      </c>
      <c r="F289" s="81">
        <f t="shared" si="108"/>
        <v>800</v>
      </c>
      <c r="G289" s="43">
        <f t="shared" si="108"/>
        <v>420</v>
      </c>
      <c r="H289" s="43">
        <f t="shared" si="108"/>
        <v>792</v>
      </c>
      <c r="I289" s="43">
        <f t="shared" ref="I289" si="109">SUM(I286:I288)</f>
        <v>800</v>
      </c>
      <c r="K289" s="11">
        <f t="shared" si="105"/>
        <v>440</v>
      </c>
    </row>
    <row r="290" spans="1:11" ht="17.25">
      <c r="A290" s="6"/>
      <c r="B290" s="3" t="s">
        <v>265</v>
      </c>
      <c r="C290" s="14"/>
      <c r="D290" s="43"/>
      <c r="E290" s="81"/>
      <c r="F290" s="80"/>
      <c r="G290" s="43"/>
      <c r="H290" s="43"/>
      <c r="I290" s="43"/>
      <c r="K290" s="11">
        <f t="shared" si="105"/>
        <v>0</v>
      </c>
    </row>
    <row r="291" spans="1:11" ht="17.25">
      <c r="A291" s="6">
        <v>1</v>
      </c>
      <c r="B291" s="3" t="s">
        <v>266</v>
      </c>
      <c r="C291" s="14" t="s">
        <v>98</v>
      </c>
      <c r="D291" s="43">
        <v>900</v>
      </c>
      <c r="E291" s="81">
        <v>900</v>
      </c>
      <c r="F291" s="81">
        <v>900</v>
      </c>
      <c r="G291" s="43">
        <v>0</v>
      </c>
      <c r="H291" s="43">
        <v>0</v>
      </c>
      <c r="I291" s="43">
        <v>900</v>
      </c>
      <c r="K291" s="11">
        <f t="shared" si="105"/>
        <v>495</v>
      </c>
    </row>
    <row r="292" spans="1:11" ht="17.25">
      <c r="A292" s="6">
        <v>2</v>
      </c>
      <c r="B292" s="3" t="s">
        <v>267</v>
      </c>
      <c r="C292" s="14" t="s">
        <v>98</v>
      </c>
      <c r="D292" s="43">
        <v>800</v>
      </c>
      <c r="E292" s="81">
        <v>800</v>
      </c>
      <c r="F292" s="81">
        <v>450</v>
      </c>
      <c r="G292" s="43">
        <v>250</v>
      </c>
      <c r="H292" s="43">
        <v>132</v>
      </c>
      <c r="I292" s="43">
        <v>350</v>
      </c>
      <c r="K292" s="11">
        <f t="shared" si="105"/>
        <v>248</v>
      </c>
    </row>
    <row r="293" spans="1:11" ht="17.25">
      <c r="A293" s="6">
        <v>3</v>
      </c>
      <c r="B293" s="3" t="s">
        <v>268</v>
      </c>
      <c r="C293" s="14" t="s">
        <v>98</v>
      </c>
      <c r="D293" s="43">
        <v>200</v>
      </c>
      <c r="E293" s="81">
        <v>200</v>
      </c>
      <c r="F293" s="81">
        <v>150</v>
      </c>
      <c r="G293" s="43">
        <v>65</v>
      </c>
      <c r="H293" s="43">
        <v>0</v>
      </c>
      <c r="I293" s="43">
        <v>150</v>
      </c>
      <c r="K293" s="11">
        <f t="shared" si="105"/>
        <v>83</v>
      </c>
    </row>
    <row r="294" spans="1:11" ht="17.25">
      <c r="A294" s="6"/>
      <c r="B294" s="3" t="s">
        <v>269</v>
      </c>
      <c r="C294" s="14" t="s">
        <v>98</v>
      </c>
      <c r="D294" s="43">
        <f t="shared" ref="D294:H294" si="110">SUM(D291:D293)</f>
        <v>1900</v>
      </c>
      <c r="E294" s="81">
        <f t="shared" si="110"/>
        <v>1900</v>
      </c>
      <c r="F294" s="81">
        <f t="shared" si="110"/>
        <v>1500</v>
      </c>
      <c r="G294" s="43">
        <f t="shared" si="110"/>
        <v>315</v>
      </c>
      <c r="H294" s="43">
        <f t="shared" si="110"/>
        <v>132</v>
      </c>
      <c r="I294" s="43">
        <f t="shared" ref="I294" si="111">SUM(I291:I293)</f>
        <v>1400</v>
      </c>
      <c r="K294" s="11">
        <f t="shared" si="105"/>
        <v>825</v>
      </c>
    </row>
    <row r="295" spans="1:11" ht="17.25">
      <c r="A295" s="15"/>
      <c r="B295" s="10" t="s">
        <v>270</v>
      </c>
      <c r="C295" s="6"/>
      <c r="D295" s="43"/>
      <c r="E295" s="81"/>
      <c r="F295" s="80"/>
      <c r="G295" s="43"/>
      <c r="H295" s="43"/>
      <c r="I295" s="43"/>
      <c r="K295" s="11">
        <f t="shared" si="105"/>
        <v>0</v>
      </c>
    </row>
    <row r="296" spans="1:11" ht="17.25">
      <c r="A296" s="6" t="s">
        <v>271</v>
      </c>
      <c r="B296" s="10" t="s">
        <v>272</v>
      </c>
      <c r="C296" s="6"/>
      <c r="D296" s="43"/>
      <c r="E296" s="81"/>
      <c r="F296" s="80"/>
      <c r="G296" s="43"/>
      <c r="H296" s="43"/>
      <c r="I296" s="43"/>
      <c r="K296" s="11">
        <f t="shared" si="105"/>
        <v>0</v>
      </c>
    </row>
    <row r="297" spans="1:11" ht="17.25">
      <c r="A297" s="6">
        <v>1</v>
      </c>
      <c r="B297" s="10" t="s">
        <v>273</v>
      </c>
      <c r="C297" s="6" t="s">
        <v>15</v>
      </c>
      <c r="D297" s="43">
        <v>1</v>
      </c>
      <c r="E297" s="81">
        <v>1</v>
      </c>
      <c r="F297" s="81">
        <v>1</v>
      </c>
      <c r="G297" s="43">
        <v>1</v>
      </c>
      <c r="H297" s="43">
        <v>1</v>
      </c>
      <c r="I297" s="43">
        <v>1</v>
      </c>
      <c r="K297" s="11">
        <f t="shared" si="105"/>
        <v>1</v>
      </c>
    </row>
    <row r="298" spans="1:11" ht="17.25">
      <c r="A298" s="6">
        <v>2</v>
      </c>
      <c r="B298" s="10" t="s">
        <v>274</v>
      </c>
      <c r="C298" s="6" t="s">
        <v>15</v>
      </c>
      <c r="D298" s="43">
        <v>1</v>
      </c>
      <c r="E298" s="81">
        <v>1</v>
      </c>
      <c r="F298" s="81">
        <v>1</v>
      </c>
      <c r="G298" s="43">
        <v>1</v>
      </c>
      <c r="H298" s="43">
        <v>1</v>
      </c>
      <c r="I298" s="43">
        <v>1</v>
      </c>
      <c r="K298" s="11">
        <f t="shared" si="105"/>
        <v>1</v>
      </c>
    </row>
    <row r="299" spans="1:11" ht="17.25">
      <c r="A299" s="6">
        <v>3</v>
      </c>
      <c r="B299" s="10" t="s">
        <v>275</v>
      </c>
      <c r="C299" s="6" t="s">
        <v>15</v>
      </c>
      <c r="D299" s="43">
        <v>1</v>
      </c>
      <c r="E299" s="81">
        <v>1</v>
      </c>
      <c r="F299" s="81">
        <v>1</v>
      </c>
      <c r="G299" s="43">
        <v>1</v>
      </c>
      <c r="H299" s="43">
        <v>1</v>
      </c>
      <c r="I299" s="43">
        <v>1</v>
      </c>
      <c r="K299" s="11">
        <f t="shared" si="105"/>
        <v>1</v>
      </c>
    </row>
    <row r="300" spans="1:11" ht="17.25">
      <c r="A300" s="6">
        <v>4</v>
      </c>
      <c r="B300" s="10" t="s">
        <v>276</v>
      </c>
      <c r="C300" s="14" t="s">
        <v>98</v>
      </c>
      <c r="D300" s="43">
        <v>1450</v>
      </c>
      <c r="E300" s="81">
        <v>1100</v>
      </c>
      <c r="F300" s="81">
        <v>3199</v>
      </c>
      <c r="G300" s="43">
        <v>650</v>
      </c>
      <c r="H300" s="43">
        <v>975</v>
      </c>
      <c r="I300" s="43">
        <v>3076</v>
      </c>
      <c r="K300" s="11">
        <f t="shared" si="105"/>
        <v>1759</v>
      </c>
    </row>
    <row r="301" spans="1:11" ht="17.25">
      <c r="A301" s="6">
        <v>5</v>
      </c>
      <c r="B301" s="37" t="s">
        <v>277</v>
      </c>
      <c r="C301" s="14" t="s">
        <v>98</v>
      </c>
      <c r="D301" s="43">
        <v>250</v>
      </c>
      <c r="E301" s="81">
        <v>250</v>
      </c>
      <c r="F301" s="81">
        <v>318</v>
      </c>
      <c r="G301" s="43">
        <v>0</v>
      </c>
      <c r="H301" s="43">
        <v>110</v>
      </c>
      <c r="I301" s="43">
        <v>294</v>
      </c>
      <c r="K301" s="11">
        <f t="shared" si="105"/>
        <v>175</v>
      </c>
    </row>
    <row r="302" spans="1:11" ht="17.25">
      <c r="A302" s="6">
        <v>6</v>
      </c>
      <c r="B302" s="10" t="s">
        <v>278</v>
      </c>
      <c r="C302" s="14" t="s">
        <v>98</v>
      </c>
      <c r="D302" s="43">
        <v>1020</v>
      </c>
      <c r="E302" s="81">
        <v>970</v>
      </c>
      <c r="F302" s="81">
        <v>1475</v>
      </c>
      <c r="G302" s="43">
        <v>815</v>
      </c>
      <c r="H302" s="43">
        <v>750</v>
      </c>
      <c r="I302" s="43">
        <v>1289</v>
      </c>
      <c r="K302" s="11">
        <f t="shared" si="105"/>
        <v>811</v>
      </c>
    </row>
    <row r="303" spans="1:11" ht="17.25">
      <c r="A303" s="6" t="s">
        <v>279</v>
      </c>
      <c r="B303" s="10" t="s">
        <v>280</v>
      </c>
      <c r="C303" s="6"/>
      <c r="D303" s="43"/>
      <c r="E303" s="81"/>
      <c r="F303" s="80">
        <v>0</v>
      </c>
      <c r="G303" s="43">
        <v>0</v>
      </c>
      <c r="H303" s="43"/>
      <c r="I303" s="43">
        <v>0</v>
      </c>
      <c r="K303" s="11">
        <f t="shared" si="105"/>
        <v>0</v>
      </c>
    </row>
    <row r="304" spans="1:11" ht="17.25">
      <c r="A304" s="6">
        <v>1</v>
      </c>
      <c r="B304" s="10" t="s">
        <v>273</v>
      </c>
      <c r="C304" s="6" t="s">
        <v>15</v>
      </c>
      <c r="D304" s="43">
        <v>17</v>
      </c>
      <c r="E304" s="81">
        <v>17</v>
      </c>
      <c r="F304" s="81">
        <v>17</v>
      </c>
      <c r="G304" s="43">
        <v>17</v>
      </c>
      <c r="H304" s="43">
        <v>17</v>
      </c>
      <c r="I304" s="43">
        <v>17</v>
      </c>
      <c r="K304" s="11">
        <f t="shared" si="105"/>
        <v>9</v>
      </c>
    </row>
    <row r="305" spans="1:11" ht="17.25">
      <c r="A305" s="6">
        <v>2</v>
      </c>
      <c r="B305" s="10" t="s">
        <v>281</v>
      </c>
      <c r="C305" s="6" t="s">
        <v>15</v>
      </c>
      <c r="D305" s="43">
        <v>17</v>
      </c>
      <c r="E305" s="81">
        <v>17</v>
      </c>
      <c r="F305" s="81">
        <v>17</v>
      </c>
      <c r="G305" s="43">
        <v>17</v>
      </c>
      <c r="H305" s="43">
        <v>17</v>
      </c>
      <c r="I305" s="43">
        <v>17</v>
      </c>
      <c r="K305" s="11">
        <f t="shared" si="105"/>
        <v>9</v>
      </c>
    </row>
    <row r="306" spans="1:11" ht="17.25">
      <c r="A306" s="6">
        <v>3</v>
      </c>
      <c r="B306" s="10" t="s">
        <v>282</v>
      </c>
      <c r="C306" s="6" t="s">
        <v>15</v>
      </c>
      <c r="D306" s="43">
        <v>17</v>
      </c>
      <c r="E306" s="81">
        <v>17</v>
      </c>
      <c r="F306" s="81">
        <v>17</v>
      </c>
      <c r="G306" s="43">
        <v>17</v>
      </c>
      <c r="H306" s="43">
        <v>17</v>
      </c>
      <c r="I306" s="43">
        <v>17</v>
      </c>
      <c r="K306" s="11">
        <f t="shared" si="105"/>
        <v>9</v>
      </c>
    </row>
    <row r="307" spans="1:11" ht="17.25">
      <c r="A307" s="6">
        <v>4</v>
      </c>
      <c r="B307" s="10" t="s">
        <v>276</v>
      </c>
      <c r="C307" s="14" t="s">
        <v>98</v>
      </c>
      <c r="D307" s="43">
        <v>17075</v>
      </c>
      <c r="E307" s="81">
        <v>14900</v>
      </c>
      <c r="F307" s="81">
        <v>11500</v>
      </c>
      <c r="G307" s="43">
        <v>6350</v>
      </c>
      <c r="H307" s="43">
        <v>11658</v>
      </c>
      <c r="I307" s="43">
        <v>10925</v>
      </c>
      <c r="K307" s="11">
        <f t="shared" si="105"/>
        <v>6325</v>
      </c>
    </row>
    <row r="308" spans="1:11" ht="17.25">
      <c r="A308" s="6">
        <v>5</v>
      </c>
      <c r="B308" s="37" t="s">
        <v>277</v>
      </c>
      <c r="C308" s="14" t="s">
        <v>98</v>
      </c>
      <c r="D308" s="43">
        <v>2550</v>
      </c>
      <c r="E308" s="81">
        <v>2550</v>
      </c>
      <c r="F308" s="81">
        <v>1375</v>
      </c>
      <c r="G308" s="43">
        <v>550</v>
      </c>
      <c r="H308" s="43">
        <v>1050</v>
      </c>
      <c r="I308" s="43">
        <v>1082</v>
      </c>
      <c r="K308" s="11">
        <f t="shared" si="105"/>
        <v>756</v>
      </c>
    </row>
    <row r="309" spans="1:11" ht="17.25">
      <c r="A309" s="6">
        <v>6</v>
      </c>
      <c r="B309" s="10" t="s">
        <v>278</v>
      </c>
      <c r="C309" s="14" t="s">
        <v>98</v>
      </c>
      <c r="D309" s="43">
        <v>5500</v>
      </c>
      <c r="E309" s="81">
        <v>5350</v>
      </c>
      <c r="F309" s="81">
        <v>6675</v>
      </c>
      <c r="G309" s="43">
        <v>3700</v>
      </c>
      <c r="H309" s="43">
        <v>4280</v>
      </c>
      <c r="I309" s="43">
        <v>5373</v>
      </c>
      <c r="K309" s="11">
        <f t="shared" si="105"/>
        <v>3671</v>
      </c>
    </row>
    <row r="310" spans="1:11" ht="17.25">
      <c r="A310" s="6" t="s">
        <v>283</v>
      </c>
      <c r="B310" s="15" t="s">
        <v>284</v>
      </c>
      <c r="C310" s="6"/>
      <c r="D310" s="43"/>
      <c r="E310" s="81">
        <v>0</v>
      </c>
      <c r="F310" s="80">
        <v>0</v>
      </c>
      <c r="G310" s="43">
        <v>0</v>
      </c>
      <c r="H310" s="43"/>
      <c r="I310" s="43">
        <v>0</v>
      </c>
      <c r="K310" s="11">
        <f t="shared" si="105"/>
        <v>0</v>
      </c>
    </row>
    <row r="311" spans="1:11" ht="17.25">
      <c r="A311" s="6">
        <v>1</v>
      </c>
      <c r="B311" s="10" t="s">
        <v>273</v>
      </c>
      <c r="C311" s="6" t="s">
        <v>15</v>
      </c>
      <c r="D311" s="43">
        <v>36</v>
      </c>
      <c r="E311" s="81">
        <v>36</v>
      </c>
      <c r="F311" s="81">
        <v>36</v>
      </c>
      <c r="G311" s="43">
        <v>36</v>
      </c>
      <c r="H311" s="43">
        <v>36</v>
      </c>
      <c r="I311" s="43">
        <v>36</v>
      </c>
      <c r="K311" s="11">
        <f t="shared" si="105"/>
        <v>20</v>
      </c>
    </row>
    <row r="312" spans="1:11" ht="17.25">
      <c r="A312" s="6">
        <v>2</v>
      </c>
      <c r="B312" s="10" t="s">
        <v>274</v>
      </c>
      <c r="C312" s="6" t="s">
        <v>15</v>
      </c>
      <c r="D312" s="43">
        <v>36</v>
      </c>
      <c r="E312" s="81">
        <v>36</v>
      </c>
      <c r="F312" s="81">
        <v>36</v>
      </c>
      <c r="G312" s="43">
        <v>36</v>
      </c>
      <c r="H312" s="43">
        <v>36</v>
      </c>
      <c r="I312" s="43">
        <v>36</v>
      </c>
      <c r="K312" s="11">
        <f t="shared" si="105"/>
        <v>20</v>
      </c>
    </row>
    <row r="313" spans="1:11" ht="17.25">
      <c r="A313" s="6">
        <v>3</v>
      </c>
      <c r="B313" s="10" t="s">
        <v>275</v>
      </c>
      <c r="C313" s="6" t="s">
        <v>15</v>
      </c>
      <c r="D313" s="43">
        <v>36</v>
      </c>
      <c r="E313" s="81">
        <v>36</v>
      </c>
      <c r="F313" s="81">
        <v>36</v>
      </c>
      <c r="G313" s="43">
        <v>36</v>
      </c>
      <c r="H313" s="43">
        <v>36</v>
      </c>
      <c r="I313" s="43">
        <v>36</v>
      </c>
      <c r="K313" s="11">
        <f t="shared" si="105"/>
        <v>20</v>
      </c>
    </row>
    <row r="314" spans="1:11" ht="17.25">
      <c r="A314" s="6">
        <v>4</v>
      </c>
      <c r="B314" s="10" t="s">
        <v>276</v>
      </c>
      <c r="C314" s="14" t="s">
        <v>98</v>
      </c>
      <c r="D314" s="43">
        <v>33975</v>
      </c>
      <c r="E314" s="81">
        <v>30535</v>
      </c>
      <c r="F314" s="81">
        <v>50538</v>
      </c>
      <c r="G314" s="43">
        <v>22120</v>
      </c>
      <c r="H314" s="43">
        <v>27450</v>
      </c>
      <c r="I314" s="43">
        <v>44867</v>
      </c>
      <c r="K314" s="11">
        <f t="shared" si="105"/>
        <v>27796</v>
      </c>
    </row>
    <row r="315" spans="1:11" ht="17.25">
      <c r="A315" s="6">
        <v>5</v>
      </c>
      <c r="B315" s="37" t="s">
        <v>277</v>
      </c>
      <c r="C315" s="14" t="s">
        <v>98</v>
      </c>
      <c r="D315" s="43">
        <v>9575</v>
      </c>
      <c r="E315" s="81">
        <v>9575</v>
      </c>
      <c r="F315" s="81">
        <v>9573</v>
      </c>
      <c r="G315" s="43">
        <v>3500</v>
      </c>
      <c r="H315" s="43">
        <v>8500</v>
      </c>
      <c r="I315" s="43">
        <v>9153</v>
      </c>
      <c r="K315" s="11">
        <f t="shared" si="105"/>
        <v>5265</v>
      </c>
    </row>
    <row r="316" spans="1:11" ht="17.25">
      <c r="A316" s="6">
        <v>6</v>
      </c>
      <c r="B316" s="10" t="s">
        <v>278</v>
      </c>
      <c r="C316" s="14" t="s">
        <v>98</v>
      </c>
      <c r="D316" s="43">
        <v>28500</v>
      </c>
      <c r="E316" s="81">
        <v>28100</v>
      </c>
      <c r="F316" s="81">
        <v>27753</v>
      </c>
      <c r="G316" s="43">
        <v>15300</v>
      </c>
      <c r="H316" s="43">
        <v>24150</v>
      </c>
      <c r="I316" s="43">
        <v>28161</v>
      </c>
      <c r="K316" s="11">
        <f t="shared" si="105"/>
        <v>15264</v>
      </c>
    </row>
    <row r="317" spans="1:11" ht="17.25">
      <c r="A317" s="6" t="s">
        <v>285</v>
      </c>
      <c r="B317" s="10" t="s">
        <v>286</v>
      </c>
      <c r="C317" s="6"/>
      <c r="D317" s="43"/>
      <c r="E317" s="81">
        <v>0</v>
      </c>
      <c r="F317" s="80">
        <v>0</v>
      </c>
      <c r="G317" s="43">
        <v>0</v>
      </c>
      <c r="H317" s="43"/>
      <c r="I317" s="43">
        <v>0</v>
      </c>
      <c r="K317" s="11">
        <f t="shared" si="105"/>
        <v>0</v>
      </c>
    </row>
    <row r="318" spans="1:11" ht="17.25">
      <c r="A318" s="6">
        <v>1</v>
      </c>
      <c r="B318" s="10" t="s">
        <v>287</v>
      </c>
      <c r="C318" s="6" t="s">
        <v>15</v>
      </c>
      <c r="D318" s="43">
        <v>400</v>
      </c>
      <c r="E318" s="81">
        <v>400</v>
      </c>
      <c r="F318" s="81">
        <v>400</v>
      </c>
      <c r="G318" s="43">
        <v>400</v>
      </c>
      <c r="H318" s="43">
        <v>400</v>
      </c>
      <c r="I318" s="43">
        <v>400</v>
      </c>
      <c r="K318" s="11">
        <f t="shared" si="105"/>
        <v>220</v>
      </c>
    </row>
    <row r="319" spans="1:11" ht="17.25">
      <c r="A319" s="6">
        <v>2</v>
      </c>
      <c r="B319" s="10" t="s">
        <v>274</v>
      </c>
      <c r="C319" s="6" t="s">
        <v>15</v>
      </c>
      <c r="D319" s="43">
        <v>395</v>
      </c>
      <c r="E319" s="81">
        <v>395</v>
      </c>
      <c r="F319" s="81">
        <v>395</v>
      </c>
      <c r="G319" s="43">
        <v>395</v>
      </c>
      <c r="H319" s="43">
        <v>395</v>
      </c>
      <c r="I319" s="43">
        <v>395</v>
      </c>
      <c r="K319" s="11">
        <f t="shared" si="105"/>
        <v>217</v>
      </c>
    </row>
    <row r="320" spans="1:11" ht="17.25">
      <c r="A320" s="6">
        <v>3</v>
      </c>
      <c r="B320" s="10" t="s">
        <v>275</v>
      </c>
      <c r="C320" s="6" t="s">
        <v>15</v>
      </c>
      <c r="D320" s="43">
        <v>400</v>
      </c>
      <c r="E320" s="81">
        <v>400</v>
      </c>
      <c r="F320" s="81">
        <v>400</v>
      </c>
      <c r="G320" s="43">
        <v>400</v>
      </c>
      <c r="H320" s="43">
        <v>400</v>
      </c>
      <c r="I320" s="43">
        <v>400</v>
      </c>
      <c r="K320" s="11">
        <f t="shared" si="105"/>
        <v>220</v>
      </c>
    </row>
    <row r="321" spans="1:11" ht="17.25">
      <c r="A321" s="6">
        <v>4</v>
      </c>
      <c r="B321" s="10" t="s">
        <v>276</v>
      </c>
      <c r="C321" s="14" t="s">
        <v>98</v>
      </c>
      <c r="D321" s="43">
        <v>145500</v>
      </c>
      <c r="E321" s="81">
        <v>143465</v>
      </c>
      <c r="F321" s="81">
        <v>138642</v>
      </c>
      <c r="G321" s="43">
        <v>82985</v>
      </c>
      <c r="H321" s="43">
        <v>124545</v>
      </c>
      <c r="I321" s="43">
        <v>124813</v>
      </c>
      <c r="K321" s="11">
        <f t="shared" si="105"/>
        <v>76253</v>
      </c>
    </row>
    <row r="322" spans="1:11" ht="17.25">
      <c r="A322" s="6">
        <v>5</v>
      </c>
      <c r="B322" s="37" t="s">
        <v>277</v>
      </c>
      <c r="C322" s="14" t="s">
        <v>98</v>
      </c>
      <c r="D322" s="43">
        <v>14159</v>
      </c>
      <c r="E322" s="81">
        <v>15215</v>
      </c>
      <c r="F322" s="81">
        <v>5428</v>
      </c>
      <c r="G322" s="43">
        <v>5300</v>
      </c>
      <c r="H322" s="43">
        <v>5140</v>
      </c>
      <c r="I322" s="43">
        <v>4235</v>
      </c>
      <c r="K322" s="11">
        <f t="shared" si="105"/>
        <v>2985</v>
      </c>
    </row>
    <row r="323" spans="1:11" ht="17.25">
      <c r="A323" s="6">
        <v>6</v>
      </c>
      <c r="B323" s="10" t="s">
        <v>278</v>
      </c>
      <c r="C323" s="14" t="s">
        <v>98</v>
      </c>
      <c r="D323" s="96">
        <v>61000</v>
      </c>
      <c r="E323" s="81">
        <v>60544</v>
      </c>
      <c r="F323" s="81">
        <v>47078</v>
      </c>
      <c r="G323" s="43">
        <v>25668</v>
      </c>
      <c r="H323" s="43">
        <v>49917</v>
      </c>
      <c r="I323" s="43">
        <v>47273</v>
      </c>
      <c r="K323" s="11">
        <f t="shared" si="105"/>
        <v>25893</v>
      </c>
    </row>
    <row r="324" spans="1:11" ht="17.25">
      <c r="A324" s="6" t="s">
        <v>288</v>
      </c>
      <c r="B324" s="10" t="s">
        <v>289</v>
      </c>
      <c r="C324" s="6"/>
      <c r="D324" s="43"/>
      <c r="E324" s="81"/>
      <c r="F324" s="80">
        <v>0</v>
      </c>
      <c r="G324" s="43">
        <v>0</v>
      </c>
      <c r="H324" s="43"/>
      <c r="I324" s="43">
        <v>0</v>
      </c>
      <c r="K324" s="11">
        <f t="shared" si="105"/>
        <v>0</v>
      </c>
    </row>
    <row r="325" spans="1:11" ht="17.25">
      <c r="A325" s="6">
        <v>1</v>
      </c>
      <c r="B325" s="10" t="s">
        <v>287</v>
      </c>
      <c r="C325" s="6" t="s">
        <v>15</v>
      </c>
      <c r="D325" s="43">
        <v>25</v>
      </c>
      <c r="E325" s="81">
        <v>25</v>
      </c>
      <c r="F325" s="81">
        <v>25</v>
      </c>
      <c r="G325" s="43">
        <v>25</v>
      </c>
      <c r="H325" s="43">
        <v>25</v>
      </c>
      <c r="I325" s="43">
        <v>25</v>
      </c>
      <c r="K325" s="11">
        <f t="shared" si="105"/>
        <v>14</v>
      </c>
    </row>
    <row r="326" spans="1:11" ht="17.25">
      <c r="A326" s="6">
        <v>2</v>
      </c>
      <c r="B326" s="10" t="s">
        <v>274</v>
      </c>
      <c r="C326" s="6" t="s">
        <v>15</v>
      </c>
      <c r="D326" s="43">
        <v>25</v>
      </c>
      <c r="E326" s="81">
        <v>25</v>
      </c>
      <c r="F326" s="81">
        <v>25</v>
      </c>
      <c r="G326" s="43">
        <v>25</v>
      </c>
      <c r="H326" s="43">
        <v>25</v>
      </c>
      <c r="I326" s="43">
        <v>25</v>
      </c>
      <c r="K326" s="11">
        <f t="shared" si="105"/>
        <v>14</v>
      </c>
    </row>
    <row r="327" spans="1:11" ht="17.25">
      <c r="A327" s="6">
        <v>3</v>
      </c>
      <c r="B327" s="10" t="s">
        <v>275</v>
      </c>
      <c r="C327" s="6" t="s">
        <v>15</v>
      </c>
      <c r="D327" s="43">
        <v>25</v>
      </c>
      <c r="E327" s="81">
        <v>25</v>
      </c>
      <c r="F327" s="81">
        <v>25</v>
      </c>
      <c r="G327" s="43">
        <v>25</v>
      </c>
      <c r="H327" s="43">
        <v>25</v>
      </c>
      <c r="I327" s="43">
        <v>25</v>
      </c>
      <c r="K327" s="11">
        <f t="shared" si="105"/>
        <v>14</v>
      </c>
    </row>
    <row r="328" spans="1:11" ht="17.25">
      <c r="A328" s="6">
        <v>4</v>
      </c>
      <c r="B328" s="10" t="s">
        <v>290</v>
      </c>
      <c r="C328" s="14" t="s">
        <v>98</v>
      </c>
      <c r="D328" s="43">
        <v>57000</v>
      </c>
      <c r="E328" s="81">
        <v>55000</v>
      </c>
      <c r="F328" s="81">
        <v>17500</v>
      </c>
      <c r="G328" s="43">
        <v>9650</v>
      </c>
      <c r="H328" s="43">
        <v>14810</v>
      </c>
      <c r="I328" s="43">
        <v>15000</v>
      </c>
      <c r="K328" s="11">
        <f t="shared" si="105"/>
        <v>9625</v>
      </c>
    </row>
    <row r="329" spans="1:11" ht="17.25">
      <c r="A329" s="6">
        <v>5</v>
      </c>
      <c r="B329" s="37" t="s">
        <v>277</v>
      </c>
      <c r="C329" s="14" t="s">
        <v>98</v>
      </c>
      <c r="D329" s="43">
        <v>350</v>
      </c>
      <c r="E329" s="81">
        <v>350</v>
      </c>
      <c r="F329" s="81">
        <v>0</v>
      </c>
      <c r="G329" s="43">
        <v>0</v>
      </c>
      <c r="H329" s="43">
        <v>200</v>
      </c>
      <c r="I329" s="43">
        <v>0</v>
      </c>
      <c r="K329" s="11">
        <f t="shared" si="105"/>
        <v>0</v>
      </c>
    </row>
    <row r="330" spans="1:11" ht="17.25">
      <c r="A330" s="6">
        <v>6</v>
      </c>
      <c r="B330" s="10" t="s">
        <v>278</v>
      </c>
      <c r="C330" s="14" t="s">
        <v>98</v>
      </c>
      <c r="D330" s="43"/>
      <c r="E330" s="81"/>
      <c r="F330" s="80">
        <v>0</v>
      </c>
      <c r="G330" s="43">
        <v>0</v>
      </c>
      <c r="H330" s="43"/>
      <c r="I330" s="43">
        <v>0</v>
      </c>
      <c r="K330" s="11">
        <f t="shared" si="105"/>
        <v>0</v>
      </c>
    </row>
    <row r="331" spans="1:11" ht="17.25">
      <c r="A331" s="6"/>
      <c r="B331" s="10" t="s">
        <v>291</v>
      </c>
      <c r="C331" s="14"/>
      <c r="D331" s="43"/>
      <c r="E331" s="81"/>
      <c r="F331" s="80"/>
      <c r="G331" s="43"/>
      <c r="H331" s="43"/>
      <c r="I331" s="43"/>
      <c r="K331" s="11">
        <f t="shared" si="105"/>
        <v>0</v>
      </c>
    </row>
    <row r="332" spans="1:11" ht="16.5">
      <c r="A332" s="6">
        <v>1</v>
      </c>
      <c r="B332" s="10" t="s">
        <v>287</v>
      </c>
      <c r="C332" s="6" t="s">
        <v>15</v>
      </c>
      <c r="D332" s="44">
        <f>D297+D304+D311+D318+D325</f>
        <v>479</v>
      </c>
      <c r="E332" s="80">
        <f t="shared" ref="E332:H336" si="112">E297+E304+E311+E318+E325</f>
        <v>479</v>
      </c>
      <c r="F332" s="80">
        <f t="shared" si="112"/>
        <v>479</v>
      </c>
      <c r="G332" s="44">
        <f t="shared" si="112"/>
        <v>479</v>
      </c>
      <c r="H332" s="44">
        <f t="shared" si="112"/>
        <v>479</v>
      </c>
      <c r="I332" s="44">
        <f t="shared" ref="I332" si="113">I297+I304+I311+I318+I325</f>
        <v>479</v>
      </c>
      <c r="K332" s="11">
        <f t="shared" si="105"/>
        <v>263</v>
      </c>
    </row>
    <row r="333" spans="1:11" ht="16.5">
      <c r="A333" s="6">
        <v>2</v>
      </c>
      <c r="B333" s="10" t="s">
        <v>274</v>
      </c>
      <c r="C333" s="6" t="s">
        <v>15</v>
      </c>
      <c r="D333" s="44">
        <f>D298+D305+D312+D319+D326</f>
        <v>474</v>
      </c>
      <c r="E333" s="80">
        <f t="shared" si="112"/>
        <v>474</v>
      </c>
      <c r="F333" s="80">
        <f t="shared" si="112"/>
        <v>474</v>
      </c>
      <c r="G333" s="44">
        <f t="shared" si="112"/>
        <v>474</v>
      </c>
      <c r="H333" s="44">
        <f>H298+H305+H312+H319+H326</f>
        <v>474</v>
      </c>
      <c r="I333" s="44">
        <f t="shared" ref="I333" si="114">I298+I305+I312+I319+I326</f>
        <v>474</v>
      </c>
      <c r="K333" s="11">
        <f t="shared" si="105"/>
        <v>261</v>
      </c>
    </row>
    <row r="334" spans="1:11" ht="16.5">
      <c r="A334" s="6">
        <v>3</v>
      </c>
      <c r="B334" s="10" t="s">
        <v>275</v>
      </c>
      <c r="C334" s="6" t="s">
        <v>15</v>
      </c>
      <c r="D334" s="44">
        <f>D299+D306+D313+D320+D327</f>
        <v>479</v>
      </c>
      <c r="E334" s="80">
        <f t="shared" si="112"/>
        <v>479</v>
      </c>
      <c r="F334" s="80">
        <f t="shared" si="112"/>
        <v>479</v>
      </c>
      <c r="G334" s="44">
        <f t="shared" si="112"/>
        <v>479</v>
      </c>
      <c r="H334" s="44">
        <f t="shared" si="112"/>
        <v>479</v>
      </c>
      <c r="I334" s="44">
        <f t="shared" ref="I334" si="115">I299+I306+I313+I320+I327</f>
        <v>479</v>
      </c>
      <c r="K334" s="11">
        <f t="shared" si="105"/>
        <v>263</v>
      </c>
    </row>
    <row r="335" spans="1:11" ht="16.5">
      <c r="A335" s="6">
        <v>4</v>
      </c>
      <c r="B335" s="10" t="s">
        <v>276</v>
      </c>
      <c r="C335" s="14" t="s">
        <v>98</v>
      </c>
      <c r="D335" s="44">
        <f>D300+D307+D314+D321+D328</f>
        <v>255000</v>
      </c>
      <c r="E335" s="80">
        <f t="shared" si="112"/>
        <v>245000</v>
      </c>
      <c r="F335" s="80">
        <f t="shared" si="112"/>
        <v>221379</v>
      </c>
      <c r="G335" s="44">
        <f t="shared" si="112"/>
        <v>121755</v>
      </c>
      <c r="H335" s="44">
        <f t="shared" si="112"/>
        <v>179438</v>
      </c>
      <c r="I335" s="44">
        <f t="shared" ref="I335" si="116">I300+I307+I314+I321+I328</f>
        <v>198681</v>
      </c>
      <c r="K335" s="11">
        <f t="shared" si="105"/>
        <v>121758</v>
      </c>
    </row>
    <row r="336" spans="1:11" ht="17.25">
      <c r="A336" s="6">
        <v>5</v>
      </c>
      <c r="B336" s="37" t="s">
        <v>693</v>
      </c>
      <c r="C336" s="14" t="s">
        <v>98</v>
      </c>
      <c r="D336" s="43">
        <f>D301+D308+D315+D322+D329</f>
        <v>26884</v>
      </c>
      <c r="E336" s="81">
        <f t="shared" si="112"/>
        <v>27940</v>
      </c>
      <c r="F336" s="81">
        <f t="shared" si="112"/>
        <v>16694</v>
      </c>
      <c r="G336" s="43">
        <f t="shared" si="112"/>
        <v>9350</v>
      </c>
      <c r="H336" s="43">
        <f t="shared" si="112"/>
        <v>15000</v>
      </c>
      <c r="I336" s="43">
        <f t="shared" ref="I336" si="117">I301+I308+I315+I322+I329</f>
        <v>14764</v>
      </c>
      <c r="K336" s="11">
        <f t="shared" si="105"/>
        <v>9182</v>
      </c>
    </row>
    <row r="337" spans="1:11" ht="16.5">
      <c r="A337" s="6">
        <v>6</v>
      </c>
      <c r="B337" s="10" t="s">
        <v>278</v>
      </c>
      <c r="C337" s="14" t="s">
        <v>98</v>
      </c>
      <c r="D337" s="44">
        <f t="shared" ref="D337:H337" si="118">D302+D309+D316+D323+D330</f>
        <v>96020</v>
      </c>
      <c r="E337" s="80">
        <f t="shared" si="118"/>
        <v>94964</v>
      </c>
      <c r="F337" s="80">
        <f t="shared" si="118"/>
        <v>82981</v>
      </c>
      <c r="G337" s="44">
        <f t="shared" si="118"/>
        <v>45483</v>
      </c>
      <c r="H337" s="44">
        <f t="shared" si="118"/>
        <v>79097</v>
      </c>
      <c r="I337" s="44">
        <f t="shared" ref="I337" si="119">I302+I309+I316+I323+I330</f>
        <v>82096</v>
      </c>
      <c r="K337" s="11">
        <f t="shared" si="105"/>
        <v>45640</v>
      </c>
    </row>
    <row r="338" spans="1:11" ht="16.5">
      <c r="A338" s="6"/>
      <c r="B338" s="10" t="s">
        <v>292</v>
      </c>
      <c r="C338" s="14" t="s">
        <v>98</v>
      </c>
      <c r="D338" s="44">
        <f>D335+D336+D337</f>
        <v>377904</v>
      </c>
      <c r="E338" s="80">
        <f t="shared" ref="E338:H338" si="120">E335+E336+E337</f>
        <v>367904</v>
      </c>
      <c r="F338" s="80">
        <f t="shared" si="120"/>
        <v>321054</v>
      </c>
      <c r="G338" s="44">
        <f t="shared" si="120"/>
        <v>176588</v>
      </c>
      <c r="H338" s="44">
        <f t="shared" si="120"/>
        <v>273535</v>
      </c>
      <c r="I338" s="44">
        <f t="shared" ref="I338" si="121">I335+I336+I337</f>
        <v>295541</v>
      </c>
      <c r="K338" s="11">
        <f t="shared" si="105"/>
        <v>176580</v>
      </c>
    </row>
    <row r="339" spans="1:11" ht="17.25">
      <c r="A339" s="6"/>
      <c r="B339" s="10" t="s">
        <v>103</v>
      </c>
      <c r="C339" s="14"/>
      <c r="D339" s="43"/>
      <c r="E339" s="81"/>
      <c r="F339" s="81"/>
      <c r="G339" s="43"/>
      <c r="H339" s="43"/>
      <c r="I339" s="43"/>
      <c r="K339" s="11">
        <f t="shared" si="105"/>
        <v>0</v>
      </c>
    </row>
    <row r="340" spans="1:11" ht="17.25">
      <c r="A340" s="6">
        <v>1</v>
      </c>
      <c r="B340" s="10" t="s">
        <v>293</v>
      </c>
      <c r="C340" s="14" t="s">
        <v>98</v>
      </c>
      <c r="D340" s="43">
        <v>44100</v>
      </c>
      <c r="E340" s="81">
        <v>42000</v>
      </c>
      <c r="F340" s="81">
        <v>31050</v>
      </c>
      <c r="G340" s="43">
        <v>17000</v>
      </c>
      <c r="H340" s="43">
        <v>41855</v>
      </c>
      <c r="I340" s="43">
        <v>31050</v>
      </c>
      <c r="K340" s="11">
        <f t="shared" si="105"/>
        <v>17078</v>
      </c>
    </row>
    <row r="341" spans="1:11" ht="17.25">
      <c r="A341" s="6">
        <v>2</v>
      </c>
      <c r="B341" s="10" t="s">
        <v>294</v>
      </c>
      <c r="C341" s="14" t="s">
        <v>98</v>
      </c>
      <c r="D341" s="43">
        <v>9250</v>
      </c>
      <c r="E341" s="81">
        <v>9000</v>
      </c>
      <c r="F341" s="81">
        <v>9750</v>
      </c>
      <c r="G341" s="43">
        <v>5350</v>
      </c>
      <c r="H341" s="43">
        <v>8899</v>
      </c>
      <c r="I341" s="43">
        <v>9749</v>
      </c>
      <c r="K341" s="11">
        <f t="shared" si="105"/>
        <v>5363</v>
      </c>
    </row>
    <row r="342" spans="1:11" ht="17.25">
      <c r="A342" s="6">
        <v>3</v>
      </c>
      <c r="B342" s="10" t="s">
        <v>295</v>
      </c>
      <c r="C342" s="14" t="s">
        <v>98</v>
      </c>
      <c r="D342" s="43">
        <v>46350</v>
      </c>
      <c r="E342" s="81">
        <v>46030</v>
      </c>
      <c r="F342" s="81">
        <v>600</v>
      </c>
      <c r="G342" s="43">
        <v>23000</v>
      </c>
      <c r="H342" s="43">
        <v>46131</v>
      </c>
      <c r="I342" s="43">
        <v>600</v>
      </c>
      <c r="K342" s="11">
        <f t="shared" si="105"/>
        <v>330</v>
      </c>
    </row>
    <row r="343" spans="1:11" ht="17.25">
      <c r="A343" s="6">
        <v>4</v>
      </c>
      <c r="B343" s="10" t="s">
        <v>296</v>
      </c>
      <c r="C343" s="14" t="s">
        <v>98</v>
      </c>
      <c r="D343" s="43">
        <v>5000</v>
      </c>
      <c r="E343" s="81">
        <v>4500</v>
      </c>
      <c r="F343" s="81">
        <v>4500</v>
      </c>
      <c r="G343" s="43">
        <v>2400</v>
      </c>
      <c r="H343" s="43">
        <v>1662</v>
      </c>
      <c r="I343" s="43">
        <v>4500</v>
      </c>
      <c r="K343" s="11">
        <f t="shared" si="105"/>
        <v>2475</v>
      </c>
    </row>
    <row r="344" spans="1:11" ht="17.25">
      <c r="A344" s="6"/>
      <c r="B344" s="16" t="s">
        <v>297</v>
      </c>
      <c r="C344" s="14" t="s">
        <v>98</v>
      </c>
      <c r="D344" s="43">
        <f>SUM(D340:D343)</f>
        <v>104700</v>
      </c>
      <c r="E344" s="81">
        <f t="shared" ref="E344:H344" si="122">SUM(E340:E343)</f>
        <v>101530</v>
      </c>
      <c r="F344" s="81">
        <f t="shared" si="122"/>
        <v>45900</v>
      </c>
      <c r="G344" s="43">
        <f t="shared" si="122"/>
        <v>47750</v>
      </c>
      <c r="H344" s="43">
        <f t="shared" si="122"/>
        <v>98547</v>
      </c>
      <c r="I344" s="43">
        <f t="shared" ref="I344" si="123">SUM(I340:I343)</f>
        <v>45899</v>
      </c>
      <c r="K344" s="11">
        <f t="shared" si="105"/>
        <v>25245</v>
      </c>
    </row>
    <row r="345" spans="1:11" ht="16.5">
      <c r="A345" s="17"/>
      <c r="B345" s="18"/>
      <c r="C345" s="17"/>
      <c r="D345" s="19"/>
      <c r="E345" s="83"/>
      <c r="F345" s="89"/>
      <c r="G345" s="19"/>
      <c r="H345" s="19"/>
    </row>
    <row r="346" spans="1:11" ht="18" customHeight="1">
      <c r="A346" s="38"/>
      <c r="B346" s="39"/>
      <c r="C346" s="39"/>
      <c r="D346" s="39"/>
      <c r="E346" s="84"/>
      <c r="F346" s="84"/>
      <c r="G346" s="39"/>
      <c r="H346" s="40"/>
    </row>
    <row r="347" spans="1:11" ht="19.149999999999999" customHeight="1">
      <c r="A347" s="39"/>
      <c r="B347" s="66"/>
      <c r="C347" s="66"/>
      <c r="D347" s="66"/>
      <c r="E347" s="66"/>
      <c r="F347" s="66"/>
      <c r="G347" s="66"/>
      <c r="H347" s="66"/>
      <c r="I347" s="66"/>
    </row>
    <row r="348" spans="1:11" ht="19.149999999999999" customHeight="1">
      <c r="A348" s="39"/>
      <c r="B348" s="153" t="s">
        <v>697</v>
      </c>
      <c r="C348" s="66"/>
      <c r="D348" s="66"/>
      <c r="E348" s="155" t="s">
        <v>700</v>
      </c>
      <c r="F348" s="155"/>
      <c r="G348" s="39"/>
      <c r="H348" s="157" t="s">
        <v>702</v>
      </c>
      <c r="I348" s="157"/>
    </row>
    <row r="349" spans="1:11" ht="19.899999999999999" customHeight="1">
      <c r="A349" s="67"/>
      <c r="B349" s="154" t="s">
        <v>698</v>
      </c>
      <c r="C349" s="67"/>
      <c r="D349" s="67"/>
      <c r="E349" s="155" t="s">
        <v>701</v>
      </c>
      <c r="F349" s="155"/>
      <c r="G349" s="67"/>
      <c r="H349" s="155" t="s">
        <v>703</v>
      </c>
      <c r="I349" s="155"/>
    </row>
    <row r="350" spans="1:11" ht="21" customHeight="1">
      <c r="A350" s="67"/>
      <c r="B350" s="154" t="s">
        <v>699</v>
      </c>
      <c r="C350" s="67"/>
      <c r="D350" s="67"/>
      <c r="E350" s="156" t="s">
        <v>699</v>
      </c>
      <c r="F350" s="156"/>
      <c r="G350" s="67"/>
      <c r="H350" s="156" t="s">
        <v>699</v>
      </c>
      <c r="I350" s="156"/>
    </row>
    <row r="351" spans="1:11" ht="19.899999999999999" customHeight="1">
      <c r="A351" s="67"/>
      <c r="B351" s="33"/>
      <c r="C351" s="67"/>
      <c r="D351" s="67"/>
      <c r="E351" s="85"/>
      <c r="F351" s="85"/>
      <c r="G351" s="67"/>
    </row>
    <row r="352" spans="1:11" ht="19.149999999999999" customHeight="1">
      <c r="A352" s="67"/>
      <c r="B352" s="33"/>
      <c r="C352" s="67"/>
      <c r="D352" s="67"/>
      <c r="E352" s="85"/>
      <c r="F352" s="85"/>
      <c r="G352" s="67"/>
    </row>
    <row r="353" spans="2:8" ht="34.9" customHeight="1">
      <c r="B353" s="126"/>
      <c r="C353" s="126"/>
      <c r="D353" s="126"/>
      <c r="E353" s="126"/>
      <c r="F353" s="126"/>
      <c r="G353" s="126"/>
      <c r="H353" s="126"/>
    </row>
    <row r="354" spans="2:8" ht="14.45" customHeight="1">
      <c r="B354" s="126"/>
      <c r="C354" s="126"/>
      <c r="D354" s="126"/>
      <c r="E354" s="126"/>
      <c r="F354" s="126"/>
      <c r="G354" s="126"/>
      <c r="H354" s="126"/>
    </row>
  </sheetData>
  <mergeCells count="16">
    <mergeCell ref="H348:I348"/>
    <mergeCell ref="B353:H354"/>
    <mergeCell ref="A1:H1"/>
    <mergeCell ref="A2:H2"/>
    <mergeCell ref="A3:H3"/>
    <mergeCell ref="A4:B6"/>
    <mergeCell ref="C4:C6"/>
    <mergeCell ref="D4:E4"/>
    <mergeCell ref="F4:F5"/>
    <mergeCell ref="G4:G5"/>
    <mergeCell ref="H4:H5"/>
    <mergeCell ref="E348:F348"/>
    <mergeCell ref="E349:F349"/>
    <mergeCell ref="E350:F350"/>
    <mergeCell ref="H349:I349"/>
    <mergeCell ref="H350:I350"/>
  </mergeCells>
  <printOptions horizontalCentered="1"/>
  <pageMargins left="0.2" right="0.2" top="0.67" bottom="0.67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53"/>
  <sheetViews>
    <sheetView view="pageBreakPreview" zoomScaleSheetLayoutView="100" workbookViewId="0">
      <pane xSplit="3" ySplit="6" topLeftCell="D34" activePane="bottomRight" state="frozen"/>
      <selection pane="topRight" activeCell="D1" sqref="D1"/>
      <selection pane="bottomLeft" activeCell="A7" sqref="A7"/>
      <selection pane="bottomRight" activeCell="I39" sqref="I39"/>
    </sheetView>
  </sheetViews>
  <sheetFormatPr defaultRowHeight="13.5"/>
  <cols>
    <col min="1" max="1" width="5.42578125" style="1" customWidth="1"/>
    <col min="2" max="2" width="30.28515625" style="1" customWidth="1"/>
    <col min="3" max="3" width="9.5703125" style="17" customWidth="1"/>
    <col min="4" max="5" width="10.7109375" style="1" customWidth="1"/>
    <col min="6" max="6" width="10.28515625" style="1" customWidth="1"/>
    <col min="7" max="7" width="10.140625" style="1" customWidth="1"/>
    <col min="8" max="8" width="9.85546875" style="1" customWidth="1"/>
    <col min="9" max="9" width="9.42578125" style="1" customWidth="1"/>
    <col min="10" max="10" width="13.7109375" style="1" customWidth="1"/>
    <col min="11" max="11" width="24.28515625" style="1" bestFit="1" customWidth="1"/>
    <col min="12" max="12" width="12.85546875" style="1" customWidth="1"/>
    <col min="13" max="13" width="12.5703125" style="1" customWidth="1"/>
    <col min="14" max="15" width="11.5703125" style="1" bestFit="1" customWidth="1"/>
    <col min="16" max="16" width="10.5703125" style="1" bestFit="1" customWidth="1"/>
    <col min="17" max="256" width="9.140625" style="1"/>
    <col min="257" max="257" width="4.5703125" style="1" customWidth="1"/>
    <col min="258" max="258" width="44" style="1" customWidth="1"/>
    <col min="259" max="259" width="9.5703125" style="1" customWidth="1"/>
    <col min="260" max="261" width="14.28515625" style="1" customWidth="1"/>
    <col min="262" max="262" width="13.7109375" style="1" customWidth="1"/>
    <col min="263" max="263" width="13.85546875" style="1" customWidth="1"/>
    <col min="264" max="264" width="13.5703125" style="1" customWidth="1"/>
    <col min="265" max="265" width="13.7109375" style="1" customWidth="1"/>
    <col min="266" max="266" width="9.140625" style="1"/>
    <col min="267" max="267" width="24.28515625" style="1" bestFit="1" customWidth="1"/>
    <col min="268" max="268" width="12.85546875" style="1" customWidth="1"/>
    <col min="269" max="269" width="12.5703125" style="1" customWidth="1"/>
    <col min="270" max="271" width="11.5703125" style="1" bestFit="1" customWidth="1"/>
    <col min="272" max="272" width="10.5703125" style="1" bestFit="1" customWidth="1"/>
    <col min="273" max="512" width="9.140625" style="1"/>
    <col min="513" max="513" width="4.5703125" style="1" customWidth="1"/>
    <col min="514" max="514" width="44" style="1" customWidth="1"/>
    <col min="515" max="515" width="9.5703125" style="1" customWidth="1"/>
    <col min="516" max="517" width="14.28515625" style="1" customWidth="1"/>
    <col min="518" max="518" width="13.7109375" style="1" customWidth="1"/>
    <col min="519" max="519" width="13.85546875" style="1" customWidth="1"/>
    <col min="520" max="520" width="13.5703125" style="1" customWidth="1"/>
    <col min="521" max="521" width="13.7109375" style="1" customWidth="1"/>
    <col min="522" max="522" width="9.140625" style="1"/>
    <col min="523" max="523" width="24.28515625" style="1" bestFit="1" customWidth="1"/>
    <col min="524" max="524" width="12.85546875" style="1" customWidth="1"/>
    <col min="525" max="525" width="12.5703125" style="1" customWidth="1"/>
    <col min="526" max="527" width="11.5703125" style="1" bestFit="1" customWidth="1"/>
    <col min="528" max="528" width="10.5703125" style="1" bestFit="1" customWidth="1"/>
    <col min="529" max="768" width="9.140625" style="1"/>
    <col min="769" max="769" width="4.5703125" style="1" customWidth="1"/>
    <col min="770" max="770" width="44" style="1" customWidth="1"/>
    <col min="771" max="771" width="9.5703125" style="1" customWidth="1"/>
    <col min="772" max="773" width="14.28515625" style="1" customWidth="1"/>
    <col min="774" max="774" width="13.7109375" style="1" customWidth="1"/>
    <col min="775" max="775" width="13.85546875" style="1" customWidth="1"/>
    <col min="776" max="776" width="13.5703125" style="1" customWidth="1"/>
    <col min="777" max="777" width="13.7109375" style="1" customWidth="1"/>
    <col min="778" max="778" width="9.140625" style="1"/>
    <col min="779" max="779" width="24.28515625" style="1" bestFit="1" customWidth="1"/>
    <col min="780" max="780" width="12.85546875" style="1" customWidth="1"/>
    <col min="781" max="781" width="12.5703125" style="1" customWidth="1"/>
    <col min="782" max="783" width="11.5703125" style="1" bestFit="1" customWidth="1"/>
    <col min="784" max="784" width="10.5703125" style="1" bestFit="1" customWidth="1"/>
    <col min="785" max="1024" width="9.140625" style="1"/>
    <col min="1025" max="1025" width="4.5703125" style="1" customWidth="1"/>
    <col min="1026" max="1026" width="44" style="1" customWidth="1"/>
    <col min="1027" max="1027" width="9.5703125" style="1" customWidth="1"/>
    <col min="1028" max="1029" width="14.28515625" style="1" customWidth="1"/>
    <col min="1030" max="1030" width="13.7109375" style="1" customWidth="1"/>
    <col min="1031" max="1031" width="13.85546875" style="1" customWidth="1"/>
    <col min="1032" max="1032" width="13.5703125" style="1" customWidth="1"/>
    <col min="1033" max="1033" width="13.7109375" style="1" customWidth="1"/>
    <col min="1034" max="1034" width="9.140625" style="1"/>
    <col min="1035" max="1035" width="24.28515625" style="1" bestFit="1" customWidth="1"/>
    <col min="1036" max="1036" width="12.85546875" style="1" customWidth="1"/>
    <col min="1037" max="1037" width="12.5703125" style="1" customWidth="1"/>
    <col min="1038" max="1039" width="11.5703125" style="1" bestFit="1" customWidth="1"/>
    <col min="1040" max="1040" width="10.5703125" style="1" bestFit="1" customWidth="1"/>
    <col min="1041" max="1280" width="9.140625" style="1"/>
    <col min="1281" max="1281" width="4.5703125" style="1" customWidth="1"/>
    <col min="1282" max="1282" width="44" style="1" customWidth="1"/>
    <col min="1283" max="1283" width="9.5703125" style="1" customWidth="1"/>
    <col min="1284" max="1285" width="14.28515625" style="1" customWidth="1"/>
    <col min="1286" max="1286" width="13.7109375" style="1" customWidth="1"/>
    <col min="1287" max="1287" width="13.85546875" style="1" customWidth="1"/>
    <col min="1288" max="1288" width="13.5703125" style="1" customWidth="1"/>
    <col min="1289" max="1289" width="13.7109375" style="1" customWidth="1"/>
    <col min="1290" max="1290" width="9.140625" style="1"/>
    <col min="1291" max="1291" width="24.28515625" style="1" bestFit="1" customWidth="1"/>
    <col min="1292" max="1292" width="12.85546875" style="1" customWidth="1"/>
    <col min="1293" max="1293" width="12.5703125" style="1" customWidth="1"/>
    <col min="1294" max="1295" width="11.5703125" style="1" bestFit="1" customWidth="1"/>
    <col min="1296" max="1296" width="10.5703125" style="1" bestFit="1" customWidth="1"/>
    <col min="1297" max="1536" width="9.140625" style="1"/>
    <col min="1537" max="1537" width="4.5703125" style="1" customWidth="1"/>
    <col min="1538" max="1538" width="44" style="1" customWidth="1"/>
    <col min="1539" max="1539" width="9.5703125" style="1" customWidth="1"/>
    <col min="1540" max="1541" width="14.28515625" style="1" customWidth="1"/>
    <col min="1542" max="1542" width="13.7109375" style="1" customWidth="1"/>
    <col min="1543" max="1543" width="13.85546875" style="1" customWidth="1"/>
    <col min="1544" max="1544" width="13.5703125" style="1" customWidth="1"/>
    <col min="1545" max="1545" width="13.7109375" style="1" customWidth="1"/>
    <col min="1546" max="1546" width="9.140625" style="1"/>
    <col min="1547" max="1547" width="24.28515625" style="1" bestFit="1" customWidth="1"/>
    <col min="1548" max="1548" width="12.85546875" style="1" customWidth="1"/>
    <col min="1549" max="1549" width="12.5703125" style="1" customWidth="1"/>
    <col min="1550" max="1551" width="11.5703125" style="1" bestFit="1" customWidth="1"/>
    <col min="1552" max="1552" width="10.5703125" style="1" bestFit="1" customWidth="1"/>
    <col min="1553" max="1792" width="9.140625" style="1"/>
    <col min="1793" max="1793" width="4.5703125" style="1" customWidth="1"/>
    <col min="1794" max="1794" width="44" style="1" customWidth="1"/>
    <col min="1795" max="1795" width="9.5703125" style="1" customWidth="1"/>
    <col min="1796" max="1797" width="14.28515625" style="1" customWidth="1"/>
    <col min="1798" max="1798" width="13.7109375" style="1" customWidth="1"/>
    <col min="1799" max="1799" width="13.85546875" style="1" customWidth="1"/>
    <col min="1800" max="1800" width="13.5703125" style="1" customWidth="1"/>
    <col min="1801" max="1801" width="13.7109375" style="1" customWidth="1"/>
    <col min="1802" max="1802" width="9.140625" style="1"/>
    <col min="1803" max="1803" width="24.28515625" style="1" bestFit="1" customWidth="1"/>
    <col min="1804" max="1804" width="12.85546875" style="1" customWidth="1"/>
    <col min="1805" max="1805" width="12.5703125" style="1" customWidth="1"/>
    <col min="1806" max="1807" width="11.5703125" style="1" bestFit="1" customWidth="1"/>
    <col min="1808" max="1808" width="10.5703125" style="1" bestFit="1" customWidth="1"/>
    <col min="1809" max="2048" width="9.140625" style="1"/>
    <col min="2049" max="2049" width="4.5703125" style="1" customWidth="1"/>
    <col min="2050" max="2050" width="44" style="1" customWidth="1"/>
    <col min="2051" max="2051" width="9.5703125" style="1" customWidth="1"/>
    <col min="2052" max="2053" width="14.28515625" style="1" customWidth="1"/>
    <col min="2054" max="2054" width="13.7109375" style="1" customWidth="1"/>
    <col min="2055" max="2055" width="13.85546875" style="1" customWidth="1"/>
    <col min="2056" max="2056" width="13.5703125" style="1" customWidth="1"/>
    <col min="2057" max="2057" width="13.7109375" style="1" customWidth="1"/>
    <col min="2058" max="2058" width="9.140625" style="1"/>
    <col min="2059" max="2059" width="24.28515625" style="1" bestFit="1" customWidth="1"/>
    <col min="2060" max="2060" width="12.85546875" style="1" customWidth="1"/>
    <col min="2061" max="2061" width="12.5703125" style="1" customWidth="1"/>
    <col min="2062" max="2063" width="11.5703125" style="1" bestFit="1" customWidth="1"/>
    <col min="2064" max="2064" width="10.5703125" style="1" bestFit="1" customWidth="1"/>
    <col min="2065" max="2304" width="9.140625" style="1"/>
    <col min="2305" max="2305" width="4.5703125" style="1" customWidth="1"/>
    <col min="2306" max="2306" width="44" style="1" customWidth="1"/>
    <col min="2307" max="2307" width="9.5703125" style="1" customWidth="1"/>
    <col min="2308" max="2309" width="14.28515625" style="1" customWidth="1"/>
    <col min="2310" max="2310" width="13.7109375" style="1" customWidth="1"/>
    <col min="2311" max="2311" width="13.85546875" style="1" customWidth="1"/>
    <col min="2312" max="2312" width="13.5703125" style="1" customWidth="1"/>
    <col min="2313" max="2313" width="13.7109375" style="1" customWidth="1"/>
    <col min="2314" max="2314" width="9.140625" style="1"/>
    <col min="2315" max="2315" width="24.28515625" style="1" bestFit="1" customWidth="1"/>
    <col min="2316" max="2316" width="12.85546875" style="1" customWidth="1"/>
    <col min="2317" max="2317" width="12.5703125" style="1" customWidth="1"/>
    <col min="2318" max="2319" width="11.5703125" style="1" bestFit="1" customWidth="1"/>
    <col min="2320" max="2320" width="10.5703125" style="1" bestFit="1" customWidth="1"/>
    <col min="2321" max="2560" width="9.140625" style="1"/>
    <col min="2561" max="2561" width="4.5703125" style="1" customWidth="1"/>
    <col min="2562" max="2562" width="44" style="1" customWidth="1"/>
    <col min="2563" max="2563" width="9.5703125" style="1" customWidth="1"/>
    <col min="2564" max="2565" width="14.28515625" style="1" customWidth="1"/>
    <col min="2566" max="2566" width="13.7109375" style="1" customWidth="1"/>
    <col min="2567" max="2567" width="13.85546875" style="1" customWidth="1"/>
    <col min="2568" max="2568" width="13.5703125" style="1" customWidth="1"/>
    <col min="2569" max="2569" width="13.7109375" style="1" customWidth="1"/>
    <col min="2570" max="2570" width="9.140625" style="1"/>
    <col min="2571" max="2571" width="24.28515625" style="1" bestFit="1" customWidth="1"/>
    <col min="2572" max="2572" width="12.85546875" style="1" customWidth="1"/>
    <col min="2573" max="2573" width="12.5703125" style="1" customWidth="1"/>
    <col min="2574" max="2575" width="11.5703125" style="1" bestFit="1" customWidth="1"/>
    <col min="2576" max="2576" width="10.5703125" style="1" bestFit="1" customWidth="1"/>
    <col min="2577" max="2816" width="9.140625" style="1"/>
    <col min="2817" max="2817" width="4.5703125" style="1" customWidth="1"/>
    <col min="2818" max="2818" width="44" style="1" customWidth="1"/>
    <col min="2819" max="2819" width="9.5703125" style="1" customWidth="1"/>
    <col min="2820" max="2821" width="14.28515625" style="1" customWidth="1"/>
    <col min="2822" max="2822" width="13.7109375" style="1" customWidth="1"/>
    <col min="2823" max="2823" width="13.85546875" style="1" customWidth="1"/>
    <col min="2824" max="2824" width="13.5703125" style="1" customWidth="1"/>
    <col min="2825" max="2825" width="13.7109375" style="1" customWidth="1"/>
    <col min="2826" max="2826" width="9.140625" style="1"/>
    <col min="2827" max="2827" width="24.28515625" style="1" bestFit="1" customWidth="1"/>
    <col min="2828" max="2828" width="12.85546875" style="1" customWidth="1"/>
    <col min="2829" max="2829" width="12.5703125" style="1" customWidth="1"/>
    <col min="2830" max="2831" width="11.5703125" style="1" bestFit="1" customWidth="1"/>
    <col min="2832" max="2832" width="10.5703125" style="1" bestFit="1" customWidth="1"/>
    <col min="2833" max="3072" width="9.140625" style="1"/>
    <col min="3073" max="3073" width="4.5703125" style="1" customWidth="1"/>
    <col min="3074" max="3074" width="44" style="1" customWidth="1"/>
    <col min="3075" max="3075" width="9.5703125" style="1" customWidth="1"/>
    <col min="3076" max="3077" width="14.28515625" style="1" customWidth="1"/>
    <col min="3078" max="3078" width="13.7109375" style="1" customWidth="1"/>
    <col min="3079" max="3079" width="13.85546875" style="1" customWidth="1"/>
    <col min="3080" max="3080" width="13.5703125" style="1" customWidth="1"/>
    <col min="3081" max="3081" width="13.7109375" style="1" customWidth="1"/>
    <col min="3082" max="3082" width="9.140625" style="1"/>
    <col min="3083" max="3083" width="24.28515625" style="1" bestFit="1" customWidth="1"/>
    <col min="3084" max="3084" width="12.85546875" style="1" customWidth="1"/>
    <col min="3085" max="3085" width="12.5703125" style="1" customWidth="1"/>
    <col min="3086" max="3087" width="11.5703125" style="1" bestFit="1" customWidth="1"/>
    <col min="3088" max="3088" width="10.5703125" style="1" bestFit="1" customWidth="1"/>
    <col min="3089" max="3328" width="9.140625" style="1"/>
    <col min="3329" max="3329" width="4.5703125" style="1" customWidth="1"/>
    <col min="3330" max="3330" width="44" style="1" customWidth="1"/>
    <col min="3331" max="3331" width="9.5703125" style="1" customWidth="1"/>
    <col min="3332" max="3333" width="14.28515625" style="1" customWidth="1"/>
    <col min="3334" max="3334" width="13.7109375" style="1" customWidth="1"/>
    <col min="3335" max="3335" width="13.85546875" style="1" customWidth="1"/>
    <col min="3336" max="3336" width="13.5703125" style="1" customWidth="1"/>
    <col min="3337" max="3337" width="13.7109375" style="1" customWidth="1"/>
    <col min="3338" max="3338" width="9.140625" style="1"/>
    <col min="3339" max="3339" width="24.28515625" style="1" bestFit="1" customWidth="1"/>
    <col min="3340" max="3340" width="12.85546875" style="1" customWidth="1"/>
    <col min="3341" max="3341" width="12.5703125" style="1" customWidth="1"/>
    <col min="3342" max="3343" width="11.5703125" style="1" bestFit="1" customWidth="1"/>
    <col min="3344" max="3344" width="10.5703125" style="1" bestFit="1" customWidth="1"/>
    <col min="3345" max="3584" width="9.140625" style="1"/>
    <col min="3585" max="3585" width="4.5703125" style="1" customWidth="1"/>
    <col min="3586" max="3586" width="44" style="1" customWidth="1"/>
    <col min="3587" max="3587" width="9.5703125" style="1" customWidth="1"/>
    <col min="3588" max="3589" width="14.28515625" style="1" customWidth="1"/>
    <col min="3590" max="3590" width="13.7109375" style="1" customWidth="1"/>
    <col min="3591" max="3591" width="13.85546875" style="1" customWidth="1"/>
    <col min="3592" max="3592" width="13.5703125" style="1" customWidth="1"/>
    <col min="3593" max="3593" width="13.7109375" style="1" customWidth="1"/>
    <col min="3594" max="3594" width="9.140625" style="1"/>
    <col min="3595" max="3595" width="24.28515625" style="1" bestFit="1" customWidth="1"/>
    <col min="3596" max="3596" width="12.85546875" style="1" customWidth="1"/>
    <col min="3597" max="3597" width="12.5703125" style="1" customWidth="1"/>
    <col min="3598" max="3599" width="11.5703125" style="1" bestFit="1" customWidth="1"/>
    <col min="3600" max="3600" width="10.5703125" style="1" bestFit="1" customWidth="1"/>
    <col min="3601" max="3840" width="9.140625" style="1"/>
    <col min="3841" max="3841" width="4.5703125" style="1" customWidth="1"/>
    <col min="3842" max="3842" width="44" style="1" customWidth="1"/>
    <col min="3843" max="3843" width="9.5703125" style="1" customWidth="1"/>
    <col min="3844" max="3845" width="14.28515625" style="1" customWidth="1"/>
    <col min="3846" max="3846" width="13.7109375" style="1" customWidth="1"/>
    <col min="3847" max="3847" width="13.85546875" style="1" customWidth="1"/>
    <col min="3848" max="3848" width="13.5703125" style="1" customWidth="1"/>
    <col min="3849" max="3849" width="13.7109375" style="1" customWidth="1"/>
    <col min="3850" max="3850" width="9.140625" style="1"/>
    <col min="3851" max="3851" width="24.28515625" style="1" bestFit="1" customWidth="1"/>
    <col min="3852" max="3852" width="12.85546875" style="1" customWidth="1"/>
    <col min="3853" max="3853" width="12.5703125" style="1" customWidth="1"/>
    <col min="3854" max="3855" width="11.5703125" style="1" bestFit="1" customWidth="1"/>
    <col min="3856" max="3856" width="10.5703125" style="1" bestFit="1" customWidth="1"/>
    <col min="3857" max="4096" width="9.140625" style="1"/>
    <col min="4097" max="4097" width="4.5703125" style="1" customWidth="1"/>
    <col min="4098" max="4098" width="44" style="1" customWidth="1"/>
    <col min="4099" max="4099" width="9.5703125" style="1" customWidth="1"/>
    <col min="4100" max="4101" width="14.28515625" style="1" customWidth="1"/>
    <col min="4102" max="4102" width="13.7109375" style="1" customWidth="1"/>
    <col min="4103" max="4103" width="13.85546875" style="1" customWidth="1"/>
    <col min="4104" max="4104" width="13.5703125" style="1" customWidth="1"/>
    <col min="4105" max="4105" width="13.7109375" style="1" customWidth="1"/>
    <col min="4106" max="4106" width="9.140625" style="1"/>
    <col min="4107" max="4107" width="24.28515625" style="1" bestFit="1" customWidth="1"/>
    <col min="4108" max="4108" width="12.85546875" style="1" customWidth="1"/>
    <col min="4109" max="4109" width="12.5703125" style="1" customWidth="1"/>
    <col min="4110" max="4111" width="11.5703125" style="1" bestFit="1" customWidth="1"/>
    <col min="4112" max="4112" width="10.5703125" style="1" bestFit="1" customWidth="1"/>
    <col min="4113" max="4352" width="9.140625" style="1"/>
    <col min="4353" max="4353" width="4.5703125" style="1" customWidth="1"/>
    <col min="4354" max="4354" width="44" style="1" customWidth="1"/>
    <col min="4355" max="4355" width="9.5703125" style="1" customWidth="1"/>
    <col min="4356" max="4357" width="14.28515625" style="1" customWidth="1"/>
    <col min="4358" max="4358" width="13.7109375" style="1" customWidth="1"/>
    <col min="4359" max="4359" width="13.85546875" style="1" customWidth="1"/>
    <col min="4360" max="4360" width="13.5703125" style="1" customWidth="1"/>
    <col min="4361" max="4361" width="13.7109375" style="1" customWidth="1"/>
    <col min="4362" max="4362" width="9.140625" style="1"/>
    <col min="4363" max="4363" width="24.28515625" style="1" bestFit="1" customWidth="1"/>
    <col min="4364" max="4364" width="12.85546875" style="1" customWidth="1"/>
    <col min="4365" max="4365" width="12.5703125" style="1" customWidth="1"/>
    <col min="4366" max="4367" width="11.5703125" style="1" bestFit="1" customWidth="1"/>
    <col min="4368" max="4368" width="10.5703125" style="1" bestFit="1" customWidth="1"/>
    <col min="4369" max="4608" width="9.140625" style="1"/>
    <col min="4609" max="4609" width="4.5703125" style="1" customWidth="1"/>
    <col min="4610" max="4610" width="44" style="1" customWidth="1"/>
    <col min="4611" max="4611" width="9.5703125" style="1" customWidth="1"/>
    <col min="4612" max="4613" width="14.28515625" style="1" customWidth="1"/>
    <col min="4614" max="4614" width="13.7109375" style="1" customWidth="1"/>
    <col min="4615" max="4615" width="13.85546875" style="1" customWidth="1"/>
    <col min="4616" max="4616" width="13.5703125" style="1" customWidth="1"/>
    <col min="4617" max="4617" width="13.7109375" style="1" customWidth="1"/>
    <col min="4618" max="4618" width="9.140625" style="1"/>
    <col min="4619" max="4619" width="24.28515625" style="1" bestFit="1" customWidth="1"/>
    <col min="4620" max="4620" width="12.85546875" style="1" customWidth="1"/>
    <col min="4621" max="4621" width="12.5703125" style="1" customWidth="1"/>
    <col min="4622" max="4623" width="11.5703125" style="1" bestFit="1" customWidth="1"/>
    <col min="4624" max="4624" width="10.5703125" style="1" bestFit="1" customWidth="1"/>
    <col min="4625" max="4864" width="9.140625" style="1"/>
    <col min="4865" max="4865" width="4.5703125" style="1" customWidth="1"/>
    <col min="4866" max="4866" width="44" style="1" customWidth="1"/>
    <col min="4867" max="4867" width="9.5703125" style="1" customWidth="1"/>
    <col min="4868" max="4869" width="14.28515625" style="1" customWidth="1"/>
    <col min="4870" max="4870" width="13.7109375" style="1" customWidth="1"/>
    <col min="4871" max="4871" width="13.85546875" style="1" customWidth="1"/>
    <col min="4872" max="4872" width="13.5703125" style="1" customWidth="1"/>
    <col min="4873" max="4873" width="13.7109375" style="1" customWidth="1"/>
    <col min="4874" max="4874" width="9.140625" style="1"/>
    <col min="4875" max="4875" width="24.28515625" style="1" bestFit="1" customWidth="1"/>
    <col min="4876" max="4876" width="12.85546875" style="1" customWidth="1"/>
    <col min="4877" max="4877" width="12.5703125" style="1" customWidth="1"/>
    <col min="4878" max="4879" width="11.5703125" style="1" bestFit="1" customWidth="1"/>
    <col min="4880" max="4880" width="10.5703125" style="1" bestFit="1" customWidth="1"/>
    <col min="4881" max="5120" width="9.140625" style="1"/>
    <col min="5121" max="5121" width="4.5703125" style="1" customWidth="1"/>
    <col min="5122" max="5122" width="44" style="1" customWidth="1"/>
    <col min="5123" max="5123" width="9.5703125" style="1" customWidth="1"/>
    <col min="5124" max="5125" width="14.28515625" style="1" customWidth="1"/>
    <col min="5126" max="5126" width="13.7109375" style="1" customWidth="1"/>
    <col min="5127" max="5127" width="13.85546875" style="1" customWidth="1"/>
    <col min="5128" max="5128" width="13.5703125" style="1" customWidth="1"/>
    <col min="5129" max="5129" width="13.7109375" style="1" customWidth="1"/>
    <col min="5130" max="5130" width="9.140625" style="1"/>
    <col min="5131" max="5131" width="24.28515625" style="1" bestFit="1" customWidth="1"/>
    <col min="5132" max="5132" width="12.85546875" style="1" customWidth="1"/>
    <col min="5133" max="5133" width="12.5703125" style="1" customWidth="1"/>
    <col min="5134" max="5135" width="11.5703125" style="1" bestFit="1" customWidth="1"/>
    <col min="5136" max="5136" width="10.5703125" style="1" bestFit="1" customWidth="1"/>
    <col min="5137" max="5376" width="9.140625" style="1"/>
    <col min="5377" max="5377" width="4.5703125" style="1" customWidth="1"/>
    <col min="5378" max="5378" width="44" style="1" customWidth="1"/>
    <col min="5379" max="5379" width="9.5703125" style="1" customWidth="1"/>
    <col min="5380" max="5381" width="14.28515625" style="1" customWidth="1"/>
    <col min="5382" max="5382" width="13.7109375" style="1" customWidth="1"/>
    <col min="5383" max="5383" width="13.85546875" style="1" customWidth="1"/>
    <col min="5384" max="5384" width="13.5703125" style="1" customWidth="1"/>
    <col min="5385" max="5385" width="13.7109375" style="1" customWidth="1"/>
    <col min="5386" max="5386" width="9.140625" style="1"/>
    <col min="5387" max="5387" width="24.28515625" style="1" bestFit="1" customWidth="1"/>
    <col min="5388" max="5388" width="12.85546875" style="1" customWidth="1"/>
    <col min="5389" max="5389" width="12.5703125" style="1" customWidth="1"/>
    <col min="5390" max="5391" width="11.5703125" style="1" bestFit="1" customWidth="1"/>
    <col min="5392" max="5392" width="10.5703125" style="1" bestFit="1" customWidth="1"/>
    <col min="5393" max="5632" width="9.140625" style="1"/>
    <col min="5633" max="5633" width="4.5703125" style="1" customWidth="1"/>
    <col min="5634" max="5634" width="44" style="1" customWidth="1"/>
    <col min="5635" max="5635" width="9.5703125" style="1" customWidth="1"/>
    <col min="5636" max="5637" width="14.28515625" style="1" customWidth="1"/>
    <col min="5638" max="5638" width="13.7109375" style="1" customWidth="1"/>
    <col min="5639" max="5639" width="13.85546875" style="1" customWidth="1"/>
    <col min="5640" max="5640" width="13.5703125" style="1" customWidth="1"/>
    <col min="5641" max="5641" width="13.7109375" style="1" customWidth="1"/>
    <col min="5642" max="5642" width="9.140625" style="1"/>
    <col min="5643" max="5643" width="24.28515625" style="1" bestFit="1" customWidth="1"/>
    <col min="5644" max="5644" width="12.85546875" style="1" customWidth="1"/>
    <col min="5645" max="5645" width="12.5703125" style="1" customWidth="1"/>
    <col min="5646" max="5647" width="11.5703125" style="1" bestFit="1" customWidth="1"/>
    <col min="5648" max="5648" width="10.5703125" style="1" bestFit="1" customWidth="1"/>
    <col min="5649" max="5888" width="9.140625" style="1"/>
    <col min="5889" max="5889" width="4.5703125" style="1" customWidth="1"/>
    <col min="5890" max="5890" width="44" style="1" customWidth="1"/>
    <col min="5891" max="5891" width="9.5703125" style="1" customWidth="1"/>
    <col min="5892" max="5893" width="14.28515625" style="1" customWidth="1"/>
    <col min="5894" max="5894" width="13.7109375" style="1" customWidth="1"/>
    <col min="5895" max="5895" width="13.85546875" style="1" customWidth="1"/>
    <col min="5896" max="5896" width="13.5703125" style="1" customWidth="1"/>
    <col min="5897" max="5897" width="13.7109375" style="1" customWidth="1"/>
    <col min="5898" max="5898" width="9.140625" style="1"/>
    <col min="5899" max="5899" width="24.28515625" style="1" bestFit="1" customWidth="1"/>
    <col min="5900" max="5900" width="12.85546875" style="1" customWidth="1"/>
    <col min="5901" max="5901" width="12.5703125" style="1" customWidth="1"/>
    <col min="5902" max="5903" width="11.5703125" style="1" bestFit="1" customWidth="1"/>
    <col min="5904" max="5904" width="10.5703125" style="1" bestFit="1" customWidth="1"/>
    <col min="5905" max="6144" width="9.140625" style="1"/>
    <col min="6145" max="6145" width="4.5703125" style="1" customWidth="1"/>
    <col min="6146" max="6146" width="44" style="1" customWidth="1"/>
    <col min="6147" max="6147" width="9.5703125" style="1" customWidth="1"/>
    <col min="6148" max="6149" width="14.28515625" style="1" customWidth="1"/>
    <col min="6150" max="6150" width="13.7109375" style="1" customWidth="1"/>
    <col min="6151" max="6151" width="13.85546875" style="1" customWidth="1"/>
    <col min="6152" max="6152" width="13.5703125" style="1" customWidth="1"/>
    <col min="6153" max="6153" width="13.7109375" style="1" customWidth="1"/>
    <col min="6154" max="6154" width="9.140625" style="1"/>
    <col min="6155" max="6155" width="24.28515625" style="1" bestFit="1" customWidth="1"/>
    <col min="6156" max="6156" width="12.85546875" style="1" customWidth="1"/>
    <col min="6157" max="6157" width="12.5703125" style="1" customWidth="1"/>
    <col min="6158" max="6159" width="11.5703125" style="1" bestFit="1" customWidth="1"/>
    <col min="6160" max="6160" width="10.5703125" style="1" bestFit="1" customWidth="1"/>
    <col min="6161" max="6400" width="9.140625" style="1"/>
    <col min="6401" max="6401" width="4.5703125" style="1" customWidth="1"/>
    <col min="6402" max="6402" width="44" style="1" customWidth="1"/>
    <col min="6403" max="6403" width="9.5703125" style="1" customWidth="1"/>
    <col min="6404" max="6405" width="14.28515625" style="1" customWidth="1"/>
    <col min="6406" max="6406" width="13.7109375" style="1" customWidth="1"/>
    <col min="6407" max="6407" width="13.85546875" style="1" customWidth="1"/>
    <col min="6408" max="6408" width="13.5703125" style="1" customWidth="1"/>
    <col min="6409" max="6409" width="13.7109375" style="1" customWidth="1"/>
    <col min="6410" max="6410" width="9.140625" style="1"/>
    <col min="6411" max="6411" width="24.28515625" style="1" bestFit="1" customWidth="1"/>
    <col min="6412" max="6412" width="12.85546875" style="1" customWidth="1"/>
    <col min="6413" max="6413" width="12.5703125" style="1" customWidth="1"/>
    <col min="6414" max="6415" width="11.5703125" style="1" bestFit="1" customWidth="1"/>
    <col min="6416" max="6416" width="10.5703125" style="1" bestFit="1" customWidth="1"/>
    <col min="6417" max="6656" width="9.140625" style="1"/>
    <col min="6657" max="6657" width="4.5703125" style="1" customWidth="1"/>
    <col min="6658" max="6658" width="44" style="1" customWidth="1"/>
    <col min="6659" max="6659" width="9.5703125" style="1" customWidth="1"/>
    <col min="6660" max="6661" width="14.28515625" style="1" customWidth="1"/>
    <col min="6662" max="6662" width="13.7109375" style="1" customWidth="1"/>
    <col min="6663" max="6663" width="13.85546875" style="1" customWidth="1"/>
    <col min="6664" max="6664" width="13.5703125" style="1" customWidth="1"/>
    <col min="6665" max="6665" width="13.7109375" style="1" customWidth="1"/>
    <col min="6666" max="6666" width="9.140625" style="1"/>
    <col min="6667" max="6667" width="24.28515625" style="1" bestFit="1" customWidth="1"/>
    <col min="6668" max="6668" width="12.85546875" style="1" customWidth="1"/>
    <col min="6669" max="6669" width="12.5703125" style="1" customWidth="1"/>
    <col min="6670" max="6671" width="11.5703125" style="1" bestFit="1" customWidth="1"/>
    <col min="6672" max="6672" width="10.5703125" style="1" bestFit="1" customWidth="1"/>
    <col min="6673" max="6912" width="9.140625" style="1"/>
    <col min="6913" max="6913" width="4.5703125" style="1" customWidth="1"/>
    <col min="6914" max="6914" width="44" style="1" customWidth="1"/>
    <col min="6915" max="6915" width="9.5703125" style="1" customWidth="1"/>
    <col min="6916" max="6917" width="14.28515625" style="1" customWidth="1"/>
    <col min="6918" max="6918" width="13.7109375" style="1" customWidth="1"/>
    <col min="6919" max="6919" width="13.85546875" style="1" customWidth="1"/>
    <col min="6920" max="6920" width="13.5703125" style="1" customWidth="1"/>
    <col min="6921" max="6921" width="13.7109375" style="1" customWidth="1"/>
    <col min="6922" max="6922" width="9.140625" style="1"/>
    <col min="6923" max="6923" width="24.28515625" style="1" bestFit="1" customWidth="1"/>
    <col min="6924" max="6924" width="12.85546875" style="1" customWidth="1"/>
    <col min="6925" max="6925" width="12.5703125" style="1" customWidth="1"/>
    <col min="6926" max="6927" width="11.5703125" style="1" bestFit="1" customWidth="1"/>
    <col min="6928" max="6928" width="10.5703125" style="1" bestFit="1" customWidth="1"/>
    <col min="6929" max="7168" width="9.140625" style="1"/>
    <col min="7169" max="7169" width="4.5703125" style="1" customWidth="1"/>
    <col min="7170" max="7170" width="44" style="1" customWidth="1"/>
    <col min="7171" max="7171" width="9.5703125" style="1" customWidth="1"/>
    <col min="7172" max="7173" width="14.28515625" style="1" customWidth="1"/>
    <col min="7174" max="7174" width="13.7109375" style="1" customWidth="1"/>
    <col min="7175" max="7175" width="13.85546875" style="1" customWidth="1"/>
    <col min="7176" max="7176" width="13.5703125" style="1" customWidth="1"/>
    <col min="7177" max="7177" width="13.7109375" style="1" customWidth="1"/>
    <col min="7178" max="7178" width="9.140625" style="1"/>
    <col min="7179" max="7179" width="24.28515625" style="1" bestFit="1" customWidth="1"/>
    <col min="7180" max="7180" width="12.85546875" style="1" customWidth="1"/>
    <col min="7181" max="7181" width="12.5703125" style="1" customWidth="1"/>
    <col min="7182" max="7183" width="11.5703125" style="1" bestFit="1" customWidth="1"/>
    <col min="7184" max="7184" width="10.5703125" style="1" bestFit="1" customWidth="1"/>
    <col min="7185" max="7424" width="9.140625" style="1"/>
    <col min="7425" max="7425" width="4.5703125" style="1" customWidth="1"/>
    <col min="7426" max="7426" width="44" style="1" customWidth="1"/>
    <col min="7427" max="7427" width="9.5703125" style="1" customWidth="1"/>
    <col min="7428" max="7429" width="14.28515625" style="1" customWidth="1"/>
    <col min="7430" max="7430" width="13.7109375" style="1" customWidth="1"/>
    <col min="7431" max="7431" width="13.85546875" style="1" customWidth="1"/>
    <col min="7432" max="7432" width="13.5703125" style="1" customWidth="1"/>
    <col min="7433" max="7433" width="13.7109375" style="1" customWidth="1"/>
    <col min="7434" max="7434" width="9.140625" style="1"/>
    <col min="7435" max="7435" width="24.28515625" style="1" bestFit="1" customWidth="1"/>
    <col min="7436" max="7436" width="12.85546875" style="1" customWidth="1"/>
    <col min="7437" max="7437" width="12.5703125" style="1" customWidth="1"/>
    <col min="7438" max="7439" width="11.5703125" style="1" bestFit="1" customWidth="1"/>
    <col min="7440" max="7440" width="10.5703125" style="1" bestFit="1" customWidth="1"/>
    <col min="7441" max="7680" width="9.140625" style="1"/>
    <col min="7681" max="7681" width="4.5703125" style="1" customWidth="1"/>
    <col min="7682" max="7682" width="44" style="1" customWidth="1"/>
    <col min="7683" max="7683" width="9.5703125" style="1" customWidth="1"/>
    <col min="7684" max="7685" width="14.28515625" style="1" customWidth="1"/>
    <col min="7686" max="7686" width="13.7109375" style="1" customWidth="1"/>
    <col min="7687" max="7687" width="13.85546875" style="1" customWidth="1"/>
    <col min="7688" max="7688" width="13.5703125" style="1" customWidth="1"/>
    <col min="7689" max="7689" width="13.7109375" style="1" customWidth="1"/>
    <col min="7690" max="7690" width="9.140625" style="1"/>
    <col min="7691" max="7691" width="24.28515625" style="1" bestFit="1" customWidth="1"/>
    <col min="7692" max="7692" width="12.85546875" style="1" customWidth="1"/>
    <col min="7693" max="7693" width="12.5703125" style="1" customWidth="1"/>
    <col min="7694" max="7695" width="11.5703125" style="1" bestFit="1" customWidth="1"/>
    <col min="7696" max="7696" width="10.5703125" style="1" bestFit="1" customWidth="1"/>
    <col min="7697" max="7936" width="9.140625" style="1"/>
    <col min="7937" max="7937" width="4.5703125" style="1" customWidth="1"/>
    <col min="7938" max="7938" width="44" style="1" customWidth="1"/>
    <col min="7939" max="7939" width="9.5703125" style="1" customWidth="1"/>
    <col min="7940" max="7941" width="14.28515625" style="1" customWidth="1"/>
    <col min="7942" max="7942" width="13.7109375" style="1" customWidth="1"/>
    <col min="7943" max="7943" width="13.85546875" style="1" customWidth="1"/>
    <col min="7944" max="7944" width="13.5703125" style="1" customWidth="1"/>
    <col min="7945" max="7945" width="13.7109375" style="1" customWidth="1"/>
    <col min="7946" max="7946" width="9.140625" style="1"/>
    <col min="7947" max="7947" width="24.28515625" style="1" bestFit="1" customWidth="1"/>
    <col min="7948" max="7948" width="12.85546875" style="1" customWidth="1"/>
    <col min="7949" max="7949" width="12.5703125" style="1" customWidth="1"/>
    <col min="7950" max="7951" width="11.5703125" style="1" bestFit="1" customWidth="1"/>
    <col min="7952" max="7952" width="10.5703125" style="1" bestFit="1" customWidth="1"/>
    <col min="7953" max="8192" width="9.140625" style="1"/>
    <col min="8193" max="8193" width="4.5703125" style="1" customWidth="1"/>
    <col min="8194" max="8194" width="44" style="1" customWidth="1"/>
    <col min="8195" max="8195" width="9.5703125" style="1" customWidth="1"/>
    <col min="8196" max="8197" width="14.28515625" style="1" customWidth="1"/>
    <col min="8198" max="8198" width="13.7109375" style="1" customWidth="1"/>
    <col min="8199" max="8199" width="13.85546875" style="1" customWidth="1"/>
    <col min="8200" max="8200" width="13.5703125" style="1" customWidth="1"/>
    <col min="8201" max="8201" width="13.7109375" style="1" customWidth="1"/>
    <col min="8202" max="8202" width="9.140625" style="1"/>
    <col min="8203" max="8203" width="24.28515625" style="1" bestFit="1" customWidth="1"/>
    <col min="8204" max="8204" width="12.85546875" style="1" customWidth="1"/>
    <col min="8205" max="8205" width="12.5703125" style="1" customWidth="1"/>
    <col min="8206" max="8207" width="11.5703125" style="1" bestFit="1" customWidth="1"/>
    <col min="8208" max="8208" width="10.5703125" style="1" bestFit="1" customWidth="1"/>
    <col min="8209" max="8448" width="9.140625" style="1"/>
    <col min="8449" max="8449" width="4.5703125" style="1" customWidth="1"/>
    <col min="8450" max="8450" width="44" style="1" customWidth="1"/>
    <col min="8451" max="8451" width="9.5703125" style="1" customWidth="1"/>
    <col min="8452" max="8453" width="14.28515625" style="1" customWidth="1"/>
    <col min="8454" max="8454" width="13.7109375" style="1" customWidth="1"/>
    <col min="8455" max="8455" width="13.85546875" style="1" customWidth="1"/>
    <col min="8456" max="8456" width="13.5703125" style="1" customWidth="1"/>
    <col min="8457" max="8457" width="13.7109375" style="1" customWidth="1"/>
    <col min="8458" max="8458" width="9.140625" style="1"/>
    <col min="8459" max="8459" width="24.28515625" style="1" bestFit="1" customWidth="1"/>
    <col min="8460" max="8460" width="12.85546875" style="1" customWidth="1"/>
    <col min="8461" max="8461" width="12.5703125" style="1" customWidth="1"/>
    <col min="8462" max="8463" width="11.5703125" style="1" bestFit="1" customWidth="1"/>
    <col min="8464" max="8464" width="10.5703125" style="1" bestFit="1" customWidth="1"/>
    <col min="8465" max="8704" width="9.140625" style="1"/>
    <col min="8705" max="8705" width="4.5703125" style="1" customWidth="1"/>
    <col min="8706" max="8706" width="44" style="1" customWidth="1"/>
    <col min="8707" max="8707" width="9.5703125" style="1" customWidth="1"/>
    <col min="8708" max="8709" width="14.28515625" style="1" customWidth="1"/>
    <col min="8710" max="8710" width="13.7109375" style="1" customWidth="1"/>
    <col min="8711" max="8711" width="13.85546875" style="1" customWidth="1"/>
    <col min="8712" max="8712" width="13.5703125" style="1" customWidth="1"/>
    <col min="8713" max="8713" width="13.7109375" style="1" customWidth="1"/>
    <col min="8714" max="8714" width="9.140625" style="1"/>
    <col min="8715" max="8715" width="24.28515625" style="1" bestFit="1" customWidth="1"/>
    <col min="8716" max="8716" width="12.85546875" style="1" customWidth="1"/>
    <col min="8717" max="8717" width="12.5703125" style="1" customWidth="1"/>
    <col min="8718" max="8719" width="11.5703125" style="1" bestFit="1" customWidth="1"/>
    <col min="8720" max="8720" width="10.5703125" style="1" bestFit="1" customWidth="1"/>
    <col min="8721" max="8960" width="9.140625" style="1"/>
    <col min="8961" max="8961" width="4.5703125" style="1" customWidth="1"/>
    <col min="8962" max="8962" width="44" style="1" customWidth="1"/>
    <col min="8963" max="8963" width="9.5703125" style="1" customWidth="1"/>
    <col min="8964" max="8965" width="14.28515625" style="1" customWidth="1"/>
    <col min="8966" max="8966" width="13.7109375" style="1" customWidth="1"/>
    <col min="8967" max="8967" width="13.85546875" style="1" customWidth="1"/>
    <col min="8968" max="8968" width="13.5703125" style="1" customWidth="1"/>
    <col min="8969" max="8969" width="13.7109375" style="1" customWidth="1"/>
    <col min="8970" max="8970" width="9.140625" style="1"/>
    <col min="8971" max="8971" width="24.28515625" style="1" bestFit="1" customWidth="1"/>
    <col min="8972" max="8972" width="12.85546875" style="1" customWidth="1"/>
    <col min="8973" max="8973" width="12.5703125" style="1" customWidth="1"/>
    <col min="8974" max="8975" width="11.5703125" style="1" bestFit="1" customWidth="1"/>
    <col min="8976" max="8976" width="10.5703125" style="1" bestFit="1" customWidth="1"/>
    <col min="8977" max="9216" width="9.140625" style="1"/>
    <col min="9217" max="9217" width="4.5703125" style="1" customWidth="1"/>
    <col min="9218" max="9218" width="44" style="1" customWidth="1"/>
    <col min="9219" max="9219" width="9.5703125" style="1" customWidth="1"/>
    <col min="9220" max="9221" width="14.28515625" style="1" customWidth="1"/>
    <col min="9222" max="9222" width="13.7109375" style="1" customWidth="1"/>
    <col min="9223" max="9223" width="13.85546875" style="1" customWidth="1"/>
    <col min="9224" max="9224" width="13.5703125" style="1" customWidth="1"/>
    <col min="9225" max="9225" width="13.7109375" style="1" customWidth="1"/>
    <col min="9226" max="9226" width="9.140625" style="1"/>
    <col min="9227" max="9227" width="24.28515625" style="1" bestFit="1" customWidth="1"/>
    <col min="9228" max="9228" width="12.85546875" style="1" customWidth="1"/>
    <col min="9229" max="9229" width="12.5703125" style="1" customWidth="1"/>
    <col min="9230" max="9231" width="11.5703125" style="1" bestFit="1" customWidth="1"/>
    <col min="9232" max="9232" width="10.5703125" style="1" bestFit="1" customWidth="1"/>
    <col min="9233" max="9472" width="9.140625" style="1"/>
    <col min="9473" max="9473" width="4.5703125" style="1" customWidth="1"/>
    <col min="9474" max="9474" width="44" style="1" customWidth="1"/>
    <col min="9475" max="9475" width="9.5703125" style="1" customWidth="1"/>
    <col min="9476" max="9477" width="14.28515625" style="1" customWidth="1"/>
    <col min="9478" max="9478" width="13.7109375" style="1" customWidth="1"/>
    <col min="9479" max="9479" width="13.85546875" style="1" customWidth="1"/>
    <col min="9480" max="9480" width="13.5703125" style="1" customWidth="1"/>
    <col min="9481" max="9481" width="13.7109375" style="1" customWidth="1"/>
    <col min="9482" max="9482" width="9.140625" style="1"/>
    <col min="9483" max="9483" width="24.28515625" style="1" bestFit="1" customWidth="1"/>
    <col min="9484" max="9484" width="12.85546875" style="1" customWidth="1"/>
    <col min="9485" max="9485" width="12.5703125" style="1" customWidth="1"/>
    <col min="9486" max="9487" width="11.5703125" style="1" bestFit="1" customWidth="1"/>
    <col min="9488" max="9488" width="10.5703125" style="1" bestFit="1" customWidth="1"/>
    <col min="9489" max="9728" width="9.140625" style="1"/>
    <col min="9729" max="9729" width="4.5703125" style="1" customWidth="1"/>
    <col min="9730" max="9730" width="44" style="1" customWidth="1"/>
    <col min="9731" max="9731" width="9.5703125" style="1" customWidth="1"/>
    <col min="9732" max="9733" width="14.28515625" style="1" customWidth="1"/>
    <col min="9734" max="9734" width="13.7109375" style="1" customWidth="1"/>
    <col min="9735" max="9735" width="13.85546875" style="1" customWidth="1"/>
    <col min="9736" max="9736" width="13.5703125" style="1" customWidth="1"/>
    <col min="9737" max="9737" width="13.7109375" style="1" customWidth="1"/>
    <col min="9738" max="9738" width="9.140625" style="1"/>
    <col min="9739" max="9739" width="24.28515625" style="1" bestFit="1" customWidth="1"/>
    <col min="9740" max="9740" width="12.85546875" style="1" customWidth="1"/>
    <col min="9741" max="9741" width="12.5703125" style="1" customWidth="1"/>
    <col min="9742" max="9743" width="11.5703125" style="1" bestFit="1" customWidth="1"/>
    <col min="9744" max="9744" width="10.5703125" style="1" bestFit="1" customWidth="1"/>
    <col min="9745" max="9984" width="9.140625" style="1"/>
    <col min="9985" max="9985" width="4.5703125" style="1" customWidth="1"/>
    <col min="9986" max="9986" width="44" style="1" customWidth="1"/>
    <col min="9987" max="9987" width="9.5703125" style="1" customWidth="1"/>
    <col min="9988" max="9989" width="14.28515625" style="1" customWidth="1"/>
    <col min="9990" max="9990" width="13.7109375" style="1" customWidth="1"/>
    <col min="9991" max="9991" width="13.85546875" style="1" customWidth="1"/>
    <col min="9992" max="9992" width="13.5703125" style="1" customWidth="1"/>
    <col min="9993" max="9993" width="13.7109375" style="1" customWidth="1"/>
    <col min="9994" max="9994" width="9.140625" style="1"/>
    <col min="9995" max="9995" width="24.28515625" style="1" bestFit="1" customWidth="1"/>
    <col min="9996" max="9996" width="12.85546875" style="1" customWidth="1"/>
    <col min="9997" max="9997" width="12.5703125" style="1" customWidth="1"/>
    <col min="9998" max="9999" width="11.5703125" style="1" bestFit="1" customWidth="1"/>
    <col min="10000" max="10000" width="10.5703125" style="1" bestFit="1" customWidth="1"/>
    <col min="10001" max="10240" width="9.140625" style="1"/>
    <col min="10241" max="10241" width="4.5703125" style="1" customWidth="1"/>
    <col min="10242" max="10242" width="44" style="1" customWidth="1"/>
    <col min="10243" max="10243" width="9.5703125" style="1" customWidth="1"/>
    <col min="10244" max="10245" width="14.28515625" style="1" customWidth="1"/>
    <col min="10246" max="10246" width="13.7109375" style="1" customWidth="1"/>
    <col min="10247" max="10247" width="13.85546875" style="1" customWidth="1"/>
    <col min="10248" max="10248" width="13.5703125" style="1" customWidth="1"/>
    <col min="10249" max="10249" width="13.7109375" style="1" customWidth="1"/>
    <col min="10250" max="10250" width="9.140625" style="1"/>
    <col min="10251" max="10251" width="24.28515625" style="1" bestFit="1" customWidth="1"/>
    <col min="10252" max="10252" width="12.85546875" style="1" customWidth="1"/>
    <col min="10253" max="10253" width="12.5703125" style="1" customWidth="1"/>
    <col min="10254" max="10255" width="11.5703125" style="1" bestFit="1" customWidth="1"/>
    <col min="10256" max="10256" width="10.5703125" style="1" bestFit="1" customWidth="1"/>
    <col min="10257" max="10496" width="9.140625" style="1"/>
    <col min="10497" max="10497" width="4.5703125" style="1" customWidth="1"/>
    <col min="10498" max="10498" width="44" style="1" customWidth="1"/>
    <col min="10499" max="10499" width="9.5703125" style="1" customWidth="1"/>
    <col min="10500" max="10501" width="14.28515625" style="1" customWidth="1"/>
    <col min="10502" max="10502" width="13.7109375" style="1" customWidth="1"/>
    <col min="10503" max="10503" width="13.85546875" style="1" customWidth="1"/>
    <col min="10504" max="10504" width="13.5703125" style="1" customWidth="1"/>
    <col min="10505" max="10505" width="13.7109375" style="1" customWidth="1"/>
    <col min="10506" max="10506" width="9.140625" style="1"/>
    <col min="10507" max="10507" width="24.28515625" style="1" bestFit="1" customWidth="1"/>
    <col min="10508" max="10508" width="12.85546875" style="1" customWidth="1"/>
    <col min="10509" max="10509" width="12.5703125" style="1" customWidth="1"/>
    <col min="10510" max="10511" width="11.5703125" style="1" bestFit="1" customWidth="1"/>
    <col min="10512" max="10512" width="10.5703125" style="1" bestFit="1" customWidth="1"/>
    <col min="10513" max="10752" width="9.140625" style="1"/>
    <col min="10753" max="10753" width="4.5703125" style="1" customWidth="1"/>
    <col min="10754" max="10754" width="44" style="1" customWidth="1"/>
    <col min="10755" max="10755" width="9.5703125" style="1" customWidth="1"/>
    <col min="10756" max="10757" width="14.28515625" style="1" customWidth="1"/>
    <col min="10758" max="10758" width="13.7109375" style="1" customWidth="1"/>
    <col min="10759" max="10759" width="13.85546875" style="1" customWidth="1"/>
    <col min="10760" max="10760" width="13.5703125" style="1" customWidth="1"/>
    <col min="10761" max="10761" width="13.7109375" style="1" customWidth="1"/>
    <col min="10762" max="10762" width="9.140625" style="1"/>
    <col min="10763" max="10763" width="24.28515625" style="1" bestFit="1" customWidth="1"/>
    <col min="10764" max="10764" width="12.85546875" style="1" customWidth="1"/>
    <col min="10765" max="10765" width="12.5703125" style="1" customWidth="1"/>
    <col min="10766" max="10767" width="11.5703125" style="1" bestFit="1" customWidth="1"/>
    <col min="10768" max="10768" width="10.5703125" style="1" bestFit="1" customWidth="1"/>
    <col min="10769" max="11008" width="9.140625" style="1"/>
    <col min="11009" max="11009" width="4.5703125" style="1" customWidth="1"/>
    <col min="11010" max="11010" width="44" style="1" customWidth="1"/>
    <col min="11011" max="11011" width="9.5703125" style="1" customWidth="1"/>
    <col min="11012" max="11013" width="14.28515625" style="1" customWidth="1"/>
    <col min="11014" max="11014" width="13.7109375" style="1" customWidth="1"/>
    <col min="11015" max="11015" width="13.85546875" style="1" customWidth="1"/>
    <col min="11016" max="11016" width="13.5703125" style="1" customWidth="1"/>
    <col min="11017" max="11017" width="13.7109375" style="1" customWidth="1"/>
    <col min="11018" max="11018" width="9.140625" style="1"/>
    <col min="11019" max="11019" width="24.28515625" style="1" bestFit="1" customWidth="1"/>
    <col min="11020" max="11020" width="12.85546875" style="1" customWidth="1"/>
    <col min="11021" max="11021" width="12.5703125" style="1" customWidth="1"/>
    <col min="11022" max="11023" width="11.5703125" style="1" bestFit="1" customWidth="1"/>
    <col min="11024" max="11024" width="10.5703125" style="1" bestFit="1" customWidth="1"/>
    <col min="11025" max="11264" width="9.140625" style="1"/>
    <col min="11265" max="11265" width="4.5703125" style="1" customWidth="1"/>
    <col min="11266" max="11266" width="44" style="1" customWidth="1"/>
    <col min="11267" max="11267" width="9.5703125" style="1" customWidth="1"/>
    <col min="11268" max="11269" width="14.28515625" style="1" customWidth="1"/>
    <col min="11270" max="11270" width="13.7109375" style="1" customWidth="1"/>
    <col min="11271" max="11271" width="13.85546875" style="1" customWidth="1"/>
    <col min="11272" max="11272" width="13.5703125" style="1" customWidth="1"/>
    <col min="11273" max="11273" width="13.7109375" style="1" customWidth="1"/>
    <col min="11274" max="11274" width="9.140625" style="1"/>
    <col min="11275" max="11275" width="24.28515625" style="1" bestFit="1" customWidth="1"/>
    <col min="11276" max="11276" width="12.85546875" style="1" customWidth="1"/>
    <col min="11277" max="11277" width="12.5703125" style="1" customWidth="1"/>
    <col min="11278" max="11279" width="11.5703125" style="1" bestFit="1" customWidth="1"/>
    <col min="11280" max="11280" width="10.5703125" style="1" bestFit="1" customWidth="1"/>
    <col min="11281" max="11520" width="9.140625" style="1"/>
    <col min="11521" max="11521" width="4.5703125" style="1" customWidth="1"/>
    <col min="11522" max="11522" width="44" style="1" customWidth="1"/>
    <col min="11523" max="11523" width="9.5703125" style="1" customWidth="1"/>
    <col min="11524" max="11525" width="14.28515625" style="1" customWidth="1"/>
    <col min="11526" max="11526" width="13.7109375" style="1" customWidth="1"/>
    <col min="11527" max="11527" width="13.85546875" style="1" customWidth="1"/>
    <col min="11528" max="11528" width="13.5703125" style="1" customWidth="1"/>
    <col min="11529" max="11529" width="13.7109375" style="1" customWidth="1"/>
    <col min="11530" max="11530" width="9.140625" style="1"/>
    <col min="11531" max="11531" width="24.28515625" style="1" bestFit="1" customWidth="1"/>
    <col min="11532" max="11532" width="12.85546875" style="1" customWidth="1"/>
    <col min="11533" max="11533" width="12.5703125" style="1" customWidth="1"/>
    <col min="11534" max="11535" width="11.5703125" style="1" bestFit="1" customWidth="1"/>
    <col min="11536" max="11536" width="10.5703125" style="1" bestFit="1" customWidth="1"/>
    <col min="11537" max="11776" width="9.140625" style="1"/>
    <col min="11777" max="11777" width="4.5703125" style="1" customWidth="1"/>
    <col min="11778" max="11778" width="44" style="1" customWidth="1"/>
    <col min="11779" max="11779" width="9.5703125" style="1" customWidth="1"/>
    <col min="11780" max="11781" width="14.28515625" style="1" customWidth="1"/>
    <col min="11782" max="11782" width="13.7109375" style="1" customWidth="1"/>
    <col min="11783" max="11783" width="13.85546875" style="1" customWidth="1"/>
    <col min="11784" max="11784" width="13.5703125" style="1" customWidth="1"/>
    <col min="11785" max="11785" width="13.7109375" style="1" customWidth="1"/>
    <col min="11786" max="11786" width="9.140625" style="1"/>
    <col min="11787" max="11787" width="24.28515625" style="1" bestFit="1" customWidth="1"/>
    <col min="11788" max="11788" width="12.85546875" style="1" customWidth="1"/>
    <col min="11789" max="11789" width="12.5703125" style="1" customWidth="1"/>
    <col min="11790" max="11791" width="11.5703125" style="1" bestFit="1" customWidth="1"/>
    <col min="11792" max="11792" width="10.5703125" style="1" bestFit="1" customWidth="1"/>
    <col min="11793" max="12032" width="9.140625" style="1"/>
    <col min="12033" max="12033" width="4.5703125" style="1" customWidth="1"/>
    <col min="12034" max="12034" width="44" style="1" customWidth="1"/>
    <col min="12035" max="12035" width="9.5703125" style="1" customWidth="1"/>
    <col min="12036" max="12037" width="14.28515625" style="1" customWidth="1"/>
    <col min="12038" max="12038" width="13.7109375" style="1" customWidth="1"/>
    <col min="12039" max="12039" width="13.85546875" style="1" customWidth="1"/>
    <col min="12040" max="12040" width="13.5703125" style="1" customWidth="1"/>
    <col min="12041" max="12041" width="13.7109375" style="1" customWidth="1"/>
    <col min="12042" max="12042" width="9.140625" style="1"/>
    <col min="12043" max="12043" width="24.28515625" style="1" bestFit="1" customWidth="1"/>
    <col min="12044" max="12044" width="12.85546875" style="1" customWidth="1"/>
    <col min="12045" max="12045" width="12.5703125" style="1" customWidth="1"/>
    <col min="12046" max="12047" width="11.5703125" style="1" bestFit="1" customWidth="1"/>
    <col min="12048" max="12048" width="10.5703125" style="1" bestFit="1" customWidth="1"/>
    <col min="12049" max="12288" width="9.140625" style="1"/>
    <col min="12289" max="12289" width="4.5703125" style="1" customWidth="1"/>
    <col min="12290" max="12290" width="44" style="1" customWidth="1"/>
    <col min="12291" max="12291" width="9.5703125" style="1" customWidth="1"/>
    <col min="12292" max="12293" width="14.28515625" style="1" customWidth="1"/>
    <col min="12294" max="12294" width="13.7109375" style="1" customWidth="1"/>
    <col min="12295" max="12295" width="13.85546875" style="1" customWidth="1"/>
    <col min="12296" max="12296" width="13.5703125" style="1" customWidth="1"/>
    <col min="12297" max="12297" width="13.7109375" style="1" customWidth="1"/>
    <col min="12298" max="12298" width="9.140625" style="1"/>
    <col min="12299" max="12299" width="24.28515625" style="1" bestFit="1" customWidth="1"/>
    <col min="12300" max="12300" width="12.85546875" style="1" customWidth="1"/>
    <col min="12301" max="12301" width="12.5703125" style="1" customWidth="1"/>
    <col min="12302" max="12303" width="11.5703125" style="1" bestFit="1" customWidth="1"/>
    <col min="12304" max="12304" width="10.5703125" style="1" bestFit="1" customWidth="1"/>
    <col min="12305" max="12544" width="9.140625" style="1"/>
    <col min="12545" max="12545" width="4.5703125" style="1" customWidth="1"/>
    <col min="12546" max="12546" width="44" style="1" customWidth="1"/>
    <col min="12547" max="12547" width="9.5703125" style="1" customWidth="1"/>
    <col min="12548" max="12549" width="14.28515625" style="1" customWidth="1"/>
    <col min="12550" max="12550" width="13.7109375" style="1" customWidth="1"/>
    <col min="12551" max="12551" width="13.85546875" style="1" customWidth="1"/>
    <col min="12552" max="12552" width="13.5703125" style="1" customWidth="1"/>
    <col min="12553" max="12553" width="13.7109375" style="1" customWidth="1"/>
    <col min="12554" max="12554" width="9.140625" style="1"/>
    <col min="12555" max="12555" width="24.28515625" style="1" bestFit="1" customWidth="1"/>
    <col min="12556" max="12556" width="12.85546875" style="1" customWidth="1"/>
    <col min="12557" max="12557" width="12.5703125" style="1" customWidth="1"/>
    <col min="12558" max="12559" width="11.5703125" style="1" bestFit="1" customWidth="1"/>
    <col min="12560" max="12560" width="10.5703125" style="1" bestFit="1" customWidth="1"/>
    <col min="12561" max="12800" width="9.140625" style="1"/>
    <col min="12801" max="12801" width="4.5703125" style="1" customWidth="1"/>
    <col min="12802" max="12802" width="44" style="1" customWidth="1"/>
    <col min="12803" max="12803" width="9.5703125" style="1" customWidth="1"/>
    <col min="12804" max="12805" width="14.28515625" style="1" customWidth="1"/>
    <col min="12806" max="12806" width="13.7109375" style="1" customWidth="1"/>
    <col min="12807" max="12807" width="13.85546875" style="1" customWidth="1"/>
    <col min="12808" max="12808" width="13.5703125" style="1" customWidth="1"/>
    <col min="12809" max="12809" width="13.7109375" style="1" customWidth="1"/>
    <col min="12810" max="12810" width="9.140625" style="1"/>
    <col min="12811" max="12811" width="24.28515625" style="1" bestFit="1" customWidth="1"/>
    <col min="12812" max="12812" width="12.85546875" style="1" customWidth="1"/>
    <col min="12813" max="12813" width="12.5703125" style="1" customWidth="1"/>
    <col min="12814" max="12815" width="11.5703125" style="1" bestFit="1" customWidth="1"/>
    <col min="12816" max="12816" width="10.5703125" style="1" bestFit="1" customWidth="1"/>
    <col min="12817" max="13056" width="9.140625" style="1"/>
    <col min="13057" max="13057" width="4.5703125" style="1" customWidth="1"/>
    <col min="13058" max="13058" width="44" style="1" customWidth="1"/>
    <col min="13059" max="13059" width="9.5703125" style="1" customWidth="1"/>
    <col min="13060" max="13061" width="14.28515625" style="1" customWidth="1"/>
    <col min="13062" max="13062" width="13.7109375" style="1" customWidth="1"/>
    <col min="13063" max="13063" width="13.85546875" style="1" customWidth="1"/>
    <col min="13064" max="13064" width="13.5703125" style="1" customWidth="1"/>
    <col min="13065" max="13065" width="13.7109375" style="1" customWidth="1"/>
    <col min="13066" max="13066" width="9.140625" style="1"/>
    <col min="13067" max="13067" width="24.28515625" style="1" bestFit="1" customWidth="1"/>
    <col min="13068" max="13068" width="12.85546875" style="1" customWidth="1"/>
    <col min="13069" max="13069" width="12.5703125" style="1" customWidth="1"/>
    <col min="13070" max="13071" width="11.5703125" style="1" bestFit="1" customWidth="1"/>
    <col min="13072" max="13072" width="10.5703125" style="1" bestFit="1" customWidth="1"/>
    <col min="13073" max="13312" width="9.140625" style="1"/>
    <col min="13313" max="13313" width="4.5703125" style="1" customWidth="1"/>
    <col min="13314" max="13314" width="44" style="1" customWidth="1"/>
    <col min="13315" max="13315" width="9.5703125" style="1" customWidth="1"/>
    <col min="13316" max="13317" width="14.28515625" style="1" customWidth="1"/>
    <col min="13318" max="13318" width="13.7109375" style="1" customWidth="1"/>
    <col min="13319" max="13319" width="13.85546875" style="1" customWidth="1"/>
    <col min="13320" max="13320" width="13.5703125" style="1" customWidth="1"/>
    <col min="13321" max="13321" width="13.7109375" style="1" customWidth="1"/>
    <col min="13322" max="13322" width="9.140625" style="1"/>
    <col min="13323" max="13323" width="24.28515625" style="1" bestFit="1" customWidth="1"/>
    <col min="13324" max="13324" width="12.85546875" style="1" customWidth="1"/>
    <col min="13325" max="13325" width="12.5703125" style="1" customWidth="1"/>
    <col min="13326" max="13327" width="11.5703125" style="1" bestFit="1" customWidth="1"/>
    <col min="13328" max="13328" width="10.5703125" style="1" bestFit="1" customWidth="1"/>
    <col min="13329" max="13568" width="9.140625" style="1"/>
    <col min="13569" max="13569" width="4.5703125" style="1" customWidth="1"/>
    <col min="13570" max="13570" width="44" style="1" customWidth="1"/>
    <col min="13571" max="13571" width="9.5703125" style="1" customWidth="1"/>
    <col min="13572" max="13573" width="14.28515625" style="1" customWidth="1"/>
    <col min="13574" max="13574" width="13.7109375" style="1" customWidth="1"/>
    <col min="13575" max="13575" width="13.85546875" style="1" customWidth="1"/>
    <col min="13576" max="13576" width="13.5703125" style="1" customWidth="1"/>
    <col min="13577" max="13577" width="13.7109375" style="1" customWidth="1"/>
    <col min="13578" max="13578" width="9.140625" style="1"/>
    <col min="13579" max="13579" width="24.28515625" style="1" bestFit="1" customWidth="1"/>
    <col min="13580" max="13580" width="12.85546875" style="1" customWidth="1"/>
    <col min="13581" max="13581" width="12.5703125" style="1" customWidth="1"/>
    <col min="13582" max="13583" width="11.5703125" style="1" bestFit="1" customWidth="1"/>
    <col min="13584" max="13584" width="10.5703125" style="1" bestFit="1" customWidth="1"/>
    <col min="13585" max="13824" width="9.140625" style="1"/>
    <col min="13825" max="13825" width="4.5703125" style="1" customWidth="1"/>
    <col min="13826" max="13826" width="44" style="1" customWidth="1"/>
    <col min="13827" max="13827" width="9.5703125" style="1" customWidth="1"/>
    <col min="13828" max="13829" width="14.28515625" style="1" customWidth="1"/>
    <col min="13830" max="13830" width="13.7109375" style="1" customWidth="1"/>
    <col min="13831" max="13831" width="13.85546875" style="1" customWidth="1"/>
    <col min="13832" max="13832" width="13.5703125" style="1" customWidth="1"/>
    <col min="13833" max="13833" width="13.7109375" style="1" customWidth="1"/>
    <col min="13834" max="13834" width="9.140625" style="1"/>
    <col min="13835" max="13835" width="24.28515625" style="1" bestFit="1" customWidth="1"/>
    <col min="13836" max="13836" width="12.85546875" style="1" customWidth="1"/>
    <col min="13837" max="13837" width="12.5703125" style="1" customWidth="1"/>
    <col min="13838" max="13839" width="11.5703125" style="1" bestFit="1" customWidth="1"/>
    <col min="13840" max="13840" width="10.5703125" style="1" bestFit="1" customWidth="1"/>
    <col min="13841" max="14080" width="9.140625" style="1"/>
    <col min="14081" max="14081" width="4.5703125" style="1" customWidth="1"/>
    <col min="14082" max="14082" width="44" style="1" customWidth="1"/>
    <col min="14083" max="14083" width="9.5703125" style="1" customWidth="1"/>
    <col min="14084" max="14085" width="14.28515625" style="1" customWidth="1"/>
    <col min="14086" max="14086" width="13.7109375" style="1" customWidth="1"/>
    <col min="14087" max="14087" width="13.85546875" style="1" customWidth="1"/>
    <col min="14088" max="14088" width="13.5703125" style="1" customWidth="1"/>
    <col min="14089" max="14089" width="13.7109375" style="1" customWidth="1"/>
    <col min="14090" max="14090" width="9.140625" style="1"/>
    <col min="14091" max="14091" width="24.28515625" style="1" bestFit="1" customWidth="1"/>
    <col min="14092" max="14092" width="12.85546875" style="1" customWidth="1"/>
    <col min="14093" max="14093" width="12.5703125" style="1" customWidth="1"/>
    <col min="14094" max="14095" width="11.5703125" style="1" bestFit="1" customWidth="1"/>
    <col min="14096" max="14096" width="10.5703125" style="1" bestFit="1" customWidth="1"/>
    <col min="14097" max="14336" width="9.140625" style="1"/>
    <col min="14337" max="14337" width="4.5703125" style="1" customWidth="1"/>
    <col min="14338" max="14338" width="44" style="1" customWidth="1"/>
    <col min="14339" max="14339" width="9.5703125" style="1" customWidth="1"/>
    <col min="14340" max="14341" width="14.28515625" style="1" customWidth="1"/>
    <col min="14342" max="14342" width="13.7109375" style="1" customWidth="1"/>
    <col min="14343" max="14343" width="13.85546875" style="1" customWidth="1"/>
    <col min="14344" max="14344" width="13.5703125" style="1" customWidth="1"/>
    <col min="14345" max="14345" width="13.7109375" style="1" customWidth="1"/>
    <col min="14346" max="14346" width="9.140625" style="1"/>
    <col min="14347" max="14347" width="24.28515625" style="1" bestFit="1" customWidth="1"/>
    <col min="14348" max="14348" width="12.85546875" style="1" customWidth="1"/>
    <col min="14349" max="14349" width="12.5703125" style="1" customWidth="1"/>
    <col min="14350" max="14351" width="11.5703125" style="1" bestFit="1" customWidth="1"/>
    <col min="14352" max="14352" width="10.5703125" style="1" bestFit="1" customWidth="1"/>
    <col min="14353" max="14592" width="9.140625" style="1"/>
    <col min="14593" max="14593" width="4.5703125" style="1" customWidth="1"/>
    <col min="14594" max="14594" width="44" style="1" customWidth="1"/>
    <col min="14595" max="14595" width="9.5703125" style="1" customWidth="1"/>
    <col min="14596" max="14597" width="14.28515625" style="1" customWidth="1"/>
    <col min="14598" max="14598" width="13.7109375" style="1" customWidth="1"/>
    <col min="14599" max="14599" width="13.85546875" style="1" customWidth="1"/>
    <col min="14600" max="14600" width="13.5703125" style="1" customWidth="1"/>
    <col min="14601" max="14601" width="13.7109375" style="1" customWidth="1"/>
    <col min="14602" max="14602" width="9.140625" style="1"/>
    <col min="14603" max="14603" width="24.28515625" style="1" bestFit="1" customWidth="1"/>
    <col min="14604" max="14604" width="12.85546875" style="1" customWidth="1"/>
    <col min="14605" max="14605" width="12.5703125" style="1" customWidth="1"/>
    <col min="14606" max="14607" width="11.5703125" style="1" bestFit="1" customWidth="1"/>
    <col min="14608" max="14608" width="10.5703125" style="1" bestFit="1" customWidth="1"/>
    <col min="14609" max="14848" width="9.140625" style="1"/>
    <col min="14849" max="14849" width="4.5703125" style="1" customWidth="1"/>
    <col min="14850" max="14850" width="44" style="1" customWidth="1"/>
    <col min="14851" max="14851" width="9.5703125" style="1" customWidth="1"/>
    <col min="14852" max="14853" width="14.28515625" style="1" customWidth="1"/>
    <col min="14854" max="14854" width="13.7109375" style="1" customWidth="1"/>
    <col min="14855" max="14855" width="13.85546875" style="1" customWidth="1"/>
    <col min="14856" max="14856" width="13.5703125" style="1" customWidth="1"/>
    <col min="14857" max="14857" width="13.7109375" style="1" customWidth="1"/>
    <col min="14858" max="14858" width="9.140625" style="1"/>
    <col min="14859" max="14859" width="24.28515625" style="1" bestFit="1" customWidth="1"/>
    <col min="14860" max="14860" width="12.85546875" style="1" customWidth="1"/>
    <col min="14861" max="14861" width="12.5703125" style="1" customWidth="1"/>
    <col min="14862" max="14863" width="11.5703125" style="1" bestFit="1" customWidth="1"/>
    <col min="14864" max="14864" width="10.5703125" style="1" bestFit="1" customWidth="1"/>
    <col min="14865" max="15104" width="9.140625" style="1"/>
    <col min="15105" max="15105" width="4.5703125" style="1" customWidth="1"/>
    <col min="15106" max="15106" width="44" style="1" customWidth="1"/>
    <col min="15107" max="15107" width="9.5703125" style="1" customWidth="1"/>
    <col min="15108" max="15109" width="14.28515625" style="1" customWidth="1"/>
    <col min="15110" max="15110" width="13.7109375" style="1" customWidth="1"/>
    <col min="15111" max="15111" width="13.85546875" style="1" customWidth="1"/>
    <col min="15112" max="15112" width="13.5703125" style="1" customWidth="1"/>
    <col min="15113" max="15113" width="13.7109375" style="1" customWidth="1"/>
    <col min="15114" max="15114" width="9.140625" style="1"/>
    <col min="15115" max="15115" width="24.28515625" style="1" bestFit="1" customWidth="1"/>
    <col min="15116" max="15116" width="12.85546875" style="1" customWidth="1"/>
    <col min="15117" max="15117" width="12.5703125" style="1" customWidth="1"/>
    <col min="15118" max="15119" width="11.5703125" style="1" bestFit="1" customWidth="1"/>
    <col min="15120" max="15120" width="10.5703125" style="1" bestFit="1" customWidth="1"/>
    <col min="15121" max="15360" width="9.140625" style="1"/>
    <col min="15361" max="15361" width="4.5703125" style="1" customWidth="1"/>
    <col min="15362" max="15362" width="44" style="1" customWidth="1"/>
    <col min="15363" max="15363" width="9.5703125" style="1" customWidth="1"/>
    <col min="15364" max="15365" width="14.28515625" style="1" customWidth="1"/>
    <col min="15366" max="15366" width="13.7109375" style="1" customWidth="1"/>
    <col min="15367" max="15367" width="13.85546875" style="1" customWidth="1"/>
    <col min="15368" max="15368" width="13.5703125" style="1" customWidth="1"/>
    <col min="15369" max="15369" width="13.7109375" style="1" customWidth="1"/>
    <col min="15370" max="15370" width="9.140625" style="1"/>
    <col min="15371" max="15371" width="24.28515625" style="1" bestFit="1" customWidth="1"/>
    <col min="15372" max="15372" width="12.85546875" style="1" customWidth="1"/>
    <col min="15373" max="15373" width="12.5703125" style="1" customWidth="1"/>
    <col min="15374" max="15375" width="11.5703125" style="1" bestFit="1" customWidth="1"/>
    <col min="15376" max="15376" width="10.5703125" style="1" bestFit="1" customWidth="1"/>
    <col min="15377" max="15616" width="9.140625" style="1"/>
    <col min="15617" max="15617" width="4.5703125" style="1" customWidth="1"/>
    <col min="15618" max="15618" width="44" style="1" customWidth="1"/>
    <col min="15619" max="15619" width="9.5703125" style="1" customWidth="1"/>
    <col min="15620" max="15621" width="14.28515625" style="1" customWidth="1"/>
    <col min="15622" max="15622" width="13.7109375" style="1" customWidth="1"/>
    <col min="15623" max="15623" width="13.85546875" style="1" customWidth="1"/>
    <col min="15624" max="15624" width="13.5703125" style="1" customWidth="1"/>
    <col min="15625" max="15625" width="13.7109375" style="1" customWidth="1"/>
    <col min="15626" max="15626" width="9.140625" style="1"/>
    <col min="15627" max="15627" width="24.28515625" style="1" bestFit="1" customWidth="1"/>
    <col min="15628" max="15628" width="12.85546875" style="1" customWidth="1"/>
    <col min="15629" max="15629" width="12.5703125" style="1" customWidth="1"/>
    <col min="15630" max="15631" width="11.5703125" style="1" bestFit="1" customWidth="1"/>
    <col min="15632" max="15632" width="10.5703125" style="1" bestFit="1" customWidth="1"/>
    <col min="15633" max="15872" width="9.140625" style="1"/>
    <col min="15873" max="15873" width="4.5703125" style="1" customWidth="1"/>
    <col min="15874" max="15874" width="44" style="1" customWidth="1"/>
    <col min="15875" max="15875" width="9.5703125" style="1" customWidth="1"/>
    <col min="15876" max="15877" width="14.28515625" style="1" customWidth="1"/>
    <col min="15878" max="15878" width="13.7109375" style="1" customWidth="1"/>
    <col min="15879" max="15879" width="13.85546875" style="1" customWidth="1"/>
    <col min="15880" max="15880" width="13.5703125" style="1" customWidth="1"/>
    <col min="15881" max="15881" width="13.7109375" style="1" customWidth="1"/>
    <col min="15882" max="15882" width="9.140625" style="1"/>
    <col min="15883" max="15883" width="24.28515625" style="1" bestFit="1" customWidth="1"/>
    <col min="15884" max="15884" width="12.85546875" style="1" customWidth="1"/>
    <col min="15885" max="15885" width="12.5703125" style="1" customWidth="1"/>
    <col min="15886" max="15887" width="11.5703125" style="1" bestFit="1" customWidth="1"/>
    <col min="15888" max="15888" width="10.5703125" style="1" bestFit="1" customWidth="1"/>
    <col min="15889" max="16128" width="9.140625" style="1"/>
    <col min="16129" max="16129" width="4.5703125" style="1" customWidth="1"/>
    <col min="16130" max="16130" width="44" style="1" customWidth="1"/>
    <col min="16131" max="16131" width="9.5703125" style="1" customWidth="1"/>
    <col min="16132" max="16133" width="14.28515625" style="1" customWidth="1"/>
    <col min="16134" max="16134" width="13.7109375" style="1" customWidth="1"/>
    <col min="16135" max="16135" width="13.85546875" style="1" customWidth="1"/>
    <col min="16136" max="16136" width="13.5703125" style="1" customWidth="1"/>
    <col min="16137" max="16137" width="13.7109375" style="1" customWidth="1"/>
    <col min="16138" max="16138" width="9.140625" style="1"/>
    <col min="16139" max="16139" width="24.28515625" style="1" bestFit="1" customWidth="1"/>
    <col min="16140" max="16140" width="12.85546875" style="1" customWidth="1"/>
    <col min="16141" max="16141" width="12.5703125" style="1" customWidth="1"/>
    <col min="16142" max="16143" width="11.5703125" style="1" bestFit="1" customWidth="1"/>
    <col min="16144" max="16144" width="10.5703125" style="1" bestFit="1" customWidth="1"/>
    <col min="16145" max="16384" width="9.140625" style="1"/>
  </cols>
  <sheetData>
    <row r="1" spans="1:16" ht="24.75">
      <c r="A1" s="127" t="s">
        <v>696</v>
      </c>
      <c r="B1" s="127"/>
      <c r="C1" s="127"/>
      <c r="D1" s="127"/>
      <c r="E1" s="127"/>
      <c r="F1" s="127"/>
      <c r="G1" s="127"/>
      <c r="H1" s="127"/>
      <c r="I1" s="127"/>
    </row>
    <row r="2" spans="1:16" ht="19.5">
      <c r="A2" s="128" t="s">
        <v>683</v>
      </c>
      <c r="B2" s="128"/>
      <c r="C2" s="128"/>
      <c r="D2" s="128"/>
      <c r="E2" s="128"/>
      <c r="F2" s="128"/>
      <c r="G2" s="128"/>
      <c r="H2" s="128"/>
      <c r="I2" s="128"/>
    </row>
    <row r="3" spans="1:16" ht="21.75">
      <c r="A3" s="147" t="s">
        <v>671</v>
      </c>
      <c r="B3" s="147"/>
      <c r="C3" s="147"/>
      <c r="D3" s="147"/>
      <c r="E3" s="147"/>
      <c r="F3" s="147"/>
      <c r="G3" s="147"/>
      <c r="H3" s="147"/>
      <c r="I3" s="147"/>
    </row>
    <row r="4" spans="1:16" ht="31.5" customHeight="1">
      <c r="A4" s="149" t="s">
        <v>9</v>
      </c>
      <c r="B4" s="152" t="s">
        <v>2</v>
      </c>
      <c r="C4" s="148" t="s">
        <v>674</v>
      </c>
      <c r="D4" s="150" t="s">
        <v>298</v>
      </c>
      <c r="E4" s="150"/>
      <c r="F4" s="150"/>
      <c r="G4" s="151"/>
      <c r="H4" s="150" t="s">
        <v>5</v>
      </c>
      <c r="I4" s="150" t="s">
        <v>6</v>
      </c>
      <c r="J4" s="22" t="s">
        <v>672</v>
      </c>
      <c r="L4" s="20"/>
    </row>
    <row r="5" spans="1:16" ht="16.5">
      <c r="A5" s="149"/>
      <c r="B5" s="152"/>
      <c r="C5" s="149"/>
      <c r="D5" s="21" t="s">
        <v>15</v>
      </c>
      <c r="E5" s="22" t="s">
        <v>7</v>
      </c>
      <c r="F5" s="21" t="s">
        <v>15</v>
      </c>
      <c r="G5" s="22" t="s">
        <v>8</v>
      </c>
      <c r="H5" s="150"/>
      <c r="I5" s="150"/>
      <c r="J5" s="22" t="s">
        <v>8</v>
      </c>
    </row>
    <row r="6" spans="1:16" ht="16.5">
      <c r="A6" s="149"/>
      <c r="B6" s="152"/>
      <c r="C6" s="149"/>
      <c r="D6" s="5" t="s">
        <v>684</v>
      </c>
      <c r="E6" s="5" t="s">
        <v>684</v>
      </c>
      <c r="F6" s="5" t="s">
        <v>670</v>
      </c>
      <c r="G6" s="5" t="s">
        <v>670</v>
      </c>
      <c r="H6" s="5" t="s">
        <v>670</v>
      </c>
      <c r="I6" s="5" t="s">
        <v>669</v>
      </c>
      <c r="J6" s="5" t="s">
        <v>669</v>
      </c>
      <c r="L6" s="20"/>
    </row>
    <row r="7" spans="1:16" ht="16.5">
      <c r="A7" s="23">
        <v>1</v>
      </c>
      <c r="B7" s="24" t="s">
        <v>299</v>
      </c>
      <c r="C7" s="6" t="s">
        <v>98</v>
      </c>
      <c r="D7" s="120"/>
      <c r="E7" s="119">
        <v>150000</v>
      </c>
      <c r="F7" s="5">
        <v>0</v>
      </c>
      <c r="G7" s="119">
        <v>150000</v>
      </c>
      <c r="H7" s="47">
        <v>33546</v>
      </c>
      <c r="I7" s="46">
        <v>8982</v>
      </c>
      <c r="J7" s="3">
        <v>40000</v>
      </c>
      <c r="L7" s="20"/>
      <c r="M7" s="20"/>
      <c r="N7" s="20"/>
      <c r="O7" s="20"/>
      <c r="P7" s="20"/>
    </row>
    <row r="8" spans="1:16" ht="16.5">
      <c r="A8" s="23">
        <v>2</v>
      </c>
      <c r="B8" s="24" t="s">
        <v>300</v>
      </c>
      <c r="C8" s="6" t="s">
        <v>98</v>
      </c>
      <c r="D8" s="45"/>
      <c r="E8" s="64">
        <v>500</v>
      </c>
      <c r="F8" s="3"/>
      <c r="G8" s="64">
        <v>500</v>
      </c>
      <c r="H8" s="3">
        <v>500</v>
      </c>
      <c r="I8" s="46"/>
      <c r="J8" s="3">
        <v>500</v>
      </c>
      <c r="L8" s="20"/>
      <c r="M8" s="20"/>
      <c r="N8" s="20"/>
      <c r="O8" s="20"/>
      <c r="P8" s="20"/>
    </row>
    <row r="9" spans="1:16" ht="16.5">
      <c r="A9" s="23">
        <v>3</v>
      </c>
      <c r="B9" s="24" t="s">
        <v>301</v>
      </c>
      <c r="C9" s="6" t="s">
        <v>98</v>
      </c>
      <c r="D9" s="5"/>
      <c r="E9" s="119">
        <v>150000</v>
      </c>
      <c r="F9" s="5"/>
      <c r="G9" s="119">
        <v>150000</v>
      </c>
      <c r="H9" s="108">
        <v>120000</v>
      </c>
      <c r="I9" s="109">
        <v>255352</v>
      </c>
      <c r="J9" s="110">
        <v>80000</v>
      </c>
      <c r="L9" s="20"/>
      <c r="M9" s="20"/>
      <c r="N9" s="20"/>
      <c r="O9" s="20"/>
      <c r="P9" s="20"/>
    </row>
    <row r="10" spans="1:16" ht="16.5">
      <c r="A10" s="23">
        <v>4</v>
      </c>
      <c r="B10" s="24" t="s">
        <v>302</v>
      </c>
      <c r="C10" s="6" t="s">
        <v>98</v>
      </c>
      <c r="D10" s="45"/>
      <c r="E10" s="3"/>
      <c r="F10" s="3"/>
      <c r="G10" s="3"/>
      <c r="H10" s="47"/>
      <c r="I10" s="46"/>
      <c r="J10" s="3"/>
      <c r="L10" s="20"/>
      <c r="M10" s="20"/>
      <c r="N10" s="20"/>
      <c r="O10" s="20"/>
      <c r="P10" s="20"/>
    </row>
    <row r="11" spans="1:16" ht="16.5">
      <c r="A11" s="23">
        <v>5</v>
      </c>
      <c r="B11" s="24" t="s">
        <v>303</v>
      </c>
      <c r="C11" s="6" t="s">
        <v>98</v>
      </c>
      <c r="D11" s="45"/>
      <c r="E11" s="3"/>
      <c r="F11" s="3"/>
      <c r="G11" s="3"/>
      <c r="H11" s="47"/>
      <c r="I11" s="46"/>
      <c r="J11" s="3"/>
      <c r="L11" s="20"/>
      <c r="M11" s="20"/>
      <c r="N11" s="20"/>
      <c r="O11" s="20"/>
      <c r="P11" s="20"/>
    </row>
    <row r="12" spans="1:16" ht="16.5">
      <c r="A12" s="23">
        <v>6</v>
      </c>
      <c r="B12" s="24" t="s">
        <v>304</v>
      </c>
      <c r="C12" s="6" t="s">
        <v>98</v>
      </c>
      <c r="D12" s="45"/>
      <c r="E12" s="3"/>
      <c r="F12" s="3"/>
      <c r="G12" s="111"/>
      <c r="H12" s="112">
        <v>1000</v>
      </c>
      <c r="I12" s="109"/>
      <c r="J12" s="111">
        <v>1000</v>
      </c>
      <c r="L12" s="20"/>
      <c r="M12" s="20"/>
    </row>
    <row r="13" spans="1:16" ht="16.5">
      <c r="A13" s="23">
        <v>7</v>
      </c>
      <c r="B13" s="24" t="s">
        <v>305</v>
      </c>
      <c r="C13" s="6" t="s">
        <v>98</v>
      </c>
      <c r="D13" s="45"/>
      <c r="E13" s="3">
        <v>5000</v>
      </c>
      <c r="F13" s="3"/>
      <c r="G13" s="111">
        <v>5000</v>
      </c>
      <c r="H13" s="111">
        <v>25000</v>
      </c>
      <c r="I13" s="109"/>
      <c r="J13" s="111">
        <v>5000</v>
      </c>
      <c r="L13" s="20"/>
      <c r="M13" s="20"/>
    </row>
    <row r="14" spans="1:16" ht="16.5">
      <c r="A14" s="22">
        <v>8</v>
      </c>
      <c r="B14" s="25" t="s">
        <v>306</v>
      </c>
      <c r="C14" s="6" t="s">
        <v>98</v>
      </c>
      <c r="D14" s="44">
        <f t="shared" ref="D14:I14" si="0">SUM(D7:D13)</f>
        <v>0</v>
      </c>
      <c r="E14" s="44">
        <f t="shared" si="0"/>
        <v>305500</v>
      </c>
      <c r="F14" s="44">
        <f t="shared" si="0"/>
        <v>0</v>
      </c>
      <c r="G14" s="44">
        <f t="shared" si="0"/>
        <v>305500</v>
      </c>
      <c r="H14" s="44">
        <f t="shared" si="0"/>
        <v>180046</v>
      </c>
      <c r="I14" s="44">
        <f t="shared" si="0"/>
        <v>264334</v>
      </c>
      <c r="J14" s="44">
        <f t="shared" ref="J14" si="1">SUM(J7:J13)</f>
        <v>126500</v>
      </c>
      <c r="L14" s="20"/>
      <c r="M14" s="20"/>
    </row>
    <row r="15" spans="1:16" ht="16.5">
      <c r="A15" s="23">
        <v>9</v>
      </c>
      <c r="B15" s="24" t="s">
        <v>307</v>
      </c>
      <c r="C15" s="6" t="s">
        <v>98</v>
      </c>
      <c r="D15" s="48">
        <f t="shared" ref="D15:I15" si="2">D52</f>
        <v>3500</v>
      </c>
      <c r="E15" s="48">
        <f t="shared" si="2"/>
        <v>552000</v>
      </c>
      <c r="F15" s="48">
        <f t="shared" si="2"/>
        <v>119500</v>
      </c>
      <c r="G15" s="48">
        <f t="shared" si="2"/>
        <v>556512</v>
      </c>
      <c r="H15" s="48">
        <f t="shared" si="2"/>
        <v>113953</v>
      </c>
      <c r="I15" s="48">
        <f t="shared" si="2"/>
        <v>54064</v>
      </c>
      <c r="J15" s="48">
        <f t="shared" ref="J15" si="3">J52</f>
        <v>107550</v>
      </c>
      <c r="L15" s="20"/>
      <c r="M15" s="20"/>
    </row>
    <row r="16" spans="1:16" ht="31.5">
      <c r="A16" s="23">
        <v>10</v>
      </c>
      <c r="B16" s="71" t="s">
        <v>682</v>
      </c>
      <c r="C16" s="6" t="s">
        <v>98</v>
      </c>
      <c r="D16" s="48">
        <f t="shared" ref="D16:I16" si="4">D71</f>
        <v>0</v>
      </c>
      <c r="E16" s="48">
        <f t="shared" si="4"/>
        <v>51000</v>
      </c>
      <c r="F16" s="48">
        <f t="shared" si="4"/>
        <v>0</v>
      </c>
      <c r="G16" s="48">
        <f t="shared" si="4"/>
        <v>45000</v>
      </c>
      <c r="H16" s="48">
        <f t="shared" si="4"/>
        <v>58973</v>
      </c>
      <c r="I16" s="48">
        <f t="shared" si="4"/>
        <v>2525</v>
      </c>
      <c r="J16" s="48">
        <f t="shared" ref="J16" si="5">J71</f>
        <v>35813</v>
      </c>
      <c r="L16" s="20"/>
      <c r="M16" s="20"/>
    </row>
    <row r="17" spans="1:13" ht="16.5">
      <c r="A17" s="23">
        <v>11</v>
      </c>
      <c r="B17" s="24" t="s">
        <v>308</v>
      </c>
      <c r="C17" s="6" t="s">
        <v>98</v>
      </c>
      <c r="D17" s="48">
        <f t="shared" ref="D17:I17" si="6">D79</f>
        <v>0</v>
      </c>
      <c r="E17" s="48">
        <f t="shared" si="6"/>
        <v>58500</v>
      </c>
      <c r="F17" s="48">
        <f t="shared" si="6"/>
        <v>0</v>
      </c>
      <c r="G17" s="48">
        <f t="shared" si="6"/>
        <v>65050</v>
      </c>
      <c r="H17" s="48">
        <f t="shared" si="6"/>
        <v>11844</v>
      </c>
      <c r="I17" s="48">
        <f t="shared" si="6"/>
        <v>27266</v>
      </c>
      <c r="J17" s="48">
        <f t="shared" ref="J17" si="7">J79</f>
        <v>27330</v>
      </c>
      <c r="L17" s="20"/>
      <c r="M17" s="20"/>
    </row>
    <row r="18" spans="1:13" ht="16.5">
      <c r="A18" s="23">
        <v>12</v>
      </c>
      <c r="B18" s="24" t="s">
        <v>309</v>
      </c>
      <c r="C18" s="6" t="s">
        <v>98</v>
      </c>
      <c r="D18" s="48">
        <f t="shared" ref="D18:I18" si="8">D120</f>
        <v>0</v>
      </c>
      <c r="E18" s="48">
        <f t="shared" si="8"/>
        <v>6400</v>
      </c>
      <c r="F18" s="48">
        <f t="shared" si="8"/>
        <v>0</v>
      </c>
      <c r="G18" s="48">
        <f t="shared" si="8"/>
        <v>8600</v>
      </c>
      <c r="H18" s="48">
        <f t="shared" si="8"/>
        <v>3589</v>
      </c>
      <c r="I18" s="48">
        <f t="shared" si="8"/>
        <v>291</v>
      </c>
      <c r="J18" s="48">
        <f t="shared" ref="J18" si="9">J120</f>
        <v>1843</v>
      </c>
      <c r="L18" s="20"/>
      <c r="M18" s="20"/>
    </row>
    <row r="19" spans="1:13" ht="16.5">
      <c r="A19" s="23">
        <v>13</v>
      </c>
      <c r="B19" s="24" t="s">
        <v>310</v>
      </c>
      <c r="C19" s="6" t="s">
        <v>98</v>
      </c>
      <c r="D19" s="48">
        <f t="shared" ref="D19:I19" si="10">D126</f>
        <v>0</v>
      </c>
      <c r="E19" s="48">
        <f t="shared" si="10"/>
        <v>5400</v>
      </c>
      <c r="F19" s="48">
        <f t="shared" si="10"/>
        <v>0</v>
      </c>
      <c r="G19" s="48">
        <f t="shared" si="10"/>
        <v>7600</v>
      </c>
      <c r="H19" s="48">
        <f t="shared" si="10"/>
        <v>4300</v>
      </c>
      <c r="I19" s="48">
        <f t="shared" si="10"/>
        <v>5669</v>
      </c>
      <c r="J19" s="48">
        <f t="shared" ref="J19" si="11">J126</f>
        <v>6538</v>
      </c>
      <c r="L19" s="20"/>
      <c r="M19" s="20"/>
    </row>
    <row r="20" spans="1:13" ht="16.5">
      <c r="A20" s="23">
        <v>14</v>
      </c>
      <c r="B20" s="24" t="s">
        <v>311</v>
      </c>
      <c r="C20" s="6" t="s">
        <v>98</v>
      </c>
      <c r="D20" s="48">
        <f t="shared" ref="D20:I20" si="12">D130</f>
        <v>0</v>
      </c>
      <c r="E20" s="48">
        <f t="shared" si="12"/>
        <v>15500</v>
      </c>
      <c r="F20" s="48">
        <f t="shared" si="12"/>
        <v>0</v>
      </c>
      <c r="G20" s="48">
        <f t="shared" si="12"/>
        <v>15500</v>
      </c>
      <c r="H20" s="48">
        <f t="shared" si="12"/>
        <v>5795</v>
      </c>
      <c r="I20" s="48">
        <f t="shared" si="12"/>
        <v>24</v>
      </c>
      <c r="J20" s="48">
        <f t="shared" ref="J20" si="13">J130</f>
        <v>6110</v>
      </c>
      <c r="L20" s="20"/>
      <c r="M20" s="20"/>
    </row>
    <row r="21" spans="1:13" ht="16.5">
      <c r="A21" s="23">
        <v>15</v>
      </c>
      <c r="B21" s="24" t="s">
        <v>312</v>
      </c>
      <c r="C21" s="6" t="s">
        <v>98</v>
      </c>
      <c r="D21" s="62">
        <f t="shared" ref="D21:I21" si="14">D139</f>
        <v>0</v>
      </c>
      <c r="E21" s="62">
        <f t="shared" si="14"/>
        <v>1650</v>
      </c>
      <c r="F21" s="62">
        <f t="shared" si="14"/>
        <v>0</v>
      </c>
      <c r="G21" s="62">
        <f t="shared" si="14"/>
        <v>2250</v>
      </c>
      <c r="H21" s="62">
        <f t="shared" si="14"/>
        <v>1500</v>
      </c>
      <c r="I21" s="62">
        <f t="shared" si="14"/>
        <v>925</v>
      </c>
      <c r="J21" s="62">
        <f t="shared" ref="J21" si="15">J139</f>
        <v>1500</v>
      </c>
      <c r="L21" s="20"/>
      <c r="M21" s="20"/>
    </row>
    <row r="22" spans="1:13" ht="16.5">
      <c r="A22" s="23">
        <v>16</v>
      </c>
      <c r="B22" s="24" t="s">
        <v>313</v>
      </c>
      <c r="C22" s="6" t="s">
        <v>98</v>
      </c>
      <c r="D22" s="48">
        <f t="shared" ref="D22:I22" si="16">D222</f>
        <v>0</v>
      </c>
      <c r="E22" s="48">
        <f t="shared" si="16"/>
        <v>2540</v>
      </c>
      <c r="F22" s="48">
        <f t="shared" si="16"/>
        <v>0</v>
      </c>
      <c r="G22" s="48">
        <f t="shared" si="16"/>
        <v>3645</v>
      </c>
      <c r="H22" s="48">
        <f t="shared" si="16"/>
        <v>2305</v>
      </c>
      <c r="I22" s="48">
        <f t="shared" si="16"/>
        <v>671</v>
      </c>
      <c r="J22" s="48">
        <f t="shared" ref="J22" si="17">J222</f>
        <v>1917</v>
      </c>
      <c r="L22" s="20"/>
      <c r="M22" s="20"/>
    </row>
    <row r="23" spans="1:13" ht="16.5">
      <c r="A23" s="23">
        <v>17</v>
      </c>
      <c r="B23" s="24" t="s">
        <v>314</v>
      </c>
      <c r="C23" s="6" t="s">
        <v>98</v>
      </c>
      <c r="D23" s="48">
        <f t="shared" ref="D23:I23" si="18">D266</f>
        <v>0</v>
      </c>
      <c r="E23" s="48">
        <f t="shared" si="18"/>
        <v>4455</v>
      </c>
      <c r="F23" s="48">
        <f t="shared" si="18"/>
        <v>0</v>
      </c>
      <c r="G23" s="48">
        <f t="shared" si="18"/>
        <v>6185</v>
      </c>
      <c r="H23" s="48">
        <f t="shared" si="18"/>
        <v>4895</v>
      </c>
      <c r="I23" s="48">
        <f t="shared" si="18"/>
        <v>1929</v>
      </c>
      <c r="J23" s="48">
        <f t="shared" ref="J23" si="19">J266</f>
        <v>3895</v>
      </c>
      <c r="L23" s="20"/>
      <c r="M23" s="20"/>
    </row>
    <row r="24" spans="1:13" ht="16.5">
      <c r="A24" s="23">
        <v>18</v>
      </c>
      <c r="B24" s="24" t="s">
        <v>315</v>
      </c>
      <c r="C24" s="6" t="s">
        <v>98</v>
      </c>
      <c r="D24" s="48">
        <f t="shared" ref="D24:I24" si="20">D326</f>
        <v>0</v>
      </c>
      <c r="E24" s="48">
        <f t="shared" si="20"/>
        <v>5875</v>
      </c>
      <c r="F24" s="48">
        <f t="shared" si="20"/>
        <v>0</v>
      </c>
      <c r="G24" s="48">
        <f t="shared" si="20"/>
        <v>6570</v>
      </c>
      <c r="H24" s="48">
        <f t="shared" si="20"/>
        <v>4190</v>
      </c>
      <c r="I24" s="48">
        <f t="shared" si="20"/>
        <v>517</v>
      </c>
      <c r="J24" s="48">
        <f t="shared" ref="J24" si="21">J326</f>
        <v>6404</v>
      </c>
      <c r="L24" s="20"/>
      <c r="M24" s="20"/>
    </row>
    <row r="25" spans="1:13" ht="16.5">
      <c r="A25" s="23">
        <v>19</v>
      </c>
      <c r="B25" s="24" t="s">
        <v>316</v>
      </c>
      <c r="C25" s="6" t="s">
        <v>98</v>
      </c>
      <c r="D25" s="48">
        <f t="shared" ref="D25:I25" si="22">D339</f>
        <v>0</v>
      </c>
      <c r="E25" s="48">
        <f t="shared" si="22"/>
        <v>500</v>
      </c>
      <c r="F25" s="48">
        <f t="shared" si="22"/>
        <v>0</v>
      </c>
      <c r="G25" s="48">
        <f t="shared" si="22"/>
        <v>910</v>
      </c>
      <c r="H25" s="48">
        <f t="shared" si="22"/>
        <v>605</v>
      </c>
      <c r="I25" s="48">
        <f t="shared" si="22"/>
        <v>68</v>
      </c>
      <c r="J25" s="48">
        <f t="shared" ref="J25" si="23">J339</f>
        <v>551</v>
      </c>
      <c r="L25" s="20"/>
      <c r="M25" s="20"/>
    </row>
    <row r="26" spans="1:13" ht="33">
      <c r="A26" s="23">
        <v>20</v>
      </c>
      <c r="B26" s="68" t="s">
        <v>317</v>
      </c>
      <c r="C26" s="6" t="s">
        <v>98</v>
      </c>
      <c r="D26" s="48">
        <f t="shared" ref="D26:I26" si="24">D362</f>
        <v>0</v>
      </c>
      <c r="E26" s="48">
        <f t="shared" si="24"/>
        <v>215</v>
      </c>
      <c r="F26" s="48">
        <f t="shared" si="24"/>
        <v>0</v>
      </c>
      <c r="G26" s="48">
        <f t="shared" si="24"/>
        <v>350</v>
      </c>
      <c r="H26" s="48">
        <f t="shared" si="24"/>
        <v>285</v>
      </c>
      <c r="I26" s="48">
        <f t="shared" si="24"/>
        <v>28</v>
      </c>
      <c r="J26" s="48">
        <f t="shared" ref="J26" si="25">J362</f>
        <v>191</v>
      </c>
      <c r="L26" s="20"/>
      <c r="M26" s="20"/>
    </row>
    <row r="27" spans="1:13" ht="16.5">
      <c r="A27" s="23">
        <v>21</v>
      </c>
      <c r="B27" s="24" t="s">
        <v>318</v>
      </c>
      <c r="C27" s="6" t="s">
        <v>98</v>
      </c>
      <c r="D27" s="48">
        <f t="shared" ref="D27:I27" si="26">D379</f>
        <v>0</v>
      </c>
      <c r="E27" s="48">
        <f t="shared" si="26"/>
        <v>10275</v>
      </c>
      <c r="F27" s="48">
        <f t="shared" si="26"/>
        <v>0</v>
      </c>
      <c r="G27" s="48">
        <f t="shared" si="26"/>
        <v>10260</v>
      </c>
      <c r="H27" s="48">
        <f t="shared" si="26"/>
        <v>8245</v>
      </c>
      <c r="I27" s="48">
        <f t="shared" si="26"/>
        <v>0</v>
      </c>
      <c r="J27" s="48">
        <f t="shared" ref="J27" si="27">J379</f>
        <v>1058</v>
      </c>
      <c r="L27" s="20"/>
      <c r="M27" s="20"/>
    </row>
    <row r="28" spans="1:13" ht="16.5">
      <c r="A28" s="23">
        <v>22</v>
      </c>
      <c r="B28" s="24" t="s">
        <v>319</v>
      </c>
      <c r="C28" s="6" t="s">
        <v>98</v>
      </c>
      <c r="D28" s="48">
        <f t="shared" ref="D28:I28" si="28">D384</f>
        <v>0</v>
      </c>
      <c r="E28" s="48">
        <f t="shared" si="28"/>
        <v>55000</v>
      </c>
      <c r="F28" s="48">
        <f t="shared" si="28"/>
        <v>0</v>
      </c>
      <c r="G28" s="48">
        <f t="shared" si="28"/>
        <v>55000</v>
      </c>
      <c r="H28" s="48">
        <f t="shared" si="28"/>
        <v>29107</v>
      </c>
      <c r="I28" s="48">
        <f t="shared" si="28"/>
        <v>44295</v>
      </c>
      <c r="J28" s="48">
        <f t="shared" ref="J28" si="29">J384</f>
        <v>45786</v>
      </c>
      <c r="L28" s="20"/>
      <c r="M28" s="20"/>
    </row>
    <row r="29" spans="1:13" ht="16.5">
      <c r="A29" s="23">
        <v>23</v>
      </c>
      <c r="B29" s="25" t="s">
        <v>320</v>
      </c>
      <c r="C29" s="6" t="s">
        <v>98</v>
      </c>
      <c r="D29" s="62">
        <f t="shared" ref="D29:I29" si="30">SUM(D15:D28)</f>
        <v>3500</v>
      </c>
      <c r="E29" s="62">
        <f t="shared" si="30"/>
        <v>769310</v>
      </c>
      <c r="F29" s="62">
        <f t="shared" si="30"/>
        <v>119500</v>
      </c>
      <c r="G29" s="62">
        <f t="shared" si="30"/>
        <v>783432</v>
      </c>
      <c r="H29" s="62">
        <f t="shared" si="30"/>
        <v>249586</v>
      </c>
      <c r="I29" s="62">
        <f t="shared" si="30"/>
        <v>138272</v>
      </c>
      <c r="J29" s="62">
        <f t="shared" ref="J29" si="31">SUM(J15:J28)</f>
        <v>246486</v>
      </c>
      <c r="L29" s="20"/>
      <c r="M29" s="20"/>
    </row>
    <row r="30" spans="1:13" ht="16.5">
      <c r="A30" s="23">
        <v>24</v>
      </c>
      <c r="B30" s="24" t="s">
        <v>321</v>
      </c>
      <c r="C30" s="6" t="s">
        <v>98</v>
      </c>
      <c r="D30" s="48">
        <f t="shared" ref="D30:I30" si="32">D14+D29</f>
        <v>3500</v>
      </c>
      <c r="E30" s="48">
        <f t="shared" si="32"/>
        <v>1074810</v>
      </c>
      <c r="F30" s="48">
        <f t="shared" si="32"/>
        <v>119500</v>
      </c>
      <c r="G30" s="48">
        <f t="shared" si="32"/>
        <v>1088932</v>
      </c>
      <c r="H30" s="48">
        <f t="shared" si="32"/>
        <v>429632</v>
      </c>
      <c r="I30" s="48">
        <f t="shared" si="32"/>
        <v>402606</v>
      </c>
      <c r="J30" s="48">
        <f t="shared" ref="J30" si="33">J14+J29</f>
        <v>372986</v>
      </c>
      <c r="L30" s="20"/>
      <c r="M30" s="20"/>
    </row>
    <row r="31" spans="1:13" ht="16.5">
      <c r="A31" s="23">
        <v>25</v>
      </c>
      <c r="B31" s="24" t="s">
        <v>322</v>
      </c>
      <c r="C31" s="6" t="s">
        <v>98</v>
      </c>
      <c r="D31" s="48">
        <f t="shared" ref="D31:I31" si="34">D446</f>
        <v>0</v>
      </c>
      <c r="E31" s="48">
        <f t="shared" si="34"/>
        <v>32580</v>
      </c>
      <c r="F31" s="48">
        <f t="shared" si="34"/>
        <v>0</v>
      </c>
      <c r="G31" s="48">
        <f t="shared" si="34"/>
        <v>14995</v>
      </c>
      <c r="H31" s="48">
        <f t="shared" si="34"/>
        <v>17323</v>
      </c>
      <c r="I31" s="48">
        <f t="shared" si="34"/>
        <v>8303</v>
      </c>
      <c r="J31" s="48">
        <f t="shared" ref="J31" si="35">J446</f>
        <v>12241</v>
      </c>
      <c r="L31" s="20"/>
      <c r="M31" s="20"/>
    </row>
    <row r="32" spans="1:13" ht="16.5">
      <c r="A32" s="23">
        <v>26</v>
      </c>
      <c r="B32" s="24" t="s">
        <v>323</v>
      </c>
      <c r="C32" s="6" t="s">
        <v>98</v>
      </c>
      <c r="D32" s="48">
        <f t="shared" ref="D32:I32" si="36">D30+D31</f>
        <v>3500</v>
      </c>
      <c r="E32" s="48">
        <f t="shared" si="36"/>
        <v>1107390</v>
      </c>
      <c r="F32" s="48">
        <f t="shared" si="36"/>
        <v>119500</v>
      </c>
      <c r="G32" s="48">
        <f t="shared" si="36"/>
        <v>1103927</v>
      </c>
      <c r="H32" s="48">
        <f t="shared" si="36"/>
        <v>446955</v>
      </c>
      <c r="I32" s="48">
        <f t="shared" si="36"/>
        <v>410909</v>
      </c>
      <c r="J32" s="48">
        <f t="shared" ref="J32" si="37">J30+J31</f>
        <v>385227</v>
      </c>
      <c r="K32" s="41"/>
      <c r="L32" s="20"/>
      <c r="M32" s="20"/>
    </row>
    <row r="33" spans="1:12" ht="16.5">
      <c r="A33" s="21" t="s">
        <v>324</v>
      </c>
      <c r="B33" s="105" t="s">
        <v>325</v>
      </c>
      <c r="C33" s="6"/>
      <c r="D33" s="49"/>
      <c r="E33" s="48"/>
      <c r="F33" s="48"/>
      <c r="G33" s="48"/>
      <c r="H33" s="50"/>
      <c r="I33" s="51"/>
      <c r="J33" s="48"/>
      <c r="K33" s="20"/>
      <c r="L33" s="20"/>
    </row>
    <row r="34" spans="1:12" ht="16.5">
      <c r="A34" s="22">
        <v>1</v>
      </c>
      <c r="B34" s="27" t="s">
        <v>326</v>
      </c>
      <c r="C34" s="6" t="s">
        <v>98</v>
      </c>
      <c r="D34" s="48"/>
      <c r="E34" s="48">
        <v>250000</v>
      </c>
      <c r="F34" s="48">
        <v>3110</v>
      </c>
      <c r="G34" s="48">
        <v>220130</v>
      </c>
      <c r="H34" s="48">
        <v>5176</v>
      </c>
      <c r="I34" s="46">
        <v>1278</v>
      </c>
      <c r="J34" s="48">
        <v>3780</v>
      </c>
      <c r="L34" s="20"/>
    </row>
    <row r="35" spans="1:12" ht="16.5">
      <c r="A35" s="21">
        <v>2</v>
      </c>
      <c r="B35" s="27" t="s">
        <v>327</v>
      </c>
      <c r="C35" s="6" t="s">
        <v>98</v>
      </c>
      <c r="D35" s="48"/>
      <c r="E35" s="48">
        <v>100000</v>
      </c>
      <c r="F35" s="48">
        <v>102000</v>
      </c>
      <c r="G35" s="48">
        <v>126794</v>
      </c>
      <c r="H35" s="48">
        <v>24360</v>
      </c>
      <c r="I35" s="46">
        <v>25965</v>
      </c>
      <c r="J35" s="48">
        <v>15121</v>
      </c>
      <c r="L35" s="20"/>
    </row>
    <row r="36" spans="1:12" ht="16.5">
      <c r="A36" s="22">
        <v>3</v>
      </c>
      <c r="B36" s="27" t="s">
        <v>328</v>
      </c>
      <c r="C36" s="6" t="s">
        <v>98</v>
      </c>
      <c r="D36" s="48"/>
      <c r="E36" s="48">
        <v>5000</v>
      </c>
      <c r="F36" s="48">
        <v>8000</v>
      </c>
      <c r="G36" s="48">
        <v>3780</v>
      </c>
      <c r="H36" s="48">
        <v>3045</v>
      </c>
      <c r="I36" s="46">
        <v>467</v>
      </c>
      <c r="J36" s="48">
        <v>3780</v>
      </c>
      <c r="L36" s="20"/>
    </row>
    <row r="37" spans="1:12" ht="16.5">
      <c r="A37" s="21">
        <v>4</v>
      </c>
      <c r="B37" s="27" t="s">
        <v>329</v>
      </c>
      <c r="C37" s="6" t="s">
        <v>98</v>
      </c>
      <c r="D37" s="48"/>
      <c r="E37" s="48">
        <v>25000</v>
      </c>
      <c r="F37" s="48"/>
      <c r="G37" s="48">
        <v>32900</v>
      </c>
      <c r="H37" s="48">
        <v>4872</v>
      </c>
      <c r="I37" s="46">
        <v>1585</v>
      </c>
      <c r="J37" s="48">
        <v>6048</v>
      </c>
      <c r="L37" s="20"/>
    </row>
    <row r="38" spans="1:12" ht="16.5">
      <c r="A38" s="22">
        <v>5</v>
      </c>
      <c r="B38" s="27" t="s">
        <v>330</v>
      </c>
      <c r="C38" s="6" t="s">
        <v>98</v>
      </c>
      <c r="D38" s="48"/>
      <c r="E38" s="48">
        <v>1000</v>
      </c>
      <c r="F38" s="48"/>
      <c r="G38" s="48">
        <v>1200</v>
      </c>
      <c r="H38" s="48">
        <v>1218</v>
      </c>
      <c r="I38" s="46"/>
      <c r="J38" s="48">
        <v>1512</v>
      </c>
      <c r="L38" s="20"/>
    </row>
    <row r="39" spans="1:12" ht="16.5">
      <c r="A39" s="21">
        <v>6</v>
      </c>
      <c r="B39" s="27" t="s">
        <v>331</v>
      </c>
      <c r="C39" s="6" t="s">
        <v>98</v>
      </c>
      <c r="D39" s="48"/>
      <c r="E39" s="48">
        <v>3000</v>
      </c>
      <c r="F39" s="48"/>
      <c r="G39" s="48">
        <v>3045</v>
      </c>
      <c r="H39" s="48">
        <v>3045</v>
      </c>
      <c r="I39" s="46"/>
      <c r="J39" s="48">
        <v>2268</v>
      </c>
      <c r="L39" s="20"/>
    </row>
    <row r="40" spans="1:12" ht="16.5">
      <c r="A40" s="22">
        <v>7</v>
      </c>
      <c r="B40" s="27" t="s">
        <v>332</v>
      </c>
      <c r="C40" s="6" t="s">
        <v>98</v>
      </c>
      <c r="D40" s="48"/>
      <c r="E40" s="48">
        <v>2000</v>
      </c>
      <c r="F40" s="48"/>
      <c r="G40" s="48">
        <v>1827</v>
      </c>
      <c r="H40" s="48">
        <v>1827</v>
      </c>
      <c r="I40" s="46"/>
      <c r="J40" s="48">
        <v>2268</v>
      </c>
      <c r="L40" s="20"/>
    </row>
    <row r="41" spans="1:12" ht="16.5">
      <c r="A41" s="21">
        <v>8</v>
      </c>
      <c r="B41" s="27" t="s">
        <v>333</v>
      </c>
      <c r="C41" s="6" t="s">
        <v>98</v>
      </c>
      <c r="D41" s="48"/>
      <c r="E41" s="48">
        <v>7000</v>
      </c>
      <c r="F41" s="48"/>
      <c r="G41" s="48">
        <v>7000</v>
      </c>
      <c r="H41" s="48">
        <v>6212</v>
      </c>
      <c r="I41" s="46"/>
      <c r="J41" s="48">
        <v>7712</v>
      </c>
      <c r="L41" s="20"/>
    </row>
    <row r="42" spans="1:12" ht="16.5">
      <c r="A42" s="22">
        <v>9</v>
      </c>
      <c r="B42" s="27" t="s">
        <v>334</v>
      </c>
      <c r="C42" s="6" t="s">
        <v>98</v>
      </c>
      <c r="D42" s="48"/>
      <c r="E42" s="48"/>
      <c r="F42" s="48"/>
      <c r="G42" s="94">
        <v>0</v>
      </c>
      <c r="H42" s="94">
        <v>-1</v>
      </c>
      <c r="I42" s="46"/>
      <c r="J42" s="93">
        <v>2</v>
      </c>
      <c r="L42" s="20"/>
    </row>
    <row r="43" spans="1:12" ht="16.5">
      <c r="A43" s="21">
        <v>10</v>
      </c>
      <c r="B43" s="27" t="s">
        <v>335</v>
      </c>
      <c r="C43" s="6" t="s">
        <v>98</v>
      </c>
      <c r="D43" s="48"/>
      <c r="E43" s="48">
        <v>1200</v>
      </c>
      <c r="F43" s="48"/>
      <c r="G43" s="48">
        <v>1100</v>
      </c>
      <c r="H43" s="48">
        <v>913</v>
      </c>
      <c r="I43" s="46"/>
      <c r="J43" s="48">
        <v>1134</v>
      </c>
      <c r="L43" s="20"/>
    </row>
    <row r="44" spans="1:12" ht="16.5">
      <c r="A44" s="22">
        <v>11</v>
      </c>
      <c r="B44" s="27" t="s">
        <v>336</v>
      </c>
      <c r="C44" s="6" t="s">
        <v>98</v>
      </c>
      <c r="D44" s="48"/>
      <c r="E44" s="48">
        <v>8000</v>
      </c>
      <c r="F44" s="48">
        <v>200</v>
      </c>
      <c r="G44" s="48">
        <v>7886</v>
      </c>
      <c r="H44" s="48">
        <v>3045</v>
      </c>
      <c r="I44" s="46"/>
      <c r="J44" s="48">
        <v>6048</v>
      </c>
      <c r="L44" s="20"/>
    </row>
    <row r="45" spans="1:12" ht="16.5">
      <c r="A45" s="21">
        <v>12</v>
      </c>
      <c r="B45" s="27" t="s">
        <v>337</v>
      </c>
      <c r="C45" s="6" t="s">
        <v>98</v>
      </c>
      <c r="D45" s="48">
        <v>3500</v>
      </c>
      <c r="E45" s="48">
        <v>80000</v>
      </c>
      <c r="F45" s="48">
        <v>3100</v>
      </c>
      <c r="G45" s="48">
        <v>73730</v>
      </c>
      <c r="H45" s="48">
        <v>30450</v>
      </c>
      <c r="I45" s="46">
        <v>16363</v>
      </c>
      <c r="J45" s="48">
        <v>30241</v>
      </c>
      <c r="L45" s="20"/>
    </row>
    <row r="46" spans="1:12" ht="16.5">
      <c r="A46" s="22">
        <v>13</v>
      </c>
      <c r="B46" s="27" t="s">
        <v>338</v>
      </c>
      <c r="C46" s="6" t="s">
        <v>98</v>
      </c>
      <c r="D46" s="48"/>
      <c r="E46" s="48">
        <v>3000</v>
      </c>
      <c r="F46" s="48">
        <v>3000</v>
      </c>
      <c r="G46" s="48">
        <v>5230</v>
      </c>
      <c r="H46" s="48">
        <v>5481</v>
      </c>
      <c r="I46" s="46"/>
      <c r="J46" s="48">
        <v>3780</v>
      </c>
      <c r="L46" s="20"/>
    </row>
    <row r="47" spans="1:12" ht="16.5">
      <c r="A47" s="21">
        <v>14</v>
      </c>
      <c r="B47" s="27" t="s">
        <v>339</v>
      </c>
      <c r="C47" s="6" t="s">
        <v>98</v>
      </c>
      <c r="D47" s="48"/>
      <c r="E47" s="48">
        <v>300</v>
      </c>
      <c r="F47" s="48"/>
      <c r="G47" s="48">
        <v>300</v>
      </c>
      <c r="H47" s="48">
        <v>268</v>
      </c>
      <c r="I47" s="46"/>
      <c r="J47" s="48">
        <v>333</v>
      </c>
      <c r="L47" s="20"/>
    </row>
    <row r="48" spans="1:12" ht="16.5">
      <c r="A48" s="22">
        <v>15</v>
      </c>
      <c r="B48" s="27" t="s">
        <v>340</v>
      </c>
      <c r="C48" s="6" t="s">
        <v>98</v>
      </c>
      <c r="D48" s="48"/>
      <c r="E48" s="48">
        <v>3500</v>
      </c>
      <c r="F48" s="48">
        <v>60</v>
      </c>
      <c r="G48" s="48">
        <v>3500</v>
      </c>
      <c r="H48" s="48">
        <v>900</v>
      </c>
      <c r="I48" s="46"/>
      <c r="J48" s="48">
        <v>843</v>
      </c>
      <c r="L48" s="20"/>
    </row>
    <row r="49" spans="1:12" ht="16.5">
      <c r="A49" s="22">
        <v>16</v>
      </c>
      <c r="B49" s="27" t="s">
        <v>341</v>
      </c>
      <c r="C49" s="6" t="s">
        <v>98</v>
      </c>
      <c r="D49" s="48"/>
      <c r="E49" s="48">
        <v>20000</v>
      </c>
      <c r="F49" s="48">
        <v>30</v>
      </c>
      <c r="G49" s="48">
        <v>24850</v>
      </c>
      <c r="H49" s="48">
        <v>9135</v>
      </c>
      <c r="I49" s="46"/>
      <c r="J49" s="48">
        <v>7560</v>
      </c>
      <c r="L49" s="20"/>
    </row>
    <row r="50" spans="1:12" ht="16.5">
      <c r="A50" s="21">
        <v>17</v>
      </c>
      <c r="B50" s="27" t="s">
        <v>342</v>
      </c>
      <c r="C50" s="6" t="s">
        <v>98</v>
      </c>
      <c r="D50" s="48"/>
      <c r="E50" s="48">
        <v>23000</v>
      </c>
      <c r="F50" s="48"/>
      <c r="G50" s="48">
        <v>23240</v>
      </c>
      <c r="H50" s="48">
        <v>7308</v>
      </c>
      <c r="I50" s="46">
        <v>2422</v>
      </c>
      <c r="J50" s="48">
        <v>7560</v>
      </c>
      <c r="L50" s="20"/>
    </row>
    <row r="51" spans="1:12" ht="16.5">
      <c r="A51" s="22">
        <v>18</v>
      </c>
      <c r="B51" s="27" t="s">
        <v>141</v>
      </c>
      <c r="C51" s="6" t="s">
        <v>98</v>
      </c>
      <c r="D51" s="48"/>
      <c r="E51" s="48">
        <v>20000</v>
      </c>
      <c r="F51" s="48"/>
      <c r="G51" s="48">
        <v>20000</v>
      </c>
      <c r="H51" s="48">
        <v>6699</v>
      </c>
      <c r="I51" s="46">
        <v>5984</v>
      </c>
      <c r="J51" s="48">
        <v>7560</v>
      </c>
      <c r="L51" s="20"/>
    </row>
    <row r="52" spans="1:12" ht="16.5">
      <c r="A52" s="26"/>
      <c r="B52" s="25" t="s">
        <v>251</v>
      </c>
      <c r="C52" s="6" t="s">
        <v>98</v>
      </c>
      <c r="D52" s="48">
        <f t="shared" ref="D52:I52" si="38">SUM(D34:D51)</f>
        <v>3500</v>
      </c>
      <c r="E52" s="48">
        <f t="shared" si="38"/>
        <v>552000</v>
      </c>
      <c r="F52" s="48">
        <f t="shared" si="38"/>
        <v>119500</v>
      </c>
      <c r="G52" s="48">
        <f t="shared" si="38"/>
        <v>556512</v>
      </c>
      <c r="H52" s="48">
        <f t="shared" si="38"/>
        <v>113953</v>
      </c>
      <c r="I52" s="48">
        <f t="shared" si="38"/>
        <v>54064</v>
      </c>
      <c r="J52" s="48">
        <f t="shared" ref="J52" si="39">SUM(J34:J51)</f>
        <v>107550</v>
      </c>
      <c r="L52" s="20"/>
    </row>
    <row r="53" spans="1:12" ht="31.5">
      <c r="A53" s="28" t="s">
        <v>343</v>
      </c>
      <c r="B53" s="106" t="s">
        <v>682</v>
      </c>
      <c r="C53" s="6"/>
      <c r="D53" s="48"/>
      <c r="E53" s="50"/>
      <c r="F53" s="48"/>
      <c r="G53" s="50"/>
      <c r="H53" s="50"/>
      <c r="I53" s="51"/>
      <c r="J53" s="50"/>
      <c r="L53" s="20"/>
    </row>
    <row r="54" spans="1:12" ht="16.5">
      <c r="A54" s="22">
        <v>1</v>
      </c>
      <c r="B54" s="27" t="s">
        <v>326</v>
      </c>
      <c r="C54" s="6" t="s">
        <v>98</v>
      </c>
      <c r="D54" s="48"/>
      <c r="E54" s="48">
        <v>3500</v>
      </c>
      <c r="F54" s="48"/>
      <c r="G54" s="48">
        <v>3500</v>
      </c>
      <c r="H54" s="48">
        <v>3271</v>
      </c>
      <c r="I54" s="51"/>
      <c r="J54" s="94">
        <v>-1</v>
      </c>
      <c r="L54" s="20"/>
    </row>
    <row r="55" spans="1:12" ht="16.5">
      <c r="A55" s="21">
        <v>2</v>
      </c>
      <c r="B55" s="27" t="s">
        <v>327</v>
      </c>
      <c r="C55" s="6" t="s">
        <v>98</v>
      </c>
      <c r="D55" s="48"/>
      <c r="E55" s="48"/>
      <c r="F55" s="48"/>
      <c r="G55" s="48"/>
      <c r="H55" s="48"/>
      <c r="I55" s="51"/>
      <c r="J55" s="48"/>
      <c r="L55" s="20"/>
    </row>
    <row r="56" spans="1:12" ht="16.5">
      <c r="A56" s="22">
        <v>3</v>
      </c>
      <c r="B56" s="27" t="s">
        <v>328</v>
      </c>
      <c r="C56" s="6" t="s">
        <v>98</v>
      </c>
      <c r="D56" s="48"/>
      <c r="E56" s="48"/>
      <c r="F56" s="48"/>
      <c r="G56" s="48"/>
      <c r="H56" s="48"/>
      <c r="I56" s="51"/>
      <c r="J56" s="48"/>
      <c r="L56" s="20"/>
    </row>
    <row r="57" spans="1:12" ht="16.5">
      <c r="A57" s="21">
        <v>4</v>
      </c>
      <c r="B57" s="27" t="s">
        <v>329</v>
      </c>
      <c r="C57" s="6" t="s">
        <v>98</v>
      </c>
      <c r="D57" s="48"/>
      <c r="E57" s="48">
        <v>2500</v>
      </c>
      <c r="F57" s="48"/>
      <c r="G57" s="48">
        <v>2500</v>
      </c>
      <c r="H57" s="48">
        <v>2519</v>
      </c>
      <c r="I57" s="51"/>
      <c r="J57" s="48"/>
      <c r="L57" s="20"/>
    </row>
    <row r="58" spans="1:12" ht="16.5">
      <c r="A58" s="22">
        <v>5</v>
      </c>
      <c r="B58" s="27" t="s">
        <v>330</v>
      </c>
      <c r="C58" s="6" t="s">
        <v>98</v>
      </c>
      <c r="D58" s="48"/>
      <c r="E58" s="48"/>
      <c r="F58" s="48"/>
      <c r="G58" s="48"/>
      <c r="H58" s="48"/>
      <c r="I58" s="51"/>
      <c r="J58" s="48"/>
      <c r="L58" s="20"/>
    </row>
    <row r="59" spans="1:12" ht="16.5">
      <c r="A59" s="21">
        <v>6</v>
      </c>
      <c r="B59" s="27" t="s">
        <v>331</v>
      </c>
      <c r="C59" s="6" t="s">
        <v>98</v>
      </c>
      <c r="D59" s="48"/>
      <c r="E59" s="48"/>
      <c r="F59" s="48"/>
      <c r="G59" s="48"/>
      <c r="H59" s="48"/>
      <c r="I59" s="51"/>
      <c r="J59" s="48"/>
      <c r="L59" s="20"/>
    </row>
    <row r="60" spans="1:12" ht="16.5">
      <c r="A60" s="22">
        <v>7</v>
      </c>
      <c r="B60" s="27" t="s">
        <v>332</v>
      </c>
      <c r="C60" s="6" t="s">
        <v>98</v>
      </c>
      <c r="D60" s="48"/>
      <c r="E60" s="48"/>
      <c r="F60" s="48"/>
      <c r="G60" s="48"/>
      <c r="H60" s="48"/>
      <c r="I60" s="51"/>
      <c r="J60" s="48"/>
      <c r="L60" s="20"/>
    </row>
    <row r="61" spans="1:12" ht="16.5">
      <c r="A61" s="21">
        <v>8</v>
      </c>
      <c r="B61" s="27" t="s">
        <v>333</v>
      </c>
      <c r="C61" s="6" t="s">
        <v>98</v>
      </c>
      <c r="D61" s="52"/>
      <c r="E61" s="48"/>
      <c r="F61" s="52"/>
      <c r="G61" s="48">
        <v>0</v>
      </c>
      <c r="H61" s="48">
        <v>6168</v>
      </c>
      <c r="I61" s="51"/>
      <c r="J61" s="48"/>
      <c r="L61" s="20"/>
    </row>
    <row r="62" spans="1:12" ht="16.5">
      <c r="A62" s="22">
        <v>9</v>
      </c>
      <c r="B62" s="27" t="s">
        <v>334</v>
      </c>
      <c r="C62" s="6" t="s">
        <v>98</v>
      </c>
      <c r="D62" s="48"/>
      <c r="E62" s="48"/>
      <c r="F62" s="48"/>
      <c r="G62" s="48"/>
      <c r="H62" s="48"/>
      <c r="I62" s="51"/>
      <c r="J62" s="48"/>
      <c r="L62" s="20"/>
    </row>
    <row r="63" spans="1:12" ht="16.5">
      <c r="A63" s="21">
        <v>10</v>
      </c>
      <c r="B63" s="27" t="s">
        <v>335</v>
      </c>
      <c r="C63" s="6" t="s">
        <v>98</v>
      </c>
      <c r="D63" s="48"/>
      <c r="E63" s="48"/>
      <c r="F63" s="48"/>
      <c r="G63" s="48"/>
      <c r="H63" s="48"/>
      <c r="I63" s="51"/>
      <c r="J63" s="48"/>
      <c r="L63" s="20"/>
    </row>
    <row r="64" spans="1:12" ht="16.5">
      <c r="A64" s="22">
        <v>11</v>
      </c>
      <c r="B64" s="27" t="s">
        <v>336</v>
      </c>
      <c r="C64" s="6" t="s">
        <v>98</v>
      </c>
      <c r="D64" s="48"/>
      <c r="E64" s="48"/>
      <c r="F64" s="48"/>
      <c r="G64" s="48"/>
      <c r="H64" s="48"/>
      <c r="I64" s="51"/>
      <c r="J64" s="48"/>
      <c r="L64" s="20"/>
    </row>
    <row r="65" spans="1:12" ht="16.5">
      <c r="A65" s="21">
        <v>12</v>
      </c>
      <c r="B65" s="27" t="s">
        <v>344</v>
      </c>
      <c r="C65" s="6" t="s">
        <v>98</v>
      </c>
      <c r="D65" s="48"/>
      <c r="E65" s="48">
        <v>25000</v>
      </c>
      <c r="F65" s="48"/>
      <c r="G65" s="48">
        <v>20000</v>
      </c>
      <c r="H65" s="48">
        <v>27985</v>
      </c>
      <c r="I65" s="51"/>
      <c r="J65" s="48">
        <v>13265</v>
      </c>
      <c r="L65" s="20"/>
    </row>
    <row r="66" spans="1:12" ht="16.5">
      <c r="A66" s="22">
        <v>13</v>
      </c>
      <c r="B66" s="27" t="s">
        <v>338</v>
      </c>
      <c r="C66" s="6" t="s">
        <v>98</v>
      </c>
      <c r="D66" s="48"/>
      <c r="E66" s="48"/>
      <c r="F66" s="48"/>
      <c r="G66" s="48"/>
      <c r="H66" s="48"/>
      <c r="I66" s="51"/>
      <c r="J66" s="48"/>
      <c r="L66" s="20"/>
    </row>
    <row r="67" spans="1:12" ht="16.5">
      <c r="A67" s="21">
        <v>14</v>
      </c>
      <c r="B67" s="27" t="s">
        <v>339</v>
      </c>
      <c r="C67" s="6" t="s">
        <v>98</v>
      </c>
      <c r="D67" s="48"/>
      <c r="E67" s="48"/>
      <c r="F67" s="48"/>
      <c r="G67" s="48"/>
      <c r="H67" s="48"/>
      <c r="I67" s="51"/>
      <c r="J67" s="48"/>
      <c r="L67" s="20"/>
    </row>
    <row r="68" spans="1:12" ht="16.5">
      <c r="A68" s="22">
        <v>15</v>
      </c>
      <c r="B68" s="27" t="s">
        <v>340</v>
      </c>
      <c r="C68" s="6" t="s">
        <v>98</v>
      </c>
      <c r="D68" s="48"/>
      <c r="E68" s="48"/>
      <c r="F68" s="48"/>
      <c r="G68" s="48"/>
      <c r="H68" s="48"/>
      <c r="I68" s="51"/>
      <c r="J68" s="48"/>
      <c r="L68" s="20"/>
    </row>
    <row r="69" spans="1:12" ht="16.5">
      <c r="A69" s="21">
        <v>16</v>
      </c>
      <c r="B69" s="27" t="s">
        <v>342</v>
      </c>
      <c r="C69" s="6" t="s">
        <v>98</v>
      </c>
      <c r="D69" s="48"/>
      <c r="E69" s="48">
        <v>10000</v>
      </c>
      <c r="F69" s="48"/>
      <c r="G69" s="48">
        <v>9000</v>
      </c>
      <c r="H69" s="48">
        <v>9235</v>
      </c>
      <c r="I69" s="51"/>
      <c r="J69" s="48">
        <v>9318</v>
      </c>
      <c r="L69" s="20"/>
    </row>
    <row r="70" spans="1:12" ht="16.5">
      <c r="A70" s="22">
        <v>17</v>
      </c>
      <c r="B70" s="27" t="s">
        <v>141</v>
      </c>
      <c r="C70" s="6" t="s">
        <v>98</v>
      </c>
      <c r="D70" s="48"/>
      <c r="E70" s="48">
        <v>10000</v>
      </c>
      <c r="F70" s="48"/>
      <c r="G70" s="48">
        <v>10000</v>
      </c>
      <c r="H70" s="48">
        <v>9795</v>
      </c>
      <c r="I70" s="51">
        <v>2525</v>
      </c>
      <c r="J70" s="48">
        <v>13231</v>
      </c>
      <c r="L70" s="20"/>
    </row>
    <row r="71" spans="1:12" ht="16.5">
      <c r="A71" s="26"/>
      <c r="B71" s="25" t="s">
        <v>345</v>
      </c>
      <c r="C71" s="6" t="s">
        <v>98</v>
      </c>
      <c r="D71" s="63">
        <f t="shared" ref="D71:I71" si="40">SUM(D54:D70)</f>
        <v>0</v>
      </c>
      <c r="E71" s="63">
        <f t="shared" si="40"/>
        <v>51000</v>
      </c>
      <c r="F71" s="63"/>
      <c r="G71" s="63">
        <f t="shared" si="40"/>
        <v>45000</v>
      </c>
      <c r="H71" s="63">
        <f t="shared" si="40"/>
        <v>58973</v>
      </c>
      <c r="I71" s="63">
        <f t="shared" si="40"/>
        <v>2525</v>
      </c>
      <c r="J71" s="63">
        <f t="shared" ref="J71" si="41">SUM(J54:J70)</f>
        <v>35813</v>
      </c>
      <c r="L71" s="20"/>
    </row>
    <row r="72" spans="1:12" ht="16.5">
      <c r="A72" s="26" t="s">
        <v>346</v>
      </c>
      <c r="B72" s="26" t="s">
        <v>347</v>
      </c>
      <c r="C72" s="6"/>
      <c r="D72" s="48"/>
      <c r="E72" s="50"/>
      <c r="F72" s="48"/>
      <c r="G72" s="50"/>
      <c r="H72" s="50"/>
      <c r="I72" s="51"/>
      <c r="J72" s="50"/>
      <c r="L72" s="20"/>
    </row>
    <row r="73" spans="1:12" ht="16.5">
      <c r="A73" s="29">
        <v>1</v>
      </c>
      <c r="B73" s="25" t="s">
        <v>348</v>
      </c>
      <c r="C73" s="6" t="s">
        <v>98</v>
      </c>
      <c r="D73" s="48"/>
      <c r="E73" s="48">
        <v>45000</v>
      </c>
      <c r="F73" s="48"/>
      <c r="G73" s="48">
        <v>50000</v>
      </c>
      <c r="H73" s="48">
        <v>5600</v>
      </c>
      <c r="I73" s="51">
        <v>18864</v>
      </c>
      <c r="J73" s="48">
        <v>18901</v>
      </c>
      <c r="L73" s="20"/>
    </row>
    <row r="74" spans="1:12" ht="16.5">
      <c r="A74" s="29">
        <v>2</v>
      </c>
      <c r="B74" s="25" t="s">
        <v>349</v>
      </c>
      <c r="C74" s="6" t="s">
        <v>98</v>
      </c>
      <c r="D74" s="48"/>
      <c r="E74" s="48">
        <v>7000</v>
      </c>
      <c r="F74" s="48"/>
      <c r="G74" s="48">
        <v>7000</v>
      </c>
      <c r="H74" s="48">
        <v>6160</v>
      </c>
      <c r="I74" s="51">
        <v>8300</v>
      </c>
      <c r="J74" s="48">
        <v>8316</v>
      </c>
      <c r="L74" s="20"/>
    </row>
    <row r="75" spans="1:12" ht="16.5">
      <c r="A75" s="29">
        <v>3</v>
      </c>
      <c r="B75" s="25" t="s">
        <v>350</v>
      </c>
      <c r="C75" s="6" t="s">
        <v>98</v>
      </c>
      <c r="D75" s="48"/>
      <c r="E75" s="48">
        <v>500</v>
      </c>
      <c r="F75" s="48"/>
      <c r="G75" s="48">
        <v>200</v>
      </c>
      <c r="H75" s="48">
        <v>84</v>
      </c>
      <c r="I75" s="51">
        <v>102</v>
      </c>
      <c r="J75" s="48">
        <v>113</v>
      </c>
      <c r="L75" s="20"/>
    </row>
    <row r="76" spans="1:12" ht="33">
      <c r="A76" s="29">
        <v>4</v>
      </c>
      <c r="B76" s="69" t="s">
        <v>351</v>
      </c>
      <c r="C76" s="6" t="s">
        <v>98</v>
      </c>
      <c r="D76" s="48"/>
      <c r="E76" s="48"/>
      <c r="F76" s="48"/>
      <c r="G76" s="48"/>
      <c r="H76" s="48"/>
      <c r="I76" s="51"/>
      <c r="J76" s="113"/>
      <c r="L76" s="20"/>
    </row>
    <row r="77" spans="1:12" ht="33">
      <c r="A77" s="121">
        <v>5</v>
      </c>
      <c r="B77" s="122" t="s">
        <v>690</v>
      </c>
      <c r="C77" s="123" t="s">
        <v>98</v>
      </c>
      <c r="D77" s="124"/>
      <c r="E77" s="124">
        <v>5000</v>
      </c>
      <c r="F77" s="124"/>
      <c r="G77" s="124">
        <v>7000</v>
      </c>
      <c r="H77" s="124"/>
      <c r="I77" s="63"/>
      <c r="J77" s="125"/>
      <c r="L77" s="20"/>
    </row>
    <row r="78" spans="1:12" ht="16.5">
      <c r="A78" s="29">
        <v>6</v>
      </c>
      <c r="B78" s="25" t="s">
        <v>352</v>
      </c>
      <c r="C78" s="6" t="s">
        <v>98</v>
      </c>
      <c r="D78" s="48"/>
      <c r="E78" s="48">
        <v>1000</v>
      </c>
      <c r="F78" s="48"/>
      <c r="G78" s="48">
        <v>850</v>
      </c>
      <c r="H78" s="48"/>
      <c r="I78" s="51"/>
      <c r="J78" s="48"/>
      <c r="L78" s="20"/>
    </row>
    <row r="79" spans="1:12" ht="16.5">
      <c r="A79" s="26"/>
      <c r="B79" s="25" t="s">
        <v>691</v>
      </c>
      <c r="C79" s="6" t="s">
        <v>98</v>
      </c>
      <c r="D79" s="48">
        <f t="shared" ref="D79:I79" si="42">SUM(D73:D78)</f>
        <v>0</v>
      </c>
      <c r="E79" s="48">
        <f t="shared" si="42"/>
        <v>58500</v>
      </c>
      <c r="F79" s="48">
        <f t="shared" si="42"/>
        <v>0</v>
      </c>
      <c r="G79" s="48">
        <f t="shared" si="42"/>
        <v>65050</v>
      </c>
      <c r="H79" s="48">
        <f t="shared" si="42"/>
        <v>11844</v>
      </c>
      <c r="I79" s="48">
        <f t="shared" si="42"/>
        <v>27266</v>
      </c>
      <c r="J79" s="48">
        <f t="shared" ref="J79" si="43">SUM(J73:J78)</f>
        <v>27330</v>
      </c>
      <c r="L79" s="20"/>
    </row>
    <row r="80" spans="1:12" ht="16.5">
      <c r="A80" s="27" t="s">
        <v>353</v>
      </c>
      <c r="B80" s="30" t="s">
        <v>354</v>
      </c>
      <c r="C80" s="6"/>
      <c r="D80" s="48"/>
      <c r="E80" s="50"/>
      <c r="F80" s="48"/>
      <c r="G80" s="50"/>
      <c r="H80" s="50"/>
      <c r="I80" s="51"/>
      <c r="J80" s="50"/>
      <c r="L80" s="20"/>
    </row>
    <row r="81" spans="1:12" ht="16.5">
      <c r="A81" s="29">
        <v>1</v>
      </c>
      <c r="B81" s="31" t="s">
        <v>355</v>
      </c>
      <c r="C81" s="6" t="s">
        <v>98</v>
      </c>
      <c r="D81" s="48"/>
      <c r="E81" s="48"/>
      <c r="F81" s="48"/>
      <c r="G81" s="48"/>
      <c r="H81" s="48"/>
      <c r="I81" s="51"/>
      <c r="J81" s="48"/>
      <c r="L81" s="20"/>
    </row>
    <row r="82" spans="1:12" ht="16.5">
      <c r="A82" s="29">
        <v>2</v>
      </c>
      <c r="B82" s="31" t="s">
        <v>356</v>
      </c>
      <c r="C82" s="6" t="s">
        <v>98</v>
      </c>
      <c r="D82" s="48"/>
      <c r="E82" s="48"/>
      <c r="F82" s="48"/>
      <c r="G82" s="48"/>
      <c r="H82" s="48"/>
      <c r="I82" s="51"/>
      <c r="J82" s="48"/>
      <c r="L82" s="20"/>
    </row>
    <row r="83" spans="1:12" ht="16.5">
      <c r="A83" s="29">
        <v>3</v>
      </c>
      <c r="B83" s="31" t="s">
        <v>357</v>
      </c>
      <c r="C83" s="6" t="s">
        <v>98</v>
      </c>
      <c r="D83" s="48"/>
      <c r="E83" s="48"/>
      <c r="F83" s="48"/>
      <c r="G83" s="48"/>
      <c r="H83" s="48"/>
      <c r="I83" s="51"/>
      <c r="J83" s="48"/>
      <c r="L83" s="20"/>
    </row>
    <row r="84" spans="1:12" ht="16.5">
      <c r="A84" s="29">
        <v>4</v>
      </c>
      <c r="B84" s="31" t="s">
        <v>358</v>
      </c>
      <c r="C84" s="6" t="s">
        <v>98</v>
      </c>
      <c r="D84" s="48"/>
      <c r="E84" s="48"/>
      <c r="F84" s="48"/>
      <c r="G84" s="48"/>
      <c r="H84" s="48"/>
      <c r="I84" s="51"/>
      <c r="J84" s="48"/>
      <c r="L84" s="20"/>
    </row>
    <row r="85" spans="1:12" ht="16.5">
      <c r="A85" s="29">
        <v>5</v>
      </c>
      <c r="B85" s="31" t="s">
        <v>359</v>
      </c>
      <c r="C85" s="6" t="s">
        <v>98</v>
      </c>
      <c r="D85" s="48"/>
      <c r="E85" s="48"/>
      <c r="F85" s="48"/>
      <c r="G85" s="48"/>
      <c r="H85" s="48"/>
      <c r="I85" s="51"/>
      <c r="J85" s="48"/>
      <c r="L85" s="20"/>
    </row>
    <row r="86" spans="1:12" ht="16.5">
      <c r="A86" s="29">
        <v>6</v>
      </c>
      <c r="B86" s="31" t="s">
        <v>360</v>
      </c>
      <c r="C86" s="6" t="s">
        <v>98</v>
      </c>
      <c r="D86" s="48"/>
      <c r="E86" s="48"/>
      <c r="F86" s="48"/>
      <c r="G86" s="48"/>
      <c r="H86" s="48"/>
      <c r="I86" s="51"/>
      <c r="J86" s="48"/>
      <c r="L86" s="20"/>
    </row>
    <row r="87" spans="1:12" ht="16.5">
      <c r="A87" s="29">
        <v>7</v>
      </c>
      <c r="B87" s="31" t="s">
        <v>361</v>
      </c>
      <c r="C87" s="6"/>
      <c r="D87" s="48"/>
      <c r="E87" s="48"/>
      <c r="F87" s="48"/>
      <c r="G87" s="48"/>
      <c r="H87" s="48"/>
      <c r="I87" s="51"/>
      <c r="J87" s="48"/>
      <c r="L87" s="20"/>
    </row>
    <row r="88" spans="1:12" ht="16.5">
      <c r="A88" s="29" t="s">
        <v>362</v>
      </c>
      <c r="B88" s="31" t="s">
        <v>355</v>
      </c>
      <c r="C88" s="6" t="s">
        <v>98</v>
      </c>
      <c r="D88" s="48"/>
      <c r="E88" s="48"/>
      <c r="F88" s="48"/>
      <c r="G88" s="48"/>
      <c r="H88" s="48"/>
      <c r="I88" s="51"/>
      <c r="J88" s="48"/>
      <c r="L88" s="20"/>
    </row>
    <row r="89" spans="1:12" ht="16.5">
      <c r="A89" s="29" t="s">
        <v>363</v>
      </c>
      <c r="B89" s="31" t="s">
        <v>356</v>
      </c>
      <c r="C89" s="6" t="s">
        <v>98</v>
      </c>
      <c r="D89" s="48"/>
      <c r="E89" s="48"/>
      <c r="F89" s="48"/>
      <c r="G89" s="48"/>
      <c r="H89" s="48"/>
      <c r="I89" s="51"/>
      <c r="J89" s="48"/>
      <c r="L89" s="20"/>
    </row>
    <row r="90" spans="1:12" ht="16.5">
      <c r="A90" s="29" t="s">
        <v>364</v>
      </c>
      <c r="B90" s="31" t="s">
        <v>357</v>
      </c>
      <c r="C90" s="6" t="s">
        <v>98</v>
      </c>
      <c r="D90" s="48"/>
      <c r="E90" s="48"/>
      <c r="F90" s="48"/>
      <c r="G90" s="48"/>
      <c r="H90" s="48"/>
      <c r="I90" s="51"/>
      <c r="J90" s="48"/>
      <c r="L90" s="20"/>
    </row>
    <row r="91" spans="1:12" ht="16.5">
      <c r="A91" s="29" t="s">
        <v>365</v>
      </c>
      <c r="B91" s="31" t="s">
        <v>358</v>
      </c>
      <c r="C91" s="6" t="s">
        <v>98</v>
      </c>
      <c r="D91" s="48"/>
      <c r="E91" s="48"/>
      <c r="F91" s="48"/>
      <c r="G91" s="48"/>
      <c r="H91" s="48"/>
      <c r="I91" s="51"/>
      <c r="J91" s="48"/>
      <c r="L91" s="20"/>
    </row>
    <row r="92" spans="1:12" ht="16.5">
      <c r="A92" s="29" t="s">
        <v>366</v>
      </c>
      <c r="B92" s="31" t="s">
        <v>359</v>
      </c>
      <c r="C92" s="6" t="s">
        <v>98</v>
      </c>
      <c r="D92" s="48"/>
      <c r="E92" s="48"/>
      <c r="F92" s="48"/>
      <c r="G92" s="48"/>
      <c r="H92" s="48"/>
      <c r="I92" s="51"/>
      <c r="J92" s="48"/>
      <c r="L92" s="20"/>
    </row>
    <row r="93" spans="1:12" ht="16.5">
      <c r="A93" s="29" t="s">
        <v>367</v>
      </c>
      <c r="B93" s="31" t="s">
        <v>360</v>
      </c>
      <c r="C93" s="6" t="s">
        <v>98</v>
      </c>
      <c r="D93" s="48"/>
      <c r="E93" s="48"/>
      <c r="F93" s="48"/>
      <c r="G93" s="48"/>
      <c r="H93" s="48"/>
      <c r="I93" s="51"/>
      <c r="J93" s="48"/>
      <c r="L93" s="20"/>
    </row>
    <row r="94" spans="1:12" ht="16.5">
      <c r="A94" s="29">
        <v>8</v>
      </c>
      <c r="B94" s="31" t="s">
        <v>368</v>
      </c>
      <c r="C94" s="6" t="s">
        <v>98</v>
      </c>
      <c r="D94" s="48"/>
      <c r="E94" s="48"/>
      <c r="F94" s="48"/>
      <c r="G94" s="48"/>
      <c r="H94" s="48"/>
      <c r="I94" s="51"/>
      <c r="J94" s="48"/>
      <c r="L94" s="20"/>
    </row>
    <row r="95" spans="1:12" ht="16.5">
      <c r="A95" s="29">
        <v>9</v>
      </c>
      <c r="B95" s="31" t="s">
        <v>369</v>
      </c>
      <c r="C95" s="6" t="s">
        <v>98</v>
      </c>
      <c r="D95" s="48"/>
      <c r="E95" s="48">
        <v>100</v>
      </c>
      <c r="F95" s="48"/>
      <c r="G95" s="48">
        <v>200</v>
      </c>
      <c r="H95" s="48">
        <v>51</v>
      </c>
      <c r="I95" s="51">
        <v>65</v>
      </c>
      <c r="J95" s="48">
        <v>281</v>
      </c>
      <c r="L95" s="20"/>
    </row>
    <row r="96" spans="1:12" ht="16.5">
      <c r="A96" s="29">
        <v>10</v>
      </c>
      <c r="B96" s="31" t="s">
        <v>370</v>
      </c>
      <c r="C96" s="6" t="s">
        <v>98</v>
      </c>
      <c r="D96" s="48"/>
      <c r="E96" s="48">
        <v>50</v>
      </c>
      <c r="F96" s="48"/>
      <c r="G96" s="48">
        <v>150</v>
      </c>
      <c r="H96" s="48">
        <v>65</v>
      </c>
      <c r="I96" s="51">
        <v>64</v>
      </c>
      <c r="J96" s="48">
        <v>140</v>
      </c>
      <c r="L96" s="20"/>
    </row>
    <row r="97" spans="1:12" ht="33">
      <c r="A97" s="29">
        <v>11</v>
      </c>
      <c r="B97" s="70" t="s">
        <v>371</v>
      </c>
      <c r="C97" s="6" t="s">
        <v>98</v>
      </c>
      <c r="D97" s="48"/>
      <c r="E97" s="48">
        <v>200</v>
      </c>
      <c r="F97" s="48"/>
      <c r="G97" s="48">
        <v>200</v>
      </c>
      <c r="H97" s="48">
        <v>73</v>
      </c>
      <c r="I97" s="51">
        <v>48</v>
      </c>
      <c r="J97" s="48">
        <v>140</v>
      </c>
      <c r="L97" s="20"/>
    </row>
    <row r="98" spans="1:12" ht="16.5">
      <c r="A98" s="29">
        <v>12</v>
      </c>
      <c r="B98" s="31" t="s">
        <v>372</v>
      </c>
      <c r="C98" s="6" t="s">
        <v>98</v>
      </c>
      <c r="D98" s="48"/>
      <c r="E98" s="48"/>
      <c r="F98" s="48"/>
      <c r="G98" s="48"/>
      <c r="H98" s="48"/>
      <c r="I98" s="51"/>
      <c r="J98" s="48"/>
      <c r="L98" s="20"/>
    </row>
    <row r="99" spans="1:12" ht="16.5">
      <c r="A99" s="29">
        <v>13</v>
      </c>
      <c r="B99" s="31" t="s">
        <v>373</v>
      </c>
      <c r="C99" s="6" t="s">
        <v>98</v>
      </c>
      <c r="D99" s="48"/>
      <c r="E99" s="48"/>
      <c r="F99" s="48"/>
      <c r="G99" s="48"/>
      <c r="H99" s="48"/>
      <c r="I99" s="51"/>
      <c r="J99" s="48"/>
      <c r="L99" s="20"/>
    </row>
    <row r="100" spans="1:12" ht="16.5">
      <c r="A100" s="29">
        <v>14</v>
      </c>
      <c r="B100" s="31" t="s">
        <v>374</v>
      </c>
      <c r="C100" s="6" t="s">
        <v>98</v>
      </c>
      <c r="D100" s="48"/>
      <c r="E100" s="48">
        <v>100</v>
      </c>
      <c r="F100" s="48"/>
      <c r="G100" s="48">
        <v>100</v>
      </c>
      <c r="H100" s="48"/>
      <c r="I100" s="51"/>
      <c r="J100" s="48"/>
      <c r="L100" s="20"/>
    </row>
    <row r="101" spans="1:12" ht="16.5">
      <c r="A101" s="29">
        <v>15</v>
      </c>
      <c r="B101" s="31" t="s">
        <v>375</v>
      </c>
      <c r="C101" s="6" t="s">
        <v>98</v>
      </c>
      <c r="D101" s="48"/>
      <c r="E101" s="48">
        <v>100</v>
      </c>
      <c r="F101" s="48"/>
      <c r="G101" s="48">
        <v>100</v>
      </c>
      <c r="H101" s="48">
        <v>51</v>
      </c>
      <c r="I101" s="51"/>
      <c r="J101" s="48">
        <v>49</v>
      </c>
      <c r="L101" s="20"/>
    </row>
    <row r="102" spans="1:12" ht="16.5">
      <c r="A102" s="29">
        <v>16</v>
      </c>
      <c r="B102" s="31" t="s">
        <v>376</v>
      </c>
      <c r="C102" s="6" t="s">
        <v>98</v>
      </c>
      <c r="D102" s="48"/>
      <c r="E102" s="48">
        <v>100</v>
      </c>
      <c r="F102" s="48"/>
      <c r="G102" s="48">
        <v>100</v>
      </c>
      <c r="H102" s="48"/>
      <c r="I102" s="51"/>
      <c r="J102" s="48"/>
      <c r="L102" s="20"/>
    </row>
    <row r="103" spans="1:12" ht="16.5">
      <c r="A103" s="29">
        <v>17</v>
      </c>
      <c r="B103" s="31" t="s">
        <v>377</v>
      </c>
      <c r="C103" s="6" t="s">
        <v>98</v>
      </c>
      <c r="D103" s="48"/>
      <c r="E103" s="48">
        <v>5000</v>
      </c>
      <c r="F103" s="48"/>
      <c r="G103" s="48">
        <v>7000</v>
      </c>
      <c r="H103" s="48">
        <v>2903</v>
      </c>
      <c r="I103" s="51">
        <v>25</v>
      </c>
      <c r="J103" s="48">
        <v>702</v>
      </c>
      <c r="L103" s="20"/>
    </row>
    <row r="104" spans="1:12" ht="16.5">
      <c r="A104" s="29">
        <v>18</v>
      </c>
      <c r="B104" s="31" t="s">
        <v>378</v>
      </c>
      <c r="C104" s="6" t="s">
        <v>98</v>
      </c>
      <c r="D104" s="48"/>
      <c r="E104" s="48"/>
      <c r="F104" s="48"/>
      <c r="G104" s="48"/>
      <c r="H104" s="48"/>
      <c r="I104" s="51"/>
      <c r="J104" s="48"/>
      <c r="L104" s="20"/>
    </row>
    <row r="105" spans="1:12" ht="16.5">
      <c r="A105" s="29">
        <v>19</v>
      </c>
      <c r="B105" s="31" t="s">
        <v>379</v>
      </c>
      <c r="C105" s="6" t="s">
        <v>98</v>
      </c>
      <c r="D105" s="48"/>
      <c r="E105" s="48">
        <v>50</v>
      </c>
      <c r="F105" s="48"/>
      <c r="G105" s="48">
        <v>50</v>
      </c>
      <c r="H105" s="48">
        <v>36</v>
      </c>
      <c r="I105" s="51"/>
      <c r="J105" s="48">
        <v>35</v>
      </c>
      <c r="L105" s="20"/>
    </row>
    <row r="106" spans="1:12" ht="16.5">
      <c r="A106" s="29">
        <v>20</v>
      </c>
      <c r="B106" s="31" t="s">
        <v>380</v>
      </c>
      <c r="C106" s="6" t="s">
        <v>98</v>
      </c>
      <c r="D106" s="48"/>
      <c r="E106" s="48">
        <v>50</v>
      </c>
      <c r="F106" s="48"/>
      <c r="G106" s="48">
        <v>50</v>
      </c>
      <c r="H106" s="48">
        <v>36</v>
      </c>
      <c r="I106" s="51"/>
      <c r="J106" s="48">
        <v>35</v>
      </c>
      <c r="L106" s="20"/>
    </row>
    <row r="107" spans="1:12" ht="16.5">
      <c r="A107" s="29">
        <v>21</v>
      </c>
      <c r="B107" s="31" t="s">
        <v>381</v>
      </c>
      <c r="C107" s="6" t="s">
        <v>98</v>
      </c>
      <c r="D107" s="48"/>
      <c r="E107" s="48">
        <v>50</v>
      </c>
      <c r="F107" s="48"/>
      <c r="G107" s="48">
        <v>50</v>
      </c>
      <c r="H107" s="48">
        <v>36</v>
      </c>
      <c r="I107" s="51"/>
      <c r="J107" s="48">
        <v>35</v>
      </c>
      <c r="L107" s="20"/>
    </row>
    <row r="108" spans="1:12" ht="16.5">
      <c r="A108" s="29">
        <v>22</v>
      </c>
      <c r="B108" s="31" t="s">
        <v>382</v>
      </c>
      <c r="C108" s="6" t="s">
        <v>98</v>
      </c>
      <c r="D108" s="48"/>
      <c r="E108" s="48">
        <v>50</v>
      </c>
      <c r="F108" s="48"/>
      <c r="G108" s="48">
        <v>50</v>
      </c>
      <c r="H108" s="48">
        <v>36</v>
      </c>
      <c r="I108" s="51">
        <v>11</v>
      </c>
      <c r="J108" s="48">
        <v>35</v>
      </c>
      <c r="L108" s="20"/>
    </row>
    <row r="109" spans="1:12" ht="16.5">
      <c r="A109" s="29">
        <v>23</v>
      </c>
      <c r="B109" s="31" t="s">
        <v>383</v>
      </c>
      <c r="C109" s="6" t="s">
        <v>98</v>
      </c>
      <c r="D109" s="48"/>
      <c r="E109" s="48">
        <v>50</v>
      </c>
      <c r="F109" s="48"/>
      <c r="G109" s="48">
        <v>50</v>
      </c>
      <c r="H109" s="48">
        <v>36</v>
      </c>
      <c r="I109" s="51"/>
      <c r="J109" s="48">
        <v>35</v>
      </c>
      <c r="L109" s="20"/>
    </row>
    <row r="110" spans="1:12" ht="16.5">
      <c r="A110" s="29">
        <v>24</v>
      </c>
      <c r="B110" s="31" t="s">
        <v>384</v>
      </c>
      <c r="C110" s="6" t="s">
        <v>98</v>
      </c>
      <c r="D110" s="48"/>
      <c r="E110" s="48">
        <v>0</v>
      </c>
      <c r="F110" s="48"/>
      <c r="G110" s="48">
        <v>0</v>
      </c>
      <c r="H110" s="94">
        <v>1</v>
      </c>
      <c r="I110" s="51"/>
      <c r="J110" s="94">
        <v>2</v>
      </c>
      <c r="L110" s="20"/>
    </row>
    <row r="111" spans="1:12" ht="16.5">
      <c r="A111" s="29">
        <v>25</v>
      </c>
      <c r="B111" s="31" t="s">
        <v>385</v>
      </c>
      <c r="C111" s="6" t="s">
        <v>98</v>
      </c>
      <c r="D111" s="48"/>
      <c r="E111" s="48">
        <v>0</v>
      </c>
      <c r="F111" s="48"/>
      <c r="G111" s="48">
        <v>0</v>
      </c>
      <c r="H111" s="48"/>
      <c r="I111" s="51"/>
      <c r="J111" s="48"/>
      <c r="L111" s="20"/>
    </row>
    <row r="112" spans="1:12" ht="16.5">
      <c r="A112" s="29">
        <v>26</v>
      </c>
      <c r="B112" s="31" t="s">
        <v>386</v>
      </c>
      <c r="C112" s="6" t="s">
        <v>98</v>
      </c>
      <c r="D112" s="48"/>
      <c r="E112" s="48">
        <v>25</v>
      </c>
      <c r="F112" s="48"/>
      <c r="G112" s="48">
        <v>25</v>
      </c>
      <c r="H112" s="48">
        <v>18</v>
      </c>
      <c r="I112" s="51"/>
      <c r="J112" s="48">
        <v>18</v>
      </c>
      <c r="L112" s="20"/>
    </row>
    <row r="113" spans="1:12" ht="16.5">
      <c r="A113" s="29">
        <v>27</v>
      </c>
      <c r="B113" s="31" t="s">
        <v>387</v>
      </c>
      <c r="C113" s="6" t="s">
        <v>98</v>
      </c>
      <c r="D113" s="48"/>
      <c r="E113" s="48">
        <v>25</v>
      </c>
      <c r="F113" s="48"/>
      <c r="G113" s="48">
        <v>25</v>
      </c>
      <c r="H113" s="48">
        <v>36</v>
      </c>
      <c r="I113" s="51"/>
      <c r="J113" s="48">
        <v>35</v>
      </c>
      <c r="L113" s="20"/>
    </row>
    <row r="114" spans="1:12" ht="16.5">
      <c r="A114" s="29">
        <v>28</v>
      </c>
      <c r="B114" s="31" t="s">
        <v>388</v>
      </c>
      <c r="C114" s="6" t="s">
        <v>98</v>
      </c>
      <c r="D114" s="48"/>
      <c r="E114" s="48">
        <v>50</v>
      </c>
      <c r="F114" s="48"/>
      <c r="G114" s="48">
        <v>50</v>
      </c>
      <c r="H114" s="48"/>
      <c r="I114" s="51"/>
      <c r="J114" s="48"/>
      <c r="L114" s="20"/>
    </row>
    <row r="115" spans="1:12" ht="16.5">
      <c r="A115" s="29">
        <v>29</v>
      </c>
      <c r="B115" s="31" t="s">
        <v>389</v>
      </c>
      <c r="C115" s="6" t="s">
        <v>98</v>
      </c>
      <c r="D115" s="48"/>
      <c r="E115" s="48">
        <v>100</v>
      </c>
      <c r="F115" s="48"/>
      <c r="G115" s="48">
        <v>100</v>
      </c>
      <c r="H115" s="48">
        <v>58</v>
      </c>
      <c r="I115" s="51">
        <v>8</v>
      </c>
      <c r="J115" s="48">
        <v>56</v>
      </c>
      <c r="L115" s="20"/>
    </row>
    <row r="116" spans="1:12" ht="16.5">
      <c r="A116" s="29">
        <v>30</v>
      </c>
      <c r="B116" s="31" t="s">
        <v>390</v>
      </c>
      <c r="C116" s="6" t="s">
        <v>98</v>
      </c>
      <c r="D116" s="48"/>
      <c r="E116" s="48">
        <v>0</v>
      </c>
      <c r="F116" s="48"/>
      <c r="G116" s="48">
        <v>0</v>
      </c>
      <c r="H116" s="48"/>
      <c r="I116" s="51"/>
      <c r="J116" s="48"/>
      <c r="L116" s="20"/>
    </row>
    <row r="117" spans="1:12" ht="16.5">
      <c r="A117" s="29">
        <v>31</v>
      </c>
      <c r="B117" s="31" t="s">
        <v>391</v>
      </c>
      <c r="C117" s="6" t="s">
        <v>98</v>
      </c>
      <c r="D117" s="48"/>
      <c r="E117" s="53">
        <v>50</v>
      </c>
      <c r="F117" s="48"/>
      <c r="G117" s="53">
        <v>50</v>
      </c>
      <c r="H117" s="53">
        <v>36</v>
      </c>
      <c r="I117" s="51"/>
      <c r="J117" s="53">
        <v>35</v>
      </c>
      <c r="L117" s="20"/>
    </row>
    <row r="118" spans="1:12" ht="16.5">
      <c r="A118" s="29">
        <v>32</v>
      </c>
      <c r="B118" s="31" t="s">
        <v>392</v>
      </c>
      <c r="C118" s="6" t="s">
        <v>98</v>
      </c>
      <c r="D118" s="48"/>
      <c r="E118" s="48">
        <v>50</v>
      </c>
      <c r="F118" s="48"/>
      <c r="G118" s="48">
        <v>50</v>
      </c>
      <c r="H118" s="48">
        <v>44</v>
      </c>
      <c r="I118" s="51">
        <v>46</v>
      </c>
      <c r="J118" s="48">
        <v>140</v>
      </c>
      <c r="L118" s="20"/>
    </row>
    <row r="119" spans="1:12" ht="16.5">
      <c r="A119" s="29">
        <v>33</v>
      </c>
      <c r="B119" s="25" t="s">
        <v>393</v>
      </c>
      <c r="C119" s="6" t="s">
        <v>98</v>
      </c>
      <c r="D119" s="48"/>
      <c r="E119" s="48">
        <v>200</v>
      </c>
      <c r="F119" s="48"/>
      <c r="G119" s="48">
        <v>200</v>
      </c>
      <c r="H119" s="48">
        <v>73</v>
      </c>
      <c r="I119" s="51">
        <v>24</v>
      </c>
      <c r="J119" s="48">
        <v>70</v>
      </c>
      <c r="L119" s="20"/>
    </row>
    <row r="120" spans="1:12" ht="16.5">
      <c r="A120" s="26"/>
      <c r="B120" s="26" t="s">
        <v>394</v>
      </c>
      <c r="C120" s="6" t="s">
        <v>98</v>
      </c>
      <c r="D120" s="51">
        <f t="shared" ref="D120:I120" si="44">SUM(D81:D119)</f>
        <v>0</v>
      </c>
      <c r="E120" s="57">
        <f t="shared" si="44"/>
        <v>6400</v>
      </c>
      <c r="F120" s="57">
        <f t="shared" si="44"/>
        <v>0</v>
      </c>
      <c r="G120" s="57">
        <f t="shared" si="44"/>
        <v>8600</v>
      </c>
      <c r="H120" s="57">
        <f t="shared" si="44"/>
        <v>3589</v>
      </c>
      <c r="I120" s="51">
        <f t="shared" si="44"/>
        <v>291</v>
      </c>
      <c r="J120" s="57">
        <f t="shared" ref="J120" si="45">SUM(J81:J119)</f>
        <v>1843</v>
      </c>
      <c r="L120" s="20"/>
    </row>
    <row r="121" spans="1:12" ht="16.5">
      <c r="A121" s="21" t="s">
        <v>395</v>
      </c>
      <c r="B121" s="30" t="s">
        <v>310</v>
      </c>
      <c r="C121" s="6"/>
      <c r="D121" s="48"/>
      <c r="E121" s="48"/>
      <c r="F121" s="48"/>
      <c r="G121" s="48"/>
      <c r="H121" s="48"/>
      <c r="I121" s="51"/>
      <c r="J121" s="48"/>
      <c r="L121" s="20"/>
    </row>
    <row r="122" spans="1:12" ht="16.5">
      <c r="A122" s="32">
        <v>1</v>
      </c>
      <c r="B122" s="25" t="s">
        <v>396</v>
      </c>
      <c r="C122" s="6" t="s">
        <v>98</v>
      </c>
      <c r="D122" s="48"/>
      <c r="E122" s="48">
        <v>2000</v>
      </c>
      <c r="F122" s="48"/>
      <c r="G122" s="48">
        <v>2000</v>
      </c>
      <c r="H122" s="48">
        <v>1000</v>
      </c>
      <c r="I122" s="51">
        <v>960</v>
      </c>
      <c r="J122" s="48">
        <v>962</v>
      </c>
      <c r="L122" s="20"/>
    </row>
    <row r="123" spans="1:12" ht="16.5">
      <c r="A123" s="29">
        <v>2</v>
      </c>
      <c r="B123" s="31" t="s">
        <v>397</v>
      </c>
      <c r="C123" s="6" t="s">
        <v>98</v>
      </c>
      <c r="D123" s="48"/>
      <c r="E123" s="48">
        <v>3000</v>
      </c>
      <c r="F123" s="48"/>
      <c r="G123" s="48">
        <v>5300</v>
      </c>
      <c r="H123" s="48">
        <v>3000</v>
      </c>
      <c r="I123" s="103">
        <v>4567</v>
      </c>
      <c r="J123" s="107">
        <v>5288</v>
      </c>
      <c r="L123" s="20"/>
    </row>
    <row r="124" spans="1:12" ht="16.5">
      <c r="A124" s="32">
        <v>3</v>
      </c>
      <c r="B124" s="31" t="s">
        <v>398</v>
      </c>
      <c r="C124" s="6" t="s">
        <v>98</v>
      </c>
      <c r="D124" s="48"/>
      <c r="E124" s="48">
        <v>200</v>
      </c>
      <c r="F124" s="48"/>
      <c r="G124" s="48">
        <v>150</v>
      </c>
      <c r="H124" s="48">
        <v>150</v>
      </c>
      <c r="I124" s="51">
        <v>142</v>
      </c>
      <c r="J124" s="48">
        <v>144</v>
      </c>
      <c r="L124" s="20"/>
    </row>
    <row r="125" spans="1:12" ht="16.5">
      <c r="A125" s="29">
        <v>4</v>
      </c>
      <c r="B125" s="31" t="s">
        <v>399</v>
      </c>
      <c r="C125" s="6" t="s">
        <v>98</v>
      </c>
      <c r="D125" s="48"/>
      <c r="E125" s="48">
        <v>200</v>
      </c>
      <c r="F125" s="48"/>
      <c r="G125" s="48">
        <v>150</v>
      </c>
      <c r="H125" s="48">
        <v>150</v>
      </c>
      <c r="I125" s="51"/>
      <c r="J125" s="48">
        <v>144</v>
      </c>
      <c r="L125" s="20"/>
    </row>
    <row r="126" spans="1:12" ht="16.5">
      <c r="A126" s="29"/>
      <c r="B126" s="31" t="s">
        <v>224</v>
      </c>
      <c r="C126" s="6" t="s">
        <v>98</v>
      </c>
      <c r="D126" s="49">
        <f t="shared" ref="D126:I126" si="46">SUM(D122:D125)</f>
        <v>0</v>
      </c>
      <c r="E126" s="48">
        <f t="shared" si="46"/>
        <v>5400</v>
      </c>
      <c r="F126" s="48">
        <f t="shared" si="46"/>
        <v>0</v>
      </c>
      <c r="G126" s="48">
        <f t="shared" si="46"/>
        <v>7600</v>
      </c>
      <c r="H126" s="48">
        <f t="shared" si="46"/>
        <v>4300</v>
      </c>
      <c r="I126" s="49">
        <f t="shared" si="46"/>
        <v>5669</v>
      </c>
      <c r="J126" s="48">
        <f t="shared" ref="J126" si="47">SUM(J122:J125)</f>
        <v>6538</v>
      </c>
      <c r="L126" s="20"/>
    </row>
    <row r="127" spans="1:12" ht="16.5">
      <c r="A127" s="21" t="s">
        <v>400</v>
      </c>
      <c r="B127" s="30" t="s">
        <v>311</v>
      </c>
      <c r="C127" s="6"/>
      <c r="D127" s="48"/>
      <c r="E127" s="48"/>
      <c r="F127" s="48"/>
      <c r="G127" s="48"/>
      <c r="H127" s="48"/>
      <c r="I127" s="51"/>
      <c r="J127" s="48"/>
      <c r="L127" s="20"/>
    </row>
    <row r="128" spans="1:12" ht="16.5">
      <c r="A128" s="32">
        <v>1</v>
      </c>
      <c r="B128" s="31" t="s">
        <v>401</v>
      </c>
      <c r="C128" s="6" t="s">
        <v>98</v>
      </c>
      <c r="D128" s="48"/>
      <c r="E128" s="48">
        <v>15000</v>
      </c>
      <c r="F128" s="48"/>
      <c r="G128" s="48">
        <v>15000</v>
      </c>
      <c r="H128" s="48">
        <v>5349</v>
      </c>
      <c r="I128" s="51">
        <v>18</v>
      </c>
      <c r="J128" s="48">
        <v>5640</v>
      </c>
      <c r="L128" s="20"/>
    </row>
    <row r="129" spans="1:12" ht="16.5">
      <c r="A129" s="29">
        <v>2</v>
      </c>
      <c r="B129" s="31" t="s">
        <v>402</v>
      </c>
      <c r="C129" s="6" t="s">
        <v>98</v>
      </c>
      <c r="D129" s="48"/>
      <c r="E129" s="48">
        <v>500</v>
      </c>
      <c r="F129" s="48"/>
      <c r="G129" s="48">
        <v>500</v>
      </c>
      <c r="H129" s="48">
        <v>446</v>
      </c>
      <c r="I129" s="51">
        <v>6</v>
      </c>
      <c r="J129" s="48">
        <v>470</v>
      </c>
      <c r="L129" s="20"/>
    </row>
    <row r="130" spans="1:12" ht="16.5">
      <c r="A130" s="29"/>
      <c r="B130" s="25" t="s">
        <v>403</v>
      </c>
      <c r="C130" s="6" t="s">
        <v>98</v>
      </c>
      <c r="D130" s="51">
        <f t="shared" ref="D130:I130" si="48">SUM(D128:D129)</f>
        <v>0</v>
      </c>
      <c r="E130" s="57">
        <f t="shared" si="48"/>
        <v>15500</v>
      </c>
      <c r="F130" s="57">
        <f t="shared" si="48"/>
        <v>0</v>
      </c>
      <c r="G130" s="57">
        <f t="shared" si="48"/>
        <v>15500</v>
      </c>
      <c r="H130" s="57">
        <f t="shared" si="48"/>
        <v>5795</v>
      </c>
      <c r="I130" s="51">
        <f t="shared" si="48"/>
        <v>24</v>
      </c>
      <c r="J130" s="57">
        <f t="shared" ref="J130" si="49">SUM(J128:J129)</f>
        <v>6110</v>
      </c>
      <c r="L130" s="20"/>
    </row>
    <row r="131" spans="1:12" ht="16.5">
      <c r="A131" s="21" t="s">
        <v>404</v>
      </c>
      <c r="B131" s="30" t="s">
        <v>312</v>
      </c>
      <c r="C131" s="6"/>
      <c r="D131" s="48"/>
      <c r="E131" s="48"/>
      <c r="F131" s="48"/>
      <c r="G131" s="48"/>
      <c r="H131" s="48"/>
      <c r="I131" s="51"/>
      <c r="J131" s="48"/>
      <c r="L131" s="20"/>
    </row>
    <row r="132" spans="1:12" ht="16.5">
      <c r="A132" s="21">
        <v>1</v>
      </c>
      <c r="B132" s="25" t="s">
        <v>405</v>
      </c>
      <c r="C132" s="6"/>
      <c r="D132" s="48"/>
      <c r="E132" s="48"/>
      <c r="F132" s="48"/>
      <c r="G132" s="48"/>
      <c r="H132" s="48"/>
      <c r="I132" s="51"/>
      <c r="J132" s="48"/>
      <c r="L132" s="20"/>
    </row>
    <row r="133" spans="1:12" ht="16.5">
      <c r="A133" s="21" t="s">
        <v>406</v>
      </c>
      <c r="B133" s="25" t="s">
        <v>407</v>
      </c>
      <c r="C133" s="6" t="s">
        <v>98</v>
      </c>
      <c r="D133" s="48"/>
      <c r="E133" s="48">
        <v>0</v>
      </c>
      <c r="F133" s="48"/>
      <c r="G133" s="48">
        <v>0</v>
      </c>
      <c r="H133" s="48"/>
      <c r="I133" s="51"/>
      <c r="J133" s="48"/>
      <c r="L133" s="20"/>
    </row>
    <row r="134" spans="1:12" ht="16.5">
      <c r="A134" s="21" t="s">
        <v>408</v>
      </c>
      <c r="B134" s="25" t="s">
        <v>349</v>
      </c>
      <c r="C134" s="6" t="s">
        <v>98</v>
      </c>
      <c r="D134" s="48"/>
      <c r="E134" s="48">
        <v>0</v>
      </c>
      <c r="F134" s="48"/>
      <c r="G134" s="48">
        <v>0</v>
      </c>
      <c r="H134" s="48"/>
      <c r="I134" s="51"/>
      <c r="J134" s="48"/>
      <c r="L134" s="20"/>
    </row>
    <row r="135" spans="1:12" ht="16.5">
      <c r="A135" s="21">
        <v>2</v>
      </c>
      <c r="B135" s="25" t="s">
        <v>409</v>
      </c>
      <c r="C135" s="6" t="s">
        <v>98</v>
      </c>
      <c r="D135" s="48"/>
      <c r="E135" s="48">
        <v>100</v>
      </c>
      <c r="F135" s="48"/>
      <c r="G135" s="48">
        <v>200</v>
      </c>
      <c r="H135" s="48"/>
      <c r="I135" s="51"/>
      <c r="J135" s="48"/>
      <c r="L135" s="20"/>
    </row>
    <row r="136" spans="1:12" ht="16.5">
      <c r="A136" s="21">
        <v>3</v>
      </c>
      <c r="B136" s="25" t="s">
        <v>410</v>
      </c>
      <c r="C136" s="6" t="s">
        <v>98</v>
      </c>
      <c r="D136" s="48"/>
      <c r="E136" s="48">
        <v>1500</v>
      </c>
      <c r="F136" s="48"/>
      <c r="G136" s="48">
        <v>1500</v>
      </c>
      <c r="H136" s="48">
        <v>1500</v>
      </c>
      <c r="I136" s="51">
        <v>925</v>
      </c>
      <c r="J136" s="48">
        <v>1500</v>
      </c>
      <c r="L136" s="20"/>
    </row>
    <row r="137" spans="1:12" ht="16.5">
      <c r="A137" s="21">
        <v>4</v>
      </c>
      <c r="B137" s="25" t="s">
        <v>411</v>
      </c>
      <c r="C137" s="6" t="s">
        <v>98</v>
      </c>
      <c r="D137" s="48"/>
      <c r="E137" s="48"/>
      <c r="F137" s="48"/>
      <c r="G137" s="48"/>
      <c r="H137" s="48"/>
      <c r="I137" s="51"/>
      <c r="J137" s="48"/>
      <c r="L137" s="20"/>
    </row>
    <row r="138" spans="1:12" ht="16.5">
      <c r="A138" s="21">
        <v>5</v>
      </c>
      <c r="B138" s="25" t="s">
        <v>412</v>
      </c>
      <c r="C138" s="6" t="s">
        <v>98</v>
      </c>
      <c r="D138" s="48"/>
      <c r="E138" s="48">
        <v>50</v>
      </c>
      <c r="F138" s="48"/>
      <c r="G138" s="48">
        <v>550</v>
      </c>
      <c r="H138" s="48"/>
      <c r="I138" s="51"/>
      <c r="J138" s="48"/>
      <c r="L138" s="20"/>
    </row>
    <row r="139" spans="1:12" ht="16.5">
      <c r="A139" s="21"/>
      <c r="B139" s="25" t="s">
        <v>231</v>
      </c>
      <c r="C139" s="6" t="s">
        <v>98</v>
      </c>
      <c r="D139" s="57">
        <f>SUM(D133:D138)</f>
        <v>0</v>
      </c>
      <c r="E139" s="57">
        <f t="shared" ref="E139:J139" si="50">SUM(E133:E138)</f>
        <v>1650</v>
      </c>
      <c r="F139" s="57">
        <f t="shared" si="50"/>
        <v>0</v>
      </c>
      <c r="G139" s="57">
        <f t="shared" si="50"/>
        <v>2250</v>
      </c>
      <c r="H139" s="57">
        <f t="shared" si="50"/>
        <v>1500</v>
      </c>
      <c r="I139" s="57">
        <f t="shared" si="50"/>
        <v>925</v>
      </c>
      <c r="J139" s="57">
        <f t="shared" si="50"/>
        <v>1500</v>
      </c>
      <c r="L139" s="20"/>
    </row>
    <row r="140" spans="1:12" ht="16.5">
      <c r="A140" s="21" t="s">
        <v>413</v>
      </c>
      <c r="B140" s="30" t="s">
        <v>313</v>
      </c>
      <c r="C140" s="6"/>
      <c r="D140" s="52"/>
      <c r="E140" s="52"/>
      <c r="F140" s="52"/>
      <c r="G140" s="52"/>
      <c r="H140" s="52"/>
      <c r="I140" s="51"/>
      <c r="J140" s="52"/>
      <c r="L140" s="20"/>
    </row>
    <row r="141" spans="1:12" ht="16.5">
      <c r="A141" s="22" t="s">
        <v>406</v>
      </c>
      <c r="B141" s="25" t="s">
        <v>414</v>
      </c>
      <c r="C141" s="6"/>
      <c r="D141" s="3"/>
      <c r="E141" s="44"/>
      <c r="F141" s="3"/>
      <c r="G141" s="44"/>
      <c r="H141" s="44"/>
      <c r="I141" s="51"/>
      <c r="J141" s="44"/>
      <c r="L141" s="20"/>
    </row>
    <row r="142" spans="1:12" ht="16.5">
      <c r="A142" s="29">
        <v>1</v>
      </c>
      <c r="B142" s="31" t="s">
        <v>415</v>
      </c>
      <c r="C142" s="6" t="s">
        <v>98</v>
      </c>
      <c r="D142" s="3"/>
      <c r="E142" s="44">
        <v>50</v>
      </c>
      <c r="F142" s="3"/>
      <c r="G142" s="44">
        <v>150</v>
      </c>
      <c r="H142" s="44"/>
      <c r="I142" s="54">
        <v>21</v>
      </c>
      <c r="J142" s="44">
        <v>42</v>
      </c>
      <c r="L142" s="20"/>
    </row>
    <row r="143" spans="1:12" ht="16.5">
      <c r="A143" s="29">
        <v>2</v>
      </c>
      <c r="B143" s="31" t="s">
        <v>416</v>
      </c>
      <c r="C143" s="6" t="s">
        <v>98</v>
      </c>
      <c r="D143" s="3"/>
      <c r="E143" s="44">
        <v>100</v>
      </c>
      <c r="F143" s="3"/>
      <c r="G143" s="44">
        <v>100</v>
      </c>
      <c r="H143" s="44">
        <v>90</v>
      </c>
      <c r="I143" s="54">
        <v>75</v>
      </c>
      <c r="J143" s="44">
        <v>76</v>
      </c>
      <c r="L143" s="20"/>
    </row>
    <row r="144" spans="1:12" ht="16.5">
      <c r="A144" s="29">
        <v>3</v>
      </c>
      <c r="B144" s="31" t="s">
        <v>417</v>
      </c>
      <c r="C144" s="6" t="s">
        <v>98</v>
      </c>
      <c r="D144" s="3"/>
      <c r="E144" s="44">
        <v>100</v>
      </c>
      <c r="F144" s="3"/>
      <c r="G144" s="44">
        <v>100</v>
      </c>
      <c r="H144" s="44">
        <v>90</v>
      </c>
      <c r="I144" s="54">
        <v>75</v>
      </c>
      <c r="J144" s="44">
        <v>76</v>
      </c>
      <c r="L144" s="20"/>
    </row>
    <row r="145" spans="1:12" ht="16.5">
      <c r="A145" s="29">
        <v>4</v>
      </c>
      <c r="B145" s="31" t="s">
        <v>418</v>
      </c>
      <c r="C145" s="6" t="s">
        <v>98</v>
      </c>
      <c r="D145" s="3"/>
      <c r="E145" s="44">
        <v>50</v>
      </c>
      <c r="F145" s="3"/>
      <c r="G145" s="44">
        <v>150</v>
      </c>
      <c r="H145" s="44"/>
      <c r="I145" s="54"/>
      <c r="J145" s="44"/>
      <c r="L145" s="20"/>
    </row>
    <row r="146" spans="1:12" ht="16.5">
      <c r="A146" s="29">
        <v>5</v>
      </c>
      <c r="B146" s="31" t="s">
        <v>419</v>
      </c>
      <c r="C146" s="6" t="s">
        <v>98</v>
      </c>
      <c r="D146" s="3"/>
      <c r="E146" s="44">
        <v>0</v>
      </c>
      <c r="F146" s="3"/>
      <c r="G146" s="44">
        <v>0</v>
      </c>
      <c r="H146" s="44">
        <v>15</v>
      </c>
      <c r="I146" s="54"/>
      <c r="J146" s="44">
        <v>13</v>
      </c>
      <c r="L146" s="20"/>
    </row>
    <row r="147" spans="1:12" ht="16.5">
      <c r="A147" s="29">
        <v>6</v>
      </c>
      <c r="B147" s="31" t="s">
        <v>420</v>
      </c>
      <c r="C147" s="6" t="s">
        <v>98</v>
      </c>
      <c r="D147" s="3"/>
      <c r="E147" s="44">
        <v>25</v>
      </c>
      <c r="F147" s="3"/>
      <c r="G147" s="44">
        <v>50</v>
      </c>
      <c r="H147" s="44"/>
      <c r="I147" s="54"/>
      <c r="J147" s="44"/>
      <c r="L147" s="20"/>
    </row>
    <row r="148" spans="1:12" ht="16.5">
      <c r="A148" s="29">
        <v>7</v>
      </c>
      <c r="B148" s="31" t="s">
        <v>421</v>
      </c>
      <c r="C148" s="6" t="s">
        <v>98</v>
      </c>
      <c r="D148" s="3"/>
      <c r="E148" s="44">
        <v>25</v>
      </c>
      <c r="F148" s="3"/>
      <c r="G148" s="44">
        <v>25</v>
      </c>
      <c r="H148" s="44">
        <v>25</v>
      </c>
      <c r="I148" s="54"/>
      <c r="J148" s="44">
        <v>21</v>
      </c>
      <c r="L148" s="20"/>
    </row>
    <row r="149" spans="1:12" ht="16.5">
      <c r="A149" s="29">
        <v>8</v>
      </c>
      <c r="B149" s="31" t="s">
        <v>422</v>
      </c>
      <c r="C149" s="6" t="s">
        <v>98</v>
      </c>
      <c r="D149" s="3"/>
      <c r="E149" s="44">
        <v>0</v>
      </c>
      <c r="F149" s="3"/>
      <c r="G149" s="44">
        <v>0</v>
      </c>
      <c r="H149" s="44"/>
      <c r="I149" s="54"/>
      <c r="J149" s="44"/>
      <c r="L149" s="20"/>
    </row>
    <row r="150" spans="1:12" ht="16.5">
      <c r="A150" s="29">
        <v>9</v>
      </c>
      <c r="B150" s="31" t="s">
        <v>423</v>
      </c>
      <c r="C150" s="6" t="s">
        <v>98</v>
      </c>
      <c r="D150" s="3"/>
      <c r="E150" s="44">
        <v>50</v>
      </c>
      <c r="F150" s="3"/>
      <c r="G150" s="44">
        <v>120</v>
      </c>
      <c r="H150" s="44">
        <v>120</v>
      </c>
      <c r="I150" s="54">
        <v>11</v>
      </c>
      <c r="J150" s="44">
        <v>98</v>
      </c>
      <c r="L150" s="20"/>
    </row>
    <row r="151" spans="1:12" ht="16.5">
      <c r="A151" s="29">
        <v>10</v>
      </c>
      <c r="B151" s="31" t="s">
        <v>424</v>
      </c>
      <c r="C151" s="6" t="s">
        <v>98</v>
      </c>
      <c r="D151" s="3"/>
      <c r="E151" s="44">
        <v>50</v>
      </c>
      <c r="F151" s="3"/>
      <c r="G151" s="44">
        <v>60</v>
      </c>
      <c r="H151" s="44">
        <v>60</v>
      </c>
      <c r="I151" s="54">
        <v>12</v>
      </c>
      <c r="J151" s="44">
        <v>51</v>
      </c>
      <c r="L151" s="20"/>
    </row>
    <row r="152" spans="1:12" ht="16.5">
      <c r="A152" s="29">
        <v>11</v>
      </c>
      <c r="B152" s="31" t="s">
        <v>425</v>
      </c>
      <c r="C152" s="6" t="s">
        <v>98</v>
      </c>
      <c r="D152" s="3"/>
      <c r="E152" s="44">
        <v>0</v>
      </c>
      <c r="F152" s="3"/>
      <c r="G152" s="44"/>
      <c r="H152" s="44"/>
      <c r="I152" s="54"/>
      <c r="J152" s="44"/>
      <c r="L152" s="20"/>
    </row>
    <row r="153" spans="1:12" ht="16.5">
      <c r="A153" s="29">
        <v>12</v>
      </c>
      <c r="B153" s="31" t="s">
        <v>426</v>
      </c>
      <c r="C153" s="6" t="s">
        <v>98</v>
      </c>
      <c r="D153" s="3"/>
      <c r="E153" s="44">
        <v>0</v>
      </c>
      <c r="F153" s="3"/>
      <c r="G153" s="44">
        <v>50</v>
      </c>
      <c r="H153" s="44">
        <v>50</v>
      </c>
      <c r="I153" s="54"/>
      <c r="J153" s="95">
        <v>1</v>
      </c>
      <c r="L153" s="20"/>
    </row>
    <row r="154" spans="1:12" ht="16.5">
      <c r="A154" s="29">
        <v>13</v>
      </c>
      <c r="B154" s="25" t="s">
        <v>352</v>
      </c>
      <c r="C154" s="6" t="s">
        <v>98</v>
      </c>
      <c r="D154" s="3"/>
      <c r="E154" s="44">
        <v>50</v>
      </c>
      <c r="F154" s="3"/>
      <c r="G154" s="44">
        <v>100</v>
      </c>
      <c r="H154" s="44">
        <v>125</v>
      </c>
      <c r="I154" s="54"/>
      <c r="J154" s="44">
        <v>102</v>
      </c>
      <c r="L154" s="20"/>
    </row>
    <row r="155" spans="1:12" ht="16.5">
      <c r="A155" s="29"/>
      <c r="B155" s="25" t="s">
        <v>427</v>
      </c>
      <c r="C155" s="6" t="s">
        <v>98</v>
      </c>
      <c r="D155" s="64">
        <f t="shared" ref="D155:G155" si="51">SUM(D142:D154)</f>
        <v>0</v>
      </c>
      <c r="E155" s="64">
        <f t="shared" si="51"/>
        <v>500</v>
      </c>
      <c r="F155" s="64">
        <f t="shared" si="51"/>
        <v>0</v>
      </c>
      <c r="G155" s="64">
        <f t="shared" si="51"/>
        <v>905</v>
      </c>
      <c r="H155" s="64">
        <f t="shared" ref="H155:I155" si="52">SUM(H142:H154)</f>
        <v>575</v>
      </c>
      <c r="I155" s="55">
        <f t="shared" si="52"/>
        <v>194</v>
      </c>
      <c r="J155" s="64">
        <f t="shared" ref="J155" si="53">SUM(J142:J154)</f>
        <v>480</v>
      </c>
      <c r="L155" s="20"/>
    </row>
    <row r="156" spans="1:12" ht="16.5">
      <c r="A156" s="29" t="s">
        <v>408</v>
      </c>
      <c r="B156" s="31" t="s">
        <v>428</v>
      </c>
      <c r="C156" s="6"/>
      <c r="D156" s="3"/>
      <c r="E156" s="3"/>
      <c r="F156" s="3"/>
      <c r="G156" s="3"/>
      <c r="H156" s="3"/>
      <c r="I156" s="55"/>
      <c r="J156" s="3"/>
      <c r="L156" s="20"/>
    </row>
    <row r="157" spans="1:12" ht="16.5">
      <c r="A157" s="29">
        <v>1</v>
      </c>
      <c r="B157" s="31" t="s">
        <v>429</v>
      </c>
      <c r="C157" s="6" t="s">
        <v>98</v>
      </c>
      <c r="D157" s="3"/>
      <c r="E157" s="44">
        <v>50</v>
      </c>
      <c r="F157" s="3"/>
      <c r="G157" s="44">
        <v>50</v>
      </c>
      <c r="H157" s="44">
        <v>45</v>
      </c>
      <c r="I157" s="51">
        <v>21</v>
      </c>
      <c r="J157" s="44">
        <v>38</v>
      </c>
      <c r="L157" s="20"/>
    </row>
    <row r="158" spans="1:12" ht="16.5">
      <c r="A158" s="29">
        <v>2</v>
      </c>
      <c r="B158" s="31" t="s">
        <v>430</v>
      </c>
      <c r="C158" s="6" t="s">
        <v>98</v>
      </c>
      <c r="D158" s="3"/>
      <c r="E158" s="44">
        <v>50</v>
      </c>
      <c r="F158" s="3"/>
      <c r="G158" s="44">
        <v>50</v>
      </c>
      <c r="H158" s="44"/>
      <c r="I158" s="51"/>
      <c r="J158" s="44"/>
      <c r="L158" s="20"/>
    </row>
    <row r="159" spans="1:12" ht="16.5">
      <c r="A159" s="29">
        <v>3</v>
      </c>
      <c r="B159" s="31" t="s">
        <v>431</v>
      </c>
      <c r="C159" s="6" t="s">
        <v>98</v>
      </c>
      <c r="D159" s="3"/>
      <c r="E159" s="44">
        <v>0</v>
      </c>
      <c r="F159" s="3"/>
      <c r="G159" s="44">
        <v>0</v>
      </c>
      <c r="H159" s="44"/>
      <c r="I159" s="51"/>
      <c r="J159" s="44"/>
      <c r="L159" s="20"/>
    </row>
    <row r="160" spans="1:12" ht="16.5">
      <c r="A160" s="29">
        <v>4</v>
      </c>
      <c r="B160" s="31" t="s">
        <v>432</v>
      </c>
      <c r="C160" s="6" t="s">
        <v>98</v>
      </c>
      <c r="D160" s="3"/>
      <c r="E160" s="44">
        <v>50</v>
      </c>
      <c r="F160" s="3"/>
      <c r="G160" s="44">
        <v>100</v>
      </c>
      <c r="H160" s="44">
        <v>60</v>
      </c>
      <c r="I160" s="51">
        <v>29</v>
      </c>
      <c r="J160" s="44">
        <v>51</v>
      </c>
      <c r="L160" s="20"/>
    </row>
    <row r="161" spans="1:12" ht="16.5">
      <c r="A161" s="29">
        <v>5</v>
      </c>
      <c r="B161" s="31" t="s">
        <v>433</v>
      </c>
      <c r="C161" s="6" t="s">
        <v>98</v>
      </c>
      <c r="D161" s="3"/>
      <c r="E161" s="44">
        <v>50</v>
      </c>
      <c r="F161" s="3"/>
      <c r="G161" s="44">
        <v>50</v>
      </c>
      <c r="H161" s="44">
        <v>30</v>
      </c>
      <c r="I161" s="51">
        <v>14</v>
      </c>
      <c r="J161" s="44">
        <v>25</v>
      </c>
      <c r="L161" s="20"/>
    </row>
    <row r="162" spans="1:12" ht="16.5">
      <c r="A162" s="29">
        <v>6</v>
      </c>
      <c r="B162" s="31" t="s">
        <v>434</v>
      </c>
      <c r="C162" s="6" t="s">
        <v>98</v>
      </c>
      <c r="D162" s="3"/>
      <c r="E162" s="44">
        <v>0</v>
      </c>
      <c r="F162" s="3"/>
      <c r="G162" s="44">
        <v>0</v>
      </c>
      <c r="H162" s="44"/>
      <c r="I162" s="51"/>
      <c r="J162" s="95">
        <v>3</v>
      </c>
      <c r="L162" s="20"/>
    </row>
    <row r="163" spans="1:12" ht="16.5">
      <c r="A163" s="29">
        <v>7</v>
      </c>
      <c r="B163" s="31" t="s">
        <v>435</v>
      </c>
      <c r="C163" s="6" t="s">
        <v>98</v>
      </c>
      <c r="D163" s="3"/>
      <c r="E163" s="44">
        <v>0</v>
      </c>
      <c r="F163" s="3"/>
      <c r="G163" s="44">
        <v>0</v>
      </c>
      <c r="H163" s="44"/>
      <c r="I163" s="51"/>
      <c r="J163" s="44"/>
      <c r="L163" s="20"/>
    </row>
    <row r="164" spans="1:12" ht="16.5">
      <c r="A164" s="29">
        <v>8</v>
      </c>
      <c r="B164" s="31" t="s">
        <v>436</v>
      </c>
      <c r="C164" s="6" t="s">
        <v>98</v>
      </c>
      <c r="D164" s="3"/>
      <c r="E164" s="44">
        <v>50</v>
      </c>
      <c r="F164" s="3"/>
      <c r="G164" s="44">
        <v>100</v>
      </c>
      <c r="H164" s="44">
        <v>45</v>
      </c>
      <c r="I164" s="51"/>
      <c r="J164" s="44">
        <v>38</v>
      </c>
      <c r="L164" s="20"/>
    </row>
    <row r="165" spans="1:12" ht="16.5">
      <c r="A165" s="29">
        <v>9</v>
      </c>
      <c r="B165" s="31" t="s">
        <v>437</v>
      </c>
      <c r="C165" s="6" t="s">
        <v>98</v>
      </c>
      <c r="D165" s="3"/>
      <c r="E165" s="44">
        <v>50</v>
      </c>
      <c r="F165" s="3"/>
      <c r="G165" s="44">
        <v>100</v>
      </c>
      <c r="H165" s="44">
        <v>50</v>
      </c>
      <c r="I165" s="51">
        <v>44</v>
      </c>
      <c r="J165" s="44">
        <v>42</v>
      </c>
      <c r="L165" s="20"/>
    </row>
    <row r="166" spans="1:12" ht="16.5">
      <c r="A166" s="29">
        <v>10</v>
      </c>
      <c r="B166" s="31" t="s">
        <v>438</v>
      </c>
      <c r="C166" s="6" t="s">
        <v>98</v>
      </c>
      <c r="D166" s="3"/>
      <c r="E166" s="44">
        <v>0</v>
      </c>
      <c r="F166" s="3"/>
      <c r="G166" s="44">
        <v>0</v>
      </c>
      <c r="H166" s="44"/>
      <c r="I166" s="51"/>
      <c r="J166" s="44"/>
      <c r="L166" s="20"/>
    </row>
    <row r="167" spans="1:12" ht="16.5">
      <c r="A167" s="29">
        <v>11</v>
      </c>
      <c r="B167" s="31" t="s">
        <v>439</v>
      </c>
      <c r="C167" s="6" t="s">
        <v>98</v>
      </c>
      <c r="D167" s="3"/>
      <c r="E167" s="44">
        <v>25</v>
      </c>
      <c r="F167" s="3"/>
      <c r="G167" s="44">
        <v>25</v>
      </c>
      <c r="H167" s="44"/>
      <c r="I167" s="51"/>
      <c r="J167" s="44">
        <v>76</v>
      </c>
      <c r="L167" s="20"/>
    </row>
    <row r="168" spans="1:12" ht="16.5">
      <c r="A168" s="29">
        <v>12</v>
      </c>
      <c r="B168" s="31" t="s">
        <v>440</v>
      </c>
      <c r="C168" s="6" t="s">
        <v>98</v>
      </c>
      <c r="D168" s="3"/>
      <c r="E168" s="44">
        <v>100</v>
      </c>
      <c r="F168" s="3"/>
      <c r="G168" s="44">
        <v>100</v>
      </c>
      <c r="H168" s="44">
        <v>50</v>
      </c>
      <c r="I168" s="51">
        <v>28</v>
      </c>
      <c r="J168" s="44">
        <v>42</v>
      </c>
      <c r="L168" s="20"/>
    </row>
    <row r="169" spans="1:12" ht="16.5">
      <c r="A169" s="29">
        <v>13</v>
      </c>
      <c r="B169" s="31" t="s">
        <v>441</v>
      </c>
      <c r="C169" s="6" t="s">
        <v>98</v>
      </c>
      <c r="D169" s="3"/>
      <c r="E169" s="44">
        <v>50</v>
      </c>
      <c r="F169" s="3"/>
      <c r="G169" s="44">
        <v>50</v>
      </c>
      <c r="H169" s="44">
        <v>30</v>
      </c>
      <c r="I169" s="51">
        <v>7</v>
      </c>
      <c r="J169" s="44">
        <v>25</v>
      </c>
      <c r="L169" s="20"/>
    </row>
    <row r="170" spans="1:12" ht="16.5">
      <c r="A170" s="29">
        <v>14</v>
      </c>
      <c r="B170" s="25" t="s">
        <v>352</v>
      </c>
      <c r="C170" s="6" t="s">
        <v>98</v>
      </c>
      <c r="D170" s="3"/>
      <c r="E170" s="44">
        <v>100</v>
      </c>
      <c r="F170" s="3"/>
      <c r="G170" s="44">
        <v>100</v>
      </c>
      <c r="H170" s="44">
        <v>60</v>
      </c>
      <c r="I170" s="51">
        <v>15</v>
      </c>
      <c r="J170" s="44">
        <v>51</v>
      </c>
      <c r="L170" s="20"/>
    </row>
    <row r="171" spans="1:12" ht="16.5">
      <c r="A171" s="31"/>
      <c r="B171" s="25" t="s">
        <v>442</v>
      </c>
      <c r="C171" s="6" t="s">
        <v>98</v>
      </c>
      <c r="D171" s="64">
        <f t="shared" ref="D171:I171" si="54">SUM(D157:D170)</f>
        <v>0</v>
      </c>
      <c r="E171" s="64">
        <f t="shared" si="54"/>
        <v>575</v>
      </c>
      <c r="F171" s="64">
        <f t="shared" si="54"/>
        <v>0</v>
      </c>
      <c r="G171" s="64">
        <f t="shared" si="54"/>
        <v>725</v>
      </c>
      <c r="H171" s="64">
        <f t="shared" si="54"/>
        <v>370</v>
      </c>
      <c r="I171" s="64">
        <f t="shared" si="54"/>
        <v>158</v>
      </c>
      <c r="J171" s="64">
        <f t="shared" ref="J171" si="55">SUM(J157:J170)</f>
        <v>391</v>
      </c>
      <c r="L171" s="20"/>
    </row>
    <row r="172" spans="1:12" ht="16.5">
      <c r="A172" s="29" t="s">
        <v>153</v>
      </c>
      <c r="B172" s="25" t="s">
        <v>443</v>
      </c>
      <c r="C172" s="6"/>
      <c r="D172" s="3"/>
      <c r="E172" s="3"/>
      <c r="F172" s="3"/>
      <c r="G172" s="3"/>
      <c r="H172" s="3"/>
      <c r="I172" s="55"/>
      <c r="J172" s="3"/>
      <c r="L172" s="20"/>
    </row>
    <row r="173" spans="1:12" ht="16.5">
      <c r="A173" s="29">
        <v>1</v>
      </c>
      <c r="B173" s="31" t="s">
        <v>444</v>
      </c>
      <c r="C173" s="6" t="s">
        <v>98</v>
      </c>
      <c r="D173" s="3"/>
      <c r="E173" s="44">
        <v>0</v>
      </c>
      <c r="F173" s="3"/>
      <c r="G173" s="44">
        <v>0</v>
      </c>
      <c r="H173" s="44">
        <v>60</v>
      </c>
      <c r="I173" s="51">
        <v>56</v>
      </c>
      <c r="J173" s="44">
        <v>51</v>
      </c>
      <c r="L173" s="20"/>
    </row>
    <row r="174" spans="1:12" ht="16.5">
      <c r="A174" s="29">
        <v>2</v>
      </c>
      <c r="B174" s="31" t="s">
        <v>445</v>
      </c>
      <c r="C174" s="6" t="s">
        <v>98</v>
      </c>
      <c r="D174" s="3"/>
      <c r="E174" s="44">
        <v>100</v>
      </c>
      <c r="F174" s="3"/>
      <c r="G174" s="44">
        <v>200</v>
      </c>
      <c r="H174" s="44">
        <v>100</v>
      </c>
      <c r="I174" s="51">
        <v>30</v>
      </c>
      <c r="J174" s="44">
        <v>42</v>
      </c>
      <c r="L174" s="20"/>
    </row>
    <row r="175" spans="1:12" ht="16.5">
      <c r="A175" s="29">
        <v>3</v>
      </c>
      <c r="B175" s="31" t="s">
        <v>446</v>
      </c>
      <c r="C175" s="6" t="s">
        <v>98</v>
      </c>
      <c r="D175" s="3"/>
      <c r="E175" s="44">
        <v>100</v>
      </c>
      <c r="F175" s="3"/>
      <c r="G175" s="44">
        <v>100</v>
      </c>
      <c r="H175" s="44">
        <v>60</v>
      </c>
      <c r="I175" s="51">
        <v>34</v>
      </c>
      <c r="J175" s="44">
        <v>51</v>
      </c>
      <c r="L175" s="20"/>
    </row>
    <row r="176" spans="1:12" ht="16.5">
      <c r="A176" s="29">
        <v>4</v>
      </c>
      <c r="B176" s="31" t="s">
        <v>447</v>
      </c>
      <c r="C176" s="6" t="s">
        <v>98</v>
      </c>
      <c r="D176" s="3"/>
      <c r="E176" s="44">
        <v>0</v>
      </c>
      <c r="F176" s="3"/>
      <c r="G176" s="44">
        <v>25</v>
      </c>
      <c r="H176" s="44">
        <v>25</v>
      </c>
      <c r="I176" s="51"/>
      <c r="J176" s="44">
        <v>21</v>
      </c>
      <c r="L176" s="20"/>
    </row>
    <row r="177" spans="1:12" ht="16.5">
      <c r="A177" s="29">
        <v>5</v>
      </c>
      <c r="B177" s="31" t="s">
        <v>448</v>
      </c>
      <c r="C177" s="6" t="s">
        <v>98</v>
      </c>
      <c r="D177" s="3"/>
      <c r="E177" s="44">
        <v>0</v>
      </c>
      <c r="F177" s="3"/>
      <c r="G177" s="44">
        <v>50</v>
      </c>
      <c r="H177" s="44"/>
      <c r="I177" s="51"/>
      <c r="J177" s="95">
        <v>1</v>
      </c>
      <c r="L177" s="20"/>
    </row>
    <row r="178" spans="1:12" ht="16.5">
      <c r="A178" s="29">
        <v>6</v>
      </c>
      <c r="B178" s="31" t="s">
        <v>449</v>
      </c>
      <c r="C178" s="6" t="s">
        <v>98</v>
      </c>
      <c r="D178" s="3"/>
      <c r="E178" s="44">
        <v>0</v>
      </c>
      <c r="F178" s="3"/>
      <c r="G178" s="44">
        <v>0</v>
      </c>
      <c r="H178" s="44"/>
      <c r="I178" s="51"/>
      <c r="J178" s="44"/>
      <c r="L178" s="20"/>
    </row>
    <row r="179" spans="1:12" ht="16.5">
      <c r="A179" s="29">
        <v>7</v>
      </c>
      <c r="B179" s="31" t="s">
        <v>450</v>
      </c>
      <c r="C179" s="6" t="s">
        <v>98</v>
      </c>
      <c r="D179" s="3"/>
      <c r="E179" s="44">
        <v>100</v>
      </c>
      <c r="F179" s="3"/>
      <c r="G179" s="44">
        <v>150</v>
      </c>
      <c r="H179" s="44">
        <v>60</v>
      </c>
      <c r="I179" s="51"/>
      <c r="J179" s="44">
        <v>51</v>
      </c>
      <c r="L179" s="20"/>
    </row>
    <row r="180" spans="1:12" ht="16.5">
      <c r="A180" s="29">
        <v>8</v>
      </c>
      <c r="B180" s="31" t="s">
        <v>451</v>
      </c>
      <c r="C180" s="6" t="s">
        <v>98</v>
      </c>
      <c r="D180" s="3"/>
      <c r="E180" s="44">
        <v>0</v>
      </c>
      <c r="F180" s="3"/>
      <c r="G180" s="44">
        <v>0</v>
      </c>
      <c r="H180" s="44"/>
      <c r="I180" s="51"/>
      <c r="J180" s="44"/>
      <c r="L180" s="20"/>
    </row>
    <row r="181" spans="1:12" ht="16.5">
      <c r="A181" s="29">
        <v>9</v>
      </c>
      <c r="B181" s="31" t="s">
        <v>452</v>
      </c>
      <c r="C181" s="6" t="s">
        <v>98</v>
      </c>
      <c r="D181" s="3"/>
      <c r="E181" s="44">
        <v>15</v>
      </c>
      <c r="F181" s="3"/>
      <c r="G181" s="44">
        <v>25</v>
      </c>
      <c r="H181" s="44"/>
      <c r="I181" s="51"/>
      <c r="J181" s="44"/>
      <c r="L181" s="20"/>
    </row>
    <row r="182" spans="1:12" ht="16.5">
      <c r="A182" s="29">
        <v>10</v>
      </c>
      <c r="B182" s="31" t="s">
        <v>453</v>
      </c>
      <c r="C182" s="6" t="s">
        <v>98</v>
      </c>
      <c r="D182" s="3"/>
      <c r="E182" s="44">
        <v>0</v>
      </c>
      <c r="F182" s="3"/>
      <c r="G182" s="44">
        <v>50</v>
      </c>
      <c r="H182" s="44"/>
      <c r="I182" s="51"/>
      <c r="J182" s="44"/>
      <c r="L182" s="20"/>
    </row>
    <row r="183" spans="1:12" ht="16.5">
      <c r="A183" s="29">
        <v>11</v>
      </c>
      <c r="B183" s="25" t="s">
        <v>352</v>
      </c>
      <c r="C183" s="6" t="s">
        <v>98</v>
      </c>
      <c r="D183" s="3"/>
      <c r="E183" s="44">
        <v>100</v>
      </c>
      <c r="F183" s="3"/>
      <c r="G183" s="44">
        <v>100</v>
      </c>
      <c r="H183" s="44">
        <v>60</v>
      </c>
      <c r="I183" s="51">
        <v>4</v>
      </c>
      <c r="J183" s="44">
        <v>51</v>
      </c>
      <c r="L183" s="20"/>
    </row>
    <row r="184" spans="1:12" ht="16.5">
      <c r="A184" s="29"/>
      <c r="B184" s="25" t="s">
        <v>454</v>
      </c>
      <c r="C184" s="6" t="s">
        <v>98</v>
      </c>
      <c r="D184" s="3">
        <f t="shared" ref="D184:J184" si="56">SUM(D173:D183)</f>
        <v>0</v>
      </c>
      <c r="E184" s="3">
        <f t="shared" si="56"/>
        <v>415</v>
      </c>
      <c r="F184" s="3">
        <f t="shared" si="56"/>
        <v>0</v>
      </c>
      <c r="G184" s="3">
        <f t="shared" si="56"/>
        <v>700</v>
      </c>
      <c r="H184" s="3">
        <f t="shared" si="56"/>
        <v>365</v>
      </c>
      <c r="I184" s="3">
        <f t="shared" si="56"/>
        <v>124</v>
      </c>
      <c r="J184" s="3">
        <f t="shared" si="56"/>
        <v>268</v>
      </c>
      <c r="L184" s="20"/>
    </row>
    <row r="185" spans="1:12" ht="16.5">
      <c r="A185" s="29" t="s">
        <v>455</v>
      </c>
      <c r="B185" s="31" t="s">
        <v>456</v>
      </c>
      <c r="C185" s="6"/>
      <c r="D185" s="3"/>
      <c r="E185" s="3"/>
      <c r="F185" s="3"/>
      <c r="G185" s="3"/>
      <c r="H185" s="3"/>
      <c r="I185" s="55"/>
      <c r="J185" s="3"/>
      <c r="L185" s="20"/>
    </row>
    <row r="186" spans="1:12" ht="16.5">
      <c r="A186" s="29">
        <v>1</v>
      </c>
      <c r="B186" s="31" t="s">
        <v>457</v>
      </c>
      <c r="C186" s="6" t="s">
        <v>98</v>
      </c>
      <c r="D186" s="3"/>
      <c r="E186" s="44">
        <v>0</v>
      </c>
      <c r="F186" s="3"/>
      <c r="G186" s="44">
        <v>0</v>
      </c>
      <c r="H186" s="44">
        <v>30</v>
      </c>
      <c r="I186" s="51"/>
      <c r="J186" s="44">
        <v>25</v>
      </c>
      <c r="L186" s="20"/>
    </row>
    <row r="187" spans="1:12" ht="16.5">
      <c r="A187" s="29">
        <v>2</v>
      </c>
      <c r="B187" s="31" t="s">
        <v>458</v>
      </c>
      <c r="C187" s="6" t="s">
        <v>98</v>
      </c>
      <c r="D187" s="3"/>
      <c r="E187" s="44">
        <v>0</v>
      </c>
      <c r="F187" s="3"/>
      <c r="G187" s="44">
        <v>60</v>
      </c>
      <c r="H187" s="44">
        <v>60</v>
      </c>
      <c r="I187" s="51"/>
      <c r="J187" s="44">
        <v>51</v>
      </c>
      <c r="L187" s="20"/>
    </row>
    <row r="188" spans="1:12" ht="16.5">
      <c r="A188" s="29">
        <v>3</v>
      </c>
      <c r="B188" s="31" t="s">
        <v>459</v>
      </c>
      <c r="C188" s="6" t="s">
        <v>98</v>
      </c>
      <c r="D188" s="3"/>
      <c r="E188" s="44">
        <v>100</v>
      </c>
      <c r="F188" s="3"/>
      <c r="G188" s="44">
        <v>200</v>
      </c>
      <c r="H188" s="44">
        <v>200</v>
      </c>
      <c r="I188" s="51">
        <v>111</v>
      </c>
      <c r="J188" s="44">
        <v>127</v>
      </c>
      <c r="L188" s="20"/>
    </row>
    <row r="189" spans="1:12" ht="16.5">
      <c r="A189" s="29">
        <v>4</v>
      </c>
      <c r="B189" s="31" t="s">
        <v>460</v>
      </c>
      <c r="C189" s="6" t="s">
        <v>98</v>
      </c>
      <c r="D189" s="3"/>
      <c r="E189" s="44">
        <v>0</v>
      </c>
      <c r="F189" s="3"/>
      <c r="G189" s="44">
        <v>0</v>
      </c>
      <c r="H189" s="44"/>
      <c r="I189" s="51"/>
      <c r="J189" s="44"/>
      <c r="L189" s="20"/>
    </row>
    <row r="190" spans="1:12" ht="16.5">
      <c r="A190" s="29">
        <v>5</v>
      </c>
      <c r="B190" s="31" t="s">
        <v>461</v>
      </c>
      <c r="C190" s="6" t="s">
        <v>98</v>
      </c>
      <c r="D190" s="3"/>
      <c r="E190" s="44">
        <v>25</v>
      </c>
      <c r="F190" s="3"/>
      <c r="G190" s="44">
        <v>25</v>
      </c>
      <c r="H190" s="44">
        <v>25</v>
      </c>
      <c r="I190" s="51"/>
      <c r="J190" s="44">
        <v>21</v>
      </c>
      <c r="L190" s="20"/>
    </row>
    <row r="191" spans="1:12" ht="16.5">
      <c r="A191" s="29">
        <v>6</v>
      </c>
      <c r="B191" s="31" t="s">
        <v>462</v>
      </c>
      <c r="C191" s="6" t="s">
        <v>98</v>
      </c>
      <c r="D191" s="3"/>
      <c r="E191" s="44">
        <v>90</v>
      </c>
      <c r="F191" s="3"/>
      <c r="G191" s="44">
        <v>90</v>
      </c>
      <c r="H191" s="44">
        <v>90</v>
      </c>
      <c r="I191" s="51"/>
      <c r="J191" s="44">
        <v>76</v>
      </c>
      <c r="L191" s="20"/>
    </row>
    <row r="192" spans="1:12" ht="16.5">
      <c r="A192" s="29">
        <v>7</v>
      </c>
      <c r="B192" s="31" t="s">
        <v>463</v>
      </c>
      <c r="C192" s="6" t="s">
        <v>98</v>
      </c>
      <c r="D192" s="3"/>
      <c r="E192" s="44">
        <v>100</v>
      </c>
      <c r="F192" s="3"/>
      <c r="G192" s="44">
        <v>150</v>
      </c>
      <c r="H192" s="44">
        <v>75</v>
      </c>
      <c r="I192" s="51">
        <v>6</v>
      </c>
      <c r="J192" s="44">
        <v>64</v>
      </c>
      <c r="L192" s="20"/>
    </row>
    <row r="193" spans="1:12" ht="16.5">
      <c r="A193" s="29">
        <v>8</v>
      </c>
      <c r="B193" s="31" t="s">
        <v>464</v>
      </c>
      <c r="C193" s="6" t="s">
        <v>98</v>
      </c>
      <c r="D193" s="3"/>
      <c r="E193" s="44">
        <v>50</v>
      </c>
      <c r="F193" s="3"/>
      <c r="G193" s="44">
        <v>0</v>
      </c>
      <c r="H193" s="44"/>
      <c r="I193" s="51"/>
      <c r="J193" s="44"/>
      <c r="L193" s="20"/>
    </row>
    <row r="194" spans="1:12" ht="16.5">
      <c r="A194" s="29">
        <v>9</v>
      </c>
      <c r="B194" s="31" t="s">
        <v>465</v>
      </c>
      <c r="C194" s="6" t="s">
        <v>98</v>
      </c>
      <c r="D194" s="3"/>
      <c r="E194" s="44">
        <v>25</v>
      </c>
      <c r="F194" s="3"/>
      <c r="G194" s="44">
        <v>50</v>
      </c>
      <c r="H194" s="44">
        <v>25</v>
      </c>
      <c r="I194" s="51">
        <v>10</v>
      </c>
      <c r="J194" s="44">
        <v>21</v>
      </c>
      <c r="L194" s="20"/>
    </row>
    <row r="195" spans="1:12" ht="16.5">
      <c r="A195" s="29">
        <v>10</v>
      </c>
      <c r="B195" s="31" t="s">
        <v>466</v>
      </c>
      <c r="C195" s="6" t="s">
        <v>98</v>
      </c>
      <c r="D195" s="3"/>
      <c r="E195" s="44">
        <v>25</v>
      </c>
      <c r="F195" s="3"/>
      <c r="G195" s="44">
        <v>25</v>
      </c>
      <c r="H195" s="44"/>
      <c r="I195" s="51"/>
      <c r="J195" s="44"/>
      <c r="L195" s="20"/>
    </row>
    <row r="196" spans="1:12" ht="16.5">
      <c r="A196" s="29">
        <v>11</v>
      </c>
      <c r="B196" s="31" t="s">
        <v>467</v>
      </c>
      <c r="C196" s="6" t="s">
        <v>98</v>
      </c>
      <c r="D196" s="3"/>
      <c r="E196" s="44">
        <v>0</v>
      </c>
      <c r="F196" s="3"/>
      <c r="G196" s="44">
        <v>0</v>
      </c>
      <c r="H196" s="44"/>
      <c r="I196" s="51"/>
      <c r="J196" s="44"/>
      <c r="L196" s="20"/>
    </row>
    <row r="197" spans="1:12" ht="16.5">
      <c r="A197" s="29">
        <v>12</v>
      </c>
      <c r="B197" s="31" t="s">
        <v>468</v>
      </c>
      <c r="C197" s="6" t="s">
        <v>98</v>
      </c>
      <c r="D197" s="3"/>
      <c r="E197" s="44">
        <v>0</v>
      </c>
      <c r="F197" s="3"/>
      <c r="G197" s="44">
        <v>0</v>
      </c>
      <c r="H197" s="44"/>
      <c r="I197" s="51"/>
      <c r="J197" s="44"/>
      <c r="L197" s="20"/>
    </row>
    <row r="198" spans="1:12" ht="16.5">
      <c r="A198" s="29">
        <v>13</v>
      </c>
      <c r="B198" s="31" t="s">
        <v>469</v>
      </c>
      <c r="C198" s="6" t="s">
        <v>98</v>
      </c>
      <c r="D198" s="3"/>
      <c r="E198" s="44">
        <v>50</v>
      </c>
      <c r="F198" s="3"/>
      <c r="G198" s="44">
        <v>50</v>
      </c>
      <c r="H198" s="44">
        <v>35</v>
      </c>
      <c r="I198" s="51">
        <v>14</v>
      </c>
      <c r="J198" s="44">
        <v>30</v>
      </c>
      <c r="L198" s="20"/>
    </row>
    <row r="199" spans="1:12" ht="16.5">
      <c r="A199" s="29">
        <v>14</v>
      </c>
      <c r="B199" s="31" t="s">
        <v>470</v>
      </c>
      <c r="C199" s="6" t="s">
        <v>98</v>
      </c>
      <c r="D199" s="3"/>
      <c r="E199" s="44">
        <v>150</v>
      </c>
      <c r="F199" s="3"/>
      <c r="G199" s="44">
        <v>150</v>
      </c>
      <c r="H199" s="44">
        <v>150</v>
      </c>
      <c r="I199" s="51"/>
      <c r="J199" s="44">
        <v>127</v>
      </c>
      <c r="L199" s="20"/>
    </row>
    <row r="200" spans="1:12" ht="16.5">
      <c r="A200" s="29">
        <v>15</v>
      </c>
      <c r="B200" s="31" t="s">
        <v>471</v>
      </c>
      <c r="C200" s="6" t="s">
        <v>98</v>
      </c>
      <c r="D200" s="3"/>
      <c r="E200" s="44">
        <v>0</v>
      </c>
      <c r="F200" s="3"/>
      <c r="G200" s="44">
        <v>0</v>
      </c>
      <c r="H200" s="44"/>
      <c r="I200" s="51"/>
      <c r="J200" s="44"/>
      <c r="L200" s="20"/>
    </row>
    <row r="201" spans="1:12" ht="16.5">
      <c r="A201" s="29">
        <v>16</v>
      </c>
      <c r="B201" s="31" t="s">
        <v>472</v>
      </c>
      <c r="C201" s="6" t="s">
        <v>98</v>
      </c>
      <c r="D201" s="3"/>
      <c r="E201" s="44">
        <v>25</v>
      </c>
      <c r="F201" s="3"/>
      <c r="G201" s="44">
        <v>15</v>
      </c>
      <c r="H201" s="44">
        <v>15</v>
      </c>
      <c r="I201" s="51">
        <v>3</v>
      </c>
      <c r="J201" s="44">
        <v>13</v>
      </c>
      <c r="L201" s="20"/>
    </row>
    <row r="202" spans="1:12" ht="16.5">
      <c r="A202" s="29">
        <v>17</v>
      </c>
      <c r="B202" s="31" t="s">
        <v>473</v>
      </c>
      <c r="C202" s="6" t="s">
        <v>98</v>
      </c>
      <c r="D202" s="3"/>
      <c r="E202" s="44">
        <v>0</v>
      </c>
      <c r="F202" s="3"/>
      <c r="G202" s="44">
        <v>0</v>
      </c>
      <c r="H202" s="44"/>
      <c r="I202" s="51"/>
      <c r="J202" s="44"/>
      <c r="L202" s="20"/>
    </row>
    <row r="203" spans="1:12" ht="16.5">
      <c r="A203" s="29">
        <v>18</v>
      </c>
      <c r="B203" s="31" t="s">
        <v>474</v>
      </c>
      <c r="C203" s="6" t="s">
        <v>98</v>
      </c>
      <c r="D203" s="3"/>
      <c r="E203" s="44">
        <v>0</v>
      </c>
      <c r="F203" s="3"/>
      <c r="G203" s="44">
        <v>0</v>
      </c>
      <c r="H203" s="44"/>
      <c r="I203" s="51"/>
      <c r="J203" s="44"/>
      <c r="L203" s="20"/>
    </row>
    <row r="204" spans="1:12" ht="16.5">
      <c r="A204" s="29">
        <v>19</v>
      </c>
      <c r="B204" s="31" t="s">
        <v>475</v>
      </c>
      <c r="C204" s="6" t="s">
        <v>98</v>
      </c>
      <c r="D204" s="3"/>
      <c r="E204" s="44">
        <v>0</v>
      </c>
      <c r="F204" s="3"/>
      <c r="G204" s="44">
        <v>50</v>
      </c>
      <c r="H204" s="44"/>
      <c r="I204" s="51"/>
      <c r="J204" s="44"/>
      <c r="L204" s="20"/>
    </row>
    <row r="205" spans="1:12" ht="16.5">
      <c r="A205" s="29">
        <v>20</v>
      </c>
      <c r="B205" s="31" t="s">
        <v>476</v>
      </c>
      <c r="C205" s="6" t="s">
        <v>98</v>
      </c>
      <c r="D205" s="3"/>
      <c r="E205" s="44">
        <v>50</v>
      </c>
      <c r="F205" s="3"/>
      <c r="G205" s="44">
        <v>30</v>
      </c>
      <c r="H205" s="44">
        <v>30</v>
      </c>
      <c r="I205" s="51">
        <v>11</v>
      </c>
      <c r="J205" s="44">
        <v>25</v>
      </c>
      <c r="L205" s="20"/>
    </row>
    <row r="206" spans="1:12" ht="16.5">
      <c r="A206" s="29">
        <v>21</v>
      </c>
      <c r="B206" s="31" t="s">
        <v>477</v>
      </c>
      <c r="C206" s="6" t="s">
        <v>98</v>
      </c>
      <c r="D206" s="3"/>
      <c r="E206" s="44">
        <v>25</v>
      </c>
      <c r="F206" s="3"/>
      <c r="G206" s="44">
        <v>25</v>
      </c>
      <c r="H206" s="44"/>
      <c r="I206" s="51"/>
      <c r="J206" s="44"/>
      <c r="L206" s="20"/>
    </row>
    <row r="207" spans="1:12" ht="16.5">
      <c r="A207" s="29">
        <v>22</v>
      </c>
      <c r="B207" s="31" t="s">
        <v>478</v>
      </c>
      <c r="C207" s="6" t="s">
        <v>98</v>
      </c>
      <c r="D207" s="3"/>
      <c r="E207" s="44">
        <v>25</v>
      </c>
      <c r="F207" s="3"/>
      <c r="G207" s="44">
        <v>25</v>
      </c>
      <c r="H207" s="44">
        <v>25</v>
      </c>
      <c r="I207" s="51"/>
      <c r="J207" s="44">
        <v>21</v>
      </c>
      <c r="L207" s="20"/>
    </row>
    <row r="208" spans="1:12" ht="16.5">
      <c r="A208" s="29">
        <v>23</v>
      </c>
      <c r="B208" s="31" t="s">
        <v>479</v>
      </c>
      <c r="C208" s="6" t="s">
        <v>98</v>
      </c>
      <c r="D208" s="3"/>
      <c r="E208" s="44">
        <v>10</v>
      </c>
      <c r="F208" s="3"/>
      <c r="G208" s="44">
        <v>20</v>
      </c>
      <c r="H208" s="44">
        <v>20</v>
      </c>
      <c r="I208" s="51">
        <v>3</v>
      </c>
      <c r="J208" s="44">
        <v>17</v>
      </c>
      <c r="L208" s="20"/>
    </row>
    <row r="209" spans="1:12" ht="16.5">
      <c r="A209" s="29">
        <v>24</v>
      </c>
      <c r="B209" s="31" t="s">
        <v>480</v>
      </c>
      <c r="C209" s="6" t="s">
        <v>98</v>
      </c>
      <c r="D209" s="3"/>
      <c r="E209" s="44">
        <v>15</v>
      </c>
      <c r="F209" s="3"/>
      <c r="G209" s="44">
        <v>15</v>
      </c>
      <c r="H209" s="44">
        <v>15</v>
      </c>
      <c r="I209" s="51"/>
      <c r="J209" s="44">
        <v>13</v>
      </c>
      <c r="L209" s="20"/>
    </row>
    <row r="210" spans="1:12" ht="16.5">
      <c r="A210" s="29">
        <v>25</v>
      </c>
      <c r="B210" s="31" t="s">
        <v>481</v>
      </c>
      <c r="C210" s="6" t="s">
        <v>98</v>
      </c>
      <c r="D210" s="3"/>
      <c r="E210" s="44">
        <v>50</v>
      </c>
      <c r="F210" s="3"/>
      <c r="G210" s="44">
        <v>50</v>
      </c>
      <c r="H210" s="44"/>
      <c r="I210" s="51"/>
      <c r="J210" s="44"/>
      <c r="L210" s="20"/>
    </row>
    <row r="211" spans="1:12" ht="16.5">
      <c r="A211" s="29">
        <v>26</v>
      </c>
      <c r="B211" s="31" t="s">
        <v>482</v>
      </c>
      <c r="C211" s="6" t="s">
        <v>98</v>
      </c>
      <c r="D211" s="3"/>
      <c r="E211" s="44">
        <v>50</v>
      </c>
      <c r="F211" s="3"/>
      <c r="G211" s="44">
        <v>100</v>
      </c>
      <c r="H211" s="44">
        <v>80</v>
      </c>
      <c r="I211" s="51"/>
      <c r="J211" s="44">
        <v>42</v>
      </c>
      <c r="L211" s="20"/>
    </row>
    <row r="212" spans="1:12" ht="16.5">
      <c r="A212" s="29">
        <v>27</v>
      </c>
      <c r="B212" s="31" t="s">
        <v>483</v>
      </c>
      <c r="C212" s="6" t="s">
        <v>98</v>
      </c>
      <c r="D212" s="3"/>
      <c r="E212" s="44">
        <v>0</v>
      </c>
      <c r="F212" s="3"/>
      <c r="G212" s="44">
        <v>0</v>
      </c>
      <c r="H212" s="44"/>
      <c r="I212" s="51"/>
      <c r="J212" s="44"/>
      <c r="L212" s="20"/>
    </row>
    <row r="213" spans="1:12" ht="16.5">
      <c r="A213" s="29">
        <v>28</v>
      </c>
      <c r="B213" s="31" t="s">
        <v>484</v>
      </c>
      <c r="C213" s="6" t="s">
        <v>98</v>
      </c>
      <c r="D213" s="3"/>
      <c r="E213" s="44">
        <v>25</v>
      </c>
      <c r="F213" s="3"/>
      <c r="G213" s="44">
        <v>25</v>
      </c>
      <c r="H213" s="44"/>
      <c r="I213" s="51"/>
      <c r="J213" s="95">
        <v>4</v>
      </c>
      <c r="L213" s="20"/>
    </row>
    <row r="214" spans="1:12" ht="16.5">
      <c r="A214" s="29">
        <v>29</v>
      </c>
      <c r="B214" s="31" t="s">
        <v>485</v>
      </c>
      <c r="C214" s="6" t="s">
        <v>98</v>
      </c>
      <c r="D214" s="3"/>
      <c r="E214" s="44">
        <v>0</v>
      </c>
      <c r="F214" s="3"/>
      <c r="G214" s="44">
        <v>0</v>
      </c>
      <c r="H214" s="44"/>
      <c r="I214" s="51"/>
      <c r="J214" s="44"/>
      <c r="L214" s="20"/>
    </row>
    <row r="215" spans="1:12" ht="16.5">
      <c r="A215" s="29">
        <v>30</v>
      </c>
      <c r="B215" s="31" t="s">
        <v>486</v>
      </c>
      <c r="C215" s="6" t="s">
        <v>98</v>
      </c>
      <c r="D215" s="3"/>
      <c r="E215" s="44">
        <v>25</v>
      </c>
      <c r="F215" s="3"/>
      <c r="G215" s="44">
        <v>25</v>
      </c>
      <c r="H215" s="44">
        <v>25</v>
      </c>
      <c r="I215" s="51"/>
      <c r="J215" s="44">
        <v>21</v>
      </c>
      <c r="L215" s="20"/>
    </row>
    <row r="216" spans="1:12" ht="16.5">
      <c r="A216" s="29">
        <v>31</v>
      </c>
      <c r="B216" s="31" t="s">
        <v>487</v>
      </c>
      <c r="C216" s="6" t="s">
        <v>98</v>
      </c>
      <c r="D216" s="3"/>
      <c r="E216" s="44">
        <v>5</v>
      </c>
      <c r="F216" s="3"/>
      <c r="G216" s="44">
        <v>5</v>
      </c>
      <c r="H216" s="44">
        <v>5</v>
      </c>
      <c r="I216" s="51"/>
      <c r="J216" s="44">
        <v>4</v>
      </c>
      <c r="L216" s="20"/>
    </row>
    <row r="217" spans="1:12" ht="16.5">
      <c r="A217" s="29">
        <v>32</v>
      </c>
      <c r="B217" s="31" t="s">
        <v>488</v>
      </c>
      <c r="C217" s="6" t="s">
        <v>98</v>
      </c>
      <c r="D217" s="3"/>
      <c r="E217" s="44">
        <v>0</v>
      </c>
      <c r="F217" s="3"/>
      <c r="G217" s="44">
        <v>0</v>
      </c>
      <c r="H217" s="44"/>
      <c r="I217" s="51"/>
      <c r="J217" s="44"/>
      <c r="L217" s="20"/>
    </row>
    <row r="218" spans="1:12" ht="16.5">
      <c r="A218" s="29">
        <v>33</v>
      </c>
      <c r="B218" s="31" t="s">
        <v>489</v>
      </c>
      <c r="C218" s="6" t="s">
        <v>98</v>
      </c>
      <c r="D218" s="3"/>
      <c r="E218" s="44">
        <v>30</v>
      </c>
      <c r="F218" s="3"/>
      <c r="G218" s="44">
        <v>30</v>
      </c>
      <c r="H218" s="44">
        <v>30</v>
      </c>
      <c r="I218" s="51"/>
      <c r="J218" s="44">
        <v>25</v>
      </c>
      <c r="L218" s="20"/>
    </row>
    <row r="219" spans="1:12" ht="16.5">
      <c r="A219" s="29">
        <v>34</v>
      </c>
      <c r="B219" s="31" t="s">
        <v>490</v>
      </c>
      <c r="C219" s="6" t="s">
        <v>98</v>
      </c>
      <c r="D219" s="3"/>
      <c r="E219" s="44">
        <v>0</v>
      </c>
      <c r="F219" s="3"/>
      <c r="G219" s="44">
        <v>0</v>
      </c>
      <c r="H219" s="44"/>
      <c r="I219" s="51"/>
      <c r="J219" s="44"/>
      <c r="L219" s="20"/>
    </row>
    <row r="220" spans="1:12" ht="16.5">
      <c r="A220" s="29">
        <v>35</v>
      </c>
      <c r="B220" s="25" t="s">
        <v>491</v>
      </c>
      <c r="C220" s="6" t="s">
        <v>98</v>
      </c>
      <c r="D220" s="3"/>
      <c r="E220" s="44">
        <v>100</v>
      </c>
      <c r="F220" s="3"/>
      <c r="G220" s="44">
        <v>100</v>
      </c>
      <c r="H220" s="44">
        <v>60</v>
      </c>
      <c r="I220" s="51">
        <v>37</v>
      </c>
      <c r="J220" s="44">
        <v>51</v>
      </c>
      <c r="L220" s="20"/>
    </row>
    <row r="221" spans="1:12" ht="16.5">
      <c r="A221" s="31"/>
      <c r="B221" s="25" t="s">
        <v>492</v>
      </c>
      <c r="C221" s="6" t="s">
        <v>98</v>
      </c>
      <c r="D221" s="64">
        <f t="shared" ref="D221:J221" si="57">SUM(D186:D220)</f>
        <v>0</v>
      </c>
      <c r="E221" s="64">
        <f t="shared" si="57"/>
        <v>1050</v>
      </c>
      <c r="F221" s="64">
        <f t="shared" si="57"/>
        <v>0</v>
      </c>
      <c r="G221" s="64">
        <f t="shared" si="57"/>
        <v>1315</v>
      </c>
      <c r="H221" s="64">
        <f t="shared" si="57"/>
        <v>995</v>
      </c>
      <c r="I221" s="64">
        <f t="shared" si="57"/>
        <v>195</v>
      </c>
      <c r="J221" s="64">
        <f t="shared" si="57"/>
        <v>778</v>
      </c>
      <c r="L221" s="20"/>
    </row>
    <row r="222" spans="1:12" ht="16.5">
      <c r="A222" s="31"/>
      <c r="B222" s="25" t="s">
        <v>493</v>
      </c>
      <c r="C222" s="6" t="s">
        <v>98</v>
      </c>
      <c r="D222" s="64">
        <f t="shared" ref="D222:J222" si="58">SUM(D155+D171+D184+D221)</f>
        <v>0</v>
      </c>
      <c r="E222" s="64">
        <f t="shared" si="58"/>
        <v>2540</v>
      </c>
      <c r="F222" s="64">
        <f t="shared" si="58"/>
        <v>0</v>
      </c>
      <c r="G222" s="64">
        <f t="shared" si="58"/>
        <v>3645</v>
      </c>
      <c r="H222" s="64">
        <f t="shared" si="58"/>
        <v>2305</v>
      </c>
      <c r="I222" s="64">
        <f t="shared" si="58"/>
        <v>671</v>
      </c>
      <c r="J222" s="64">
        <f t="shared" si="58"/>
        <v>1917</v>
      </c>
      <c r="L222" s="20"/>
    </row>
    <row r="223" spans="1:12" ht="16.5">
      <c r="A223" s="21" t="s">
        <v>494</v>
      </c>
      <c r="B223" s="30" t="s">
        <v>314</v>
      </c>
      <c r="C223" s="6"/>
      <c r="D223" s="48"/>
      <c r="E223" s="52"/>
      <c r="F223" s="48"/>
      <c r="G223" s="52"/>
      <c r="H223" s="52"/>
      <c r="I223" s="51"/>
      <c r="J223" s="52"/>
      <c r="L223" s="20"/>
    </row>
    <row r="224" spans="1:12" ht="16.5">
      <c r="A224" s="29">
        <v>1</v>
      </c>
      <c r="B224" s="31" t="s">
        <v>495</v>
      </c>
      <c r="C224" s="6" t="s">
        <v>98</v>
      </c>
      <c r="D224" s="48"/>
      <c r="E224" s="48">
        <v>1500</v>
      </c>
      <c r="F224" s="48"/>
      <c r="G224" s="48">
        <v>2000</v>
      </c>
      <c r="H224" s="48">
        <v>800</v>
      </c>
      <c r="I224" s="51">
        <v>707</v>
      </c>
      <c r="J224" s="48">
        <v>800</v>
      </c>
      <c r="L224" s="20"/>
    </row>
    <row r="225" spans="1:12" ht="16.5">
      <c r="A225" s="29">
        <v>2</v>
      </c>
      <c r="B225" s="31" t="s">
        <v>496</v>
      </c>
      <c r="C225" s="6" t="s">
        <v>98</v>
      </c>
      <c r="D225" s="48"/>
      <c r="E225" s="48">
        <v>100</v>
      </c>
      <c r="F225" s="48"/>
      <c r="G225" s="48">
        <v>200</v>
      </c>
      <c r="H225" s="48">
        <v>120</v>
      </c>
      <c r="I225" s="51">
        <v>22</v>
      </c>
      <c r="J225" s="48">
        <v>120</v>
      </c>
      <c r="L225" s="20"/>
    </row>
    <row r="226" spans="1:12" ht="16.5">
      <c r="A226" s="29">
        <v>3</v>
      </c>
      <c r="B226" s="31" t="s">
        <v>497</v>
      </c>
      <c r="C226" s="6" t="s">
        <v>98</v>
      </c>
      <c r="D226" s="48"/>
      <c r="E226" s="48">
        <v>500</v>
      </c>
      <c r="F226" s="48"/>
      <c r="G226" s="48">
        <v>1000</v>
      </c>
      <c r="H226" s="48">
        <v>1000</v>
      </c>
      <c r="I226" s="51">
        <v>403</v>
      </c>
      <c r="J226" s="48">
        <v>1000</v>
      </c>
      <c r="L226" s="20"/>
    </row>
    <row r="227" spans="1:12" ht="16.5">
      <c r="A227" s="29">
        <v>4</v>
      </c>
      <c r="B227" s="31" t="s">
        <v>498</v>
      </c>
      <c r="C227" s="6" t="s">
        <v>98</v>
      </c>
      <c r="D227" s="48"/>
      <c r="E227" s="48">
        <v>0</v>
      </c>
      <c r="F227" s="48"/>
      <c r="G227" s="48">
        <v>0</v>
      </c>
      <c r="H227" s="48">
        <v>0</v>
      </c>
      <c r="I227" s="51"/>
      <c r="J227" s="48"/>
      <c r="L227" s="20"/>
    </row>
    <row r="228" spans="1:12" ht="16.5">
      <c r="A228" s="29">
        <v>5</v>
      </c>
      <c r="B228" s="31" t="s">
        <v>499</v>
      </c>
      <c r="C228" s="6" t="s">
        <v>98</v>
      </c>
      <c r="D228" s="48"/>
      <c r="E228" s="48">
        <v>1000</v>
      </c>
      <c r="F228" s="48"/>
      <c r="G228" s="48">
        <v>1000</v>
      </c>
      <c r="H228" s="48">
        <v>1000</v>
      </c>
      <c r="I228" s="51"/>
      <c r="J228" s="48"/>
      <c r="L228" s="20"/>
    </row>
    <row r="229" spans="1:12" ht="16.5">
      <c r="A229" s="29">
        <v>6</v>
      </c>
      <c r="B229" s="31" t="s">
        <v>500</v>
      </c>
      <c r="C229" s="6" t="s">
        <v>98</v>
      </c>
      <c r="D229" s="48"/>
      <c r="E229" s="48">
        <v>0</v>
      </c>
      <c r="F229" s="48"/>
      <c r="G229" s="48">
        <v>0</v>
      </c>
      <c r="H229" s="48"/>
      <c r="I229" s="51"/>
      <c r="J229" s="48"/>
      <c r="L229" s="20"/>
    </row>
    <row r="230" spans="1:12" ht="16.5">
      <c r="A230" s="29">
        <v>7</v>
      </c>
      <c r="B230" s="31" t="s">
        <v>501</v>
      </c>
      <c r="C230" s="6" t="s">
        <v>98</v>
      </c>
      <c r="D230" s="48"/>
      <c r="E230" s="48">
        <v>50</v>
      </c>
      <c r="F230" s="48"/>
      <c r="G230" s="48">
        <v>100</v>
      </c>
      <c r="H230" s="48">
        <v>100</v>
      </c>
      <c r="I230" s="51">
        <v>96</v>
      </c>
      <c r="J230" s="48">
        <v>100</v>
      </c>
      <c r="L230" s="20"/>
    </row>
    <row r="231" spans="1:12" ht="16.5">
      <c r="A231" s="29">
        <v>8</v>
      </c>
      <c r="B231" s="31" t="s">
        <v>502</v>
      </c>
      <c r="C231" s="6" t="s">
        <v>98</v>
      </c>
      <c r="D231" s="48"/>
      <c r="E231" s="48">
        <v>20</v>
      </c>
      <c r="F231" s="48"/>
      <c r="G231" s="48">
        <v>25</v>
      </c>
      <c r="H231" s="48">
        <v>10</v>
      </c>
      <c r="I231" s="51">
        <v>2</v>
      </c>
      <c r="J231" s="48">
        <v>10</v>
      </c>
      <c r="L231" s="20"/>
    </row>
    <row r="232" spans="1:12" ht="16.5">
      <c r="A232" s="29">
        <v>9</v>
      </c>
      <c r="B232" s="31" t="s">
        <v>503</v>
      </c>
      <c r="C232" s="6" t="s">
        <v>98</v>
      </c>
      <c r="D232" s="48"/>
      <c r="E232" s="48">
        <v>50</v>
      </c>
      <c r="F232" s="48"/>
      <c r="G232" s="48">
        <v>120</v>
      </c>
      <c r="H232" s="48">
        <v>120</v>
      </c>
      <c r="I232" s="51">
        <v>66</v>
      </c>
      <c r="J232" s="48">
        <v>120</v>
      </c>
      <c r="L232" s="20"/>
    </row>
    <row r="233" spans="1:12" ht="16.5">
      <c r="A233" s="29">
        <v>10</v>
      </c>
      <c r="B233" s="31" t="s">
        <v>504</v>
      </c>
      <c r="C233" s="6" t="s">
        <v>98</v>
      </c>
      <c r="D233" s="48"/>
      <c r="E233" s="48">
        <v>0</v>
      </c>
      <c r="F233" s="48"/>
      <c r="G233" s="48">
        <v>0</v>
      </c>
      <c r="H233" s="48"/>
      <c r="I233" s="51"/>
      <c r="J233" s="48"/>
      <c r="L233" s="20"/>
    </row>
    <row r="234" spans="1:12" ht="16.5">
      <c r="A234" s="29">
        <v>11</v>
      </c>
      <c r="B234" s="31" t="s">
        <v>505</v>
      </c>
      <c r="C234" s="6" t="s">
        <v>98</v>
      </c>
      <c r="D234" s="48"/>
      <c r="E234" s="48">
        <v>0</v>
      </c>
      <c r="F234" s="48"/>
      <c r="G234" s="48">
        <v>0</v>
      </c>
      <c r="H234" s="48"/>
      <c r="I234" s="51"/>
      <c r="J234" s="48"/>
      <c r="L234" s="20"/>
    </row>
    <row r="235" spans="1:12" ht="16.5">
      <c r="A235" s="29">
        <v>12</v>
      </c>
      <c r="B235" s="31" t="s">
        <v>506</v>
      </c>
      <c r="C235" s="6" t="s">
        <v>98</v>
      </c>
      <c r="D235" s="48"/>
      <c r="E235" s="48">
        <v>50</v>
      </c>
      <c r="F235" s="48"/>
      <c r="G235" s="48">
        <v>50</v>
      </c>
      <c r="H235" s="48">
        <v>35</v>
      </c>
      <c r="I235" s="51">
        <v>2</v>
      </c>
      <c r="J235" s="48">
        <v>35</v>
      </c>
      <c r="L235" s="20"/>
    </row>
    <row r="236" spans="1:12" ht="16.5">
      <c r="A236" s="29">
        <v>13</v>
      </c>
      <c r="B236" s="31" t="s">
        <v>507</v>
      </c>
      <c r="C236" s="6" t="s">
        <v>98</v>
      </c>
      <c r="D236" s="48"/>
      <c r="E236" s="48">
        <v>0</v>
      </c>
      <c r="F236" s="48"/>
      <c r="G236" s="48">
        <v>0</v>
      </c>
      <c r="H236" s="48"/>
      <c r="I236" s="51"/>
      <c r="J236" s="48"/>
      <c r="L236" s="20"/>
    </row>
    <row r="237" spans="1:12" ht="16.5">
      <c r="A237" s="29">
        <v>14</v>
      </c>
      <c r="B237" s="31" t="s">
        <v>508</v>
      </c>
      <c r="C237" s="6" t="s">
        <v>98</v>
      </c>
      <c r="D237" s="48"/>
      <c r="E237" s="48">
        <v>50</v>
      </c>
      <c r="F237" s="48"/>
      <c r="G237" s="48">
        <v>25</v>
      </c>
      <c r="H237" s="48">
        <v>25</v>
      </c>
      <c r="I237" s="51"/>
      <c r="J237" s="48">
        <v>25</v>
      </c>
      <c r="L237" s="20"/>
    </row>
    <row r="238" spans="1:12" ht="16.5">
      <c r="A238" s="29">
        <v>15</v>
      </c>
      <c r="B238" s="31" t="s">
        <v>509</v>
      </c>
      <c r="C238" s="6" t="s">
        <v>98</v>
      </c>
      <c r="D238" s="48"/>
      <c r="E238" s="48">
        <v>0</v>
      </c>
      <c r="F238" s="48"/>
      <c r="G238" s="48">
        <v>0</v>
      </c>
      <c r="H238" s="48">
        <v>55</v>
      </c>
      <c r="I238" s="51"/>
      <c r="J238" s="48">
        <v>55</v>
      </c>
      <c r="L238" s="20"/>
    </row>
    <row r="239" spans="1:12" ht="16.5">
      <c r="A239" s="29">
        <v>16</v>
      </c>
      <c r="B239" s="31" t="s">
        <v>510</v>
      </c>
      <c r="C239" s="6" t="s">
        <v>98</v>
      </c>
      <c r="D239" s="48"/>
      <c r="E239" s="48">
        <v>50</v>
      </c>
      <c r="F239" s="48"/>
      <c r="G239" s="48">
        <v>50</v>
      </c>
      <c r="H239" s="48">
        <v>45</v>
      </c>
      <c r="I239" s="51"/>
      <c r="J239" s="48">
        <v>45</v>
      </c>
      <c r="L239" s="20"/>
    </row>
    <row r="240" spans="1:12" ht="16.5">
      <c r="A240" s="29">
        <v>17</v>
      </c>
      <c r="B240" s="31" t="s">
        <v>511</v>
      </c>
      <c r="C240" s="6" t="s">
        <v>98</v>
      </c>
      <c r="D240" s="48"/>
      <c r="E240" s="48">
        <v>0</v>
      </c>
      <c r="F240" s="48"/>
      <c r="G240" s="48">
        <v>0</v>
      </c>
      <c r="H240" s="48"/>
      <c r="I240" s="51"/>
      <c r="J240" s="48"/>
      <c r="L240" s="20"/>
    </row>
    <row r="241" spans="1:12" ht="16.5">
      <c r="A241" s="29">
        <v>18</v>
      </c>
      <c r="B241" s="31" t="s">
        <v>512</v>
      </c>
      <c r="C241" s="6" t="s">
        <v>98</v>
      </c>
      <c r="D241" s="48"/>
      <c r="E241" s="48">
        <v>0</v>
      </c>
      <c r="F241" s="48"/>
      <c r="G241" s="48">
        <v>0</v>
      </c>
      <c r="H241" s="48"/>
      <c r="I241" s="51"/>
      <c r="J241" s="48"/>
      <c r="L241" s="20"/>
    </row>
    <row r="242" spans="1:12" ht="16.5">
      <c r="A242" s="29">
        <v>19</v>
      </c>
      <c r="B242" s="31" t="s">
        <v>513</v>
      </c>
      <c r="C242" s="6" t="s">
        <v>98</v>
      </c>
      <c r="D242" s="48"/>
      <c r="E242" s="48">
        <v>0</v>
      </c>
      <c r="F242" s="48"/>
      <c r="G242" s="48">
        <v>10</v>
      </c>
      <c r="H242" s="48">
        <v>60</v>
      </c>
      <c r="I242" s="51">
        <v>3</v>
      </c>
      <c r="J242" s="48">
        <v>60</v>
      </c>
      <c r="L242" s="20"/>
    </row>
    <row r="243" spans="1:12" ht="16.5">
      <c r="A243" s="29">
        <v>20</v>
      </c>
      <c r="B243" s="31" t="s">
        <v>514</v>
      </c>
      <c r="C243" s="6" t="s">
        <v>98</v>
      </c>
      <c r="D243" s="48"/>
      <c r="E243" s="48">
        <v>0</v>
      </c>
      <c r="F243" s="48"/>
      <c r="G243" s="48">
        <v>0</v>
      </c>
      <c r="H243" s="48">
        <v>50</v>
      </c>
      <c r="I243" s="51"/>
      <c r="J243" s="48">
        <v>50</v>
      </c>
      <c r="L243" s="20"/>
    </row>
    <row r="244" spans="1:12" ht="16.5">
      <c r="A244" s="29">
        <v>21</v>
      </c>
      <c r="B244" s="31" t="s">
        <v>515</v>
      </c>
      <c r="C244" s="6" t="s">
        <v>98</v>
      </c>
      <c r="D244" s="48"/>
      <c r="E244" s="48">
        <v>0</v>
      </c>
      <c r="F244" s="48"/>
      <c r="G244" s="48">
        <v>35</v>
      </c>
      <c r="H244" s="48">
        <v>35</v>
      </c>
      <c r="I244" s="51"/>
      <c r="J244" s="48">
        <v>35</v>
      </c>
      <c r="L244" s="20"/>
    </row>
    <row r="245" spans="1:12" ht="16.5">
      <c r="A245" s="29">
        <v>22</v>
      </c>
      <c r="B245" s="31" t="s">
        <v>516</v>
      </c>
      <c r="C245" s="6" t="s">
        <v>98</v>
      </c>
      <c r="D245" s="48"/>
      <c r="E245" s="48"/>
      <c r="F245" s="48"/>
      <c r="G245" s="48"/>
      <c r="H245" s="48"/>
      <c r="I245" s="51"/>
      <c r="J245" s="48"/>
      <c r="L245" s="20"/>
    </row>
    <row r="246" spans="1:12" ht="16.5">
      <c r="A246" s="29">
        <v>23</v>
      </c>
      <c r="B246" s="31" t="s">
        <v>517</v>
      </c>
      <c r="C246" s="6"/>
      <c r="D246" s="48"/>
      <c r="E246" s="48">
        <v>500</v>
      </c>
      <c r="F246" s="48"/>
      <c r="G246" s="48">
        <v>600</v>
      </c>
      <c r="H246" s="48">
        <v>600</v>
      </c>
      <c r="I246" s="51">
        <v>567</v>
      </c>
      <c r="J246" s="48">
        <v>600</v>
      </c>
      <c r="L246" s="20"/>
    </row>
    <row r="247" spans="1:12" ht="16.5">
      <c r="A247" s="29">
        <v>24</v>
      </c>
      <c r="B247" s="31" t="s">
        <v>518</v>
      </c>
      <c r="C247" s="6" t="s">
        <v>98</v>
      </c>
      <c r="D247" s="48"/>
      <c r="E247" s="48">
        <v>0</v>
      </c>
      <c r="F247" s="48"/>
      <c r="G247" s="48">
        <v>0</v>
      </c>
      <c r="H247" s="48"/>
      <c r="I247" s="51"/>
      <c r="J247" s="48"/>
      <c r="L247" s="20"/>
    </row>
    <row r="248" spans="1:12" ht="16.5">
      <c r="A248" s="29">
        <v>25</v>
      </c>
      <c r="B248" s="31" t="s">
        <v>519</v>
      </c>
      <c r="C248" s="6" t="s">
        <v>98</v>
      </c>
      <c r="D248" s="48"/>
      <c r="E248" s="48">
        <v>50</v>
      </c>
      <c r="F248" s="48"/>
      <c r="G248" s="48">
        <v>100</v>
      </c>
      <c r="H248" s="48">
        <v>50</v>
      </c>
      <c r="I248" s="51">
        <v>18</v>
      </c>
      <c r="J248" s="48">
        <v>50</v>
      </c>
      <c r="L248" s="20"/>
    </row>
    <row r="249" spans="1:12" ht="16.5">
      <c r="A249" s="29">
        <v>26</v>
      </c>
      <c r="B249" s="31" t="s">
        <v>520</v>
      </c>
      <c r="C249" s="6" t="s">
        <v>98</v>
      </c>
      <c r="D249" s="48"/>
      <c r="E249" s="48">
        <v>25</v>
      </c>
      <c r="F249" s="48"/>
      <c r="G249" s="48">
        <v>25</v>
      </c>
      <c r="H249" s="48">
        <v>25</v>
      </c>
      <c r="I249" s="51">
        <v>5</v>
      </c>
      <c r="J249" s="48">
        <v>25</v>
      </c>
      <c r="L249" s="20"/>
    </row>
    <row r="250" spans="1:12" ht="16.5">
      <c r="A250" s="29">
        <v>27</v>
      </c>
      <c r="B250" s="31" t="s">
        <v>521</v>
      </c>
      <c r="C250" s="6" t="s">
        <v>98</v>
      </c>
      <c r="D250" s="48"/>
      <c r="E250" s="48">
        <v>0</v>
      </c>
      <c r="F250" s="48"/>
      <c r="G250" s="48">
        <v>25</v>
      </c>
      <c r="H250" s="48">
        <v>25</v>
      </c>
      <c r="I250" s="51"/>
      <c r="J250" s="48">
        <v>25</v>
      </c>
      <c r="L250" s="20"/>
    </row>
    <row r="251" spans="1:12" ht="16.5">
      <c r="A251" s="29">
        <v>28</v>
      </c>
      <c r="B251" s="31" t="s">
        <v>522</v>
      </c>
      <c r="C251" s="6" t="s">
        <v>98</v>
      </c>
      <c r="D251" s="48"/>
      <c r="E251" s="48">
        <v>100</v>
      </c>
      <c r="F251" s="48"/>
      <c r="G251" s="48">
        <v>120</v>
      </c>
      <c r="H251" s="48">
        <v>120</v>
      </c>
      <c r="I251" s="51">
        <v>25</v>
      </c>
      <c r="J251" s="48">
        <v>120</v>
      </c>
      <c r="L251" s="20"/>
    </row>
    <row r="252" spans="1:12" ht="16.5">
      <c r="A252" s="29">
        <v>29</v>
      </c>
      <c r="B252" s="31" t="s">
        <v>523</v>
      </c>
      <c r="C252" s="6" t="s">
        <v>98</v>
      </c>
      <c r="D252" s="48"/>
      <c r="E252" s="48">
        <v>0</v>
      </c>
      <c r="F252" s="48"/>
      <c r="G252" s="48">
        <v>50</v>
      </c>
      <c r="H252" s="48">
        <v>30</v>
      </c>
      <c r="I252" s="51"/>
      <c r="J252" s="48">
        <v>30</v>
      </c>
      <c r="L252" s="20"/>
    </row>
    <row r="253" spans="1:12" ht="16.5">
      <c r="A253" s="29">
        <v>30</v>
      </c>
      <c r="B253" s="31" t="s">
        <v>524</v>
      </c>
      <c r="C253" s="6" t="s">
        <v>98</v>
      </c>
      <c r="D253" s="48"/>
      <c r="E253" s="48">
        <v>25</v>
      </c>
      <c r="F253" s="48"/>
      <c r="G253" s="48">
        <v>25</v>
      </c>
      <c r="H253" s="48">
        <v>25</v>
      </c>
      <c r="I253" s="51"/>
      <c r="J253" s="48">
        <v>25</v>
      </c>
      <c r="L253" s="20"/>
    </row>
    <row r="254" spans="1:12" ht="16.5">
      <c r="A254" s="29">
        <v>31</v>
      </c>
      <c r="B254" s="31" t="s">
        <v>525</v>
      </c>
      <c r="C254" s="6" t="s">
        <v>98</v>
      </c>
      <c r="D254" s="48"/>
      <c r="E254" s="48">
        <v>0</v>
      </c>
      <c r="F254" s="48"/>
      <c r="G254" s="48">
        <v>15</v>
      </c>
      <c r="H254" s="48">
        <v>15</v>
      </c>
      <c r="I254" s="51"/>
      <c r="J254" s="48">
        <v>15</v>
      </c>
      <c r="L254" s="20"/>
    </row>
    <row r="255" spans="1:12" ht="16.5">
      <c r="A255" s="29">
        <v>32</v>
      </c>
      <c r="B255" s="31" t="s">
        <v>526</v>
      </c>
      <c r="C255" s="6" t="s">
        <v>98</v>
      </c>
      <c r="D255" s="48"/>
      <c r="E255" s="48">
        <v>0</v>
      </c>
      <c r="F255" s="48"/>
      <c r="G255" s="48">
        <v>0</v>
      </c>
      <c r="H255" s="48"/>
      <c r="I255" s="51"/>
      <c r="J255" s="48"/>
      <c r="L255" s="20"/>
    </row>
    <row r="256" spans="1:12" ht="16.5">
      <c r="A256" s="29">
        <v>33</v>
      </c>
      <c r="B256" s="31" t="s">
        <v>527</v>
      </c>
      <c r="C256" s="6" t="s">
        <v>98</v>
      </c>
      <c r="D256" s="48"/>
      <c r="E256" s="48">
        <v>200</v>
      </c>
      <c r="F256" s="48"/>
      <c r="G256" s="48">
        <v>300</v>
      </c>
      <c r="H256" s="48">
        <v>300</v>
      </c>
      <c r="I256" s="51"/>
      <c r="J256" s="48">
        <v>300</v>
      </c>
      <c r="L256" s="20"/>
    </row>
    <row r="257" spans="1:12" ht="16.5">
      <c r="A257" s="29">
        <v>34</v>
      </c>
      <c r="B257" s="31" t="s">
        <v>528</v>
      </c>
      <c r="C257" s="6" t="s">
        <v>98</v>
      </c>
      <c r="D257" s="48"/>
      <c r="E257" s="48">
        <v>0</v>
      </c>
      <c r="F257" s="48"/>
      <c r="G257" s="48">
        <v>0</v>
      </c>
      <c r="H257" s="48"/>
      <c r="I257" s="51"/>
      <c r="J257" s="48"/>
      <c r="L257" s="20"/>
    </row>
    <row r="258" spans="1:12" ht="16.5">
      <c r="A258" s="29">
        <v>35</v>
      </c>
      <c r="B258" s="31" t="s">
        <v>529</v>
      </c>
      <c r="C258" s="6" t="s">
        <v>98</v>
      </c>
      <c r="D258" s="48"/>
      <c r="E258" s="48">
        <v>10</v>
      </c>
      <c r="F258" s="48"/>
      <c r="G258" s="48">
        <v>25</v>
      </c>
      <c r="H258" s="48">
        <v>10</v>
      </c>
      <c r="I258" s="51"/>
      <c r="J258" s="48">
        <v>10</v>
      </c>
      <c r="L258" s="20"/>
    </row>
    <row r="259" spans="1:12" ht="16.5">
      <c r="A259" s="29">
        <v>36</v>
      </c>
      <c r="B259" s="31" t="s">
        <v>530</v>
      </c>
      <c r="C259" s="6" t="s">
        <v>98</v>
      </c>
      <c r="D259" s="48"/>
      <c r="E259" s="48">
        <v>0</v>
      </c>
      <c r="F259" s="48"/>
      <c r="G259" s="48">
        <v>25</v>
      </c>
      <c r="H259" s="48">
        <v>25</v>
      </c>
      <c r="I259" s="51"/>
      <c r="J259" s="48">
        <v>25</v>
      </c>
      <c r="L259" s="20"/>
    </row>
    <row r="260" spans="1:12" ht="16.5">
      <c r="A260" s="29">
        <v>37</v>
      </c>
      <c r="B260" s="31" t="s">
        <v>531</v>
      </c>
      <c r="C260" s="6" t="s">
        <v>98</v>
      </c>
      <c r="D260" s="48"/>
      <c r="E260" s="48">
        <v>0</v>
      </c>
      <c r="F260" s="48"/>
      <c r="G260" s="48">
        <v>25</v>
      </c>
      <c r="H260" s="48">
        <v>25</v>
      </c>
      <c r="I260" s="51"/>
      <c r="J260" s="48">
        <v>25</v>
      </c>
      <c r="L260" s="20"/>
    </row>
    <row r="261" spans="1:12" ht="16.5">
      <c r="A261" s="29">
        <v>38</v>
      </c>
      <c r="B261" s="31" t="s">
        <v>532</v>
      </c>
      <c r="C261" s="6" t="s">
        <v>98</v>
      </c>
      <c r="D261" s="48"/>
      <c r="E261" s="48">
        <v>0</v>
      </c>
      <c r="F261" s="48"/>
      <c r="G261" s="48">
        <v>25</v>
      </c>
      <c r="H261" s="48">
        <v>25</v>
      </c>
      <c r="I261" s="51">
        <v>11</v>
      </c>
      <c r="J261" s="48">
        <v>25</v>
      </c>
      <c r="L261" s="20"/>
    </row>
    <row r="262" spans="1:12" ht="16.5">
      <c r="A262" s="29">
        <v>39</v>
      </c>
      <c r="B262" s="31" t="s">
        <v>533</v>
      </c>
      <c r="C262" s="6" t="s">
        <v>98</v>
      </c>
      <c r="D262" s="48"/>
      <c r="E262" s="48">
        <v>0</v>
      </c>
      <c r="F262" s="48"/>
      <c r="G262" s="48">
        <v>10</v>
      </c>
      <c r="H262" s="48">
        <v>10</v>
      </c>
      <c r="I262" s="51"/>
      <c r="J262" s="48">
        <v>10</v>
      </c>
      <c r="L262" s="20"/>
    </row>
    <row r="263" spans="1:12" ht="16.5">
      <c r="A263" s="29">
        <v>40</v>
      </c>
      <c r="B263" s="31" t="s">
        <v>534</v>
      </c>
      <c r="C263" s="6" t="s">
        <v>98</v>
      </c>
      <c r="D263" s="48"/>
      <c r="E263" s="48">
        <v>0</v>
      </c>
      <c r="F263" s="48"/>
      <c r="G263" s="48">
        <v>25</v>
      </c>
      <c r="H263" s="48">
        <v>15</v>
      </c>
      <c r="I263" s="51"/>
      <c r="J263" s="48">
        <v>15</v>
      </c>
      <c r="L263" s="20"/>
    </row>
    <row r="264" spans="1:12" ht="16.5">
      <c r="A264" s="29">
        <v>41</v>
      </c>
      <c r="B264" s="31" t="s">
        <v>535</v>
      </c>
      <c r="C264" s="6" t="s">
        <v>98</v>
      </c>
      <c r="D264" s="48"/>
      <c r="E264" s="48">
        <v>25</v>
      </c>
      <c r="F264" s="48"/>
      <c r="G264" s="48">
        <v>25</v>
      </c>
      <c r="H264" s="48">
        <v>25</v>
      </c>
      <c r="I264" s="51"/>
      <c r="J264" s="48">
        <v>25</v>
      </c>
      <c r="L264" s="20"/>
    </row>
    <row r="265" spans="1:12" ht="16.5">
      <c r="A265" s="29">
        <v>42</v>
      </c>
      <c r="B265" s="25" t="s">
        <v>352</v>
      </c>
      <c r="C265" s="6" t="s">
        <v>98</v>
      </c>
      <c r="D265" s="48"/>
      <c r="E265" s="48">
        <v>150</v>
      </c>
      <c r="F265" s="48"/>
      <c r="G265" s="48">
        <v>150</v>
      </c>
      <c r="H265" s="48">
        <v>115</v>
      </c>
      <c r="I265" s="51">
        <v>2</v>
      </c>
      <c r="J265" s="48">
        <v>115</v>
      </c>
      <c r="L265" s="20"/>
    </row>
    <row r="266" spans="1:12" ht="16.5">
      <c r="A266" s="29"/>
      <c r="B266" s="25" t="s">
        <v>692</v>
      </c>
      <c r="C266" s="6" t="s">
        <v>98</v>
      </c>
      <c r="D266" s="48">
        <f t="shared" ref="D266:J266" si="59">SUM(D224:D265)</f>
        <v>0</v>
      </c>
      <c r="E266" s="48">
        <f t="shared" si="59"/>
        <v>4455</v>
      </c>
      <c r="F266" s="48">
        <f t="shared" si="59"/>
        <v>0</v>
      </c>
      <c r="G266" s="48">
        <f t="shared" si="59"/>
        <v>6185</v>
      </c>
      <c r="H266" s="48">
        <f t="shared" si="59"/>
        <v>4895</v>
      </c>
      <c r="I266" s="48">
        <f t="shared" si="59"/>
        <v>1929</v>
      </c>
      <c r="J266" s="48">
        <f t="shared" si="59"/>
        <v>3895</v>
      </c>
      <c r="L266" s="20"/>
    </row>
    <row r="267" spans="1:12" ht="16.5">
      <c r="A267" s="21" t="s">
        <v>536</v>
      </c>
      <c r="B267" s="30" t="s">
        <v>537</v>
      </c>
      <c r="C267" s="6"/>
      <c r="D267" s="48"/>
      <c r="E267" s="48"/>
      <c r="F267" s="48"/>
      <c r="G267" s="48"/>
      <c r="H267" s="48"/>
      <c r="I267" s="51"/>
      <c r="J267" s="48"/>
      <c r="L267" s="20"/>
    </row>
    <row r="268" spans="1:12" ht="16.5">
      <c r="A268" s="29">
        <v>1</v>
      </c>
      <c r="B268" s="25" t="s">
        <v>538</v>
      </c>
      <c r="C268" s="6" t="s">
        <v>98</v>
      </c>
      <c r="D268" s="44"/>
      <c r="E268" s="44"/>
      <c r="F268" s="44"/>
      <c r="G268" s="44"/>
      <c r="H268" s="44"/>
      <c r="I268" s="51"/>
      <c r="J268" s="44"/>
      <c r="L268" s="20"/>
    </row>
    <row r="269" spans="1:12" ht="16.5">
      <c r="A269" s="29">
        <v>2</v>
      </c>
      <c r="B269" s="31" t="s">
        <v>539</v>
      </c>
      <c r="C269" s="6" t="s">
        <v>98</v>
      </c>
      <c r="D269" s="44"/>
      <c r="E269" s="44">
        <v>50</v>
      </c>
      <c r="F269" s="44"/>
      <c r="G269" s="44">
        <v>50</v>
      </c>
      <c r="H269" s="44">
        <v>24</v>
      </c>
      <c r="I269" s="51">
        <v>22</v>
      </c>
      <c r="J269" s="44">
        <v>20</v>
      </c>
      <c r="L269" s="20"/>
    </row>
    <row r="270" spans="1:12" ht="16.5">
      <c r="A270" s="29">
        <v>3</v>
      </c>
      <c r="B270" s="31" t="s">
        <v>540</v>
      </c>
      <c r="C270" s="6" t="s">
        <v>98</v>
      </c>
      <c r="D270" s="44"/>
      <c r="E270" s="44">
        <v>0</v>
      </c>
      <c r="F270" s="44"/>
      <c r="G270" s="44">
        <v>0</v>
      </c>
      <c r="H270" s="44">
        <v>9</v>
      </c>
      <c r="I270" s="51"/>
      <c r="J270" s="44">
        <v>8</v>
      </c>
      <c r="L270" s="20"/>
    </row>
    <row r="271" spans="1:12" ht="16.5">
      <c r="A271" s="29">
        <v>4</v>
      </c>
      <c r="B271" s="25" t="s">
        <v>541</v>
      </c>
      <c r="C271" s="6" t="s">
        <v>98</v>
      </c>
      <c r="D271" s="56"/>
      <c r="E271" s="56">
        <v>0</v>
      </c>
      <c r="F271" s="56"/>
      <c r="G271" s="56">
        <v>0</v>
      </c>
      <c r="H271" s="56"/>
      <c r="I271" s="51"/>
      <c r="J271" s="56"/>
      <c r="L271" s="20"/>
    </row>
    <row r="272" spans="1:12" ht="16.5">
      <c r="A272" s="29">
        <v>5</v>
      </c>
      <c r="B272" s="31" t="s">
        <v>539</v>
      </c>
      <c r="C272" s="6" t="s">
        <v>98</v>
      </c>
      <c r="D272" s="44"/>
      <c r="E272" s="44">
        <v>75</v>
      </c>
      <c r="F272" s="44"/>
      <c r="G272" s="44">
        <v>75</v>
      </c>
      <c r="H272" s="44">
        <v>47</v>
      </c>
      <c r="I272" s="51"/>
      <c r="J272" s="44">
        <v>39</v>
      </c>
      <c r="L272" s="20"/>
    </row>
    <row r="273" spans="1:12" ht="16.5">
      <c r="A273" s="29">
        <v>6</v>
      </c>
      <c r="B273" s="31" t="s">
        <v>540</v>
      </c>
      <c r="C273" s="6" t="s">
        <v>98</v>
      </c>
      <c r="D273" s="44"/>
      <c r="E273" s="44">
        <v>0</v>
      </c>
      <c r="F273" s="44"/>
      <c r="G273" s="44">
        <v>0</v>
      </c>
      <c r="H273" s="44">
        <v>9</v>
      </c>
      <c r="I273" s="51"/>
      <c r="J273" s="44">
        <v>8</v>
      </c>
      <c r="L273" s="20"/>
    </row>
    <row r="274" spans="1:12" ht="16.5">
      <c r="A274" s="29">
        <v>7</v>
      </c>
      <c r="B274" s="31" t="s">
        <v>542</v>
      </c>
      <c r="C274" s="6" t="s">
        <v>98</v>
      </c>
      <c r="D274" s="44"/>
      <c r="E274" s="44">
        <v>50</v>
      </c>
      <c r="F274" s="44"/>
      <c r="G274" s="44">
        <v>50</v>
      </c>
      <c r="H274" s="44">
        <v>14</v>
      </c>
      <c r="I274" s="51"/>
      <c r="J274" s="44">
        <v>12</v>
      </c>
      <c r="L274" s="20"/>
    </row>
    <row r="275" spans="1:12" ht="16.5">
      <c r="A275" s="29">
        <v>8</v>
      </c>
      <c r="B275" s="31" t="s">
        <v>543</v>
      </c>
      <c r="C275" s="6" t="s">
        <v>98</v>
      </c>
      <c r="D275" s="44"/>
      <c r="E275" s="44">
        <v>0</v>
      </c>
      <c r="F275" s="44"/>
      <c r="G275" s="44">
        <v>0</v>
      </c>
      <c r="H275" s="44"/>
      <c r="I275" s="51"/>
      <c r="J275" s="44"/>
      <c r="L275" s="20"/>
    </row>
    <row r="276" spans="1:12" ht="16.5">
      <c r="A276" s="29">
        <v>9</v>
      </c>
      <c r="B276" s="31" t="s">
        <v>544</v>
      </c>
      <c r="C276" s="6" t="s">
        <v>98</v>
      </c>
      <c r="D276" s="44"/>
      <c r="E276" s="44">
        <v>0</v>
      </c>
      <c r="F276" s="44"/>
      <c r="G276" s="44">
        <v>0</v>
      </c>
      <c r="H276" s="44">
        <v>9</v>
      </c>
      <c r="I276" s="51"/>
      <c r="J276" s="44">
        <v>8</v>
      </c>
      <c r="L276" s="20"/>
    </row>
    <row r="277" spans="1:12" ht="16.5">
      <c r="A277" s="29">
        <v>10</v>
      </c>
      <c r="B277" s="31" t="s">
        <v>545</v>
      </c>
      <c r="C277" s="6" t="s">
        <v>98</v>
      </c>
      <c r="D277" s="44"/>
      <c r="E277" s="44">
        <v>100</v>
      </c>
      <c r="F277" s="44"/>
      <c r="G277" s="44">
        <v>100</v>
      </c>
      <c r="H277" s="44">
        <v>52</v>
      </c>
      <c r="I277" s="51"/>
      <c r="J277" s="44">
        <v>43</v>
      </c>
      <c r="L277" s="20"/>
    </row>
    <row r="278" spans="1:12" ht="16.5">
      <c r="A278" s="29">
        <v>11</v>
      </c>
      <c r="B278" s="31" t="s">
        <v>546</v>
      </c>
      <c r="C278" s="6" t="s">
        <v>98</v>
      </c>
      <c r="D278" s="44"/>
      <c r="E278" s="44">
        <v>0</v>
      </c>
      <c r="F278" s="44"/>
      <c r="G278" s="44">
        <v>0</v>
      </c>
      <c r="H278" s="44"/>
      <c r="I278" s="51"/>
      <c r="J278" s="44"/>
      <c r="L278" s="20"/>
    </row>
    <row r="279" spans="1:12" ht="16.5">
      <c r="A279" s="29">
        <v>12</v>
      </c>
      <c r="B279" s="31" t="s">
        <v>547</v>
      </c>
      <c r="C279" s="6" t="s">
        <v>98</v>
      </c>
      <c r="D279" s="44"/>
      <c r="E279" s="44">
        <v>50</v>
      </c>
      <c r="F279" s="44"/>
      <c r="G279" s="44">
        <v>50</v>
      </c>
      <c r="H279" s="44">
        <v>19</v>
      </c>
      <c r="I279" s="51"/>
      <c r="J279" s="44">
        <v>16</v>
      </c>
      <c r="L279" s="20"/>
    </row>
    <row r="280" spans="1:12" ht="16.5">
      <c r="A280" s="29">
        <v>13</v>
      </c>
      <c r="B280" s="31" t="s">
        <v>548</v>
      </c>
      <c r="C280" s="6" t="s">
        <v>98</v>
      </c>
      <c r="D280" s="44"/>
      <c r="E280" s="44">
        <v>50</v>
      </c>
      <c r="F280" s="44"/>
      <c r="G280" s="44">
        <v>50</v>
      </c>
      <c r="H280" s="44">
        <v>19</v>
      </c>
      <c r="I280" s="51">
        <v>15</v>
      </c>
      <c r="J280" s="44">
        <v>16</v>
      </c>
      <c r="L280" s="20"/>
    </row>
    <row r="281" spans="1:12" ht="16.5">
      <c r="A281" s="29">
        <v>14</v>
      </c>
      <c r="B281" s="31" t="s">
        <v>549</v>
      </c>
      <c r="C281" s="6" t="s">
        <v>98</v>
      </c>
      <c r="D281" s="44"/>
      <c r="E281" s="44">
        <v>50</v>
      </c>
      <c r="F281" s="44"/>
      <c r="G281" s="44">
        <v>50</v>
      </c>
      <c r="H281" s="44">
        <v>14</v>
      </c>
      <c r="I281" s="51"/>
      <c r="J281" s="44">
        <v>12</v>
      </c>
      <c r="L281" s="20"/>
    </row>
    <row r="282" spans="1:12" ht="16.5">
      <c r="A282" s="29">
        <v>15</v>
      </c>
      <c r="B282" s="31" t="s">
        <v>550</v>
      </c>
      <c r="C282" s="6" t="s">
        <v>98</v>
      </c>
      <c r="D282" s="44"/>
      <c r="E282" s="44">
        <v>0</v>
      </c>
      <c r="F282" s="44"/>
      <c r="G282" s="44">
        <v>0</v>
      </c>
      <c r="H282" s="44">
        <v>378</v>
      </c>
      <c r="I282" s="51">
        <v>325</v>
      </c>
      <c r="J282" s="44">
        <v>395</v>
      </c>
      <c r="L282" s="20"/>
    </row>
    <row r="283" spans="1:12" ht="16.5">
      <c r="A283" s="29">
        <v>16</v>
      </c>
      <c r="B283" s="31" t="s">
        <v>551</v>
      </c>
      <c r="C283" s="6" t="s">
        <v>98</v>
      </c>
      <c r="D283" s="44"/>
      <c r="E283" s="44">
        <v>0</v>
      </c>
      <c r="F283" s="44"/>
      <c r="G283" s="44">
        <v>0</v>
      </c>
      <c r="H283" s="44">
        <v>378</v>
      </c>
      <c r="I283" s="51"/>
      <c r="J283" s="44">
        <v>316</v>
      </c>
      <c r="L283" s="20"/>
    </row>
    <row r="284" spans="1:12" ht="16.5">
      <c r="A284" s="29">
        <v>17</v>
      </c>
      <c r="B284" s="31" t="s">
        <v>552</v>
      </c>
      <c r="C284" s="6" t="s">
        <v>98</v>
      </c>
      <c r="D284" s="44"/>
      <c r="E284" s="44">
        <v>100</v>
      </c>
      <c r="F284" s="44"/>
      <c r="G284" s="44">
        <v>95</v>
      </c>
      <c r="H284" s="44">
        <v>95</v>
      </c>
      <c r="I284" s="51"/>
      <c r="J284" s="44">
        <v>79</v>
      </c>
      <c r="L284" s="20"/>
    </row>
    <row r="285" spans="1:12" ht="16.5">
      <c r="A285" s="29">
        <v>18</v>
      </c>
      <c r="B285" s="31" t="s">
        <v>553</v>
      </c>
      <c r="C285" s="6" t="s">
        <v>98</v>
      </c>
      <c r="D285" s="44"/>
      <c r="E285" s="44">
        <v>0</v>
      </c>
      <c r="F285" s="44"/>
      <c r="G285" s="44">
        <v>0</v>
      </c>
      <c r="H285" s="44"/>
      <c r="I285" s="51"/>
      <c r="J285" s="44"/>
      <c r="L285" s="20"/>
    </row>
    <row r="286" spans="1:12" ht="16.5">
      <c r="A286" s="29">
        <v>19</v>
      </c>
      <c r="B286" s="31" t="s">
        <v>554</v>
      </c>
      <c r="C286" s="6" t="s">
        <v>98</v>
      </c>
      <c r="D286" s="44"/>
      <c r="E286" s="44">
        <v>0</v>
      </c>
      <c r="F286" s="44"/>
      <c r="G286" s="44">
        <v>0</v>
      </c>
      <c r="H286" s="44"/>
      <c r="I286" s="51"/>
      <c r="J286" s="44"/>
      <c r="L286" s="20"/>
    </row>
    <row r="287" spans="1:12" ht="16.5">
      <c r="A287" s="29">
        <v>20</v>
      </c>
      <c r="B287" s="31" t="s">
        <v>555</v>
      </c>
      <c r="C287" s="6" t="s">
        <v>98</v>
      </c>
      <c r="D287" s="44"/>
      <c r="E287" s="44">
        <v>0</v>
      </c>
      <c r="F287" s="44"/>
      <c r="G287" s="44">
        <v>0</v>
      </c>
      <c r="H287" s="44">
        <v>24</v>
      </c>
      <c r="I287" s="51"/>
      <c r="J287" s="44">
        <v>20</v>
      </c>
      <c r="L287" s="20"/>
    </row>
    <row r="288" spans="1:12" ht="16.5">
      <c r="A288" s="29">
        <v>21</v>
      </c>
      <c r="B288" s="31" t="s">
        <v>556</v>
      </c>
      <c r="C288" s="6" t="s">
        <v>98</v>
      </c>
      <c r="D288" s="44"/>
      <c r="E288" s="44">
        <v>0</v>
      </c>
      <c r="F288" s="44"/>
      <c r="G288" s="44">
        <v>0</v>
      </c>
      <c r="H288" s="44"/>
      <c r="I288" s="51"/>
      <c r="J288" s="44"/>
      <c r="L288" s="20"/>
    </row>
    <row r="289" spans="1:12" ht="16.5">
      <c r="A289" s="29">
        <v>22</v>
      </c>
      <c r="B289" s="31" t="s">
        <v>557</v>
      </c>
      <c r="C289" s="6" t="s">
        <v>98</v>
      </c>
      <c r="D289" s="44"/>
      <c r="E289" s="44">
        <v>0</v>
      </c>
      <c r="F289" s="44"/>
      <c r="G289" s="44">
        <v>0</v>
      </c>
      <c r="H289" s="44">
        <v>14</v>
      </c>
      <c r="I289" s="51"/>
      <c r="J289" s="44">
        <v>12</v>
      </c>
      <c r="L289" s="20"/>
    </row>
    <row r="290" spans="1:12" ht="16.5">
      <c r="A290" s="29">
        <v>23</v>
      </c>
      <c r="B290" s="31" t="s">
        <v>558</v>
      </c>
      <c r="C290" s="6" t="s">
        <v>98</v>
      </c>
      <c r="D290" s="44"/>
      <c r="E290" s="44">
        <v>1000</v>
      </c>
      <c r="F290" s="44"/>
      <c r="G290" s="44">
        <v>1000</v>
      </c>
      <c r="H290" s="44"/>
      <c r="I290" s="51"/>
      <c r="J290" s="44"/>
      <c r="L290" s="20"/>
    </row>
    <row r="291" spans="1:12" ht="16.5">
      <c r="A291" s="29">
        <v>24</v>
      </c>
      <c r="B291" s="31" t="s">
        <v>559</v>
      </c>
      <c r="C291" s="6" t="s">
        <v>98</v>
      </c>
      <c r="D291" s="44"/>
      <c r="E291" s="44">
        <v>50</v>
      </c>
      <c r="F291" s="44"/>
      <c r="G291" s="44">
        <v>0</v>
      </c>
      <c r="H291" s="44">
        <v>28</v>
      </c>
      <c r="I291" s="51"/>
      <c r="J291" s="44">
        <v>24</v>
      </c>
      <c r="L291" s="20"/>
    </row>
    <row r="292" spans="1:12" ht="16.5">
      <c r="A292" s="29">
        <v>25</v>
      </c>
      <c r="B292" s="31" t="s">
        <v>560</v>
      </c>
      <c r="C292" s="6" t="s">
        <v>98</v>
      </c>
      <c r="D292" s="44"/>
      <c r="E292" s="44">
        <v>50</v>
      </c>
      <c r="F292" s="44"/>
      <c r="G292" s="44">
        <v>0</v>
      </c>
      <c r="H292" s="44"/>
      <c r="I292" s="51"/>
      <c r="J292" s="44"/>
      <c r="L292" s="20"/>
    </row>
    <row r="293" spans="1:12" ht="16.5">
      <c r="A293" s="29">
        <v>26</v>
      </c>
      <c r="B293" s="31" t="s">
        <v>561</v>
      </c>
      <c r="C293" s="6" t="s">
        <v>98</v>
      </c>
      <c r="D293" s="44"/>
      <c r="E293" s="44">
        <v>0</v>
      </c>
      <c r="F293" s="44"/>
      <c r="G293" s="44">
        <v>0</v>
      </c>
      <c r="H293" s="44">
        <v>24</v>
      </c>
      <c r="I293" s="51"/>
      <c r="J293" s="44">
        <v>20</v>
      </c>
      <c r="L293" s="20"/>
    </row>
    <row r="294" spans="1:12" ht="16.5">
      <c r="A294" s="29">
        <v>27</v>
      </c>
      <c r="B294" s="31" t="s">
        <v>562</v>
      </c>
      <c r="C294" s="6" t="s">
        <v>98</v>
      </c>
      <c r="D294" s="44"/>
      <c r="E294" s="44">
        <v>0</v>
      </c>
      <c r="F294" s="44"/>
      <c r="G294" s="44">
        <v>0</v>
      </c>
      <c r="H294" s="44"/>
      <c r="I294" s="51"/>
      <c r="J294" s="44"/>
      <c r="L294" s="20"/>
    </row>
    <row r="295" spans="1:12" ht="16.5">
      <c r="A295" s="29">
        <v>28</v>
      </c>
      <c r="B295" s="31" t="s">
        <v>563</v>
      </c>
      <c r="C295" s="6" t="s">
        <v>98</v>
      </c>
      <c r="D295" s="44"/>
      <c r="E295" s="44">
        <v>0</v>
      </c>
      <c r="F295" s="44"/>
      <c r="G295" s="44">
        <v>0</v>
      </c>
      <c r="H295" s="44"/>
      <c r="I295" s="51"/>
      <c r="J295" s="44"/>
      <c r="L295" s="20"/>
    </row>
    <row r="296" spans="1:12" ht="16.5">
      <c r="A296" s="29">
        <v>29</v>
      </c>
      <c r="B296" s="31" t="s">
        <v>564</v>
      </c>
      <c r="C296" s="6" t="s">
        <v>98</v>
      </c>
      <c r="D296" s="44"/>
      <c r="E296" s="44">
        <v>0</v>
      </c>
      <c r="F296" s="44"/>
      <c r="G296" s="44">
        <v>0</v>
      </c>
      <c r="H296" s="44"/>
      <c r="I296" s="51"/>
      <c r="J296" s="44"/>
      <c r="L296" s="20"/>
    </row>
    <row r="297" spans="1:12" ht="16.5">
      <c r="A297" s="29">
        <v>30</v>
      </c>
      <c r="B297" s="31" t="s">
        <v>565</v>
      </c>
      <c r="C297" s="6" t="s">
        <v>98</v>
      </c>
      <c r="D297" s="44"/>
      <c r="E297" s="44">
        <v>0</v>
      </c>
      <c r="F297" s="44"/>
      <c r="G297" s="44">
        <v>0</v>
      </c>
      <c r="H297" s="44"/>
      <c r="I297" s="51"/>
      <c r="J297" s="44"/>
      <c r="L297" s="20"/>
    </row>
    <row r="298" spans="1:12" ht="16.5">
      <c r="A298" s="29">
        <v>31</v>
      </c>
      <c r="B298" s="31" t="s">
        <v>566</v>
      </c>
      <c r="C298" s="6" t="s">
        <v>98</v>
      </c>
      <c r="D298" s="44"/>
      <c r="E298" s="44">
        <v>0</v>
      </c>
      <c r="F298" s="44"/>
      <c r="G298" s="44">
        <v>0</v>
      </c>
      <c r="H298" s="44"/>
      <c r="I298" s="51"/>
      <c r="J298" s="44"/>
      <c r="L298" s="20"/>
    </row>
    <row r="299" spans="1:12" ht="16.5">
      <c r="A299" s="29">
        <v>32</v>
      </c>
      <c r="B299" s="31" t="s">
        <v>567</v>
      </c>
      <c r="C299" s="6" t="s">
        <v>98</v>
      </c>
      <c r="D299" s="44"/>
      <c r="E299" s="44">
        <v>0</v>
      </c>
      <c r="F299" s="44"/>
      <c r="G299" s="44">
        <v>0</v>
      </c>
      <c r="H299" s="44">
        <v>9</v>
      </c>
      <c r="I299" s="51"/>
      <c r="J299" s="44">
        <v>8</v>
      </c>
      <c r="L299" s="20"/>
    </row>
    <row r="300" spans="1:12" ht="16.5">
      <c r="A300" s="29">
        <v>33</v>
      </c>
      <c r="B300" s="31" t="s">
        <v>568</v>
      </c>
      <c r="C300" s="6" t="s">
        <v>98</v>
      </c>
      <c r="D300" s="44"/>
      <c r="E300" s="44">
        <v>0</v>
      </c>
      <c r="F300" s="44"/>
      <c r="G300" s="44">
        <v>100</v>
      </c>
      <c r="H300" s="44"/>
      <c r="I300" s="51"/>
      <c r="J300" s="44"/>
      <c r="L300" s="20"/>
    </row>
    <row r="301" spans="1:12" ht="16.5">
      <c r="A301" s="29">
        <v>34</v>
      </c>
      <c r="B301" s="31" t="s">
        <v>569</v>
      </c>
      <c r="C301" s="6" t="s">
        <v>98</v>
      </c>
      <c r="D301" s="44"/>
      <c r="E301" s="44">
        <v>25</v>
      </c>
      <c r="F301" s="44"/>
      <c r="G301" s="44">
        <v>0</v>
      </c>
      <c r="H301" s="44">
        <v>14</v>
      </c>
      <c r="I301" s="51"/>
      <c r="J301" s="44">
        <v>12</v>
      </c>
      <c r="L301" s="20"/>
    </row>
    <row r="302" spans="1:12" ht="16.5">
      <c r="A302" s="29">
        <v>35</v>
      </c>
      <c r="B302" s="31" t="s">
        <v>570</v>
      </c>
      <c r="C302" s="6" t="s">
        <v>98</v>
      </c>
      <c r="D302" s="44"/>
      <c r="E302" s="44">
        <v>0</v>
      </c>
      <c r="F302" s="44"/>
      <c r="G302" s="44">
        <v>0</v>
      </c>
      <c r="H302" s="44"/>
      <c r="I302" s="51"/>
      <c r="J302" s="44"/>
      <c r="L302" s="20"/>
    </row>
    <row r="303" spans="1:12" ht="16.5">
      <c r="A303" s="29">
        <v>36</v>
      </c>
      <c r="B303" s="31" t="s">
        <v>571</v>
      </c>
      <c r="C303" s="6" t="s">
        <v>98</v>
      </c>
      <c r="D303" s="44"/>
      <c r="E303" s="44">
        <v>0</v>
      </c>
      <c r="F303" s="44"/>
      <c r="G303" s="44">
        <v>0</v>
      </c>
      <c r="H303" s="44"/>
      <c r="I303" s="51"/>
      <c r="J303" s="44"/>
      <c r="L303" s="20"/>
    </row>
    <row r="304" spans="1:12" ht="16.5">
      <c r="A304" s="29">
        <v>37</v>
      </c>
      <c r="B304" s="31" t="s">
        <v>572</v>
      </c>
      <c r="C304" s="6" t="s">
        <v>98</v>
      </c>
      <c r="D304" s="44"/>
      <c r="E304" s="44">
        <v>50</v>
      </c>
      <c r="F304" s="44"/>
      <c r="G304" s="44">
        <v>50</v>
      </c>
      <c r="H304" s="44">
        <v>24</v>
      </c>
      <c r="I304" s="51"/>
      <c r="J304" s="44">
        <v>20</v>
      </c>
      <c r="L304" s="20"/>
    </row>
    <row r="305" spans="1:12" ht="16.5">
      <c r="A305" s="29">
        <v>38</v>
      </c>
      <c r="B305" s="31" t="s">
        <v>573</v>
      </c>
      <c r="C305" s="6" t="s">
        <v>98</v>
      </c>
      <c r="D305" s="44"/>
      <c r="E305" s="44">
        <v>0</v>
      </c>
      <c r="F305" s="44"/>
      <c r="G305" s="44">
        <v>0</v>
      </c>
      <c r="H305" s="44"/>
      <c r="I305" s="51"/>
      <c r="J305" s="44"/>
      <c r="L305" s="20"/>
    </row>
    <row r="306" spans="1:12" ht="16.5">
      <c r="A306" s="29">
        <v>39</v>
      </c>
      <c r="B306" s="31" t="s">
        <v>574</v>
      </c>
      <c r="C306" s="6" t="s">
        <v>98</v>
      </c>
      <c r="D306" s="44"/>
      <c r="E306" s="44">
        <v>0</v>
      </c>
      <c r="F306" s="44"/>
      <c r="G306" s="44">
        <v>0</v>
      </c>
      <c r="H306" s="44"/>
      <c r="I306" s="51"/>
      <c r="J306" s="44"/>
      <c r="L306" s="20"/>
    </row>
    <row r="307" spans="1:12" ht="16.5">
      <c r="A307" s="29">
        <v>40</v>
      </c>
      <c r="B307" s="31" t="s">
        <v>575</v>
      </c>
      <c r="C307" s="6" t="s">
        <v>98</v>
      </c>
      <c r="D307" s="44"/>
      <c r="E307" s="44">
        <v>0</v>
      </c>
      <c r="F307" s="44"/>
      <c r="G307" s="44">
        <v>0</v>
      </c>
      <c r="H307" s="44"/>
      <c r="I307" s="51"/>
      <c r="J307" s="44"/>
      <c r="L307" s="20"/>
    </row>
    <row r="308" spans="1:12" ht="16.5">
      <c r="A308" s="29">
        <v>41</v>
      </c>
      <c r="B308" s="31" t="s">
        <v>576</v>
      </c>
      <c r="C308" s="6" t="s">
        <v>98</v>
      </c>
      <c r="D308" s="44"/>
      <c r="E308" s="44">
        <v>0</v>
      </c>
      <c r="F308" s="44"/>
      <c r="G308" s="44">
        <v>0</v>
      </c>
      <c r="H308" s="44"/>
      <c r="I308" s="51"/>
      <c r="J308" s="44"/>
      <c r="L308" s="20"/>
    </row>
    <row r="309" spans="1:12" ht="16.5">
      <c r="A309" s="29">
        <v>42</v>
      </c>
      <c r="B309" s="31" t="s">
        <v>577</v>
      </c>
      <c r="C309" s="6" t="s">
        <v>98</v>
      </c>
      <c r="D309" s="44"/>
      <c r="E309" s="44">
        <v>2500</v>
      </c>
      <c r="F309" s="44"/>
      <c r="G309" s="44">
        <v>2500</v>
      </c>
      <c r="H309" s="44">
        <v>2364</v>
      </c>
      <c r="I309" s="103">
        <v>63</v>
      </c>
      <c r="J309" s="104">
        <v>4738</v>
      </c>
      <c r="L309" s="20"/>
    </row>
    <row r="310" spans="1:12" ht="16.5">
      <c r="A310" s="29">
        <v>43</v>
      </c>
      <c r="B310" s="31" t="s">
        <v>578</v>
      </c>
      <c r="C310" s="6" t="s">
        <v>98</v>
      </c>
      <c r="D310" s="44"/>
      <c r="E310" s="44">
        <v>0</v>
      </c>
      <c r="F310" s="44"/>
      <c r="G310" s="44"/>
      <c r="H310" s="44"/>
      <c r="I310" s="51"/>
      <c r="J310" s="44"/>
      <c r="L310" s="20"/>
    </row>
    <row r="311" spans="1:12" ht="16.5">
      <c r="A311" s="29">
        <v>44</v>
      </c>
      <c r="B311" s="31" t="s">
        <v>579</v>
      </c>
      <c r="C311" s="6" t="s">
        <v>98</v>
      </c>
      <c r="D311" s="44"/>
      <c r="E311" s="44">
        <v>0</v>
      </c>
      <c r="F311" s="44"/>
      <c r="G311" s="44">
        <v>0</v>
      </c>
      <c r="H311" s="44">
        <v>9</v>
      </c>
      <c r="I311" s="51"/>
      <c r="J311" s="44">
        <v>8</v>
      </c>
      <c r="L311" s="20"/>
    </row>
    <row r="312" spans="1:12" ht="16.5">
      <c r="A312" s="29">
        <v>45</v>
      </c>
      <c r="B312" s="31" t="s">
        <v>580</v>
      </c>
      <c r="C312" s="6" t="s">
        <v>98</v>
      </c>
      <c r="D312" s="44"/>
      <c r="E312" s="44">
        <v>50</v>
      </c>
      <c r="F312" s="44"/>
      <c r="G312" s="44">
        <v>50</v>
      </c>
      <c r="H312" s="44">
        <v>9</v>
      </c>
      <c r="I312" s="51"/>
      <c r="J312" s="44">
        <v>8</v>
      </c>
      <c r="L312" s="20"/>
    </row>
    <row r="313" spans="1:12" ht="16.5">
      <c r="A313" s="29">
        <v>46</v>
      </c>
      <c r="B313" s="25" t="s">
        <v>581</v>
      </c>
      <c r="C313" s="6" t="s">
        <v>98</v>
      </c>
      <c r="D313" s="44"/>
      <c r="E313" s="44">
        <v>50</v>
      </c>
      <c r="F313" s="44"/>
      <c r="G313" s="44">
        <v>50</v>
      </c>
      <c r="H313" s="44">
        <v>38</v>
      </c>
      <c r="I313" s="51">
        <v>10</v>
      </c>
      <c r="J313" s="44">
        <v>32</v>
      </c>
      <c r="L313" s="20"/>
    </row>
    <row r="314" spans="1:12" ht="16.5">
      <c r="A314" s="29">
        <v>47</v>
      </c>
      <c r="B314" s="31" t="s">
        <v>582</v>
      </c>
      <c r="C314" s="6" t="s">
        <v>98</v>
      </c>
      <c r="D314" s="44"/>
      <c r="E314" s="44">
        <v>500</v>
      </c>
      <c r="F314" s="44"/>
      <c r="G314" s="44">
        <v>500</v>
      </c>
      <c r="H314" s="44">
        <v>284</v>
      </c>
      <c r="I314" s="51">
        <v>49</v>
      </c>
      <c r="J314" s="44">
        <v>237</v>
      </c>
      <c r="L314" s="20"/>
    </row>
    <row r="315" spans="1:12" ht="16.5">
      <c r="A315" s="29">
        <v>48</v>
      </c>
      <c r="B315" s="31" t="s">
        <v>583</v>
      </c>
      <c r="C315" s="6" t="s">
        <v>98</v>
      </c>
      <c r="D315" s="44"/>
      <c r="E315" s="44">
        <v>25</v>
      </c>
      <c r="F315" s="44"/>
      <c r="G315" s="44">
        <v>25</v>
      </c>
      <c r="H315" s="44"/>
      <c r="I315" s="51"/>
      <c r="J315" s="44"/>
      <c r="L315" s="20"/>
    </row>
    <row r="316" spans="1:12" ht="16.5">
      <c r="A316" s="29">
        <v>49</v>
      </c>
      <c r="B316" s="31" t="s">
        <v>584</v>
      </c>
      <c r="C316" s="6" t="s">
        <v>98</v>
      </c>
      <c r="D316" s="44"/>
      <c r="E316" s="44">
        <v>0</v>
      </c>
      <c r="F316" s="44"/>
      <c r="G316" s="44">
        <v>0</v>
      </c>
      <c r="H316" s="44">
        <v>14</v>
      </c>
      <c r="I316" s="51"/>
      <c r="J316" s="44">
        <v>12</v>
      </c>
      <c r="L316" s="20"/>
    </row>
    <row r="317" spans="1:12" ht="16.5">
      <c r="A317" s="29">
        <v>50</v>
      </c>
      <c r="B317" s="31" t="s">
        <v>585</v>
      </c>
      <c r="C317" s="6" t="s">
        <v>98</v>
      </c>
      <c r="D317" s="44"/>
      <c r="E317" s="44">
        <v>25</v>
      </c>
      <c r="F317" s="44"/>
      <c r="G317" s="44">
        <v>25</v>
      </c>
      <c r="H317" s="44">
        <v>9</v>
      </c>
      <c r="I317" s="51"/>
      <c r="J317" s="44">
        <v>8</v>
      </c>
      <c r="L317" s="20"/>
    </row>
    <row r="318" spans="1:12" ht="16.5">
      <c r="A318" s="29">
        <v>51</v>
      </c>
      <c r="B318" s="31" t="s">
        <v>586</v>
      </c>
      <c r="C318" s="6" t="s">
        <v>98</v>
      </c>
      <c r="D318" s="44"/>
      <c r="E318" s="44">
        <v>25</v>
      </c>
      <c r="F318" s="44"/>
      <c r="G318" s="44">
        <v>50</v>
      </c>
      <c r="H318" s="44"/>
      <c r="I318" s="51"/>
      <c r="J318" s="44"/>
      <c r="L318" s="20"/>
    </row>
    <row r="319" spans="1:12" ht="16.5">
      <c r="A319" s="29">
        <v>52</v>
      </c>
      <c r="B319" s="31" t="s">
        <v>587</v>
      </c>
      <c r="C319" s="6" t="s">
        <v>98</v>
      </c>
      <c r="D319" s="44"/>
      <c r="E319" s="44">
        <v>0</v>
      </c>
      <c r="F319" s="44"/>
      <c r="G319" s="44">
        <v>0</v>
      </c>
      <c r="H319" s="44"/>
      <c r="I319" s="51"/>
      <c r="J319" s="44"/>
      <c r="L319" s="20"/>
    </row>
    <row r="320" spans="1:12" ht="16.5">
      <c r="A320" s="29">
        <v>53</v>
      </c>
      <c r="B320" s="31" t="s">
        <v>588</v>
      </c>
      <c r="C320" s="6" t="s">
        <v>98</v>
      </c>
      <c r="D320" s="44"/>
      <c r="E320" s="44">
        <v>0</v>
      </c>
      <c r="F320" s="44"/>
      <c r="G320" s="44">
        <v>0</v>
      </c>
      <c r="H320" s="95">
        <v>4</v>
      </c>
      <c r="I320" s="51"/>
      <c r="J320" s="95">
        <v>-3</v>
      </c>
      <c r="L320" s="20"/>
    </row>
    <row r="321" spans="1:12" ht="16.5">
      <c r="A321" s="29">
        <v>54</v>
      </c>
      <c r="B321" s="31" t="s">
        <v>589</v>
      </c>
      <c r="C321" s="6" t="s">
        <v>98</v>
      </c>
      <c r="D321" s="44"/>
      <c r="E321" s="44">
        <v>0</v>
      </c>
      <c r="F321" s="44"/>
      <c r="G321" s="44">
        <v>0</v>
      </c>
      <c r="H321" s="44"/>
      <c r="I321" s="51"/>
      <c r="J321" s="44"/>
      <c r="L321" s="20"/>
    </row>
    <row r="322" spans="1:12" ht="16.5">
      <c r="A322" s="29">
        <v>55</v>
      </c>
      <c r="B322" s="31" t="s">
        <v>590</v>
      </c>
      <c r="C322" s="6" t="s">
        <v>98</v>
      </c>
      <c r="D322" s="44"/>
      <c r="E322" s="44">
        <v>0</v>
      </c>
      <c r="F322" s="44"/>
      <c r="G322" s="44">
        <v>0</v>
      </c>
      <c r="H322" s="44"/>
      <c r="I322" s="51"/>
      <c r="J322" s="44"/>
      <c r="L322" s="20"/>
    </row>
    <row r="323" spans="1:12" ht="16.5">
      <c r="A323" s="29">
        <v>56</v>
      </c>
      <c r="B323" s="31" t="s">
        <v>591</v>
      </c>
      <c r="C323" s="6" t="s">
        <v>98</v>
      </c>
      <c r="D323" s="44"/>
      <c r="E323" s="44">
        <v>0</v>
      </c>
      <c r="F323" s="44"/>
      <c r="G323" s="44">
        <v>0</v>
      </c>
      <c r="H323" s="44"/>
      <c r="I323" s="51"/>
      <c r="J323" s="44"/>
      <c r="L323" s="20"/>
    </row>
    <row r="324" spans="1:12" ht="16.5">
      <c r="A324" s="29">
        <v>57</v>
      </c>
      <c r="B324" s="31" t="s">
        <v>592</v>
      </c>
      <c r="C324" s="6" t="s">
        <v>98</v>
      </c>
      <c r="D324" s="44"/>
      <c r="E324" s="44">
        <v>500</v>
      </c>
      <c r="F324" s="44"/>
      <c r="G324" s="44">
        <v>1000</v>
      </c>
      <c r="H324" s="44">
        <v>113</v>
      </c>
      <c r="I324" s="51"/>
      <c r="J324" s="44">
        <v>158</v>
      </c>
      <c r="L324" s="20"/>
    </row>
    <row r="325" spans="1:12" ht="16.5">
      <c r="A325" s="29">
        <v>58</v>
      </c>
      <c r="B325" s="25" t="s">
        <v>593</v>
      </c>
      <c r="C325" s="6" t="s">
        <v>98</v>
      </c>
      <c r="D325" s="44"/>
      <c r="E325" s="44">
        <v>500</v>
      </c>
      <c r="F325" s="44"/>
      <c r="G325" s="44">
        <v>700</v>
      </c>
      <c r="H325" s="44">
        <v>142</v>
      </c>
      <c r="I325" s="51">
        <v>33</v>
      </c>
      <c r="J325" s="44">
        <v>118</v>
      </c>
      <c r="L325" s="20"/>
    </row>
    <row r="326" spans="1:12" ht="16.5">
      <c r="A326" s="29"/>
      <c r="B326" s="25" t="s">
        <v>594</v>
      </c>
      <c r="C326" s="6" t="s">
        <v>98</v>
      </c>
      <c r="D326" s="65">
        <f t="shared" ref="D326:I326" si="60">SUM(D268:D325)</f>
        <v>0</v>
      </c>
      <c r="E326" s="65">
        <f t="shared" si="60"/>
        <v>5875</v>
      </c>
      <c r="F326" s="65">
        <f t="shared" si="60"/>
        <v>0</v>
      </c>
      <c r="G326" s="65">
        <f t="shared" si="60"/>
        <v>6570</v>
      </c>
      <c r="H326" s="65">
        <f t="shared" si="60"/>
        <v>4190</v>
      </c>
      <c r="I326" s="65">
        <f t="shared" si="60"/>
        <v>517</v>
      </c>
      <c r="J326" s="65">
        <f t="shared" ref="J326" si="61">SUM(J268:J325)</f>
        <v>6404</v>
      </c>
      <c r="L326" s="20"/>
    </row>
    <row r="327" spans="1:12" ht="16.5">
      <c r="A327" s="21" t="s">
        <v>595</v>
      </c>
      <c r="B327" s="30" t="s">
        <v>316</v>
      </c>
      <c r="C327" s="6"/>
      <c r="D327" s="48"/>
      <c r="E327" s="48"/>
      <c r="F327" s="48"/>
      <c r="G327" s="48"/>
      <c r="H327" s="48"/>
      <c r="I327" s="57"/>
      <c r="J327" s="48"/>
      <c r="L327" s="20"/>
    </row>
    <row r="328" spans="1:12" ht="16.5">
      <c r="A328" s="29">
        <v>1</v>
      </c>
      <c r="B328" s="31" t="s">
        <v>596</v>
      </c>
      <c r="C328" s="6" t="s">
        <v>98</v>
      </c>
      <c r="D328" s="48"/>
      <c r="E328" s="48">
        <v>50</v>
      </c>
      <c r="F328" s="48"/>
      <c r="G328" s="48">
        <v>60</v>
      </c>
      <c r="H328" s="48">
        <v>60</v>
      </c>
      <c r="I328" s="51"/>
      <c r="J328" s="48">
        <v>55</v>
      </c>
      <c r="L328" s="20"/>
    </row>
    <row r="329" spans="1:12" ht="16.5">
      <c r="A329" s="29">
        <v>2</v>
      </c>
      <c r="B329" s="31" t="s">
        <v>597</v>
      </c>
      <c r="C329" s="6" t="s">
        <v>98</v>
      </c>
      <c r="D329" s="48"/>
      <c r="E329" s="48">
        <v>50</v>
      </c>
      <c r="F329" s="48"/>
      <c r="G329" s="48">
        <v>100</v>
      </c>
      <c r="H329" s="48">
        <v>40</v>
      </c>
      <c r="I329" s="51"/>
      <c r="J329" s="48">
        <v>36</v>
      </c>
      <c r="L329" s="20"/>
    </row>
    <row r="330" spans="1:12" ht="16.5">
      <c r="A330" s="29">
        <v>3</v>
      </c>
      <c r="B330" s="31" t="s">
        <v>598</v>
      </c>
      <c r="C330" s="6" t="s">
        <v>98</v>
      </c>
      <c r="D330" s="48"/>
      <c r="E330" s="48">
        <v>50</v>
      </c>
      <c r="F330" s="48"/>
      <c r="G330" s="48">
        <v>100</v>
      </c>
      <c r="H330" s="48">
        <v>85</v>
      </c>
      <c r="I330" s="51">
        <v>36</v>
      </c>
      <c r="J330" s="48">
        <v>77</v>
      </c>
      <c r="L330" s="20"/>
    </row>
    <row r="331" spans="1:12" ht="16.5">
      <c r="A331" s="29">
        <v>4</v>
      </c>
      <c r="B331" s="31" t="s">
        <v>599</v>
      </c>
      <c r="C331" s="6" t="s">
        <v>98</v>
      </c>
      <c r="D331" s="48"/>
      <c r="E331" s="48"/>
      <c r="F331" s="48"/>
      <c r="G331" s="48"/>
      <c r="H331" s="48"/>
      <c r="I331" s="51"/>
      <c r="J331" s="48"/>
      <c r="L331" s="20"/>
    </row>
    <row r="332" spans="1:12" ht="16.5">
      <c r="A332" s="29">
        <v>5</v>
      </c>
      <c r="B332" s="31" t="s">
        <v>600</v>
      </c>
      <c r="C332" s="6" t="s">
        <v>98</v>
      </c>
      <c r="D332" s="48"/>
      <c r="E332" s="48"/>
      <c r="F332" s="48"/>
      <c r="G332" s="48"/>
      <c r="H332" s="48"/>
      <c r="I332" s="51"/>
      <c r="J332" s="48"/>
      <c r="L332" s="20"/>
    </row>
    <row r="333" spans="1:12" ht="16.5">
      <c r="A333" s="29">
        <v>6</v>
      </c>
      <c r="B333" s="31" t="s">
        <v>601</v>
      </c>
      <c r="C333" s="6" t="s">
        <v>98</v>
      </c>
      <c r="D333" s="48"/>
      <c r="E333" s="48"/>
      <c r="F333" s="48"/>
      <c r="G333" s="48"/>
      <c r="H333" s="48">
        <v>50</v>
      </c>
      <c r="I333" s="51"/>
      <c r="J333" s="48">
        <v>46</v>
      </c>
      <c r="L333" s="20"/>
    </row>
    <row r="334" spans="1:12" ht="16.5">
      <c r="A334" s="29">
        <v>7</v>
      </c>
      <c r="B334" s="31" t="s">
        <v>602</v>
      </c>
      <c r="C334" s="6" t="s">
        <v>98</v>
      </c>
      <c r="D334" s="48"/>
      <c r="E334" s="48"/>
      <c r="F334" s="48"/>
      <c r="G334" s="48"/>
      <c r="H334" s="48">
        <v>20</v>
      </c>
      <c r="I334" s="51"/>
      <c r="J334" s="48">
        <v>18</v>
      </c>
      <c r="L334" s="20"/>
    </row>
    <row r="335" spans="1:12" ht="16.5">
      <c r="A335" s="29">
        <v>8</v>
      </c>
      <c r="B335" s="31" t="s">
        <v>603</v>
      </c>
      <c r="C335" s="6" t="s">
        <v>98</v>
      </c>
      <c r="D335" s="48"/>
      <c r="E335" s="48"/>
      <c r="F335" s="48"/>
      <c r="G335" s="48"/>
      <c r="H335" s="48"/>
      <c r="I335" s="51"/>
      <c r="J335" s="48"/>
      <c r="L335" s="20"/>
    </row>
    <row r="336" spans="1:12" ht="16.5">
      <c r="A336" s="29">
        <v>9</v>
      </c>
      <c r="B336" s="31" t="s">
        <v>604</v>
      </c>
      <c r="C336" s="6" t="s">
        <v>98</v>
      </c>
      <c r="D336" s="48"/>
      <c r="E336" s="48">
        <v>300</v>
      </c>
      <c r="F336" s="48"/>
      <c r="G336" s="48">
        <v>300</v>
      </c>
      <c r="H336" s="48"/>
      <c r="I336" s="51"/>
      <c r="J336" s="48"/>
      <c r="L336" s="20"/>
    </row>
    <row r="337" spans="1:12" ht="16.5">
      <c r="A337" s="29">
        <v>10</v>
      </c>
      <c r="B337" s="31" t="s">
        <v>605</v>
      </c>
      <c r="C337" s="6" t="s">
        <v>98</v>
      </c>
      <c r="D337" s="48"/>
      <c r="E337" s="48">
        <v>0</v>
      </c>
      <c r="F337" s="48"/>
      <c r="G337" s="48">
        <v>300</v>
      </c>
      <c r="H337" s="48">
        <v>300</v>
      </c>
      <c r="I337" s="51"/>
      <c r="J337" s="48">
        <v>273</v>
      </c>
      <c r="L337" s="20"/>
    </row>
    <row r="338" spans="1:12" ht="16.5">
      <c r="A338" s="29">
        <v>11</v>
      </c>
      <c r="B338" s="25" t="s">
        <v>606</v>
      </c>
      <c r="C338" s="6" t="s">
        <v>98</v>
      </c>
      <c r="D338" s="48"/>
      <c r="E338" s="48">
        <v>50</v>
      </c>
      <c r="F338" s="48"/>
      <c r="G338" s="48">
        <v>50</v>
      </c>
      <c r="H338" s="48">
        <v>50</v>
      </c>
      <c r="I338" s="51">
        <v>32</v>
      </c>
      <c r="J338" s="48">
        <v>46</v>
      </c>
      <c r="L338" s="20"/>
    </row>
    <row r="339" spans="1:12" ht="16.5">
      <c r="A339" s="29"/>
      <c r="B339" s="25" t="s">
        <v>607</v>
      </c>
      <c r="C339" s="6" t="s">
        <v>98</v>
      </c>
      <c r="D339" s="48">
        <f t="shared" ref="D339:J339" si="62">SUM(D328:D338)</f>
        <v>0</v>
      </c>
      <c r="E339" s="48">
        <f t="shared" si="62"/>
        <v>500</v>
      </c>
      <c r="F339" s="48">
        <f t="shared" si="62"/>
        <v>0</v>
      </c>
      <c r="G339" s="48">
        <f t="shared" si="62"/>
        <v>910</v>
      </c>
      <c r="H339" s="48">
        <f t="shared" si="62"/>
        <v>605</v>
      </c>
      <c r="I339" s="48">
        <f t="shared" si="62"/>
        <v>68</v>
      </c>
      <c r="J339" s="48">
        <f t="shared" si="62"/>
        <v>551</v>
      </c>
      <c r="L339" s="20"/>
    </row>
    <row r="340" spans="1:12" ht="33">
      <c r="A340" s="21" t="s">
        <v>608</v>
      </c>
      <c r="B340" s="69" t="s">
        <v>609</v>
      </c>
      <c r="C340" s="6"/>
      <c r="D340" s="52"/>
      <c r="E340" s="52"/>
      <c r="F340" s="52"/>
      <c r="G340" s="52"/>
      <c r="H340" s="52"/>
      <c r="I340" s="58"/>
      <c r="J340" s="52"/>
      <c r="L340" s="20"/>
    </row>
    <row r="341" spans="1:12" ht="16.5">
      <c r="A341" s="29">
        <v>1</v>
      </c>
      <c r="B341" s="31" t="s">
        <v>610</v>
      </c>
      <c r="C341" s="6" t="s">
        <v>98</v>
      </c>
      <c r="D341" s="44"/>
      <c r="E341" s="44">
        <v>0</v>
      </c>
      <c r="F341" s="44"/>
      <c r="G341" s="44">
        <v>0</v>
      </c>
      <c r="H341" s="44"/>
      <c r="I341" s="51"/>
      <c r="J341" s="44"/>
      <c r="L341" s="20"/>
    </row>
    <row r="342" spans="1:12" ht="16.5">
      <c r="A342" s="29">
        <v>2</v>
      </c>
      <c r="B342" s="31" t="s">
        <v>611</v>
      </c>
      <c r="C342" s="6" t="s">
        <v>98</v>
      </c>
      <c r="D342" s="44"/>
      <c r="E342" s="44">
        <v>0</v>
      </c>
      <c r="F342" s="44"/>
      <c r="G342" s="44">
        <v>0</v>
      </c>
      <c r="H342" s="44"/>
      <c r="I342" s="51"/>
      <c r="J342" s="44"/>
      <c r="L342" s="20"/>
    </row>
    <row r="343" spans="1:12" ht="16.5">
      <c r="A343" s="29">
        <v>3</v>
      </c>
      <c r="B343" s="31" t="s">
        <v>612</v>
      </c>
      <c r="C343" s="6" t="s">
        <v>98</v>
      </c>
      <c r="D343" s="44"/>
      <c r="E343" s="44">
        <v>0</v>
      </c>
      <c r="F343" s="44"/>
      <c r="G343" s="44">
        <v>30</v>
      </c>
      <c r="H343" s="44">
        <v>30</v>
      </c>
      <c r="I343" s="51"/>
      <c r="J343" s="44">
        <v>36</v>
      </c>
      <c r="L343" s="20"/>
    </row>
    <row r="344" spans="1:12" ht="16.5">
      <c r="A344" s="29">
        <v>4</v>
      </c>
      <c r="B344" s="31" t="s">
        <v>613</v>
      </c>
      <c r="C344" s="6" t="s">
        <v>98</v>
      </c>
      <c r="D344" s="44"/>
      <c r="E344" s="44">
        <v>0</v>
      </c>
      <c r="F344" s="44"/>
      <c r="G344" s="44">
        <v>0</v>
      </c>
      <c r="H344" s="44"/>
      <c r="I344" s="51"/>
      <c r="J344" s="44"/>
      <c r="L344" s="20"/>
    </row>
    <row r="345" spans="1:12" ht="16.5">
      <c r="A345" s="29">
        <v>5</v>
      </c>
      <c r="B345" s="31" t="s">
        <v>614</v>
      </c>
      <c r="C345" s="6" t="s">
        <v>98</v>
      </c>
      <c r="D345" s="44"/>
      <c r="E345" s="44">
        <v>0</v>
      </c>
      <c r="F345" s="44"/>
      <c r="G345" s="44">
        <v>0</v>
      </c>
      <c r="H345" s="44"/>
      <c r="I345" s="51"/>
      <c r="J345" s="44"/>
      <c r="L345" s="20"/>
    </row>
    <row r="346" spans="1:12" ht="16.5">
      <c r="A346" s="29">
        <v>6</v>
      </c>
      <c r="B346" s="31" t="s">
        <v>615</v>
      </c>
      <c r="C346" s="6" t="s">
        <v>98</v>
      </c>
      <c r="D346" s="44"/>
      <c r="E346" s="44">
        <v>0</v>
      </c>
      <c r="F346" s="44"/>
      <c r="G346" s="44">
        <v>75</v>
      </c>
      <c r="H346" s="44">
        <v>75</v>
      </c>
      <c r="I346" s="51"/>
      <c r="J346" s="44">
        <v>68</v>
      </c>
      <c r="L346" s="20"/>
    </row>
    <row r="347" spans="1:12" ht="16.5">
      <c r="A347" s="29">
        <v>7</v>
      </c>
      <c r="B347" s="31" t="s">
        <v>616</v>
      </c>
      <c r="C347" s="6" t="s">
        <v>98</v>
      </c>
      <c r="D347" s="44"/>
      <c r="E347" s="44">
        <v>0</v>
      </c>
      <c r="F347" s="44"/>
      <c r="G347" s="44">
        <v>0</v>
      </c>
      <c r="H347" s="44"/>
      <c r="I347" s="51"/>
      <c r="J347" s="44"/>
      <c r="L347" s="20"/>
    </row>
    <row r="348" spans="1:12" ht="16.5">
      <c r="A348" s="29">
        <v>8</v>
      </c>
      <c r="B348" s="31" t="s">
        <v>617</v>
      </c>
      <c r="C348" s="6" t="s">
        <v>98</v>
      </c>
      <c r="D348" s="44"/>
      <c r="E348" s="44">
        <v>0</v>
      </c>
      <c r="F348" s="44"/>
      <c r="G348" s="44">
        <v>0</v>
      </c>
      <c r="H348" s="44"/>
      <c r="I348" s="51"/>
      <c r="J348" s="44"/>
      <c r="L348" s="20"/>
    </row>
    <row r="349" spans="1:12" ht="16.5">
      <c r="A349" s="29">
        <v>9</v>
      </c>
      <c r="B349" s="31" t="s">
        <v>618</v>
      </c>
      <c r="C349" s="6" t="s">
        <v>98</v>
      </c>
      <c r="D349" s="44"/>
      <c r="E349" s="44">
        <v>0</v>
      </c>
      <c r="F349" s="44"/>
      <c r="G349" s="44">
        <v>0</v>
      </c>
      <c r="H349" s="44"/>
      <c r="I349" s="51"/>
      <c r="J349" s="44"/>
      <c r="L349" s="20"/>
    </row>
    <row r="350" spans="1:12" ht="16.5">
      <c r="A350" s="29">
        <v>10</v>
      </c>
      <c r="B350" s="31" t="s">
        <v>619</v>
      </c>
      <c r="C350" s="6" t="s">
        <v>98</v>
      </c>
      <c r="D350" s="44"/>
      <c r="E350" s="44">
        <v>20</v>
      </c>
      <c r="F350" s="44"/>
      <c r="G350" s="44">
        <v>15</v>
      </c>
      <c r="H350" s="44">
        <v>15</v>
      </c>
      <c r="I350" s="51"/>
      <c r="J350" s="44">
        <v>14</v>
      </c>
      <c r="L350" s="20"/>
    </row>
    <row r="351" spans="1:12" ht="16.5">
      <c r="A351" s="29">
        <v>11</v>
      </c>
      <c r="B351" s="31" t="s">
        <v>620</v>
      </c>
      <c r="C351" s="6" t="s">
        <v>98</v>
      </c>
      <c r="D351" s="44"/>
      <c r="E351" s="44">
        <v>0</v>
      </c>
      <c r="F351" s="44"/>
      <c r="G351" s="44">
        <v>0</v>
      </c>
      <c r="H351" s="44"/>
      <c r="I351" s="51"/>
      <c r="J351" s="44"/>
      <c r="L351" s="20"/>
    </row>
    <row r="352" spans="1:12" ht="16.5">
      <c r="A352" s="29">
        <v>12</v>
      </c>
      <c r="B352" s="31" t="s">
        <v>621</v>
      </c>
      <c r="C352" s="6" t="s">
        <v>98</v>
      </c>
      <c r="D352" s="44"/>
      <c r="E352" s="44">
        <v>100</v>
      </c>
      <c r="F352" s="44"/>
      <c r="G352" s="44">
        <v>100</v>
      </c>
      <c r="H352" s="44">
        <v>50</v>
      </c>
      <c r="I352" s="51"/>
      <c r="J352" s="44"/>
      <c r="L352" s="20"/>
    </row>
    <row r="353" spans="1:12" ht="16.5">
      <c r="A353" s="29">
        <v>13</v>
      </c>
      <c r="B353" s="31" t="s">
        <v>458</v>
      </c>
      <c r="C353" s="6" t="s">
        <v>98</v>
      </c>
      <c r="D353" s="44"/>
      <c r="E353" s="44">
        <v>0</v>
      </c>
      <c r="F353" s="44"/>
      <c r="G353" s="44">
        <v>0</v>
      </c>
      <c r="H353" s="44"/>
      <c r="I353" s="51"/>
      <c r="J353" s="44"/>
      <c r="L353" s="20"/>
    </row>
    <row r="354" spans="1:12" ht="16.5">
      <c r="A354" s="29">
        <v>14</v>
      </c>
      <c r="B354" s="31" t="s">
        <v>622</v>
      </c>
      <c r="C354" s="6" t="s">
        <v>98</v>
      </c>
      <c r="D354" s="44"/>
      <c r="E354" s="44">
        <v>0</v>
      </c>
      <c r="F354" s="44"/>
      <c r="G354" s="44">
        <v>0</v>
      </c>
      <c r="H354" s="44"/>
      <c r="I354" s="51"/>
      <c r="J354" s="44"/>
      <c r="L354" s="20"/>
    </row>
    <row r="355" spans="1:12" ht="16.5">
      <c r="A355" s="29">
        <v>15</v>
      </c>
      <c r="B355" s="31" t="s">
        <v>623</v>
      </c>
      <c r="C355" s="6" t="s">
        <v>98</v>
      </c>
      <c r="D355" s="44"/>
      <c r="E355" s="44">
        <v>0</v>
      </c>
      <c r="F355" s="44"/>
      <c r="G355" s="44">
        <v>35</v>
      </c>
      <c r="H355" s="44">
        <v>35</v>
      </c>
      <c r="I355" s="51"/>
      <c r="J355" s="44"/>
      <c r="L355" s="20"/>
    </row>
    <row r="356" spans="1:12" ht="16.5">
      <c r="A356" s="29">
        <v>16</v>
      </c>
      <c r="B356" s="31" t="s">
        <v>519</v>
      </c>
      <c r="C356" s="6" t="s">
        <v>98</v>
      </c>
      <c r="D356" s="44"/>
      <c r="E356" s="44">
        <v>15</v>
      </c>
      <c r="F356" s="44"/>
      <c r="G356" s="44">
        <v>15</v>
      </c>
      <c r="H356" s="44"/>
      <c r="I356" s="51"/>
      <c r="J356" s="44"/>
      <c r="L356" s="20"/>
    </row>
    <row r="357" spans="1:12" ht="16.5">
      <c r="A357" s="29">
        <v>17</v>
      </c>
      <c r="B357" s="31" t="s">
        <v>624</v>
      </c>
      <c r="C357" s="6" t="s">
        <v>98</v>
      </c>
      <c r="D357" s="44"/>
      <c r="E357" s="44">
        <v>0</v>
      </c>
      <c r="F357" s="44"/>
      <c r="G357" s="44">
        <v>0</v>
      </c>
      <c r="H357" s="44"/>
      <c r="I357" s="51"/>
      <c r="J357" s="44"/>
      <c r="L357" s="20"/>
    </row>
    <row r="358" spans="1:12" ht="16.5">
      <c r="A358" s="29">
        <v>18</v>
      </c>
      <c r="B358" s="31" t="s">
        <v>625</v>
      </c>
      <c r="C358" s="6" t="s">
        <v>98</v>
      </c>
      <c r="D358" s="44"/>
      <c r="E358" s="44">
        <v>30</v>
      </c>
      <c r="F358" s="44"/>
      <c r="G358" s="44">
        <v>30</v>
      </c>
      <c r="H358" s="44">
        <v>30</v>
      </c>
      <c r="I358" s="51">
        <v>9</v>
      </c>
      <c r="J358" s="44">
        <v>27</v>
      </c>
      <c r="L358" s="20"/>
    </row>
    <row r="359" spans="1:12" ht="16.5">
      <c r="A359" s="29">
        <v>19</v>
      </c>
      <c r="B359" s="31" t="s">
        <v>523</v>
      </c>
      <c r="C359" s="6" t="s">
        <v>98</v>
      </c>
      <c r="D359" s="44"/>
      <c r="E359" s="44">
        <v>0</v>
      </c>
      <c r="F359" s="44"/>
      <c r="G359" s="44">
        <v>0</v>
      </c>
      <c r="H359" s="44"/>
      <c r="I359" s="51"/>
      <c r="J359" s="44"/>
      <c r="L359" s="20"/>
    </row>
    <row r="360" spans="1:12" ht="16.5">
      <c r="A360" s="29">
        <v>20</v>
      </c>
      <c r="B360" s="31" t="s">
        <v>626</v>
      </c>
      <c r="C360" s="6" t="s">
        <v>98</v>
      </c>
      <c r="D360" s="44"/>
      <c r="E360" s="44">
        <v>0</v>
      </c>
      <c r="F360" s="44"/>
      <c r="G360" s="44">
        <v>0</v>
      </c>
      <c r="H360" s="44"/>
      <c r="I360" s="51"/>
      <c r="J360" s="44"/>
      <c r="L360" s="20"/>
    </row>
    <row r="361" spans="1:12" ht="16.5">
      <c r="A361" s="29">
        <v>21</v>
      </c>
      <c r="B361" s="25" t="s">
        <v>352</v>
      </c>
      <c r="C361" s="6" t="s">
        <v>98</v>
      </c>
      <c r="D361" s="44"/>
      <c r="E361" s="44">
        <v>50</v>
      </c>
      <c r="F361" s="44"/>
      <c r="G361" s="44">
        <v>50</v>
      </c>
      <c r="H361" s="44">
        <v>50</v>
      </c>
      <c r="I361" s="51">
        <v>19</v>
      </c>
      <c r="J361" s="44">
        <v>46</v>
      </c>
      <c r="L361" s="20"/>
    </row>
    <row r="362" spans="1:12" ht="16.5">
      <c r="A362" s="29"/>
      <c r="B362" s="25" t="s">
        <v>627</v>
      </c>
      <c r="C362" s="6" t="s">
        <v>98</v>
      </c>
      <c r="D362" s="57">
        <f t="shared" ref="D362:I362" si="63">SUM(D341:D361)</f>
        <v>0</v>
      </c>
      <c r="E362" s="57">
        <f t="shared" si="63"/>
        <v>215</v>
      </c>
      <c r="F362" s="57">
        <f t="shared" si="63"/>
        <v>0</v>
      </c>
      <c r="G362" s="57">
        <f t="shared" si="63"/>
        <v>350</v>
      </c>
      <c r="H362" s="57">
        <f t="shared" si="63"/>
        <v>285</v>
      </c>
      <c r="I362" s="57">
        <f t="shared" si="63"/>
        <v>28</v>
      </c>
      <c r="J362" s="57">
        <f t="shared" ref="J362" si="64">SUM(J341:J361)</f>
        <v>191</v>
      </c>
      <c r="L362" s="20"/>
    </row>
    <row r="363" spans="1:12" ht="16.5">
      <c r="A363" s="21" t="s">
        <v>628</v>
      </c>
      <c r="B363" s="30" t="s">
        <v>629</v>
      </c>
      <c r="C363" s="6"/>
      <c r="D363" s="52"/>
      <c r="E363" s="52"/>
      <c r="F363" s="52"/>
      <c r="G363" s="52"/>
      <c r="H363" s="52"/>
      <c r="I363" s="58"/>
      <c r="J363" s="52"/>
      <c r="L363" s="20"/>
    </row>
    <row r="364" spans="1:12" ht="16.5">
      <c r="A364" s="29">
        <v>1</v>
      </c>
      <c r="B364" s="31" t="s">
        <v>630</v>
      </c>
      <c r="C364" s="6" t="s">
        <v>98</v>
      </c>
      <c r="D364" s="48"/>
      <c r="E364" s="48">
        <v>0</v>
      </c>
      <c r="F364" s="48"/>
      <c r="G364" s="48"/>
      <c r="H364" s="48"/>
      <c r="I364" s="51"/>
      <c r="J364" s="48"/>
      <c r="L364" s="20"/>
    </row>
    <row r="365" spans="1:12" ht="16.5">
      <c r="A365" s="29">
        <v>2</v>
      </c>
      <c r="B365" s="31" t="s">
        <v>631</v>
      </c>
      <c r="C365" s="6" t="s">
        <v>98</v>
      </c>
      <c r="D365" s="48"/>
      <c r="E365" s="48">
        <v>7000</v>
      </c>
      <c r="F365" s="48"/>
      <c r="G365" s="48">
        <v>7000</v>
      </c>
      <c r="H365" s="48">
        <v>7000</v>
      </c>
      <c r="I365" s="51"/>
      <c r="J365" s="48"/>
      <c r="L365" s="20"/>
    </row>
    <row r="366" spans="1:12" ht="16.5">
      <c r="A366" s="29">
        <v>3</v>
      </c>
      <c r="B366" s="31" t="s">
        <v>632</v>
      </c>
      <c r="C366" s="6" t="s">
        <v>98</v>
      </c>
      <c r="D366" s="48"/>
      <c r="E366" s="48">
        <v>0</v>
      </c>
      <c r="F366" s="48"/>
      <c r="G366" s="48"/>
      <c r="H366" s="48"/>
      <c r="I366" s="51"/>
      <c r="J366" s="48"/>
      <c r="L366" s="20"/>
    </row>
    <row r="367" spans="1:12" ht="16.5">
      <c r="A367" s="29">
        <v>4</v>
      </c>
      <c r="B367" s="31" t="s">
        <v>633</v>
      </c>
      <c r="C367" s="6" t="s">
        <v>98</v>
      </c>
      <c r="D367" s="48"/>
      <c r="E367" s="48">
        <v>50</v>
      </c>
      <c r="F367" s="48"/>
      <c r="G367" s="48">
        <v>40</v>
      </c>
      <c r="H367" s="48">
        <v>40</v>
      </c>
      <c r="I367" s="51"/>
      <c r="J367" s="48">
        <v>36</v>
      </c>
      <c r="L367" s="20"/>
    </row>
    <row r="368" spans="1:12" ht="16.5">
      <c r="A368" s="29">
        <v>5</v>
      </c>
      <c r="B368" s="31" t="s">
        <v>634</v>
      </c>
      <c r="C368" s="6" t="s">
        <v>98</v>
      </c>
      <c r="D368" s="48"/>
      <c r="E368" s="48">
        <v>3000</v>
      </c>
      <c r="F368" s="48"/>
      <c r="G368" s="48">
        <v>3000</v>
      </c>
      <c r="H368" s="48">
        <v>1000</v>
      </c>
      <c r="I368" s="51"/>
      <c r="J368" s="48">
        <v>873</v>
      </c>
      <c r="L368" s="20"/>
    </row>
    <row r="369" spans="1:12" ht="16.5">
      <c r="A369" s="29">
        <v>6</v>
      </c>
      <c r="B369" s="31" t="s">
        <v>635</v>
      </c>
      <c r="C369" s="6" t="s">
        <v>98</v>
      </c>
      <c r="D369" s="48"/>
      <c r="E369" s="48">
        <v>0</v>
      </c>
      <c r="F369" s="48"/>
      <c r="G369" s="48">
        <v>0</v>
      </c>
      <c r="H369" s="48"/>
      <c r="I369" s="51"/>
      <c r="J369" s="48"/>
      <c r="L369" s="20"/>
    </row>
    <row r="370" spans="1:12" ht="16.5">
      <c r="A370" s="29">
        <v>7</v>
      </c>
      <c r="B370" s="31" t="s">
        <v>636</v>
      </c>
      <c r="C370" s="6" t="s">
        <v>98</v>
      </c>
      <c r="D370" s="48"/>
      <c r="E370" s="48">
        <v>0</v>
      </c>
      <c r="F370" s="48"/>
      <c r="G370" s="48">
        <v>0</v>
      </c>
      <c r="H370" s="48"/>
      <c r="I370" s="51"/>
      <c r="J370" s="48"/>
      <c r="L370" s="20"/>
    </row>
    <row r="371" spans="1:12" ht="16.5">
      <c r="A371" s="29">
        <v>8</v>
      </c>
      <c r="B371" s="31" t="s">
        <v>637</v>
      </c>
      <c r="C371" s="6" t="s">
        <v>98</v>
      </c>
      <c r="D371" s="48"/>
      <c r="E371" s="48">
        <v>0</v>
      </c>
      <c r="F371" s="48"/>
      <c r="G371" s="48">
        <v>0</v>
      </c>
      <c r="H371" s="48"/>
      <c r="I371" s="51"/>
      <c r="J371" s="48"/>
      <c r="L371" s="20"/>
    </row>
    <row r="372" spans="1:12" ht="16.5">
      <c r="A372" s="29">
        <v>9</v>
      </c>
      <c r="B372" s="31" t="s">
        <v>638</v>
      </c>
      <c r="C372" s="6" t="s">
        <v>98</v>
      </c>
      <c r="D372" s="48"/>
      <c r="E372" s="48">
        <v>0</v>
      </c>
      <c r="F372" s="48"/>
      <c r="G372" s="48">
        <v>0</v>
      </c>
      <c r="H372" s="48"/>
      <c r="I372" s="51"/>
      <c r="J372" s="48"/>
      <c r="L372" s="20"/>
    </row>
    <row r="373" spans="1:12" ht="16.5">
      <c r="A373" s="29">
        <v>10</v>
      </c>
      <c r="B373" s="31" t="s">
        <v>639</v>
      </c>
      <c r="C373" s="6" t="s">
        <v>98</v>
      </c>
      <c r="D373" s="48"/>
      <c r="E373" s="48">
        <v>0</v>
      </c>
      <c r="F373" s="48"/>
      <c r="G373" s="48">
        <v>0</v>
      </c>
      <c r="H373" s="48"/>
      <c r="I373" s="51"/>
      <c r="J373" s="48"/>
      <c r="L373" s="20"/>
    </row>
    <row r="374" spans="1:12" ht="16.5">
      <c r="A374" s="29">
        <v>11</v>
      </c>
      <c r="B374" s="31" t="s">
        <v>640</v>
      </c>
      <c r="C374" s="6" t="s">
        <v>98</v>
      </c>
      <c r="D374" s="48"/>
      <c r="E374" s="48">
        <v>0</v>
      </c>
      <c r="F374" s="48"/>
      <c r="G374" s="48">
        <v>0</v>
      </c>
      <c r="H374" s="48"/>
      <c r="I374" s="51"/>
      <c r="J374" s="48"/>
      <c r="L374" s="20"/>
    </row>
    <row r="375" spans="1:12" ht="16.5">
      <c r="A375" s="29">
        <v>12</v>
      </c>
      <c r="B375" s="31" t="s">
        <v>641</v>
      </c>
      <c r="C375" s="6" t="s">
        <v>98</v>
      </c>
      <c r="D375" s="48"/>
      <c r="E375" s="48">
        <v>25</v>
      </c>
      <c r="F375" s="48"/>
      <c r="G375" s="48">
        <v>20</v>
      </c>
      <c r="H375" s="48">
        <v>20</v>
      </c>
      <c r="I375" s="51"/>
      <c r="J375" s="48">
        <v>15</v>
      </c>
      <c r="L375" s="20"/>
    </row>
    <row r="376" spans="1:12" ht="16.5">
      <c r="A376" s="29">
        <v>13</v>
      </c>
      <c r="B376" s="31" t="s">
        <v>642</v>
      </c>
      <c r="C376" s="6" t="s">
        <v>98</v>
      </c>
      <c r="D376" s="48"/>
      <c r="E376" s="48">
        <v>150</v>
      </c>
      <c r="F376" s="48"/>
      <c r="G376" s="48">
        <v>150</v>
      </c>
      <c r="H376" s="48">
        <v>150</v>
      </c>
      <c r="I376" s="51"/>
      <c r="J376" s="48">
        <v>109</v>
      </c>
      <c r="L376" s="20"/>
    </row>
    <row r="377" spans="1:12" ht="16.5">
      <c r="A377" s="29">
        <v>14</v>
      </c>
      <c r="B377" s="25" t="s">
        <v>643</v>
      </c>
      <c r="C377" s="6" t="s">
        <v>98</v>
      </c>
      <c r="D377" s="48"/>
      <c r="E377" s="48">
        <v>0</v>
      </c>
      <c r="F377" s="48"/>
      <c r="G377" s="48">
        <v>0</v>
      </c>
      <c r="H377" s="48"/>
      <c r="I377" s="51"/>
      <c r="J377" s="48"/>
      <c r="L377" s="20"/>
    </row>
    <row r="378" spans="1:12" ht="16.5">
      <c r="A378" s="29">
        <v>15</v>
      </c>
      <c r="B378" s="25" t="s">
        <v>352</v>
      </c>
      <c r="C378" s="6" t="s">
        <v>98</v>
      </c>
      <c r="D378" s="48"/>
      <c r="E378" s="48">
        <v>50</v>
      </c>
      <c r="F378" s="48"/>
      <c r="G378" s="48">
        <v>50</v>
      </c>
      <c r="H378" s="48">
        <v>35</v>
      </c>
      <c r="I378" s="51"/>
      <c r="J378" s="48">
        <v>25</v>
      </c>
      <c r="L378" s="20"/>
    </row>
    <row r="379" spans="1:12" ht="16.5">
      <c r="A379" s="26"/>
      <c r="B379" s="25" t="s">
        <v>191</v>
      </c>
      <c r="C379" s="6" t="s">
        <v>98</v>
      </c>
      <c r="D379" s="48">
        <f t="shared" ref="D379:J379" si="65">SUM(D364:D378)</f>
        <v>0</v>
      </c>
      <c r="E379" s="48">
        <f t="shared" si="65"/>
        <v>10275</v>
      </c>
      <c r="F379" s="48">
        <f t="shared" si="65"/>
        <v>0</v>
      </c>
      <c r="G379" s="48">
        <f t="shared" si="65"/>
        <v>10260</v>
      </c>
      <c r="H379" s="48">
        <f t="shared" si="65"/>
        <v>8245</v>
      </c>
      <c r="I379" s="48">
        <f t="shared" si="65"/>
        <v>0</v>
      </c>
      <c r="J379" s="48">
        <f t="shared" si="65"/>
        <v>1058</v>
      </c>
      <c r="L379" s="20"/>
    </row>
    <row r="380" spans="1:12" ht="16.5">
      <c r="A380" s="21" t="s">
        <v>644</v>
      </c>
      <c r="B380" s="30" t="s">
        <v>319</v>
      </c>
      <c r="C380" s="6"/>
      <c r="D380" s="48"/>
      <c r="E380" s="48"/>
      <c r="F380" s="48"/>
      <c r="G380" s="48"/>
      <c r="H380" s="48"/>
      <c r="I380" s="57"/>
      <c r="J380" s="48"/>
      <c r="L380" s="20"/>
    </row>
    <row r="381" spans="1:12" ht="16.5">
      <c r="A381" s="21" t="s">
        <v>406</v>
      </c>
      <c r="B381" s="25" t="s">
        <v>645</v>
      </c>
      <c r="C381" s="6"/>
      <c r="D381" s="48"/>
      <c r="E381" s="48"/>
      <c r="F381" s="48"/>
      <c r="G381" s="48"/>
      <c r="H381" s="48"/>
      <c r="I381" s="57"/>
      <c r="J381" s="48"/>
      <c r="L381" s="20"/>
    </row>
    <row r="382" spans="1:12" ht="16.5">
      <c r="A382" s="32">
        <v>1</v>
      </c>
      <c r="B382" s="25" t="s">
        <v>646</v>
      </c>
      <c r="C382" s="6" t="s">
        <v>98</v>
      </c>
      <c r="D382" s="48"/>
      <c r="E382" s="48">
        <v>5000</v>
      </c>
      <c r="F382" s="48"/>
      <c r="G382" s="48">
        <v>5000</v>
      </c>
      <c r="H382" s="48">
        <v>3424</v>
      </c>
      <c r="I382" s="51">
        <v>3738</v>
      </c>
      <c r="J382" s="48">
        <v>3738</v>
      </c>
      <c r="L382" s="20"/>
    </row>
    <row r="383" spans="1:12" ht="16.5">
      <c r="A383" s="32">
        <v>2</v>
      </c>
      <c r="B383" s="25" t="s">
        <v>647</v>
      </c>
      <c r="C383" s="6" t="s">
        <v>98</v>
      </c>
      <c r="D383" s="48"/>
      <c r="E383" s="48">
        <v>50000</v>
      </c>
      <c r="F383" s="48"/>
      <c r="G383" s="48">
        <v>50000</v>
      </c>
      <c r="H383" s="48">
        <v>25683</v>
      </c>
      <c r="I383" s="51">
        <v>40557</v>
      </c>
      <c r="J383" s="48">
        <v>42048</v>
      </c>
      <c r="L383" s="20"/>
    </row>
    <row r="384" spans="1:12" ht="16.5">
      <c r="A384" s="26"/>
      <c r="B384" s="25" t="s">
        <v>403</v>
      </c>
      <c r="C384" s="6" t="s">
        <v>98</v>
      </c>
      <c r="D384" s="51">
        <f t="shared" ref="D384:I384" si="66">SUM(D382:D383)</f>
        <v>0</v>
      </c>
      <c r="E384" s="57">
        <f t="shared" si="66"/>
        <v>55000</v>
      </c>
      <c r="F384" s="57">
        <f t="shared" si="66"/>
        <v>0</v>
      </c>
      <c r="G384" s="57">
        <f t="shared" si="66"/>
        <v>55000</v>
      </c>
      <c r="H384" s="57">
        <f t="shared" si="66"/>
        <v>29107</v>
      </c>
      <c r="I384" s="51">
        <f t="shared" si="66"/>
        <v>44295</v>
      </c>
      <c r="J384" s="57">
        <f t="shared" ref="J384" si="67">SUM(J382:J383)</f>
        <v>45786</v>
      </c>
      <c r="L384" s="20"/>
    </row>
    <row r="385" spans="1:12" ht="16.5">
      <c r="A385" s="21" t="s">
        <v>648</v>
      </c>
      <c r="B385" s="30" t="s">
        <v>649</v>
      </c>
      <c r="C385" s="6"/>
      <c r="D385" s="52"/>
      <c r="E385" s="52"/>
      <c r="F385" s="52"/>
      <c r="G385" s="52"/>
      <c r="H385" s="52"/>
      <c r="I385" s="59"/>
      <c r="J385" s="52"/>
      <c r="L385" s="20"/>
    </row>
    <row r="386" spans="1:12" ht="16.5">
      <c r="A386" s="22" t="s">
        <v>406</v>
      </c>
      <c r="B386" s="27" t="s">
        <v>650</v>
      </c>
      <c r="C386" s="6" t="s">
        <v>98</v>
      </c>
      <c r="D386" s="48"/>
      <c r="E386" s="48">
        <v>10000</v>
      </c>
      <c r="F386" s="48"/>
      <c r="G386" s="48">
        <v>10000</v>
      </c>
      <c r="H386" s="48">
        <v>8762</v>
      </c>
      <c r="I386" s="51">
        <v>8285</v>
      </c>
      <c r="J386" s="48">
        <v>8288</v>
      </c>
      <c r="L386" s="20"/>
    </row>
    <row r="387" spans="1:12" ht="16.5">
      <c r="A387" s="22" t="s">
        <v>408</v>
      </c>
      <c r="B387" s="27" t="s">
        <v>651</v>
      </c>
      <c r="C387" s="6" t="s">
        <v>98</v>
      </c>
      <c r="D387" s="48"/>
      <c r="E387" s="48">
        <v>0</v>
      </c>
      <c r="F387" s="48"/>
      <c r="G387" s="48">
        <v>0</v>
      </c>
      <c r="H387" s="48"/>
      <c r="I387" s="51"/>
      <c r="J387" s="48"/>
      <c r="L387" s="20"/>
    </row>
    <row r="388" spans="1:12" ht="16.5">
      <c r="A388" s="22" t="s">
        <v>153</v>
      </c>
      <c r="B388" s="27" t="s">
        <v>652</v>
      </c>
      <c r="C388" s="6"/>
      <c r="D388" s="48"/>
      <c r="E388" s="48">
        <v>0</v>
      </c>
      <c r="F388" s="48"/>
      <c r="G388" s="48">
        <v>0</v>
      </c>
      <c r="H388" s="48"/>
      <c r="I388" s="51"/>
      <c r="J388" s="48"/>
      <c r="L388" s="20"/>
    </row>
    <row r="389" spans="1:12" ht="16.5">
      <c r="A389" s="29">
        <v>1</v>
      </c>
      <c r="B389" s="31" t="s">
        <v>415</v>
      </c>
      <c r="C389" s="6" t="s">
        <v>98</v>
      </c>
      <c r="D389" s="48"/>
      <c r="E389" s="3">
        <v>50</v>
      </c>
      <c r="F389" s="48"/>
      <c r="G389" s="3">
        <v>50</v>
      </c>
      <c r="H389" s="3">
        <v>26</v>
      </c>
      <c r="I389" s="51"/>
      <c r="J389" s="3">
        <v>25</v>
      </c>
      <c r="L389" s="20"/>
    </row>
    <row r="390" spans="1:12" ht="16.5">
      <c r="A390" s="29">
        <v>2</v>
      </c>
      <c r="B390" s="31" t="s">
        <v>416</v>
      </c>
      <c r="C390" s="6" t="s">
        <v>98</v>
      </c>
      <c r="D390" s="48"/>
      <c r="E390" s="3">
        <v>50</v>
      </c>
      <c r="F390" s="48"/>
      <c r="G390" s="3">
        <v>25</v>
      </c>
      <c r="H390" s="3">
        <v>18</v>
      </c>
      <c r="I390" s="51"/>
      <c r="J390" s="3">
        <v>17</v>
      </c>
      <c r="L390" s="20"/>
    </row>
    <row r="391" spans="1:12" ht="16.5">
      <c r="A391" s="29">
        <v>3</v>
      </c>
      <c r="B391" s="31" t="s">
        <v>417</v>
      </c>
      <c r="C391" s="6" t="s">
        <v>98</v>
      </c>
      <c r="D391" s="48"/>
      <c r="E391" s="3">
        <v>50</v>
      </c>
      <c r="F391" s="48"/>
      <c r="G391" s="3">
        <v>50</v>
      </c>
      <c r="H391" s="3">
        <v>18</v>
      </c>
      <c r="I391" s="51"/>
      <c r="J391" s="3">
        <v>17</v>
      </c>
      <c r="L391" s="20"/>
    </row>
    <row r="392" spans="1:12" ht="16.5">
      <c r="A392" s="29">
        <v>4</v>
      </c>
      <c r="B392" s="31" t="s">
        <v>418</v>
      </c>
      <c r="C392" s="6" t="s">
        <v>98</v>
      </c>
      <c r="D392" s="48"/>
      <c r="E392" s="48">
        <v>0</v>
      </c>
      <c r="F392" s="48"/>
      <c r="G392" s="48">
        <v>0</v>
      </c>
      <c r="H392" s="48"/>
      <c r="I392" s="51"/>
      <c r="J392" s="48"/>
      <c r="L392" s="20"/>
    </row>
    <row r="393" spans="1:12" ht="16.5">
      <c r="A393" s="29">
        <v>5</v>
      </c>
      <c r="B393" s="31" t="s">
        <v>419</v>
      </c>
      <c r="C393" s="6" t="s">
        <v>98</v>
      </c>
      <c r="D393" s="48"/>
      <c r="E393" s="48">
        <v>0</v>
      </c>
      <c r="F393" s="48"/>
      <c r="G393" s="48">
        <v>0</v>
      </c>
      <c r="H393" s="48"/>
      <c r="I393" s="51"/>
      <c r="J393" s="48"/>
      <c r="L393" s="20"/>
    </row>
    <row r="394" spans="1:12" ht="16.5">
      <c r="A394" s="29">
        <v>6</v>
      </c>
      <c r="B394" s="31" t="s">
        <v>420</v>
      </c>
      <c r="C394" s="6" t="s">
        <v>98</v>
      </c>
      <c r="D394" s="48"/>
      <c r="E394" s="48">
        <v>0</v>
      </c>
      <c r="F394" s="48"/>
      <c r="G394" s="48">
        <v>0</v>
      </c>
      <c r="H394" s="48"/>
      <c r="I394" s="51"/>
      <c r="J394" s="48"/>
      <c r="L394" s="20"/>
    </row>
    <row r="395" spans="1:12" ht="16.5">
      <c r="A395" s="29">
        <v>7</v>
      </c>
      <c r="B395" s="31" t="s">
        <v>421</v>
      </c>
      <c r="C395" s="6" t="s">
        <v>98</v>
      </c>
      <c r="D395" s="48"/>
      <c r="E395" s="48">
        <v>0</v>
      </c>
      <c r="F395" s="48"/>
      <c r="G395" s="48">
        <v>0</v>
      </c>
      <c r="H395" s="48"/>
      <c r="I395" s="51"/>
      <c r="J395" s="48"/>
      <c r="L395" s="20"/>
    </row>
    <row r="396" spans="1:12" ht="16.5">
      <c r="A396" s="29">
        <v>8</v>
      </c>
      <c r="B396" s="31" t="s">
        <v>422</v>
      </c>
      <c r="C396" s="6" t="s">
        <v>98</v>
      </c>
      <c r="D396" s="48"/>
      <c r="E396" s="48">
        <v>0</v>
      </c>
      <c r="F396" s="48"/>
      <c r="G396" s="48">
        <v>0</v>
      </c>
      <c r="H396" s="48"/>
      <c r="I396" s="51"/>
      <c r="J396" s="48"/>
      <c r="L396" s="20"/>
    </row>
    <row r="397" spans="1:12" ht="16.5">
      <c r="A397" s="29">
        <v>9</v>
      </c>
      <c r="B397" s="31" t="s">
        <v>423</v>
      </c>
      <c r="C397" s="6" t="s">
        <v>98</v>
      </c>
      <c r="D397" s="48"/>
      <c r="E397" s="48">
        <v>50</v>
      </c>
      <c r="F397" s="48"/>
      <c r="G397" s="48">
        <v>60</v>
      </c>
      <c r="H397" s="48">
        <v>53</v>
      </c>
      <c r="I397" s="51"/>
      <c r="J397" s="48">
        <v>50</v>
      </c>
      <c r="L397" s="20"/>
    </row>
    <row r="398" spans="1:12" ht="16.5">
      <c r="A398" s="29">
        <v>10</v>
      </c>
      <c r="B398" s="31" t="s">
        <v>424</v>
      </c>
      <c r="C398" s="6" t="s">
        <v>98</v>
      </c>
      <c r="D398" s="48"/>
      <c r="E398" s="48">
        <v>50</v>
      </c>
      <c r="F398" s="48"/>
      <c r="G398" s="48">
        <v>50</v>
      </c>
      <c r="H398" s="48">
        <v>35</v>
      </c>
      <c r="I398" s="51"/>
      <c r="J398" s="48">
        <v>33</v>
      </c>
      <c r="L398" s="20"/>
    </row>
    <row r="399" spans="1:12" ht="16.5">
      <c r="A399" s="29">
        <v>11</v>
      </c>
      <c r="B399" s="31" t="s">
        <v>425</v>
      </c>
      <c r="C399" s="6" t="s">
        <v>98</v>
      </c>
      <c r="D399" s="48"/>
      <c r="E399" s="48">
        <v>0</v>
      </c>
      <c r="F399" s="48"/>
      <c r="G399" s="48">
        <v>0</v>
      </c>
      <c r="H399" s="48"/>
      <c r="I399" s="51"/>
      <c r="J399" s="48"/>
      <c r="L399" s="20"/>
    </row>
    <row r="400" spans="1:12" ht="16.5">
      <c r="A400" s="29">
        <v>12</v>
      </c>
      <c r="B400" s="31" t="s">
        <v>429</v>
      </c>
      <c r="C400" s="6" t="s">
        <v>98</v>
      </c>
      <c r="D400" s="48"/>
      <c r="E400" s="48">
        <v>25</v>
      </c>
      <c r="F400" s="48"/>
      <c r="G400" s="48">
        <v>20</v>
      </c>
      <c r="H400" s="48">
        <v>18</v>
      </c>
      <c r="I400" s="51"/>
      <c r="J400" s="48">
        <v>17</v>
      </c>
      <c r="L400" s="20"/>
    </row>
    <row r="401" spans="1:12" ht="16.5">
      <c r="A401" s="29">
        <v>13</v>
      </c>
      <c r="B401" s="31" t="s">
        <v>430</v>
      </c>
      <c r="C401" s="6" t="s">
        <v>98</v>
      </c>
      <c r="D401" s="48"/>
      <c r="E401" s="48">
        <v>25</v>
      </c>
      <c r="F401" s="48"/>
      <c r="G401" s="48">
        <v>25</v>
      </c>
      <c r="H401" s="48">
        <v>18</v>
      </c>
      <c r="I401" s="51"/>
      <c r="J401" s="48">
        <v>17</v>
      </c>
      <c r="L401" s="20"/>
    </row>
    <row r="402" spans="1:12" ht="16.5">
      <c r="A402" s="29">
        <v>14</v>
      </c>
      <c r="B402" s="31" t="s">
        <v>431</v>
      </c>
      <c r="C402" s="6" t="s">
        <v>98</v>
      </c>
      <c r="D402" s="48"/>
      <c r="E402" s="48">
        <v>0</v>
      </c>
      <c r="F402" s="48"/>
      <c r="G402" s="48">
        <v>0</v>
      </c>
      <c r="H402" s="48"/>
      <c r="I402" s="51"/>
      <c r="J402" s="48"/>
      <c r="L402" s="20"/>
    </row>
    <row r="403" spans="1:12" ht="16.5">
      <c r="A403" s="29">
        <v>15</v>
      </c>
      <c r="B403" s="31" t="s">
        <v>432</v>
      </c>
      <c r="C403" s="6" t="s">
        <v>98</v>
      </c>
      <c r="D403" s="48"/>
      <c r="E403" s="48">
        <v>50</v>
      </c>
      <c r="F403" s="48"/>
      <c r="G403" s="48">
        <v>50</v>
      </c>
      <c r="H403" s="48">
        <v>31</v>
      </c>
      <c r="I403" s="51"/>
      <c r="J403" s="48">
        <v>29</v>
      </c>
      <c r="L403" s="20"/>
    </row>
    <row r="404" spans="1:12" ht="16.5">
      <c r="A404" s="29">
        <v>16</v>
      </c>
      <c r="B404" s="31" t="s">
        <v>433</v>
      </c>
      <c r="C404" s="6" t="s">
        <v>98</v>
      </c>
      <c r="D404" s="48"/>
      <c r="E404" s="48">
        <v>50</v>
      </c>
      <c r="F404" s="48"/>
      <c r="G404" s="48">
        <v>25</v>
      </c>
      <c r="H404" s="48">
        <v>26</v>
      </c>
      <c r="I404" s="51"/>
      <c r="J404" s="48">
        <v>25</v>
      </c>
      <c r="L404" s="20"/>
    </row>
    <row r="405" spans="1:12" ht="16.5">
      <c r="A405" s="29">
        <v>17</v>
      </c>
      <c r="B405" s="31" t="s">
        <v>434</v>
      </c>
      <c r="C405" s="6" t="s">
        <v>98</v>
      </c>
      <c r="D405" s="48"/>
      <c r="E405" s="48">
        <v>0</v>
      </c>
      <c r="F405" s="48"/>
      <c r="G405" s="48">
        <v>0</v>
      </c>
      <c r="H405" s="48"/>
      <c r="I405" s="51"/>
      <c r="J405" s="48"/>
      <c r="L405" s="20"/>
    </row>
    <row r="406" spans="1:12" ht="16.5">
      <c r="A406" s="29">
        <v>18</v>
      </c>
      <c r="B406" s="31" t="s">
        <v>435</v>
      </c>
      <c r="C406" s="6" t="s">
        <v>98</v>
      </c>
      <c r="D406" s="48"/>
      <c r="E406" s="48">
        <v>25</v>
      </c>
      <c r="F406" s="48"/>
      <c r="G406" s="48">
        <v>25</v>
      </c>
      <c r="H406" s="48">
        <v>22</v>
      </c>
      <c r="I406" s="51"/>
      <c r="J406" s="48">
        <v>21</v>
      </c>
      <c r="L406" s="20"/>
    </row>
    <row r="407" spans="1:12" ht="16.5">
      <c r="A407" s="29">
        <v>19</v>
      </c>
      <c r="B407" s="31" t="s">
        <v>653</v>
      </c>
      <c r="C407" s="6" t="s">
        <v>98</v>
      </c>
      <c r="D407" s="48"/>
      <c r="E407" s="48">
        <v>50</v>
      </c>
      <c r="F407" s="48"/>
      <c r="G407" s="48">
        <v>50</v>
      </c>
      <c r="H407" s="48">
        <v>48</v>
      </c>
      <c r="I407" s="51"/>
      <c r="J407" s="48">
        <v>46</v>
      </c>
      <c r="L407" s="20"/>
    </row>
    <row r="408" spans="1:12" ht="16.5">
      <c r="A408" s="29">
        <v>20</v>
      </c>
      <c r="B408" s="31" t="s">
        <v>437</v>
      </c>
      <c r="C408" s="6" t="s">
        <v>98</v>
      </c>
      <c r="D408" s="48"/>
      <c r="E408" s="48">
        <v>50</v>
      </c>
      <c r="F408" s="48"/>
      <c r="G408" s="48">
        <v>25</v>
      </c>
      <c r="H408" s="48">
        <v>26</v>
      </c>
      <c r="I408" s="51"/>
      <c r="J408" s="48">
        <v>25</v>
      </c>
      <c r="L408" s="20"/>
    </row>
    <row r="409" spans="1:12" ht="16.5">
      <c r="A409" s="29">
        <v>21</v>
      </c>
      <c r="B409" s="31" t="s">
        <v>438</v>
      </c>
      <c r="C409" s="6" t="s">
        <v>98</v>
      </c>
      <c r="D409" s="48"/>
      <c r="E409" s="48">
        <v>0</v>
      </c>
      <c r="F409" s="48"/>
      <c r="G409" s="48">
        <v>100</v>
      </c>
      <c r="H409" s="48">
        <v>31</v>
      </c>
      <c r="I409" s="51"/>
      <c r="J409" s="48">
        <v>29</v>
      </c>
      <c r="L409" s="20"/>
    </row>
    <row r="410" spans="1:12" ht="16.5">
      <c r="A410" s="29">
        <v>22</v>
      </c>
      <c r="B410" s="31" t="s">
        <v>439</v>
      </c>
      <c r="C410" s="6" t="s">
        <v>98</v>
      </c>
      <c r="D410" s="48"/>
      <c r="E410" s="48">
        <v>30</v>
      </c>
      <c r="F410" s="48"/>
      <c r="G410" s="48">
        <v>20</v>
      </c>
      <c r="H410" s="48">
        <v>18</v>
      </c>
      <c r="I410" s="51"/>
      <c r="J410" s="48">
        <v>17</v>
      </c>
      <c r="L410" s="20"/>
    </row>
    <row r="411" spans="1:12" ht="16.5">
      <c r="A411" s="29">
        <v>23</v>
      </c>
      <c r="B411" s="31" t="s">
        <v>440</v>
      </c>
      <c r="C411" s="6" t="s">
        <v>98</v>
      </c>
      <c r="D411" s="48"/>
      <c r="E411" s="48">
        <v>0</v>
      </c>
      <c r="F411" s="48"/>
      <c r="G411" s="48">
        <v>0</v>
      </c>
      <c r="H411" s="48"/>
      <c r="I411" s="51"/>
      <c r="J411" s="48"/>
      <c r="L411" s="20"/>
    </row>
    <row r="412" spans="1:12" ht="16.5">
      <c r="A412" s="29">
        <v>24</v>
      </c>
      <c r="B412" s="31" t="s">
        <v>441</v>
      </c>
      <c r="C412" s="6" t="s">
        <v>98</v>
      </c>
      <c r="D412" s="48"/>
      <c r="E412" s="48">
        <v>0</v>
      </c>
      <c r="F412" s="48"/>
      <c r="G412" s="48">
        <v>0</v>
      </c>
      <c r="H412" s="48"/>
      <c r="I412" s="51"/>
      <c r="J412" s="48"/>
      <c r="L412" s="20"/>
    </row>
    <row r="413" spans="1:12" ht="16.5">
      <c r="A413" s="29">
        <v>25</v>
      </c>
      <c r="B413" s="31" t="s">
        <v>444</v>
      </c>
      <c r="C413" s="6" t="s">
        <v>98</v>
      </c>
      <c r="D413" s="48"/>
      <c r="E413" s="48">
        <v>0</v>
      </c>
      <c r="F413" s="48"/>
      <c r="G413" s="48">
        <v>0</v>
      </c>
      <c r="H413" s="48"/>
      <c r="I413" s="51"/>
      <c r="J413" s="48"/>
      <c r="L413" s="20"/>
    </row>
    <row r="414" spans="1:12" ht="16.5">
      <c r="A414" s="29">
        <v>26</v>
      </c>
      <c r="B414" s="31" t="s">
        <v>445</v>
      </c>
      <c r="C414" s="6" t="s">
        <v>98</v>
      </c>
      <c r="D414" s="48"/>
      <c r="E414" s="48">
        <v>50</v>
      </c>
      <c r="F414" s="48"/>
      <c r="G414" s="48">
        <v>35</v>
      </c>
      <c r="H414" s="48">
        <v>35</v>
      </c>
      <c r="I414" s="51"/>
      <c r="J414" s="48">
        <v>33</v>
      </c>
      <c r="L414" s="20"/>
    </row>
    <row r="415" spans="1:12" ht="16.5">
      <c r="A415" s="29">
        <v>27</v>
      </c>
      <c r="B415" s="31" t="s">
        <v>446</v>
      </c>
      <c r="C415" s="6" t="s">
        <v>98</v>
      </c>
      <c r="D415" s="48"/>
      <c r="E415" s="48">
        <v>50</v>
      </c>
      <c r="F415" s="48"/>
      <c r="G415" s="48">
        <v>50</v>
      </c>
      <c r="H415" s="48"/>
      <c r="I415" s="51"/>
      <c r="J415" s="48"/>
      <c r="L415" s="20"/>
    </row>
    <row r="416" spans="1:12" ht="16.5">
      <c r="A416" s="29">
        <v>28</v>
      </c>
      <c r="B416" s="31" t="s">
        <v>654</v>
      </c>
      <c r="C416" s="6" t="s">
        <v>98</v>
      </c>
      <c r="D416" s="48"/>
      <c r="E416" s="48">
        <v>0</v>
      </c>
      <c r="F416" s="48"/>
      <c r="G416" s="48">
        <v>0</v>
      </c>
      <c r="H416" s="48"/>
      <c r="I416" s="51"/>
      <c r="J416" s="48"/>
      <c r="L416" s="20"/>
    </row>
    <row r="417" spans="1:12" ht="16.5">
      <c r="A417" s="29">
        <v>29</v>
      </c>
      <c r="B417" s="31" t="s">
        <v>448</v>
      </c>
      <c r="C417" s="6" t="s">
        <v>98</v>
      </c>
      <c r="D417" s="48"/>
      <c r="E417" s="48">
        <v>50</v>
      </c>
      <c r="F417" s="48"/>
      <c r="G417" s="48">
        <v>0</v>
      </c>
      <c r="H417" s="48"/>
      <c r="I417" s="51"/>
      <c r="J417" s="48"/>
      <c r="L417" s="20"/>
    </row>
    <row r="418" spans="1:12" ht="16.5">
      <c r="A418" s="29">
        <v>30</v>
      </c>
      <c r="B418" s="31" t="s">
        <v>449</v>
      </c>
      <c r="C418" s="6" t="s">
        <v>98</v>
      </c>
      <c r="D418" s="48"/>
      <c r="E418" s="48">
        <v>0</v>
      </c>
      <c r="F418" s="48"/>
      <c r="G418" s="48">
        <v>0</v>
      </c>
      <c r="H418" s="48"/>
      <c r="I418" s="51"/>
      <c r="J418" s="48"/>
      <c r="L418" s="20"/>
    </row>
    <row r="419" spans="1:12" ht="16.5">
      <c r="A419" s="29">
        <v>31</v>
      </c>
      <c r="B419" s="31" t="s">
        <v>450</v>
      </c>
      <c r="C419" s="6" t="s">
        <v>98</v>
      </c>
      <c r="D419" s="48"/>
      <c r="E419" s="48">
        <v>75</v>
      </c>
      <c r="F419" s="48"/>
      <c r="G419" s="48">
        <v>75</v>
      </c>
      <c r="H419" s="48"/>
      <c r="I419" s="51"/>
      <c r="J419" s="48"/>
      <c r="L419" s="20"/>
    </row>
    <row r="420" spans="1:12" ht="16.5">
      <c r="A420" s="29">
        <v>32</v>
      </c>
      <c r="B420" s="31" t="s">
        <v>451</v>
      </c>
      <c r="C420" s="6" t="s">
        <v>98</v>
      </c>
      <c r="D420" s="48"/>
      <c r="E420" s="48">
        <v>0</v>
      </c>
      <c r="F420" s="48"/>
      <c r="G420" s="48">
        <v>10</v>
      </c>
      <c r="H420" s="48">
        <v>13</v>
      </c>
      <c r="I420" s="51"/>
      <c r="J420" s="48">
        <v>12</v>
      </c>
      <c r="L420" s="20"/>
    </row>
    <row r="421" spans="1:12" ht="16.5">
      <c r="A421" s="29">
        <v>33</v>
      </c>
      <c r="B421" s="31" t="s">
        <v>452</v>
      </c>
      <c r="C421" s="6" t="s">
        <v>98</v>
      </c>
      <c r="D421" s="48"/>
      <c r="E421" s="48">
        <v>25</v>
      </c>
      <c r="F421" s="48"/>
      <c r="G421" s="48">
        <v>0</v>
      </c>
      <c r="H421" s="48"/>
      <c r="I421" s="51"/>
      <c r="J421" s="48"/>
      <c r="L421" s="20"/>
    </row>
    <row r="422" spans="1:12" ht="16.5">
      <c r="A422" s="29">
        <v>34</v>
      </c>
      <c r="B422" s="31" t="s">
        <v>453</v>
      </c>
      <c r="C422" s="6" t="s">
        <v>98</v>
      </c>
      <c r="D422" s="48"/>
      <c r="E422" s="48">
        <v>25</v>
      </c>
      <c r="F422" s="48"/>
      <c r="G422" s="48">
        <v>25</v>
      </c>
      <c r="H422" s="48">
        <v>18</v>
      </c>
      <c r="I422" s="51"/>
      <c r="J422" s="48">
        <v>17</v>
      </c>
      <c r="L422" s="20"/>
    </row>
    <row r="423" spans="1:12" ht="16.5">
      <c r="A423" s="29">
        <v>35</v>
      </c>
      <c r="B423" s="31" t="s">
        <v>457</v>
      </c>
      <c r="C423" s="6" t="s">
        <v>98</v>
      </c>
      <c r="D423" s="48"/>
      <c r="E423" s="48">
        <v>0</v>
      </c>
      <c r="F423" s="48"/>
      <c r="G423" s="48">
        <v>0</v>
      </c>
      <c r="H423" s="48">
        <v>9</v>
      </c>
      <c r="I423" s="51"/>
      <c r="J423" s="48">
        <v>8</v>
      </c>
      <c r="L423" s="20"/>
    </row>
    <row r="424" spans="1:12" ht="16.5">
      <c r="A424" s="29">
        <v>36</v>
      </c>
      <c r="B424" s="31" t="s">
        <v>458</v>
      </c>
      <c r="C424" s="6" t="s">
        <v>98</v>
      </c>
      <c r="D424" s="48"/>
      <c r="E424" s="48">
        <v>25</v>
      </c>
      <c r="F424" s="48"/>
      <c r="G424" s="48">
        <v>25</v>
      </c>
      <c r="H424" s="48">
        <v>18</v>
      </c>
      <c r="I424" s="51">
        <v>5</v>
      </c>
      <c r="J424" s="48">
        <v>17</v>
      </c>
      <c r="L424" s="20"/>
    </row>
    <row r="425" spans="1:12" ht="16.5">
      <c r="A425" s="22" t="s">
        <v>655</v>
      </c>
      <c r="B425" s="27" t="s">
        <v>656</v>
      </c>
      <c r="C425" s="6"/>
      <c r="D425" s="48"/>
      <c r="E425" s="48"/>
      <c r="F425" s="48"/>
      <c r="G425" s="48"/>
      <c r="H425" s="48"/>
      <c r="I425" s="51"/>
      <c r="J425" s="48"/>
      <c r="L425" s="20"/>
    </row>
    <row r="426" spans="1:12" ht="16.5">
      <c r="A426" s="29">
        <v>1</v>
      </c>
      <c r="B426" s="31" t="s">
        <v>657</v>
      </c>
      <c r="C426" s="6" t="s">
        <v>98</v>
      </c>
      <c r="D426" s="48"/>
      <c r="E426" s="48">
        <v>1000</v>
      </c>
      <c r="F426" s="48"/>
      <c r="G426" s="48">
        <v>500</v>
      </c>
      <c r="H426" s="48">
        <v>263</v>
      </c>
      <c r="I426" s="51"/>
      <c r="J426" s="48">
        <v>249</v>
      </c>
      <c r="L426" s="20"/>
    </row>
    <row r="427" spans="1:12" ht="16.5">
      <c r="A427" s="29">
        <v>2</v>
      </c>
      <c r="B427" s="31" t="s">
        <v>496</v>
      </c>
      <c r="C427" s="6" t="s">
        <v>98</v>
      </c>
      <c r="D427" s="48"/>
      <c r="E427" s="48">
        <v>50</v>
      </c>
      <c r="F427" s="48"/>
      <c r="G427" s="48">
        <v>50</v>
      </c>
      <c r="H427" s="48">
        <v>44</v>
      </c>
      <c r="I427" s="51"/>
      <c r="J427" s="48">
        <v>41</v>
      </c>
      <c r="L427" s="20"/>
    </row>
    <row r="428" spans="1:12" ht="16.5">
      <c r="A428" s="29">
        <v>3</v>
      </c>
      <c r="B428" s="31" t="s">
        <v>497</v>
      </c>
      <c r="C428" s="6" t="s">
        <v>98</v>
      </c>
      <c r="D428" s="48"/>
      <c r="E428" s="48">
        <v>300</v>
      </c>
      <c r="F428" s="48"/>
      <c r="G428" s="48">
        <v>350</v>
      </c>
      <c r="H428" s="48">
        <v>350</v>
      </c>
      <c r="I428" s="51"/>
      <c r="J428" s="48">
        <v>332</v>
      </c>
      <c r="L428" s="20"/>
    </row>
    <row r="429" spans="1:12" ht="16.5">
      <c r="A429" s="29">
        <v>4</v>
      </c>
      <c r="B429" s="31" t="s">
        <v>498</v>
      </c>
      <c r="C429" s="6" t="s">
        <v>98</v>
      </c>
      <c r="D429" s="48"/>
      <c r="E429" s="48">
        <v>0</v>
      </c>
      <c r="F429" s="48"/>
      <c r="G429" s="48">
        <v>0</v>
      </c>
      <c r="H429" s="48"/>
      <c r="I429" s="51"/>
      <c r="J429" s="48"/>
      <c r="L429" s="20"/>
    </row>
    <row r="430" spans="1:12" ht="16.5">
      <c r="A430" s="29">
        <v>5</v>
      </c>
      <c r="B430" s="31" t="s">
        <v>499</v>
      </c>
      <c r="C430" s="6" t="s">
        <v>98</v>
      </c>
      <c r="D430" s="48"/>
      <c r="E430" s="48">
        <v>1000</v>
      </c>
      <c r="F430" s="48"/>
      <c r="G430" s="48">
        <v>1000</v>
      </c>
      <c r="H430" s="48">
        <v>526</v>
      </c>
      <c r="I430" s="51"/>
      <c r="J430" s="48">
        <v>1326</v>
      </c>
      <c r="L430" s="20"/>
    </row>
    <row r="431" spans="1:12" ht="16.5">
      <c r="A431" s="29">
        <v>6</v>
      </c>
      <c r="B431" s="31" t="s">
        <v>500</v>
      </c>
      <c r="C431" s="6" t="s">
        <v>98</v>
      </c>
      <c r="D431" s="48"/>
      <c r="E431" s="48">
        <v>0</v>
      </c>
      <c r="F431" s="48"/>
      <c r="G431" s="48">
        <v>0</v>
      </c>
      <c r="H431" s="48"/>
      <c r="I431" s="51"/>
      <c r="J431" s="48"/>
      <c r="L431" s="20"/>
    </row>
    <row r="432" spans="1:12" ht="16.5">
      <c r="A432" s="29">
        <v>7</v>
      </c>
      <c r="B432" s="31" t="s">
        <v>506</v>
      </c>
      <c r="C432" s="6" t="s">
        <v>98</v>
      </c>
      <c r="D432" s="48"/>
      <c r="E432" s="48">
        <v>0</v>
      </c>
      <c r="F432" s="48"/>
      <c r="G432" s="48">
        <v>0</v>
      </c>
      <c r="H432" s="48"/>
      <c r="I432" s="51"/>
      <c r="J432" s="94">
        <v>-4</v>
      </c>
      <c r="L432" s="20"/>
    </row>
    <row r="433" spans="1:12" ht="16.5">
      <c r="A433" s="29">
        <v>8</v>
      </c>
      <c r="B433" s="31" t="s">
        <v>507</v>
      </c>
      <c r="C433" s="6" t="s">
        <v>98</v>
      </c>
      <c r="D433" s="48"/>
      <c r="E433" s="48">
        <v>100</v>
      </c>
      <c r="F433" s="48"/>
      <c r="G433" s="48">
        <v>0</v>
      </c>
      <c r="H433" s="94">
        <v>-3</v>
      </c>
      <c r="I433" s="51"/>
      <c r="J433" s="48"/>
      <c r="L433" s="20"/>
    </row>
    <row r="434" spans="1:12" ht="16.5">
      <c r="A434" s="29">
        <v>9</v>
      </c>
      <c r="B434" s="31" t="s">
        <v>516</v>
      </c>
      <c r="C434" s="6" t="s">
        <v>98</v>
      </c>
      <c r="D434" s="48"/>
      <c r="E434" s="48">
        <v>0</v>
      </c>
      <c r="F434" s="48"/>
      <c r="G434" s="48">
        <v>0</v>
      </c>
      <c r="H434" s="48"/>
      <c r="I434" s="51"/>
      <c r="J434" s="48"/>
      <c r="L434" s="20"/>
    </row>
    <row r="435" spans="1:12" ht="16.5">
      <c r="A435" s="29">
        <v>10</v>
      </c>
      <c r="B435" s="31" t="s">
        <v>520</v>
      </c>
      <c r="C435" s="6" t="s">
        <v>98</v>
      </c>
      <c r="D435" s="48"/>
      <c r="E435" s="48">
        <v>25</v>
      </c>
      <c r="F435" s="48"/>
      <c r="G435" s="48">
        <v>25</v>
      </c>
      <c r="H435" s="48">
        <v>18</v>
      </c>
      <c r="I435" s="51"/>
      <c r="J435" s="48">
        <v>17</v>
      </c>
      <c r="L435" s="20"/>
    </row>
    <row r="436" spans="1:12" ht="16.5">
      <c r="A436" s="29">
        <v>11</v>
      </c>
      <c r="B436" s="31" t="s">
        <v>522</v>
      </c>
      <c r="C436" s="6" t="s">
        <v>98</v>
      </c>
      <c r="D436" s="48"/>
      <c r="E436" s="48">
        <v>50</v>
      </c>
      <c r="F436" s="48"/>
      <c r="G436" s="48">
        <v>50</v>
      </c>
      <c r="H436" s="48">
        <v>35</v>
      </c>
      <c r="I436" s="51"/>
      <c r="J436" s="48">
        <v>33</v>
      </c>
      <c r="L436" s="20"/>
    </row>
    <row r="437" spans="1:12" ht="16.5">
      <c r="A437" s="29">
        <v>12</v>
      </c>
      <c r="B437" s="31" t="s">
        <v>620</v>
      </c>
      <c r="C437" s="6" t="s">
        <v>98</v>
      </c>
      <c r="D437" s="48"/>
      <c r="E437" s="48">
        <v>0</v>
      </c>
      <c r="F437" s="48"/>
      <c r="G437" s="48">
        <v>0</v>
      </c>
      <c r="H437" s="48"/>
      <c r="I437" s="51"/>
      <c r="J437" s="48"/>
      <c r="L437" s="20"/>
    </row>
    <row r="438" spans="1:12" ht="16.5">
      <c r="A438" s="29">
        <v>13</v>
      </c>
      <c r="B438" s="31" t="s">
        <v>527</v>
      </c>
      <c r="C438" s="6" t="s">
        <v>98</v>
      </c>
      <c r="D438" s="48"/>
      <c r="E438" s="48">
        <v>100</v>
      </c>
      <c r="F438" s="48"/>
      <c r="G438" s="48">
        <v>125</v>
      </c>
      <c r="H438" s="48">
        <v>123</v>
      </c>
      <c r="I438" s="51"/>
      <c r="J438" s="48">
        <v>116</v>
      </c>
      <c r="L438" s="20"/>
    </row>
    <row r="439" spans="1:12" ht="16.5">
      <c r="A439" s="22" t="s">
        <v>658</v>
      </c>
      <c r="B439" s="27" t="s">
        <v>659</v>
      </c>
      <c r="C439" s="6" t="s">
        <v>98</v>
      </c>
      <c r="D439" s="48"/>
      <c r="E439" s="48">
        <v>50</v>
      </c>
      <c r="F439" s="48"/>
      <c r="G439" s="48">
        <v>50</v>
      </c>
      <c r="H439" s="48">
        <v>105</v>
      </c>
      <c r="I439" s="51">
        <v>13</v>
      </c>
      <c r="J439" s="48">
        <v>99</v>
      </c>
      <c r="L439" s="20"/>
    </row>
    <row r="440" spans="1:12" ht="16.5">
      <c r="A440" s="22" t="s">
        <v>660</v>
      </c>
      <c r="B440" s="27" t="s">
        <v>661</v>
      </c>
      <c r="C440" s="6" t="s">
        <v>98</v>
      </c>
      <c r="D440" s="48"/>
      <c r="E440" s="48">
        <v>50</v>
      </c>
      <c r="F440" s="48"/>
      <c r="G440" s="48">
        <v>50</v>
      </c>
      <c r="H440" s="48">
        <v>48</v>
      </c>
      <c r="I440" s="51"/>
      <c r="J440" s="48">
        <v>46</v>
      </c>
      <c r="L440" s="20"/>
    </row>
    <row r="441" spans="1:12" ht="16.5">
      <c r="A441" s="22" t="s">
        <v>662</v>
      </c>
      <c r="B441" s="27" t="s">
        <v>663</v>
      </c>
      <c r="C441" s="6"/>
      <c r="D441" s="48"/>
      <c r="E441" s="48"/>
      <c r="F441" s="48"/>
      <c r="G441" s="48"/>
      <c r="H441" s="48"/>
      <c r="I441" s="51"/>
      <c r="J441" s="48"/>
      <c r="L441" s="20"/>
    </row>
    <row r="442" spans="1:12" ht="16.5">
      <c r="A442" s="29">
        <v>1</v>
      </c>
      <c r="B442" s="31" t="s">
        <v>664</v>
      </c>
      <c r="C442" s="6" t="s">
        <v>98</v>
      </c>
      <c r="D442" s="49"/>
      <c r="E442" s="48">
        <v>10000</v>
      </c>
      <c r="F442" s="48"/>
      <c r="G442" s="48"/>
      <c r="H442" s="48"/>
      <c r="I442" s="49"/>
      <c r="J442" s="48"/>
      <c r="L442" s="20"/>
    </row>
    <row r="443" spans="1:12" ht="16.5">
      <c r="A443" s="29">
        <v>2</v>
      </c>
      <c r="B443" s="31" t="s">
        <v>665</v>
      </c>
      <c r="C443" s="6" t="s">
        <v>98</v>
      </c>
      <c r="D443" s="49"/>
      <c r="E443" s="48">
        <v>7000</v>
      </c>
      <c r="F443" s="48"/>
      <c r="G443" s="48">
        <v>0</v>
      </c>
      <c r="H443" s="48">
        <v>5257</v>
      </c>
      <c r="I443" s="49"/>
      <c r="J443" s="48"/>
      <c r="L443" s="20"/>
    </row>
    <row r="444" spans="1:12" ht="16.5">
      <c r="A444" s="29">
        <v>3</v>
      </c>
      <c r="B444" s="31" t="s">
        <v>666</v>
      </c>
      <c r="C444" s="6" t="s">
        <v>98</v>
      </c>
      <c r="D444" s="49"/>
      <c r="E444" s="48">
        <v>2000</v>
      </c>
      <c r="F444" s="48"/>
      <c r="G444" s="48">
        <v>2000</v>
      </c>
      <c r="H444" s="48">
        <v>1314</v>
      </c>
      <c r="I444" s="49"/>
      <c r="J444" s="48">
        <v>1243</v>
      </c>
      <c r="L444" s="20"/>
    </row>
    <row r="445" spans="1:12" ht="16.5">
      <c r="A445" s="29">
        <v>4</v>
      </c>
      <c r="B445" s="31" t="s">
        <v>667</v>
      </c>
      <c r="C445" s="6" t="s">
        <v>98</v>
      </c>
      <c r="D445" s="49"/>
      <c r="E445" s="48"/>
      <c r="F445" s="48"/>
      <c r="G445" s="48"/>
      <c r="H445" s="48"/>
      <c r="I445" s="49"/>
      <c r="J445" s="48"/>
      <c r="L445" s="20"/>
    </row>
    <row r="446" spans="1:12" ht="16.5">
      <c r="A446" s="27"/>
      <c r="B446" s="25" t="s">
        <v>668</v>
      </c>
      <c r="C446" s="6" t="s">
        <v>98</v>
      </c>
      <c r="D446" s="49">
        <f t="shared" ref="D446:I446" si="68">SUM(D386:D445)</f>
        <v>0</v>
      </c>
      <c r="E446" s="48">
        <f t="shared" si="68"/>
        <v>32580</v>
      </c>
      <c r="F446" s="48">
        <f t="shared" si="68"/>
        <v>0</v>
      </c>
      <c r="G446" s="48">
        <f t="shared" si="68"/>
        <v>14995</v>
      </c>
      <c r="H446" s="48">
        <f t="shared" si="68"/>
        <v>17323</v>
      </c>
      <c r="I446" s="49">
        <f t="shared" si="68"/>
        <v>8303</v>
      </c>
      <c r="J446" s="48">
        <f t="shared" ref="J446" si="69">SUM(J386:J445)</f>
        <v>12241</v>
      </c>
      <c r="L446" s="20"/>
    </row>
    <row r="447" spans="1:12" ht="16.5">
      <c r="A447" s="38"/>
      <c r="B447" s="39"/>
      <c r="C447" s="39"/>
      <c r="D447" s="39"/>
      <c r="E447" s="39"/>
      <c r="F447" s="39"/>
      <c r="G447" s="39"/>
      <c r="H447" s="40"/>
    </row>
    <row r="448" spans="1:12" ht="16.5">
      <c r="A448" s="39"/>
      <c r="B448" s="146"/>
      <c r="C448" s="146"/>
      <c r="D448" s="146"/>
      <c r="E448" s="146"/>
      <c r="F448" s="146"/>
      <c r="G448" s="146"/>
      <c r="H448" s="146"/>
      <c r="I448" s="146"/>
    </row>
    <row r="449" spans="1:10" ht="33" customHeight="1">
      <c r="A449" s="39"/>
      <c r="B449" s="153" t="s">
        <v>697</v>
      </c>
      <c r="C449" s="66"/>
      <c r="D449" s="66"/>
      <c r="E449" s="155" t="s">
        <v>700</v>
      </c>
      <c r="F449" s="155"/>
      <c r="G449" s="39"/>
      <c r="H449" s="157" t="s">
        <v>702</v>
      </c>
      <c r="I449" s="157"/>
      <c r="J449" s="158"/>
    </row>
    <row r="450" spans="1:10" ht="16.5">
      <c r="A450" s="67"/>
      <c r="B450" s="154" t="s">
        <v>698</v>
      </c>
      <c r="C450" s="67"/>
      <c r="D450" s="67"/>
      <c r="E450" s="155" t="s">
        <v>701</v>
      </c>
      <c r="F450" s="155"/>
      <c r="G450" s="67"/>
      <c r="H450" s="155" t="s">
        <v>703</v>
      </c>
      <c r="I450" s="155"/>
    </row>
    <row r="451" spans="1:10" ht="16.5">
      <c r="A451" s="67"/>
      <c r="B451" s="154" t="s">
        <v>699</v>
      </c>
      <c r="C451" s="67"/>
      <c r="D451" s="67"/>
      <c r="E451" s="156" t="s">
        <v>699</v>
      </c>
      <c r="F451" s="156"/>
      <c r="G451" s="67"/>
      <c r="H451" s="156" t="s">
        <v>699</v>
      </c>
      <c r="I451" s="156"/>
    </row>
    <row r="452" spans="1:10" ht="16.5">
      <c r="A452" s="67"/>
      <c r="B452" s="33"/>
      <c r="C452" s="67"/>
      <c r="D452" s="67"/>
      <c r="E452" s="67"/>
      <c r="F452" s="67"/>
      <c r="G452" s="67"/>
      <c r="H452" s="11"/>
      <c r="I452" s="11"/>
    </row>
    <row r="453" spans="1:10" ht="16.5">
      <c r="A453" s="67"/>
      <c r="B453" s="33"/>
      <c r="C453" s="67"/>
      <c r="D453" s="67"/>
      <c r="E453" s="67"/>
      <c r="F453" s="67"/>
      <c r="G453" s="67"/>
      <c r="H453" s="11"/>
      <c r="I453" s="11"/>
    </row>
  </sheetData>
  <mergeCells count="16">
    <mergeCell ref="E450:F450"/>
    <mergeCell ref="H450:I450"/>
    <mergeCell ref="E451:F451"/>
    <mergeCell ref="H451:I451"/>
    <mergeCell ref="B448:I448"/>
    <mergeCell ref="A1:I1"/>
    <mergeCell ref="A2:I2"/>
    <mergeCell ref="A3:I3"/>
    <mergeCell ref="C4:C6"/>
    <mergeCell ref="D4:G4"/>
    <mergeCell ref="H4:H5"/>
    <mergeCell ref="I4:I5"/>
    <mergeCell ref="B4:B6"/>
    <mergeCell ref="A4:A6"/>
    <mergeCell ref="E449:F449"/>
    <mergeCell ref="H449:I449"/>
  </mergeCells>
  <printOptions horizontalCentered="1"/>
  <pageMargins left="0.25" right="0.2" top="0.5" bottom="0.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Revenue</vt:lpstr>
      <vt:lpstr>Capital</vt:lpstr>
      <vt:lpstr>Capital!Print_Area</vt:lpstr>
      <vt:lpstr>Revenue!Print_Area</vt:lpstr>
      <vt:lpstr>Revenue!Print_Titles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2021-09-29T09:08:02Z</dcterms:modified>
</cp:coreProperties>
</file>