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 activeTab="3"/>
  </bookViews>
  <sheets>
    <sheet name="VRRP" sheetId="10" r:id="rId1"/>
    <sheet name="Bridge" sheetId="8" r:id="rId2"/>
    <sheet name="Culvert" sheetId="7" r:id="rId3"/>
    <sheet name="Road" sheetId="9" r:id="rId4"/>
  </sheets>
  <definedNames>
    <definedName name="_xlnm._FilterDatabase" localSheetId="1" hidden="1">Bridge!$A$5:$U$230</definedName>
    <definedName name="_xlnm._FilterDatabase" localSheetId="2" hidden="1">Culvert!$A$5:$U$230</definedName>
    <definedName name="_xlnm._FilterDatabase" localSheetId="3" hidden="1">Road!$A$5:$V$229</definedName>
    <definedName name="_xlnm._FilterDatabase" localSheetId="0" hidden="1">VRRP!$A$5:$X$230</definedName>
    <definedName name="_xlnm.Print_Area" localSheetId="1">Bridge!$A$1:$U$244</definedName>
    <definedName name="_xlnm.Print_Area" localSheetId="2">Culvert!$A$1:$U$244</definedName>
    <definedName name="_xlnm.Print_Area" localSheetId="3">Road!$A$1:$V$251</definedName>
    <definedName name="_xlnm.Print_Area" localSheetId="0">VRRP!$A$1:$Y$244</definedName>
    <definedName name="_xlnm.Print_Titles" localSheetId="1">Bridge!$5:$6</definedName>
    <definedName name="_xlnm.Print_Titles" localSheetId="2">Culvert!$5:$6</definedName>
    <definedName name="_xlnm.Print_Titles" localSheetId="3">Road!$5:$6</definedName>
    <definedName name="_xlnm.Print_Titles" localSheetId="0">VRRP!$5:$6</definedName>
  </definedNames>
  <calcPr calcId="144525"/>
</workbook>
</file>

<file path=xl/calcChain.xml><?xml version="1.0" encoding="utf-8"?>
<calcChain xmlns="http://schemas.openxmlformats.org/spreadsheetml/2006/main">
  <c r="O236" i="9" l="1"/>
  <c r="N236" i="9"/>
  <c r="O235" i="9"/>
  <c r="N235" i="9"/>
  <c r="O234" i="9"/>
  <c r="N234" i="9"/>
  <c r="O233" i="9"/>
  <c r="N233" i="9"/>
  <c r="N230" i="9"/>
  <c r="N229" i="9"/>
  <c r="N228" i="9"/>
  <c r="N227" i="9"/>
  <c r="N226" i="9"/>
  <c r="N225" i="9"/>
  <c r="N224" i="9"/>
  <c r="N223" i="9"/>
  <c r="N222" i="9"/>
  <c r="N221" i="9"/>
  <c r="N220" i="9"/>
  <c r="N219" i="9"/>
  <c r="N218" i="9"/>
  <c r="N217" i="9"/>
  <c r="N216" i="9"/>
  <c r="N215" i="9"/>
  <c r="N214" i="9"/>
  <c r="N213" i="9"/>
  <c r="N212" i="9"/>
  <c r="N211" i="9"/>
  <c r="N210" i="9"/>
  <c r="N209" i="9"/>
  <c r="N208" i="9"/>
  <c r="N207" i="9"/>
  <c r="N206" i="9"/>
  <c r="N205" i="9"/>
  <c r="N204" i="9"/>
  <c r="N203" i="9"/>
  <c r="N202" i="9"/>
  <c r="N201" i="9"/>
  <c r="N200" i="9"/>
  <c r="N197" i="9"/>
  <c r="N196" i="9"/>
  <c r="N195" i="9"/>
  <c r="N194" i="9"/>
  <c r="N193" i="9"/>
  <c r="N192" i="9"/>
  <c r="N191" i="9"/>
  <c r="N190" i="9"/>
  <c r="N189" i="9"/>
  <c r="N188" i="9"/>
  <c r="N187" i="9"/>
  <c r="N186" i="9"/>
  <c r="N185" i="9"/>
  <c r="N184" i="9"/>
  <c r="N183" i="9"/>
  <c r="N182" i="9"/>
  <c r="N181" i="9"/>
  <c r="N180" i="9"/>
  <c r="N179" i="9"/>
  <c r="N178" i="9"/>
  <c r="N177" i="9"/>
  <c r="N176" i="9"/>
  <c r="N175" i="9"/>
  <c r="N174" i="9"/>
  <c r="N173" i="9"/>
  <c r="N172" i="9"/>
  <c r="N171" i="9"/>
  <c r="N170" i="9"/>
  <c r="N169" i="9"/>
  <c r="N168" i="9"/>
  <c r="N165" i="9"/>
  <c r="N164" i="9"/>
  <c r="N163" i="9"/>
  <c r="N162" i="9"/>
  <c r="N161" i="9"/>
  <c r="N160" i="9"/>
  <c r="N159" i="9"/>
  <c r="N158" i="9"/>
  <c r="N157" i="9"/>
  <c r="N156" i="9"/>
  <c r="N155" i="9"/>
  <c r="N154" i="9"/>
  <c r="N153" i="9"/>
  <c r="N152" i="9"/>
  <c r="N151" i="9"/>
  <c r="N150" i="9"/>
  <c r="N149" i="9"/>
  <c r="N148" i="9"/>
  <c r="N147" i="9"/>
  <c r="N146" i="9"/>
  <c r="N145" i="9"/>
  <c r="N144" i="9"/>
  <c r="N143" i="9"/>
  <c r="N142" i="9"/>
  <c r="N141" i="9"/>
  <c r="N140" i="9"/>
  <c r="N139" i="9"/>
  <c r="N138" i="9"/>
  <c r="N137" i="9"/>
  <c r="N136" i="9"/>
  <c r="N133" i="9"/>
  <c r="N132" i="9"/>
  <c r="N131" i="9"/>
  <c r="N130" i="9"/>
  <c r="N129" i="9"/>
  <c r="N128" i="9"/>
  <c r="N127" i="9"/>
  <c r="N126" i="9"/>
  <c r="N125" i="9"/>
  <c r="N124" i="9"/>
  <c r="N123" i="9"/>
  <c r="N122" i="9"/>
  <c r="N121" i="9"/>
  <c r="N120" i="9"/>
  <c r="N119" i="9"/>
  <c r="N118" i="9"/>
  <c r="N117" i="9"/>
  <c r="N116" i="9"/>
  <c r="N115" i="9"/>
  <c r="N114" i="9"/>
  <c r="N113" i="9"/>
  <c r="N112" i="9"/>
  <c r="N111" i="9"/>
  <c r="N110" i="9"/>
  <c r="N109" i="9"/>
  <c r="N108" i="9"/>
  <c r="N107" i="9"/>
  <c r="N106" i="9"/>
  <c r="N105" i="9"/>
  <c r="N104" i="9"/>
  <c r="N101" i="9"/>
  <c r="N100" i="9"/>
  <c r="N99" i="9"/>
  <c r="N98" i="9"/>
  <c r="N97" i="9"/>
  <c r="N96" i="9"/>
  <c r="N95" i="9"/>
  <c r="N94" i="9"/>
  <c r="N93" i="9"/>
  <c r="N92" i="9"/>
  <c r="N91" i="9"/>
  <c r="N90" i="9"/>
  <c r="N89" i="9"/>
  <c r="N88" i="9"/>
  <c r="N87" i="9"/>
  <c r="N86" i="9"/>
  <c r="N85" i="9"/>
  <c r="N84" i="9"/>
  <c r="N83" i="9"/>
  <c r="N82" i="9"/>
  <c r="N81" i="9"/>
  <c r="N80" i="9"/>
  <c r="N79" i="9"/>
  <c r="N78" i="9"/>
  <c r="N77" i="9"/>
  <c r="N76" i="9"/>
  <c r="N75" i="9"/>
  <c r="N74" i="9"/>
  <c r="N73" i="9"/>
  <c r="N72" i="9"/>
  <c r="N69" i="9"/>
  <c r="N68" i="9"/>
  <c r="N67" i="9"/>
  <c r="N66" i="9"/>
  <c r="N65" i="9"/>
  <c r="N64" i="9"/>
  <c r="N63" i="9"/>
  <c r="N62" i="9"/>
  <c r="N61" i="9"/>
  <c r="N60" i="9"/>
  <c r="N59" i="9"/>
  <c r="N58" i="9"/>
  <c r="N57" i="9"/>
  <c r="N56" i="9"/>
  <c r="N55" i="9"/>
  <c r="N54" i="9"/>
  <c r="N53" i="9"/>
  <c r="N52" i="9"/>
  <c r="N51" i="9"/>
  <c r="N50" i="9"/>
  <c r="N49" i="9"/>
  <c r="N48" i="9"/>
  <c r="N47" i="9"/>
  <c r="N46" i="9"/>
  <c r="N45" i="9"/>
  <c r="N44" i="9"/>
  <c r="N43" i="9"/>
  <c r="N42" i="9"/>
  <c r="N41" i="9"/>
  <c r="N40" i="9"/>
  <c r="N37" i="9"/>
  <c r="N36" i="9"/>
  <c r="N35" i="9"/>
  <c r="N34" i="9"/>
  <c r="N33" i="9"/>
  <c r="N32" i="9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17" i="9"/>
  <c r="N16" i="9"/>
  <c r="N15" i="9"/>
  <c r="N14" i="9"/>
  <c r="N13" i="9"/>
  <c r="N12" i="9"/>
  <c r="N11" i="9"/>
  <c r="N10" i="9"/>
  <c r="N9" i="9"/>
  <c r="N8" i="9"/>
  <c r="M229" i="7"/>
  <c r="M228" i="7"/>
  <c r="M227" i="7"/>
  <c r="M226" i="7"/>
  <c r="M225" i="7"/>
  <c r="M224" i="7"/>
  <c r="M223" i="7"/>
  <c r="M222" i="7"/>
  <c r="M221" i="7"/>
  <c r="M220" i="7"/>
  <c r="M219" i="7"/>
  <c r="M218" i="7"/>
  <c r="M217" i="7"/>
  <c r="M216" i="7"/>
  <c r="M215" i="7"/>
  <c r="M214" i="7"/>
  <c r="M213" i="7"/>
  <c r="M212" i="7"/>
  <c r="M211" i="7"/>
  <c r="M210" i="7"/>
  <c r="M209" i="7"/>
  <c r="M208" i="7"/>
  <c r="M207" i="7"/>
  <c r="M206" i="7"/>
  <c r="M205" i="7"/>
  <c r="M204" i="7"/>
  <c r="M203" i="7"/>
  <c r="M202" i="7"/>
  <c r="M201" i="7"/>
  <c r="M200" i="7"/>
  <c r="M197" i="7"/>
  <c r="M196" i="7"/>
  <c r="M195" i="7"/>
  <c r="M194" i="7"/>
  <c r="M193" i="7"/>
  <c r="M192" i="7"/>
  <c r="M191" i="7"/>
  <c r="M190" i="7"/>
  <c r="M189" i="7"/>
  <c r="M188" i="7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229" i="8"/>
  <c r="M228" i="8"/>
  <c r="M227" i="8"/>
  <c r="M226" i="8"/>
  <c r="M225" i="8"/>
  <c r="M224" i="8"/>
  <c r="M223" i="8"/>
  <c r="M222" i="8"/>
  <c r="M221" i="8"/>
  <c r="M220" i="8"/>
  <c r="M219" i="8"/>
  <c r="M218" i="8"/>
  <c r="M217" i="8"/>
  <c r="M216" i="8"/>
  <c r="M215" i="8"/>
  <c r="M214" i="8"/>
  <c r="M213" i="8"/>
  <c r="M212" i="8"/>
  <c r="M211" i="8"/>
  <c r="M210" i="8"/>
  <c r="M209" i="8"/>
  <c r="M208" i="8"/>
  <c r="M207" i="8"/>
  <c r="M206" i="8"/>
  <c r="M205" i="8"/>
  <c r="M204" i="8"/>
  <c r="M203" i="8"/>
  <c r="M202" i="8"/>
  <c r="M201" i="8"/>
  <c r="M200" i="8"/>
  <c r="M197" i="8"/>
  <c r="M196" i="8"/>
  <c r="M195" i="8"/>
  <c r="M194" i="8"/>
  <c r="M193" i="8"/>
  <c r="M192" i="8"/>
  <c r="M191" i="8"/>
  <c r="M190" i="8"/>
  <c r="M189" i="8"/>
  <c r="M188" i="8"/>
  <c r="M187" i="8"/>
  <c r="M186" i="8"/>
  <c r="M185" i="8"/>
  <c r="M184" i="8"/>
  <c r="M183" i="8"/>
  <c r="M182" i="8"/>
  <c r="M181" i="8"/>
  <c r="M180" i="8"/>
  <c r="M179" i="8"/>
  <c r="M178" i="8"/>
  <c r="M177" i="8"/>
  <c r="M176" i="8"/>
  <c r="M175" i="8"/>
  <c r="M174" i="8"/>
  <c r="M173" i="8"/>
  <c r="M172" i="8"/>
  <c r="M171" i="8"/>
  <c r="M170" i="8"/>
  <c r="M169" i="8"/>
  <c r="M168" i="8"/>
  <c r="M165" i="8"/>
  <c r="M164" i="8"/>
  <c r="M163" i="8"/>
  <c r="M162" i="8"/>
  <c r="M161" i="8"/>
  <c r="M160" i="8"/>
  <c r="M159" i="8"/>
  <c r="M158" i="8"/>
  <c r="M157" i="8"/>
  <c r="M156" i="8"/>
  <c r="M155" i="8"/>
  <c r="M154" i="8"/>
  <c r="M153" i="8"/>
  <c r="M152" i="8"/>
  <c r="M151" i="8"/>
  <c r="M150" i="8"/>
  <c r="M149" i="8"/>
  <c r="M148" i="8"/>
  <c r="M147" i="8"/>
  <c r="M146" i="8"/>
  <c r="M145" i="8"/>
  <c r="M144" i="8"/>
  <c r="M143" i="8"/>
  <c r="M142" i="8"/>
  <c r="M141" i="8"/>
  <c r="M140" i="8"/>
  <c r="M139" i="8"/>
  <c r="M138" i="8"/>
  <c r="M137" i="8"/>
  <c r="M136" i="8"/>
  <c r="M133" i="8"/>
  <c r="M132" i="8"/>
  <c r="M131" i="8"/>
  <c r="M130" i="8"/>
  <c r="M129" i="8"/>
  <c r="M128" i="8"/>
  <c r="M127" i="8"/>
  <c r="M126" i="8"/>
  <c r="M125" i="8"/>
  <c r="M124" i="8"/>
  <c r="M123" i="8"/>
  <c r="M122" i="8"/>
  <c r="M121" i="8"/>
  <c r="M120" i="8"/>
  <c r="M119" i="8"/>
  <c r="M118" i="8"/>
  <c r="M117" i="8"/>
  <c r="M116" i="8"/>
  <c r="M115" i="8"/>
  <c r="M114" i="8"/>
  <c r="M113" i="8"/>
  <c r="M112" i="8"/>
  <c r="M111" i="8"/>
  <c r="M110" i="8"/>
  <c r="M109" i="8"/>
  <c r="M108" i="8"/>
  <c r="M107" i="8"/>
  <c r="M106" i="8"/>
  <c r="M105" i="8"/>
  <c r="M104" i="8"/>
  <c r="M101" i="8"/>
  <c r="M100" i="8"/>
  <c r="M99" i="8"/>
  <c r="M98" i="8"/>
  <c r="M97" i="8"/>
  <c r="M96" i="8"/>
  <c r="M95" i="8"/>
  <c r="M94" i="8"/>
  <c r="M93" i="8"/>
  <c r="M92" i="8"/>
  <c r="M91" i="8"/>
  <c r="M90" i="8"/>
  <c r="M89" i="8"/>
  <c r="M88" i="8"/>
  <c r="M87" i="8"/>
  <c r="M86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69" i="8"/>
  <c r="M68" i="8"/>
  <c r="M67" i="8"/>
  <c r="M66" i="8"/>
  <c r="M65" i="8"/>
  <c r="M64" i="8"/>
  <c r="M63" i="8"/>
  <c r="M62" i="8"/>
  <c r="M61" i="8"/>
  <c r="M60" i="8"/>
  <c r="M59" i="8"/>
  <c r="M58" i="8"/>
  <c r="M57" i="8"/>
  <c r="M56" i="8"/>
  <c r="M55" i="8"/>
  <c r="M54" i="8"/>
  <c r="M53" i="8"/>
  <c r="M52" i="8"/>
  <c r="M51" i="8"/>
  <c r="M50" i="8"/>
  <c r="M49" i="8"/>
  <c r="M48" i="8"/>
  <c r="M47" i="8"/>
  <c r="M46" i="8"/>
  <c r="M45" i="8"/>
  <c r="M44" i="8"/>
  <c r="M43" i="8"/>
  <c r="M42" i="8"/>
  <c r="M41" i="8"/>
  <c r="M40" i="8"/>
  <c r="M37" i="8"/>
  <c r="M36" i="8"/>
  <c r="M35" i="8"/>
  <c r="M34" i="8"/>
  <c r="M33" i="8"/>
  <c r="M32" i="8"/>
  <c r="M31" i="8"/>
  <c r="M30" i="8"/>
  <c r="M29" i="8"/>
  <c r="M28" i="8"/>
  <c r="M27" i="8"/>
  <c r="M26" i="8"/>
  <c r="M25" i="8"/>
  <c r="M24" i="8"/>
  <c r="M23" i="8"/>
  <c r="M22" i="8"/>
  <c r="M21" i="8"/>
  <c r="M20" i="8"/>
  <c r="M19" i="8"/>
  <c r="M18" i="8"/>
  <c r="M17" i="8"/>
  <c r="M16" i="8"/>
  <c r="M15" i="8"/>
  <c r="M14" i="8"/>
  <c r="M13" i="8"/>
  <c r="M12" i="8"/>
  <c r="M11" i="8"/>
  <c r="M10" i="8"/>
  <c r="M9" i="8"/>
  <c r="M8" i="8"/>
  <c r="N229" i="10"/>
  <c r="N228" i="10"/>
  <c r="N227" i="10"/>
  <c r="N226" i="10"/>
  <c r="N225" i="10"/>
  <c r="N224" i="10"/>
  <c r="N223" i="10"/>
  <c r="N222" i="10"/>
  <c r="N221" i="10"/>
  <c r="N220" i="10"/>
  <c r="N219" i="10"/>
  <c r="N218" i="10"/>
  <c r="N217" i="10"/>
  <c r="N216" i="10"/>
  <c r="N215" i="10"/>
  <c r="N214" i="10"/>
  <c r="N213" i="10"/>
  <c r="N212" i="10"/>
  <c r="N211" i="10"/>
  <c r="N210" i="10"/>
  <c r="N209" i="10"/>
  <c r="N208" i="10"/>
  <c r="N207" i="10"/>
  <c r="N206" i="10"/>
  <c r="N205" i="10"/>
  <c r="N204" i="10"/>
  <c r="N203" i="10"/>
  <c r="N202" i="10"/>
  <c r="N201" i="10"/>
  <c r="N200" i="10"/>
  <c r="N197" i="10"/>
  <c r="N196" i="10"/>
  <c r="N195" i="10"/>
  <c r="N194" i="10"/>
  <c r="N193" i="10"/>
  <c r="N192" i="10"/>
  <c r="N191" i="10"/>
  <c r="N190" i="10"/>
  <c r="N189" i="10"/>
  <c r="N188" i="10"/>
  <c r="N187" i="10"/>
  <c r="N186" i="10"/>
  <c r="N185" i="10"/>
  <c r="N184" i="10"/>
  <c r="N183" i="10"/>
  <c r="N182" i="10"/>
  <c r="N181" i="10"/>
  <c r="N180" i="10"/>
  <c r="N179" i="10"/>
  <c r="N178" i="10"/>
  <c r="N177" i="10"/>
  <c r="N176" i="10"/>
  <c r="N175" i="10"/>
  <c r="N174" i="10"/>
  <c r="N173" i="10"/>
  <c r="N172" i="10"/>
  <c r="N171" i="10"/>
  <c r="N170" i="10"/>
  <c r="N169" i="10"/>
  <c r="N168" i="10"/>
  <c r="N165" i="10"/>
  <c r="N164" i="10"/>
  <c r="N163" i="10"/>
  <c r="N162" i="10"/>
  <c r="N161" i="10"/>
  <c r="N160" i="10"/>
  <c r="N159" i="10"/>
  <c r="N158" i="10"/>
  <c r="N157" i="10"/>
  <c r="N156" i="10"/>
  <c r="N155" i="10"/>
  <c r="N154" i="10"/>
  <c r="N153" i="10"/>
  <c r="N152" i="10"/>
  <c r="N151" i="10"/>
  <c r="N150" i="10"/>
  <c r="N149" i="10"/>
  <c r="N148" i="10"/>
  <c r="N147" i="10"/>
  <c r="N146" i="10"/>
  <c r="N145" i="10"/>
  <c r="N144" i="10"/>
  <c r="N143" i="10"/>
  <c r="N142" i="10"/>
  <c r="N141" i="10"/>
  <c r="N140" i="10"/>
  <c r="N139" i="10"/>
  <c r="N138" i="10"/>
  <c r="N137" i="10"/>
  <c r="N136" i="10"/>
  <c r="N133" i="10"/>
  <c r="N132" i="10"/>
  <c r="N131" i="10"/>
  <c r="N130" i="10"/>
  <c r="N129" i="10"/>
  <c r="N128" i="10"/>
  <c r="N127" i="10"/>
  <c r="N126" i="10"/>
  <c r="N125" i="10"/>
  <c r="N124" i="10"/>
  <c r="N123" i="10"/>
  <c r="N122" i="10"/>
  <c r="N121" i="10"/>
  <c r="N120" i="10"/>
  <c r="N119" i="10"/>
  <c r="N118" i="10"/>
  <c r="N117" i="10"/>
  <c r="N116" i="10"/>
  <c r="N115" i="10"/>
  <c r="N114" i="10"/>
  <c r="N113" i="10"/>
  <c r="N112" i="10"/>
  <c r="N111" i="10"/>
  <c r="N110" i="10"/>
  <c r="N109" i="10"/>
  <c r="N108" i="10"/>
  <c r="N107" i="10"/>
  <c r="N106" i="10"/>
  <c r="N105" i="10"/>
  <c r="N104" i="10"/>
  <c r="N101" i="10"/>
  <c r="N100" i="10"/>
  <c r="N99" i="10"/>
  <c r="N98" i="10"/>
  <c r="N97" i="10"/>
  <c r="N96" i="10"/>
  <c r="N95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N79" i="10"/>
  <c r="N78" i="10"/>
  <c r="N77" i="10"/>
  <c r="N76" i="10"/>
  <c r="N75" i="10"/>
  <c r="N74" i="10"/>
  <c r="N73" i="10"/>
  <c r="N72" i="10"/>
  <c r="N69" i="10"/>
  <c r="N68" i="10"/>
  <c r="N67" i="10"/>
  <c r="N66" i="10"/>
  <c r="N65" i="10"/>
  <c r="N64" i="10"/>
  <c r="N63" i="10"/>
  <c r="N62" i="10"/>
  <c r="N61" i="10"/>
  <c r="N60" i="10"/>
  <c r="N59" i="10"/>
  <c r="N58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1" i="10"/>
  <c r="N40" i="10"/>
  <c r="N37" i="10"/>
  <c r="N36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X237" i="10" l="1"/>
  <c r="P230" i="10"/>
  <c r="M230" i="10"/>
  <c r="L230" i="10"/>
  <c r="H230" i="10"/>
  <c r="D230" i="10"/>
  <c r="A230" i="10"/>
  <c r="AF229" i="10"/>
  <c r="AE229" i="10"/>
  <c r="AD229" i="10"/>
  <c r="AB229" i="10"/>
  <c r="AA229" i="10"/>
  <c r="Z229" i="10"/>
  <c r="W229" i="10"/>
  <c r="T229" i="10"/>
  <c r="O229" i="10"/>
  <c r="K229" i="10"/>
  <c r="AF228" i="10"/>
  <c r="AE228" i="10"/>
  <c r="AD228" i="10"/>
  <c r="AB228" i="10"/>
  <c r="AA228" i="10"/>
  <c r="Z228" i="10"/>
  <c r="W228" i="10"/>
  <c r="T228" i="10"/>
  <c r="O228" i="10"/>
  <c r="K228" i="10"/>
  <c r="AF227" i="10"/>
  <c r="AE227" i="10"/>
  <c r="AD227" i="10"/>
  <c r="AB227" i="10"/>
  <c r="AA227" i="10"/>
  <c r="Z227" i="10"/>
  <c r="W227" i="10"/>
  <c r="T227" i="10"/>
  <c r="O227" i="10"/>
  <c r="K227" i="10"/>
  <c r="AF226" i="10"/>
  <c r="AE226" i="10"/>
  <c r="AD226" i="10"/>
  <c r="AB226" i="10"/>
  <c r="AA226" i="10"/>
  <c r="Z226" i="10"/>
  <c r="W226" i="10"/>
  <c r="T226" i="10"/>
  <c r="O226" i="10"/>
  <c r="K226" i="10"/>
  <c r="AF225" i="10"/>
  <c r="AE225" i="10"/>
  <c r="AD225" i="10"/>
  <c r="AB225" i="10"/>
  <c r="AA225" i="10"/>
  <c r="Z225" i="10"/>
  <c r="W225" i="10"/>
  <c r="T225" i="10"/>
  <c r="O225" i="10"/>
  <c r="K225" i="10"/>
  <c r="AF224" i="10"/>
  <c r="AE224" i="10"/>
  <c r="AD224" i="10"/>
  <c r="AB224" i="10"/>
  <c r="AA224" i="10"/>
  <c r="Z224" i="10"/>
  <c r="W224" i="10"/>
  <c r="T224" i="10"/>
  <c r="O224" i="10"/>
  <c r="K224" i="10"/>
  <c r="AF223" i="10"/>
  <c r="AE223" i="10"/>
  <c r="AD223" i="10"/>
  <c r="AB223" i="10"/>
  <c r="AA223" i="10"/>
  <c r="Z223" i="10"/>
  <c r="W223" i="10"/>
  <c r="T223" i="10"/>
  <c r="O223" i="10"/>
  <c r="K223" i="10"/>
  <c r="AF222" i="10"/>
  <c r="AE222" i="10"/>
  <c r="AD222" i="10"/>
  <c r="AB222" i="10"/>
  <c r="AA222" i="10"/>
  <c r="Z222" i="10"/>
  <c r="W222" i="10"/>
  <c r="T222" i="10"/>
  <c r="O222" i="10"/>
  <c r="K222" i="10"/>
  <c r="AF221" i="10"/>
  <c r="AE221" i="10"/>
  <c r="AD221" i="10"/>
  <c r="AB221" i="10"/>
  <c r="AA221" i="10"/>
  <c r="Z221" i="10"/>
  <c r="W221" i="10"/>
  <c r="T221" i="10"/>
  <c r="O221" i="10"/>
  <c r="K221" i="10"/>
  <c r="AF220" i="10"/>
  <c r="AE220" i="10"/>
  <c r="AD220" i="10"/>
  <c r="AB220" i="10"/>
  <c r="AA220" i="10"/>
  <c r="Z220" i="10"/>
  <c r="W220" i="10"/>
  <c r="T220" i="10"/>
  <c r="O220" i="10"/>
  <c r="K220" i="10"/>
  <c r="AF219" i="10"/>
  <c r="AE219" i="10"/>
  <c r="AD219" i="10"/>
  <c r="AB219" i="10"/>
  <c r="AA219" i="10"/>
  <c r="Z219" i="10"/>
  <c r="W219" i="10"/>
  <c r="T219" i="10"/>
  <c r="O219" i="10"/>
  <c r="K219" i="10"/>
  <c r="AF218" i="10"/>
  <c r="AE218" i="10"/>
  <c r="AD218" i="10"/>
  <c r="AB218" i="10"/>
  <c r="AA218" i="10"/>
  <c r="Z218" i="10"/>
  <c r="W218" i="10"/>
  <c r="T218" i="10"/>
  <c r="O218" i="10"/>
  <c r="K218" i="10"/>
  <c r="AF217" i="10"/>
  <c r="AE217" i="10"/>
  <c r="AD217" i="10"/>
  <c r="AB217" i="10"/>
  <c r="AA217" i="10"/>
  <c r="Z217" i="10"/>
  <c r="W217" i="10"/>
  <c r="T217" i="10"/>
  <c r="O217" i="10"/>
  <c r="K217" i="10"/>
  <c r="AF216" i="10"/>
  <c r="AE216" i="10"/>
  <c r="AD216" i="10"/>
  <c r="AB216" i="10"/>
  <c r="AA216" i="10"/>
  <c r="Z216" i="10"/>
  <c r="W216" i="10"/>
  <c r="T216" i="10"/>
  <c r="O216" i="10"/>
  <c r="K216" i="10"/>
  <c r="AF215" i="10"/>
  <c r="AE215" i="10"/>
  <c r="AD215" i="10"/>
  <c r="AB215" i="10"/>
  <c r="AA215" i="10"/>
  <c r="Z215" i="10"/>
  <c r="W215" i="10"/>
  <c r="T215" i="10"/>
  <c r="O215" i="10"/>
  <c r="K215" i="10"/>
  <c r="AF214" i="10"/>
  <c r="AE214" i="10"/>
  <c r="AD214" i="10"/>
  <c r="AB214" i="10"/>
  <c r="AA214" i="10"/>
  <c r="Z214" i="10"/>
  <c r="W214" i="10"/>
  <c r="T214" i="10"/>
  <c r="O214" i="10"/>
  <c r="K214" i="10"/>
  <c r="AF213" i="10"/>
  <c r="AE213" i="10"/>
  <c r="AD213" i="10"/>
  <c r="AB213" i="10"/>
  <c r="AA213" i="10"/>
  <c r="Z213" i="10"/>
  <c r="W213" i="10"/>
  <c r="T213" i="10"/>
  <c r="O213" i="10"/>
  <c r="K213" i="10"/>
  <c r="AF212" i="10"/>
  <c r="AE212" i="10"/>
  <c r="AD212" i="10"/>
  <c r="AB212" i="10"/>
  <c r="AA212" i="10"/>
  <c r="Z212" i="10"/>
  <c r="W212" i="10"/>
  <c r="T212" i="10"/>
  <c r="O212" i="10"/>
  <c r="K212" i="10"/>
  <c r="AF211" i="10"/>
  <c r="AE211" i="10"/>
  <c r="AD211" i="10"/>
  <c r="AB211" i="10"/>
  <c r="AA211" i="10"/>
  <c r="Z211" i="10"/>
  <c r="W211" i="10"/>
  <c r="T211" i="10"/>
  <c r="O211" i="10"/>
  <c r="K211" i="10"/>
  <c r="AF210" i="10"/>
  <c r="AE210" i="10"/>
  <c r="AD210" i="10"/>
  <c r="AB210" i="10"/>
  <c r="AA210" i="10"/>
  <c r="Z210" i="10"/>
  <c r="W210" i="10"/>
  <c r="T210" i="10"/>
  <c r="O210" i="10"/>
  <c r="K210" i="10"/>
  <c r="AF209" i="10"/>
  <c r="AE209" i="10"/>
  <c r="AD209" i="10"/>
  <c r="AB209" i="10"/>
  <c r="AA209" i="10"/>
  <c r="Z209" i="10"/>
  <c r="W209" i="10"/>
  <c r="T209" i="10"/>
  <c r="O209" i="10"/>
  <c r="K209" i="10"/>
  <c r="AF208" i="10"/>
  <c r="AE208" i="10"/>
  <c r="AD208" i="10"/>
  <c r="AB208" i="10"/>
  <c r="AA208" i="10"/>
  <c r="Z208" i="10"/>
  <c r="W208" i="10"/>
  <c r="T208" i="10"/>
  <c r="O208" i="10"/>
  <c r="K208" i="10"/>
  <c r="AF207" i="10"/>
  <c r="AE207" i="10"/>
  <c r="AD207" i="10"/>
  <c r="AB207" i="10"/>
  <c r="AA207" i="10"/>
  <c r="Z207" i="10"/>
  <c r="W207" i="10"/>
  <c r="T207" i="10"/>
  <c r="O207" i="10"/>
  <c r="K207" i="10"/>
  <c r="AF206" i="10"/>
  <c r="AE206" i="10"/>
  <c r="AD206" i="10"/>
  <c r="AB206" i="10"/>
  <c r="AA206" i="10"/>
  <c r="Z206" i="10"/>
  <c r="W206" i="10"/>
  <c r="T206" i="10"/>
  <c r="O206" i="10"/>
  <c r="K206" i="10"/>
  <c r="AF205" i="10"/>
  <c r="AE205" i="10"/>
  <c r="AD205" i="10"/>
  <c r="AB205" i="10"/>
  <c r="AA205" i="10"/>
  <c r="Z205" i="10"/>
  <c r="W205" i="10"/>
  <c r="T205" i="10"/>
  <c r="O205" i="10"/>
  <c r="K205" i="10"/>
  <c r="AF204" i="10"/>
  <c r="AE204" i="10"/>
  <c r="AD204" i="10"/>
  <c r="AB204" i="10"/>
  <c r="AA204" i="10"/>
  <c r="Z204" i="10"/>
  <c r="W204" i="10"/>
  <c r="T204" i="10"/>
  <c r="O204" i="10"/>
  <c r="K204" i="10"/>
  <c r="AF203" i="10"/>
  <c r="AE203" i="10"/>
  <c r="AD203" i="10"/>
  <c r="AB203" i="10"/>
  <c r="AA203" i="10"/>
  <c r="Z203" i="10"/>
  <c r="W203" i="10"/>
  <c r="T203" i="10"/>
  <c r="O203" i="10"/>
  <c r="K203" i="10"/>
  <c r="AF202" i="10"/>
  <c r="AE202" i="10"/>
  <c r="AD202" i="10"/>
  <c r="AB202" i="10"/>
  <c r="AA202" i="10"/>
  <c r="Z202" i="10"/>
  <c r="W202" i="10"/>
  <c r="T202" i="10"/>
  <c r="O202" i="10"/>
  <c r="K202" i="10"/>
  <c r="AF201" i="10"/>
  <c r="AE201" i="10"/>
  <c r="AD201" i="10"/>
  <c r="AB201" i="10"/>
  <c r="AA201" i="10"/>
  <c r="Z201" i="10"/>
  <c r="W201" i="10"/>
  <c r="T201" i="10"/>
  <c r="O201" i="10"/>
  <c r="K201" i="10"/>
  <c r="AF200" i="10"/>
  <c r="AE200" i="10"/>
  <c r="AA200" i="10"/>
  <c r="Z200" i="10"/>
  <c r="O200" i="10"/>
  <c r="K200" i="10"/>
  <c r="AD200" i="10" s="1"/>
  <c r="P198" i="10"/>
  <c r="M198" i="10"/>
  <c r="L198" i="10"/>
  <c r="H198" i="10"/>
  <c r="D198" i="10"/>
  <c r="A198" i="10"/>
  <c r="AF197" i="10"/>
  <c r="AE197" i="10"/>
  <c r="AD197" i="10"/>
  <c r="AB197" i="10"/>
  <c r="AA197" i="10"/>
  <c r="Z197" i="10"/>
  <c r="W197" i="10"/>
  <c r="T197" i="10"/>
  <c r="O197" i="10"/>
  <c r="K197" i="10"/>
  <c r="AF196" i="10"/>
  <c r="AE196" i="10"/>
  <c r="AD196" i="10"/>
  <c r="AB196" i="10"/>
  <c r="AA196" i="10"/>
  <c r="Z196" i="10"/>
  <c r="W196" i="10"/>
  <c r="T196" i="10"/>
  <c r="O196" i="10"/>
  <c r="K196" i="10"/>
  <c r="AF195" i="10"/>
  <c r="AE195" i="10"/>
  <c r="AD195" i="10"/>
  <c r="AB195" i="10"/>
  <c r="AA195" i="10"/>
  <c r="Z195" i="10"/>
  <c r="W195" i="10"/>
  <c r="T195" i="10"/>
  <c r="O195" i="10"/>
  <c r="K195" i="10"/>
  <c r="AF194" i="10"/>
  <c r="AE194" i="10"/>
  <c r="AD194" i="10"/>
  <c r="AB194" i="10"/>
  <c r="AA194" i="10"/>
  <c r="Z194" i="10"/>
  <c r="W194" i="10"/>
  <c r="T194" i="10"/>
  <c r="O194" i="10"/>
  <c r="K194" i="10"/>
  <c r="AF193" i="10"/>
  <c r="AE193" i="10"/>
  <c r="AD193" i="10"/>
  <c r="AB193" i="10"/>
  <c r="AA193" i="10"/>
  <c r="Z193" i="10"/>
  <c r="W193" i="10"/>
  <c r="T193" i="10"/>
  <c r="O193" i="10"/>
  <c r="K193" i="10"/>
  <c r="AF192" i="10"/>
  <c r="AE192" i="10"/>
  <c r="AD192" i="10"/>
  <c r="AB192" i="10"/>
  <c r="AA192" i="10"/>
  <c r="Z192" i="10"/>
  <c r="W192" i="10"/>
  <c r="T192" i="10"/>
  <c r="O192" i="10"/>
  <c r="K192" i="10"/>
  <c r="AF191" i="10"/>
  <c r="AE191" i="10"/>
  <c r="AD191" i="10"/>
  <c r="AB191" i="10"/>
  <c r="AA191" i="10"/>
  <c r="Z191" i="10"/>
  <c r="W191" i="10"/>
  <c r="T191" i="10"/>
  <c r="O191" i="10"/>
  <c r="K191" i="10"/>
  <c r="AF190" i="10"/>
  <c r="AE190" i="10"/>
  <c r="AD190" i="10"/>
  <c r="AB190" i="10"/>
  <c r="AA190" i="10"/>
  <c r="Z190" i="10"/>
  <c r="W190" i="10"/>
  <c r="T190" i="10"/>
  <c r="O190" i="10"/>
  <c r="K190" i="10"/>
  <c r="AF189" i="10"/>
  <c r="AE189" i="10"/>
  <c r="AD189" i="10"/>
  <c r="AB189" i="10"/>
  <c r="AA189" i="10"/>
  <c r="Z189" i="10"/>
  <c r="W189" i="10"/>
  <c r="T189" i="10"/>
  <c r="O189" i="10"/>
  <c r="K189" i="10"/>
  <c r="AF188" i="10"/>
  <c r="AE188" i="10"/>
  <c r="AD188" i="10"/>
  <c r="AB188" i="10"/>
  <c r="AA188" i="10"/>
  <c r="Z188" i="10"/>
  <c r="W188" i="10"/>
  <c r="T188" i="10"/>
  <c r="O188" i="10"/>
  <c r="K188" i="10"/>
  <c r="AF187" i="10"/>
  <c r="AE187" i="10"/>
  <c r="AD187" i="10"/>
  <c r="AB187" i="10"/>
  <c r="AA187" i="10"/>
  <c r="Z187" i="10"/>
  <c r="W187" i="10"/>
  <c r="T187" i="10"/>
  <c r="O187" i="10"/>
  <c r="K187" i="10"/>
  <c r="AF186" i="10"/>
  <c r="AE186" i="10"/>
  <c r="AD186" i="10"/>
  <c r="AB186" i="10"/>
  <c r="AA186" i="10"/>
  <c r="Z186" i="10"/>
  <c r="W186" i="10"/>
  <c r="T186" i="10"/>
  <c r="O186" i="10"/>
  <c r="K186" i="10"/>
  <c r="AF185" i="10"/>
  <c r="AE185" i="10"/>
  <c r="AD185" i="10"/>
  <c r="AB185" i="10"/>
  <c r="AA185" i="10"/>
  <c r="Z185" i="10"/>
  <c r="W185" i="10"/>
  <c r="T185" i="10"/>
  <c r="O185" i="10"/>
  <c r="K185" i="10"/>
  <c r="AF184" i="10"/>
  <c r="AE184" i="10"/>
  <c r="AD184" i="10"/>
  <c r="AB184" i="10"/>
  <c r="AA184" i="10"/>
  <c r="Z184" i="10"/>
  <c r="W184" i="10"/>
  <c r="T184" i="10"/>
  <c r="O184" i="10"/>
  <c r="K184" i="10"/>
  <c r="AF183" i="10"/>
  <c r="AE183" i="10"/>
  <c r="AD183" i="10"/>
  <c r="AB183" i="10"/>
  <c r="AA183" i="10"/>
  <c r="Z183" i="10"/>
  <c r="W183" i="10"/>
  <c r="T183" i="10"/>
  <c r="O183" i="10"/>
  <c r="K183" i="10"/>
  <c r="AF182" i="10"/>
  <c r="AE182" i="10"/>
  <c r="AD182" i="10"/>
  <c r="AB182" i="10"/>
  <c r="AA182" i="10"/>
  <c r="Z182" i="10"/>
  <c r="W182" i="10"/>
  <c r="T182" i="10"/>
  <c r="O182" i="10"/>
  <c r="K182" i="10"/>
  <c r="AF181" i="10"/>
  <c r="AE181" i="10"/>
  <c r="AD181" i="10"/>
  <c r="AB181" i="10"/>
  <c r="AA181" i="10"/>
  <c r="Z181" i="10"/>
  <c r="W181" i="10"/>
  <c r="T181" i="10"/>
  <c r="O181" i="10"/>
  <c r="K181" i="10"/>
  <c r="AF180" i="10"/>
  <c r="AE180" i="10"/>
  <c r="AD180" i="10"/>
  <c r="AB180" i="10"/>
  <c r="AA180" i="10"/>
  <c r="Z180" i="10"/>
  <c r="W180" i="10"/>
  <c r="T180" i="10"/>
  <c r="O180" i="10"/>
  <c r="K180" i="10"/>
  <c r="AF179" i="10"/>
  <c r="AE179" i="10"/>
  <c r="AD179" i="10"/>
  <c r="AB179" i="10"/>
  <c r="AA179" i="10"/>
  <c r="Z179" i="10"/>
  <c r="W179" i="10"/>
  <c r="T179" i="10"/>
  <c r="O179" i="10"/>
  <c r="K179" i="10"/>
  <c r="AF178" i="10"/>
  <c r="AE178" i="10"/>
  <c r="AD178" i="10"/>
  <c r="AB178" i="10"/>
  <c r="AA178" i="10"/>
  <c r="Z178" i="10"/>
  <c r="W178" i="10"/>
  <c r="T178" i="10"/>
  <c r="O178" i="10"/>
  <c r="K178" i="10"/>
  <c r="AF177" i="10"/>
  <c r="AE177" i="10"/>
  <c r="AD177" i="10"/>
  <c r="AB177" i="10"/>
  <c r="AA177" i="10"/>
  <c r="Z177" i="10"/>
  <c r="W177" i="10"/>
  <c r="T177" i="10"/>
  <c r="O177" i="10"/>
  <c r="K177" i="10"/>
  <c r="AF176" i="10"/>
  <c r="AE176" i="10"/>
  <c r="AD176" i="10"/>
  <c r="AA176" i="10"/>
  <c r="Z176" i="10"/>
  <c r="O176" i="10"/>
  <c r="K176" i="10"/>
  <c r="AF175" i="10"/>
  <c r="AE175" i="10"/>
  <c r="AD175" i="10"/>
  <c r="AA175" i="10"/>
  <c r="Z175" i="10"/>
  <c r="O175" i="10"/>
  <c r="K175" i="10"/>
  <c r="AF174" i="10"/>
  <c r="AE174" i="10"/>
  <c r="AD174" i="10"/>
  <c r="AA174" i="10"/>
  <c r="Z174" i="10"/>
  <c r="O174" i="10"/>
  <c r="K174" i="10"/>
  <c r="AF173" i="10"/>
  <c r="AE173" i="10"/>
  <c r="AD173" i="10"/>
  <c r="AA173" i="10"/>
  <c r="Z173" i="10"/>
  <c r="O173" i="10"/>
  <c r="K173" i="10"/>
  <c r="AF172" i="10"/>
  <c r="AE172" i="10"/>
  <c r="AD172" i="10"/>
  <c r="AA172" i="10"/>
  <c r="Z172" i="10"/>
  <c r="O172" i="10"/>
  <c r="K172" i="10"/>
  <c r="AF171" i="10"/>
  <c r="AE171" i="10"/>
  <c r="AA171" i="10"/>
  <c r="Z171" i="10"/>
  <c r="O171" i="10"/>
  <c r="K171" i="10"/>
  <c r="AD171" i="10" s="1"/>
  <c r="AF170" i="10"/>
  <c r="AE170" i="10"/>
  <c r="AA170" i="10"/>
  <c r="Z170" i="10"/>
  <c r="O170" i="10"/>
  <c r="K170" i="10"/>
  <c r="AD170" i="10" s="1"/>
  <c r="AF169" i="10"/>
  <c r="AE169" i="10"/>
  <c r="AA169" i="10"/>
  <c r="Z169" i="10"/>
  <c r="O169" i="10"/>
  <c r="K169" i="10"/>
  <c r="AD169" i="10" s="1"/>
  <c r="AF168" i="10"/>
  <c r="AE168" i="10"/>
  <c r="AA168" i="10"/>
  <c r="Z168" i="10"/>
  <c r="O168" i="10"/>
  <c r="K168" i="10"/>
  <c r="P166" i="10"/>
  <c r="M166" i="10"/>
  <c r="L166" i="10"/>
  <c r="H166" i="10"/>
  <c r="D166" i="10"/>
  <c r="A166" i="10"/>
  <c r="AF165" i="10"/>
  <c r="AE165" i="10"/>
  <c r="AD165" i="10"/>
  <c r="AB165" i="10"/>
  <c r="AA165" i="10"/>
  <c r="Z165" i="10"/>
  <c r="W165" i="10"/>
  <c r="T165" i="10"/>
  <c r="O165" i="10"/>
  <c r="K165" i="10"/>
  <c r="AF164" i="10"/>
  <c r="AE164" i="10"/>
  <c r="AD164" i="10"/>
  <c r="AB164" i="10"/>
  <c r="AA164" i="10"/>
  <c r="Z164" i="10"/>
  <c r="W164" i="10"/>
  <c r="T164" i="10"/>
  <c r="O164" i="10"/>
  <c r="K164" i="10"/>
  <c r="AF163" i="10"/>
  <c r="AE163" i="10"/>
  <c r="AD163" i="10"/>
  <c r="AB163" i="10"/>
  <c r="AA163" i="10"/>
  <c r="Z163" i="10"/>
  <c r="W163" i="10"/>
  <c r="T163" i="10"/>
  <c r="O163" i="10"/>
  <c r="K163" i="10"/>
  <c r="AF162" i="10"/>
  <c r="AE162" i="10"/>
  <c r="AD162" i="10"/>
  <c r="AB162" i="10"/>
  <c r="AA162" i="10"/>
  <c r="Z162" i="10"/>
  <c r="W162" i="10"/>
  <c r="T162" i="10"/>
  <c r="O162" i="10"/>
  <c r="K162" i="10"/>
  <c r="AF161" i="10"/>
  <c r="AE161" i="10"/>
  <c r="AD161" i="10"/>
  <c r="AB161" i="10"/>
  <c r="AA161" i="10"/>
  <c r="Z161" i="10"/>
  <c r="W161" i="10"/>
  <c r="T161" i="10"/>
  <c r="O161" i="10"/>
  <c r="K161" i="10"/>
  <c r="AF160" i="10"/>
  <c r="AE160" i="10"/>
  <c r="AD160" i="10"/>
  <c r="AB160" i="10"/>
  <c r="AA160" i="10"/>
  <c r="Z160" i="10"/>
  <c r="W160" i="10"/>
  <c r="T160" i="10"/>
  <c r="O160" i="10"/>
  <c r="K160" i="10"/>
  <c r="AF159" i="10"/>
  <c r="AE159" i="10"/>
  <c r="AD159" i="10"/>
  <c r="AB159" i="10"/>
  <c r="AA159" i="10"/>
  <c r="Z159" i="10"/>
  <c r="W159" i="10"/>
  <c r="T159" i="10"/>
  <c r="O159" i="10"/>
  <c r="K159" i="10"/>
  <c r="AF158" i="10"/>
  <c r="AE158" i="10"/>
  <c r="AD158" i="10"/>
  <c r="AB158" i="10"/>
  <c r="AA158" i="10"/>
  <c r="Z158" i="10"/>
  <c r="W158" i="10"/>
  <c r="T158" i="10"/>
  <c r="O158" i="10"/>
  <c r="K158" i="10"/>
  <c r="AF157" i="10"/>
  <c r="AE157" i="10"/>
  <c r="AD157" i="10"/>
  <c r="AB157" i="10"/>
  <c r="AA157" i="10"/>
  <c r="Z157" i="10"/>
  <c r="W157" i="10"/>
  <c r="T157" i="10"/>
  <c r="O157" i="10"/>
  <c r="K157" i="10"/>
  <c r="AF156" i="10"/>
  <c r="AE156" i="10"/>
  <c r="AD156" i="10"/>
  <c r="AB156" i="10"/>
  <c r="AA156" i="10"/>
  <c r="Z156" i="10"/>
  <c r="W156" i="10"/>
  <c r="T156" i="10"/>
  <c r="O156" i="10"/>
  <c r="K156" i="10"/>
  <c r="AF155" i="10"/>
  <c r="AE155" i="10"/>
  <c r="AD155" i="10"/>
  <c r="AB155" i="10"/>
  <c r="AA155" i="10"/>
  <c r="Z155" i="10"/>
  <c r="W155" i="10"/>
  <c r="T155" i="10"/>
  <c r="O155" i="10"/>
  <c r="K155" i="10"/>
  <c r="AF154" i="10"/>
  <c r="AE154" i="10"/>
  <c r="AD154" i="10"/>
  <c r="AB154" i="10"/>
  <c r="AA154" i="10"/>
  <c r="Z154" i="10"/>
  <c r="W154" i="10"/>
  <c r="T154" i="10"/>
  <c r="O154" i="10"/>
  <c r="K154" i="10"/>
  <c r="AF153" i="10"/>
  <c r="AE153" i="10"/>
  <c r="AD153" i="10"/>
  <c r="AB153" i="10"/>
  <c r="AA153" i="10"/>
  <c r="Z153" i="10"/>
  <c r="W153" i="10"/>
  <c r="T153" i="10"/>
  <c r="O153" i="10"/>
  <c r="K153" i="10"/>
  <c r="AF152" i="10"/>
  <c r="AE152" i="10"/>
  <c r="AD152" i="10"/>
  <c r="AB152" i="10"/>
  <c r="AA152" i="10"/>
  <c r="Z152" i="10"/>
  <c r="W152" i="10"/>
  <c r="T152" i="10"/>
  <c r="O152" i="10"/>
  <c r="K152" i="10"/>
  <c r="AF151" i="10"/>
  <c r="AE151" i="10"/>
  <c r="AD151" i="10"/>
  <c r="AB151" i="10"/>
  <c r="AA151" i="10"/>
  <c r="Z151" i="10"/>
  <c r="W151" i="10"/>
  <c r="T151" i="10"/>
  <c r="O151" i="10"/>
  <c r="K151" i="10"/>
  <c r="AF150" i="10"/>
  <c r="AE150" i="10"/>
  <c r="AD150" i="10"/>
  <c r="AB150" i="10"/>
  <c r="AA150" i="10"/>
  <c r="Z150" i="10"/>
  <c r="W150" i="10"/>
  <c r="T150" i="10"/>
  <c r="O150" i="10"/>
  <c r="K150" i="10"/>
  <c r="AF149" i="10"/>
  <c r="AE149" i="10"/>
  <c r="AD149" i="10"/>
  <c r="AB149" i="10"/>
  <c r="AA149" i="10"/>
  <c r="Z149" i="10"/>
  <c r="W149" i="10"/>
  <c r="T149" i="10"/>
  <c r="O149" i="10"/>
  <c r="K149" i="10"/>
  <c r="AF148" i="10"/>
  <c r="AE148" i="10"/>
  <c r="AD148" i="10"/>
  <c r="AB148" i="10"/>
  <c r="AA148" i="10"/>
  <c r="Z148" i="10"/>
  <c r="W148" i="10"/>
  <c r="T148" i="10"/>
  <c r="O148" i="10"/>
  <c r="K148" i="10"/>
  <c r="AF147" i="10"/>
  <c r="AE147" i="10"/>
  <c r="AD147" i="10"/>
  <c r="AB147" i="10"/>
  <c r="AA147" i="10"/>
  <c r="Z147" i="10"/>
  <c r="W147" i="10"/>
  <c r="T147" i="10"/>
  <c r="O147" i="10"/>
  <c r="K147" i="10"/>
  <c r="AF146" i="10"/>
  <c r="AE146" i="10"/>
  <c r="AD146" i="10"/>
  <c r="AB146" i="10"/>
  <c r="AA146" i="10"/>
  <c r="Z146" i="10"/>
  <c r="W146" i="10"/>
  <c r="T146" i="10"/>
  <c r="O146" i="10"/>
  <c r="K146" i="10"/>
  <c r="AF145" i="10"/>
  <c r="AE145" i="10"/>
  <c r="AD145" i="10"/>
  <c r="AB145" i="10"/>
  <c r="AA145" i="10"/>
  <c r="Z145" i="10"/>
  <c r="W145" i="10"/>
  <c r="T145" i="10"/>
  <c r="O145" i="10"/>
  <c r="K145" i="10"/>
  <c r="AF144" i="10"/>
  <c r="AE144" i="10"/>
  <c r="AD144" i="10"/>
  <c r="AB144" i="10"/>
  <c r="AA144" i="10"/>
  <c r="Z144" i="10"/>
  <c r="W144" i="10"/>
  <c r="T144" i="10"/>
  <c r="O144" i="10"/>
  <c r="K144" i="10"/>
  <c r="AF143" i="10"/>
  <c r="AE143" i="10"/>
  <c r="AD143" i="10"/>
  <c r="AB143" i="10"/>
  <c r="AA143" i="10"/>
  <c r="Z143" i="10"/>
  <c r="W143" i="10"/>
  <c r="T143" i="10"/>
  <c r="O143" i="10"/>
  <c r="K143" i="10"/>
  <c r="AF142" i="10"/>
  <c r="AE142" i="10"/>
  <c r="AD142" i="10"/>
  <c r="AB142" i="10"/>
  <c r="AA142" i="10"/>
  <c r="Z142" i="10"/>
  <c r="W142" i="10"/>
  <c r="T142" i="10"/>
  <c r="O142" i="10"/>
  <c r="K142" i="10"/>
  <c r="AF141" i="10"/>
  <c r="AE141" i="10"/>
  <c r="AD141" i="10"/>
  <c r="AB141" i="10"/>
  <c r="AA141" i="10"/>
  <c r="Z141" i="10"/>
  <c r="W141" i="10"/>
  <c r="T141" i="10"/>
  <c r="O141" i="10"/>
  <c r="K141" i="10"/>
  <c r="AF140" i="10"/>
  <c r="AE140" i="10"/>
  <c r="AD140" i="10"/>
  <c r="AB140" i="10"/>
  <c r="AA140" i="10"/>
  <c r="Z140" i="10"/>
  <c r="W140" i="10"/>
  <c r="T140" i="10"/>
  <c r="O140" i="10"/>
  <c r="K140" i="10"/>
  <c r="AF139" i="10"/>
  <c r="AE139" i="10"/>
  <c r="AD139" i="10"/>
  <c r="AB139" i="10"/>
  <c r="AA139" i="10"/>
  <c r="Z139" i="10"/>
  <c r="W139" i="10"/>
  <c r="T139" i="10"/>
  <c r="O139" i="10"/>
  <c r="K139" i="10"/>
  <c r="AF138" i="10"/>
  <c r="AE138" i="10"/>
  <c r="AD138" i="10"/>
  <c r="AB138" i="10"/>
  <c r="AA138" i="10"/>
  <c r="Z138" i="10"/>
  <c r="W138" i="10"/>
  <c r="T138" i="10"/>
  <c r="O138" i="10"/>
  <c r="K138" i="10"/>
  <c r="AF137" i="10"/>
  <c r="AE137" i="10"/>
  <c r="AD137" i="10"/>
  <c r="AA137" i="10"/>
  <c r="Z137" i="10"/>
  <c r="O137" i="10"/>
  <c r="K137" i="10"/>
  <c r="AF136" i="10"/>
  <c r="AE136" i="10"/>
  <c r="AA136" i="10"/>
  <c r="Z136" i="10"/>
  <c r="O136" i="10"/>
  <c r="K136" i="10"/>
  <c r="P134" i="10"/>
  <c r="M134" i="10"/>
  <c r="L134" i="10"/>
  <c r="H134" i="10"/>
  <c r="D134" i="10"/>
  <c r="A134" i="10"/>
  <c r="AF133" i="10"/>
  <c r="AE133" i="10"/>
  <c r="AD133" i="10"/>
  <c r="AB133" i="10"/>
  <c r="AA133" i="10"/>
  <c r="Z133" i="10"/>
  <c r="W133" i="10"/>
  <c r="T133" i="10"/>
  <c r="O133" i="10"/>
  <c r="K133" i="10"/>
  <c r="AF132" i="10"/>
  <c r="AE132" i="10"/>
  <c r="AD132" i="10"/>
  <c r="AB132" i="10"/>
  <c r="AA132" i="10"/>
  <c r="Z132" i="10"/>
  <c r="W132" i="10"/>
  <c r="T132" i="10"/>
  <c r="O132" i="10"/>
  <c r="K132" i="10"/>
  <c r="AF131" i="10"/>
  <c r="AE131" i="10"/>
  <c r="AD131" i="10"/>
  <c r="AB131" i="10"/>
  <c r="AA131" i="10"/>
  <c r="Z131" i="10"/>
  <c r="W131" i="10"/>
  <c r="T131" i="10"/>
  <c r="O131" i="10"/>
  <c r="K131" i="10"/>
  <c r="AF130" i="10"/>
  <c r="AE130" i="10"/>
  <c r="AD130" i="10"/>
  <c r="AB130" i="10"/>
  <c r="AA130" i="10"/>
  <c r="Z130" i="10"/>
  <c r="W130" i="10"/>
  <c r="T130" i="10"/>
  <c r="O130" i="10"/>
  <c r="K130" i="10"/>
  <c r="AF129" i="10"/>
  <c r="AE129" i="10"/>
  <c r="AD129" i="10"/>
  <c r="AB129" i="10"/>
  <c r="AA129" i="10"/>
  <c r="Z129" i="10"/>
  <c r="W129" i="10"/>
  <c r="T129" i="10"/>
  <c r="O129" i="10"/>
  <c r="K129" i="10"/>
  <c r="AF128" i="10"/>
  <c r="AE128" i="10"/>
  <c r="AD128" i="10"/>
  <c r="AB128" i="10"/>
  <c r="AA128" i="10"/>
  <c r="Z128" i="10"/>
  <c r="W128" i="10"/>
  <c r="T128" i="10"/>
  <c r="O128" i="10"/>
  <c r="K128" i="10"/>
  <c r="AF127" i="10"/>
  <c r="AE127" i="10"/>
  <c r="AD127" i="10"/>
  <c r="AB127" i="10"/>
  <c r="AA127" i="10"/>
  <c r="Z127" i="10"/>
  <c r="W127" i="10"/>
  <c r="T127" i="10"/>
  <c r="O127" i="10"/>
  <c r="K127" i="10"/>
  <c r="AF126" i="10"/>
  <c r="AE126" i="10"/>
  <c r="AD126" i="10"/>
  <c r="AB126" i="10"/>
  <c r="AA126" i="10"/>
  <c r="Z126" i="10"/>
  <c r="W126" i="10"/>
  <c r="T126" i="10"/>
  <c r="O126" i="10"/>
  <c r="K126" i="10"/>
  <c r="AF125" i="10"/>
  <c r="AE125" i="10"/>
  <c r="AD125" i="10"/>
  <c r="AB125" i="10"/>
  <c r="AA125" i="10"/>
  <c r="Z125" i="10"/>
  <c r="W125" i="10"/>
  <c r="T125" i="10"/>
  <c r="O125" i="10"/>
  <c r="K125" i="10"/>
  <c r="AF124" i="10"/>
  <c r="AE124" i="10"/>
  <c r="AD124" i="10"/>
  <c r="AB124" i="10"/>
  <c r="AA124" i="10"/>
  <c r="Z124" i="10"/>
  <c r="W124" i="10"/>
  <c r="T124" i="10"/>
  <c r="O124" i="10"/>
  <c r="K124" i="10"/>
  <c r="AF123" i="10"/>
  <c r="AE123" i="10"/>
  <c r="AD123" i="10"/>
  <c r="AB123" i="10"/>
  <c r="AA123" i="10"/>
  <c r="Z123" i="10"/>
  <c r="W123" i="10"/>
  <c r="T123" i="10"/>
  <c r="O123" i="10"/>
  <c r="K123" i="10"/>
  <c r="AF122" i="10"/>
  <c r="AE122" i="10"/>
  <c r="AD122" i="10"/>
  <c r="AB122" i="10"/>
  <c r="AA122" i="10"/>
  <c r="Z122" i="10"/>
  <c r="W122" i="10"/>
  <c r="T122" i="10"/>
  <c r="O122" i="10"/>
  <c r="K122" i="10"/>
  <c r="AF121" i="10"/>
  <c r="AE121" i="10"/>
  <c r="AD121" i="10"/>
  <c r="AB121" i="10"/>
  <c r="AA121" i="10"/>
  <c r="Z121" i="10"/>
  <c r="W121" i="10"/>
  <c r="T121" i="10"/>
  <c r="O121" i="10"/>
  <c r="K121" i="10"/>
  <c r="AF120" i="10"/>
  <c r="AE120" i="10"/>
  <c r="AD120" i="10"/>
  <c r="AB120" i="10"/>
  <c r="AA120" i="10"/>
  <c r="Z120" i="10"/>
  <c r="W120" i="10"/>
  <c r="T120" i="10"/>
  <c r="O120" i="10"/>
  <c r="K120" i="10"/>
  <c r="AF119" i="10"/>
  <c r="AE119" i="10"/>
  <c r="AD119" i="10"/>
  <c r="AB119" i="10"/>
  <c r="AA119" i="10"/>
  <c r="Z119" i="10"/>
  <c r="W119" i="10"/>
  <c r="T119" i="10"/>
  <c r="O119" i="10"/>
  <c r="K119" i="10"/>
  <c r="AF118" i="10"/>
  <c r="AE118" i="10"/>
  <c r="AD118" i="10"/>
  <c r="AB118" i="10"/>
  <c r="AA118" i="10"/>
  <c r="Z118" i="10"/>
  <c r="W118" i="10"/>
  <c r="T118" i="10"/>
  <c r="O118" i="10"/>
  <c r="K118" i="10"/>
  <c r="AF117" i="10"/>
  <c r="AE117" i="10"/>
  <c r="AD117" i="10"/>
  <c r="AB117" i="10"/>
  <c r="AA117" i="10"/>
  <c r="Z117" i="10"/>
  <c r="W117" i="10"/>
  <c r="T117" i="10"/>
  <c r="O117" i="10"/>
  <c r="K117" i="10"/>
  <c r="AF116" i="10"/>
  <c r="AE116" i="10"/>
  <c r="AD116" i="10"/>
  <c r="AB116" i="10"/>
  <c r="AA116" i="10"/>
  <c r="Z116" i="10"/>
  <c r="W116" i="10"/>
  <c r="T116" i="10"/>
  <c r="O116" i="10"/>
  <c r="K116" i="10"/>
  <c r="AF115" i="10"/>
  <c r="AE115" i="10"/>
  <c r="AD115" i="10"/>
  <c r="AB115" i="10"/>
  <c r="AA115" i="10"/>
  <c r="Z115" i="10"/>
  <c r="W115" i="10"/>
  <c r="T115" i="10"/>
  <c r="O115" i="10"/>
  <c r="K115" i="10"/>
  <c r="AF114" i="10"/>
  <c r="AE114" i="10"/>
  <c r="AD114" i="10"/>
  <c r="AB114" i="10"/>
  <c r="AA114" i="10"/>
  <c r="Z114" i="10"/>
  <c r="W114" i="10"/>
  <c r="T114" i="10"/>
  <c r="O114" i="10"/>
  <c r="K114" i="10"/>
  <c r="AF113" i="10"/>
  <c r="AE113" i="10"/>
  <c r="AD113" i="10"/>
  <c r="AB113" i="10"/>
  <c r="AA113" i="10"/>
  <c r="Z113" i="10"/>
  <c r="W113" i="10"/>
  <c r="T113" i="10"/>
  <c r="O113" i="10"/>
  <c r="K113" i="10"/>
  <c r="AF112" i="10"/>
  <c r="AE112" i="10"/>
  <c r="AD112" i="10"/>
  <c r="AB112" i="10"/>
  <c r="AA112" i="10"/>
  <c r="Z112" i="10"/>
  <c r="W112" i="10"/>
  <c r="T112" i="10"/>
  <c r="O112" i="10"/>
  <c r="K112" i="10"/>
  <c r="AF111" i="10"/>
  <c r="AE111" i="10"/>
  <c r="AD111" i="10"/>
  <c r="AB111" i="10"/>
  <c r="AA111" i="10"/>
  <c r="Z111" i="10"/>
  <c r="W111" i="10"/>
  <c r="T111" i="10"/>
  <c r="O111" i="10"/>
  <c r="K111" i="10"/>
  <c r="AF110" i="10"/>
  <c r="AE110" i="10"/>
  <c r="AD110" i="10"/>
  <c r="AB110" i="10"/>
  <c r="AA110" i="10"/>
  <c r="Z110" i="10"/>
  <c r="W110" i="10"/>
  <c r="T110" i="10"/>
  <c r="O110" i="10"/>
  <c r="K110" i="10"/>
  <c r="AF109" i="10"/>
  <c r="AE109" i="10"/>
  <c r="AD109" i="10"/>
  <c r="AB109" i="10"/>
  <c r="AA109" i="10"/>
  <c r="Z109" i="10"/>
  <c r="W109" i="10"/>
  <c r="T109" i="10"/>
  <c r="O109" i="10"/>
  <c r="K109" i="10"/>
  <c r="AF108" i="10"/>
  <c r="AE108" i="10"/>
  <c r="AD108" i="10"/>
  <c r="AB108" i="10"/>
  <c r="AA108" i="10"/>
  <c r="Z108" i="10"/>
  <c r="W108" i="10"/>
  <c r="T108" i="10"/>
  <c r="O108" i="10"/>
  <c r="K108" i="10"/>
  <c r="AF107" i="10"/>
  <c r="AE107" i="10"/>
  <c r="AD107" i="10"/>
  <c r="AB107" i="10"/>
  <c r="AA107" i="10"/>
  <c r="Z107" i="10"/>
  <c r="W107" i="10"/>
  <c r="T107" i="10"/>
  <c r="O107" i="10"/>
  <c r="K107" i="10"/>
  <c r="AF106" i="10"/>
  <c r="AE106" i="10"/>
  <c r="AD106" i="10"/>
  <c r="AB106" i="10"/>
  <c r="AA106" i="10"/>
  <c r="Z106" i="10"/>
  <c r="W106" i="10"/>
  <c r="T106" i="10"/>
  <c r="O106" i="10"/>
  <c r="K106" i="10"/>
  <c r="AF105" i="10"/>
  <c r="AE105" i="10"/>
  <c r="AD105" i="10"/>
  <c r="AA105" i="10"/>
  <c r="Z105" i="10"/>
  <c r="O105" i="10"/>
  <c r="K105" i="10"/>
  <c r="AF104" i="10"/>
  <c r="AE104" i="10"/>
  <c r="AA104" i="10"/>
  <c r="Z104" i="10"/>
  <c r="O104" i="10"/>
  <c r="K104" i="10"/>
  <c r="V102" i="10"/>
  <c r="P102" i="10"/>
  <c r="M102" i="10"/>
  <c r="L102" i="10"/>
  <c r="H102" i="10"/>
  <c r="D102" i="10"/>
  <c r="A102" i="10"/>
  <c r="AF101" i="10"/>
  <c r="AE101" i="10"/>
  <c r="AD101" i="10"/>
  <c r="AB101" i="10"/>
  <c r="AA101" i="10"/>
  <c r="Z101" i="10"/>
  <c r="W101" i="10"/>
  <c r="T101" i="10"/>
  <c r="O101" i="10"/>
  <c r="K101" i="10"/>
  <c r="AF100" i="10"/>
  <c r="AE100" i="10"/>
  <c r="AD100" i="10"/>
  <c r="AB100" i="10"/>
  <c r="AA100" i="10"/>
  <c r="Z100" i="10"/>
  <c r="W100" i="10"/>
  <c r="T100" i="10"/>
  <c r="O100" i="10"/>
  <c r="K100" i="10"/>
  <c r="AF99" i="10"/>
  <c r="AE99" i="10"/>
  <c r="AD99" i="10"/>
  <c r="AB99" i="10"/>
  <c r="AA99" i="10"/>
  <c r="Z99" i="10"/>
  <c r="W99" i="10"/>
  <c r="T99" i="10"/>
  <c r="O99" i="10"/>
  <c r="K99" i="10"/>
  <c r="AF98" i="10"/>
  <c r="AE98" i="10"/>
  <c r="AD98" i="10"/>
  <c r="AB98" i="10"/>
  <c r="AA98" i="10"/>
  <c r="Z98" i="10"/>
  <c r="W98" i="10"/>
  <c r="T98" i="10"/>
  <c r="O98" i="10"/>
  <c r="K98" i="10"/>
  <c r="AF97" i="10"/>
  <c r="AE97" i="10"/>
  <c r="AD97" i="10"/>
  <c r="AB97" i="10"/>
  <c r="AA97" i="10"/>
  <c r="Z97" i="10"/>
  <c r="W97" i="10"/>
  <c r="T97" i="10"/>
  <c r="O97" i="10"/>
  <c r="K97" i="10"/>
  <c r="AF96" i="10"/>
  <c r="AE96" i="10"/>
  <c r="AD96" i="10"/>
  <c r="AB96" i="10"/>
  <c r="AA96" i="10"/>
  <c r="Z96" i="10"/>
  <c r="W96" i="10"/>
  <c r="T96" i="10"/>
  <c r="O96" i="10"/>
  <c r="K96" i="10"/>
  <c r="AF95" i="10"/>
  <c r="AE95" i="10"/>
  <c r="AD95" i="10"/>
  <c r="AB95" i="10"/>
  <c r="AA95" i="10"/>
  <c r="Z95" i="10"/>
  <c r="W95" i="10"/>
  <c r="T95" i="10"/>
  <c r="O95" i="10"/>
  <c r="K95" i="10"/>
  <c r="AF94" i="10"/>
  <c r="AE94" i="10"/>
  <c r="AD94" i="10"/>
  <c r="AB94" i="10"/>
  <c r="AA94" i="10"/>
  <c r="Z94" i="10"/>
  <c r="W94" i="10"/>
  <c r="T94" i="10"/>
  <c r="O94" i="10"/>
  <c r="K94" i="10"/>
  <c r="AF93" i="10"/>
  <c r="AE93" i="10"/>
  <c r="AD93" i="10"/>
  <c r="AB93" i="10"/>
  <c r="AA93" i="10"/>
  <c r="Z93" i="10"/>
  <c r="W93" i="10"/>
  <c r="T93" i="10"/>
  <c r="O93" i="10"/>
  <c r="K93" i="10"/>
  <c r="AF92" i="10"/>
  <c r="AE92" i="10"/>
  <c r="AD92" i="10"/>
  <c r="AB92" i="10"/>
  <c r="AA92" i="10"/>
  <c r="Z92" i="10"/>
  <c r="W92" i="10"/>
  <c r="T92" i="10"/>
  <c r="O92" i="10"/>
  <c r="K92" i="10"/>
  <c r="AF91" i="10"/>
  <c r="AE91" i="10"/>
  <c r="AD91" i="10"/>
  <c r="AB91" i="10"/>
  <c r="AA91" i="10"/>
  <c r="Z91" i="10"/>
  <c r="W91" i="10"/>
  <c r="T91" i="10"/>
  <c r="O91" i="10"/>
  <c r="K91" i="10"/>
  <c r="AF90" i="10"/>
  <c r="AE90" i="10"/>
  <c r="AD90" i="10"/>
  <c r="AB90" i="10"/>
  <c r="AA90" i="10"/>
  <c r="Z90" i="10"/>
  <c r="W90" i="10"/>
  <c r="T90" i="10"/>
  <c r="O90" i="10"/>
  <c r="K90" i="10"/>
  <c r="AF89" i="10"/>
  <c r="AE89" i="10"/>
  <c r="AD89" i="10"/>
  <c r="AB89" i="10"/>
  <c r="AA89" i="10"/>
  <c r="Z89" i="10"/>
  <c r="W89" i="10"/>
  <c r="T89" i="10"/>
  <c r="O89" i="10"/>
  <c r="K89" i="10"/>
  <c r="AF88" i="10"/>
  <c r="AE88" i="10"/>
  <c r="AD88" i="10"/>
  <c r="AB88" i="10"/>
  <c r="AA88" i="10"/>
  <c r="Z88" i="10"/>
  <c r="W88" i="10"/>
  <c r="T88" i="10"/>
  <c r="O88" i="10"/>
  <c r="K88" i="10"/>
  <c r="AF87" i="10"/>
  <c r="AE87" i="10"/>
  <c r="AD87" i="10"/>
  <c r="AB87" i="10"/>
  <c r="AA87" i="10"/>
  <c r="Z87" i="10"/>
  <c r="W87" i="10"/>
  <c r="T87" i="10"/>
  <c r="O87" i="10"/>
  <c r="K87" i="10"/>
  <c r="AF86" i="10"/>
  <c r="AE86" i="10"/>
  <c r="AD86" i="10"/>
  <c r="AB86" i="10"/>
  <c r="AA86" i="10"/>
  <c r="Z86" i="10"/>
  <c r="W86" i="10"/>
  <c r="T86" i="10"/>
  <c r="O86" i="10"/>
  <c r="K86" i="10"/>
  <c r="AF85" i="10"/>
  <c r="AE85" i="10"/>
  <c r="AD85" i="10"/>
  <c r="AB85" i="10"/>
  <c r="AA85" i="10"/>
  <c r="Z85" i="10"/>
  <c r="W85" i="10"/>
  <c r="T85" i="10"/>
  <c r="O85" i="10"/>
  <c r="K85" i="10"/>
  <c r="AF84" i="10"/>
  <c r="AE84" i="10"/>
  <c r="AD84" i="10"/>
  <c r="AB84" i="10"/>
  <c r="AA84" i="10"/>
  <c r="Z84" i="10"/>
  <c r="W84" i="10"/>
  <c r="T84" i="10"/>
  <c r="O84" i="10"/>
  <c r="K84" i="10"/>
  <c r="AF83" i="10"/>
  <c r="AE83" i="10"/>
  <c r="AD83" i="10"/>
  <c r="AB83" i="10"/>
  <c r="AA83" i="10"/>
  <c r="Z83" i="10"/>
  <c r="W83" i="10"/>
  <c r="T83" i="10"/>
  <c r="O83" i="10"/>
  <c r="K83" i="10"/>
  <c r="AF82" i="10"/>
  <c r="AE82" i="10"/>
  <c r="AD82" i="10"/>
  <c r="AB82" i="10"/>
  <c r="AA82" i="10"/>
  <c r="Z82" i="10"/>
  <c r="W82" i="10"/>
  <c r="T82" i="10"/>
  <c r="O82" i="10"/>
  <c r="K82" i="10"/>
  <c r="AF81" i="10"/>
  <c r="AE81" i="10"/>
  <c r="AD81" i="10"/>
  <c r="AB81" i="10"/>
  <c r="AA81" i="10"/>
  <c r="Z81" i="10"/>
  <c r="W81" i="10"/>
  <c r="T81" i="10"/>
  <c r="O81" i="10"/>
  <c r="K81" i="10"/>
  <c r="AF80" i="10"/>
  <c r="AE80" i="10"/>
  <c r="AD80" i="10"/>
  <c r="AB80" i="10"/>
  <c r="AA80" i="10"/>
  <c r="Z80" i="10"/>
  <c r="W80" i="10"/>
  <c r="T80" i="10"/>
  <c r="O80" i="10"/>
  <c r="K80" i="10"/>
  <c r="AF79" i="10"/>
  <c r="AE79" i="10"/>
  <c r="AD79" i="10"/>
  <c r="AB79" i="10"/>
  <c r="AA79" i="10"/>
  <c r="Z79" i="10"/>
  <c r="W79" i="10"/>
  <c r="T79" i="10"/>
  <c r="O79" i="10"/>
  <c r="K79" i="10"/>
  <c r="AF78" i="10"/>
  <c r="AE78" i="10"/>
  <c r="AD78" i="10"/>
  <c r="AB78" i="10"/>
  <c r="AA78" i="10"/>
  <c r="Z78" i="10"/>
  <c r="W78" i="10"/>
  <c r="T78" i="10"/>
  <c r="O78" i="10"/>
  <c r="K78" i="10"/>
  <c r="AF77" i="10"/>
  <c r="AE77" i="10"/>
  <c r="AD77" i="10"/>
  <c r="AB77" i="10"/>
  <c r="AA77" i="10"/>
  <c r="Z77" i="10"/>
  <c r="W77" i="10"/>
  <c r="T77" i="10"/>
  <c r="O77" i="10"/>
  <c r="K77" i="10"/>
  <c r="AF76" i="10"/>
  <c r="AE76" i="10"/>
  <c r="AD76" i="10"/>
  <c r="AB76" i="10"/>
  <c r="AA76" i="10"/>
  <c r="Z76" i="10"/>
  <c r="W76" i="10"/>
  <c r="T76" i="10"/>
  <c r="O76" i="10"/>
  <c r="K76" i="10"/>
  <c r="AF75" i="10"/>
  <c r="AE75" i="10"/>
  <c r="AD75" i="10"/>
  <c r="AB75" i="10"/>
  <c r="AA75" i="10"/>
  <c r="Z75" i="10"/>
  <c r="W75" i="10"/>
  <c r="T75" i="10"/>
  <c r="O75" i="10"/>
  <c r="K75" i="10"/>
  <c r="AF74" i="10"/>
  <c r="AE74" i="10"/>
  <c r="AD74" i="10"/>
  <c r="AB74" i="10"/>
  <c r="AA74" i="10"/>
  <c r="Z74" i="10"/>
  <c r="W74" i="10"/>
  <c r="T74" i="10"/>
  <c r="O74" i="10"/>
  <c r="K74" i="10"/>
  <c r="AF73" i="10"/>
  <c r="AE73" i="10"/>
  <c r="AD73" i="10"/>
  <c r="AB73" i="10"/>
  <c r="AA73" i="10"/>
  <c r="Z73" i="10"/>
  <c r="W73" i="10"/>
  <c r="T73" i="10"/>
  <c r="O73" i="10"/>
  <c r="K73" i="10"/>
  <c r="AF72" i="10"/>
  <c r="AE72" i="10"/>
  <c r="AA72" i="10"/>
  <c r="Z72" i="10"/>
  <c r="O72" i="10"/>
  <c r="K72" i="10"/>
  <c r="P70" i="10"/>
  <c r="R70" i="10" s="1"/>
  <c r="M70" i="10"/>
  <c r="N70" i="10" s="1"/>
  <c r="L70" i="10"/>
  <c r="H70" i="10"/>
  <c r="D70" i="10"/>
  <c r="A70" i="10"/>
  <c r="AF69" i="10"/>
  <c r="AE69" i="10"/>
  <c r="AD69" i="10"/>
  <c r="AB69" i="10"/>
  <c r="AA69" i="10"/>
  <c r="Z69" i="10"/>
  <c r="W69" i="10"/>
  <c r="T69" i="10"/>
  <c r="O69" i="10"/>
  <c r="K69" i="10"/>
  <c r="AF68" i="10"/>
  <c r="AE68" i="10"/>
  <c r="AD68" i="10"/>
  <c r="AB68" i="10"/>
  <c r="AA68" i="10"/>
  <c r="Z68" i="10"/>
  <c r="W68" i="10"/>
  <c r="T68" i="10"/>
  <c r="O68" i="10"/>
  <c r="K68" i="10"/>
  <c r="AF67" i="10"/>
  <c r="AE67" i="10"/>
  <c r="AD67" i="10"/>
  <c r="AB67" i="10"/>
  <c r="AA67" i="10"/>
  <c r="Z67" i="10"/>
  <c r="W67" i="10"/>
  <c r="T67" i="10"/>
  <c r="O67" i="10"/>
  <c r="K67" i="10"/>
  <c r="AF66" i="10"/>
  <c r="AE66" i="10"/>
  <c r="AD66" i="10"/>
  <c r="AB66" i="10"/>
  <c r="AA66" i="10"/>
  <c r="Z66" i="10"/>
  <c r="W66" i="10"/>
  <c r="T66" i="10"/>
  <c r="O66" i="10"/>
  <c r="K66" i="10"/>
  <c r="AF65" i="10"/>
  <c r="AE65" i="10"/>
  <c r="AD65" i="10"/>
  <c r="AB65" i="10"/>
  <c r="AA65" i="10"/>
  <c r="Z65" i="10"/>
  <c r="W65" i="10"/>
  <c r="T65" i="10"/>
  <c r="O65" i="10"/>
  <c r="K65" i="10"/>
  <c r="AF64" i="10"/>
  <c r="AE64" i="10"/>
  <c r="AD64" i="10"/>
  <c r="AB64" i="10"/>
  <c r="AA64" i="10"/>
  <c r="Z64" i="10"/>
  <c r="W64" i="10"/>
  <c r="T64" i="10"/>
  <c r="O64" i="10"/>
  <c r="K64" i="10"/>
  <c r="AF63" i="10"/>
  <c r="AE63" i="10"/>
  <c r="AD63" i="10"/>
  <c r="AB63" i="10"/>
  <c r="AA63" i="10"/>
  <c r="Z63" i="10"/>
  <c r="W63" i="10"/>
  <c r="T63" i="10"/>
  <c r="O63" i="10"/>
  <c r="K63" i="10"/>
  <c r="AF62" i="10"/>
  <c r="AE62" i="10"/>
  <c r="AD62" i="10"/>
  <c r="AB62" i="10"/>
  <c r="AA62" i="10"/>
  <c r="Z62" i="10"/>
  <c r="W62" i="10"/>
  <c r="T62" i="10"/>
  <c r="O62" i="10"/>
  <c r="K62" i="10"/>
  <c r="AF61" i="10"/>
  <c r="AE61" i="10"/>
  <c r="AD61" i="10"/>
  <c r="AB61" i="10"/>
  <c r="AA61" i="10"/>
  <c r="Z61" i="10"/>
  <c r="W61" i="10"/>
  <c r="T61" i="10"/>
  <c r="O61" i="10"/>
  <c r="K61" i="10"/>
  <c r="AF60" i="10"/>
  <c r="AE60" i="10"/>
  <c r="AD60" i="10"/>
  <c r="AB60" i="10"/>
  <c r="AA60" i="10"/>
  <c r="Z60" i="10"/>
  <c r="W60" i="10"/>
  <c r="T60" i="10"/>
  <c r="O60" i="10"/>
  <c r="K60" i="10"/>
  <c r="AF59" i="10"/>
  <c r="AE59" i="10"/>
  <c r="AD59" i="10"/>
  <c r="AB59" i="10"/>
  <c r="AA59" i="10"/>
  <c r="Z59" i="10"/>
  <c r="W59" i="10"/>
  <c r="T59" i="10"/>
  <c r="O59" i="10"/>
  <c r="K59" i="10"/>
  <c r="AF58" i="10"/>
  <c r="AE58" i="10"/>
  <c r="AD58" i="10"/>
  <c r="AB58" i="10"/>
  <c r="AA58" i="10"/>
  <c r="Z58" i="10"/>
  <c r="W58" i="10"/>
  <c r="T58" i="10"/>
  <c r="O58" i="10"/>
  <c r="K58" i="10"/>
  <c r="AF57" i="10"/>
  <c r="AE57" i="10"/>
  <c r="AD57" i="10"/>
  <c r="AB57" i="10"/>
  <c r="AA57" i="10"/>
  <c r="Z57" i="10"/>
  <c r="W57" i="10"/>
  <c r="T57" i="10"/>
  <c r="O57" i="10"/>
  <c r="K57" i="10"/>
  <c r="AF56" i="10"/>
  <c r="AE56" i="10"/>
  <c r="AD56" i="10"/>
  <c r="AB56" i="10"/>
  <c r="AA56" i="10"/>
  <c r="Z56" i="10"/>
  <c r="W56" i="10"/>
  <c r="T56" i="10"/>
  <c r="O56" i="10"/>
  <c r="K56" i="10"/>
  <c r="AF55" i="10"/>
  <c r="AE55" i="10"/>
  <c r="AD55" i="10"/>
  <c r="AB55" i="10"/>
  <c r="AA55" i="10"/>
  <c r="Z55" i="10"/>
  <c r="W55" i="10"/>
  <c r="T55" i="10"/>
  <c r="O55" i="10"/>
  <c r="K55" i="10"/>
  <c r="AF54" i="10"/>
  <c r="AE54" i="10"/>
  <c r="AD54" i="10"/>
  <c r="AB54" i="10"/>
  <c r="AA54" i="10"/>
  <c r="Z54" i="10"/>
  <c r="W54" i="10"/>
  <c r="T54" i="10"/>
  <c r="O54" i="10"/>
  <c r="K54" i="10"/>
  <c r="AF53" i="10"/>
  <c r="AE53" i="10"/>
  <c r="AD53" i="10"/>
  <c r="AB53" i="10"/>
  <c r="AA53" i="10"/>
  <c r="Z53" i="10"/>
  <c r="W53" i="10"/>
  <c r="T53" i="10"/>
  <c r="O53" i="10"/>
  <c r="K53" i="10"/>
  <c r="AF52" i="10"/>
  <c r="AE52" i="10"/>
  <c r="AD52" i="10"/>
  <c r="AB52" i="10"/>
  <c r="AA52" i="10"/>
  <c r="Z52" i="10"/>
  <c r="W52" i="10"/>
  <c r="T52" i="10"/>
  <c r="O52" i="10"/>
  <c r="K52" i="10"/>
  <c r="AF51" i="10"/>
  <c r="AE51" i="10"/>
  <c r="AD51" i="10"/>
  <c r="AB51" i="10"/>
  <c r="AA51" i="10"/>
  <c r="Z51" i="10"/>
  <c r="W51" i="10"/>
  <c r="T51" i="10"/>
  <c r="O51" i="10"/>
  <c r="K51" i="10"/>
  <c r="AF50" i="10"/>
  <c r="AE50" i="10"/>
  <c r="AD50" i="10"/>
  <c r="AB50" i="10"/>
  <c r="AA50" i="10"/>
  <c r="Z50" i="10"/>
  <c r="W50" i="10"/>
  <c r="T50" i="10"/>
  <c r="O50" i="10"/>
  <c r="K50" i="10"/>
  <c r="AF49" i="10"/>
  <c r="AE49" i="10"/>
  <c r="AD49" i="10"/>
  <c r="AB49" i="10"/>
  <c r="AA49" i="10"/>
  <c r="Z49" i="10"/>
  <c r="W49" i="10"/>
  <c r="T49" i="10"/>
  <c r="O49" i="10"/>
  <c r="K49" i="10"/>
  <c r="AF48" i="10"/>
  <c r="AE48" i="10"/>
  <c r="AD48" i="10"/>
  <c r="AB48" i="10"/>
  <c r="AA48" i="10"/>
  <c r="Z48" i="10"/>
  <c r="W48" i="10"/>
  <c r="T48" i="10"/>
  <c r="O48" i="10"/>
  <c r="K48" i="10"/>
  <c r="AF47" i="10"/>
  <c r="AE47" i="10"/>
  <c r="AD47" i="10"/>
  <c r="AB47" i="10"/>
  <c r="AA47" i="10"/>
  <c r="Z47" i="10"/>
  <c r="W47" i="10"/>
  <c r="T47" i="10"/>
  <c r="O47" i="10"/>
  <c r="K47" i="10"/>
  <c r="AF46" i="10"/>
  <c r="AE46" i="10"/>
  <c r="AD46" i="10"/>
  <c r="AB46" i="10"/>
  <c r="AA46" i="10"/>
  <c r="Z46" i="10"/>
  <c r="W46" i="10"/>
  <c r="T46" i="10"/>
  <c r="O46" i="10"/>
  <c r="K46" i="10"/>
  <c r="AF45" i="10"/>
  <c r="AE45" i="10"/>
  <c r="AD45" i="10"/>
  <c r="AB45" i="10"/>
  <c r="AA45" i="10"/>
  <c r="Z45" i="10"/>
  <c r="W45" i="10"/>
  <c r="T45" i="10"/>
  <c r="O45" i="10"/>
  <c r="K45" i="10"/>
  <c r="AF44" i="10"/>
  <c r="AE44" i="10"/>
  <c r="AD44" i="10"/>
  <c r="AB44" i="10"/>
  <c r="AA44" i="10"/>
  <c r="Z44" i="10"/>
  <c r="W44" i="10"/>
  <c r="T44" i="10"/>
  <c r="O44" i="10"/>
  <c r="K44" i="10"/>
  <c r="AF43" i="10"/>
  <c r="AE43" i="10"/>
  <c r="AD43" i="10"/>
  <c r="AB43" i="10"/>
  <c r="AA43" i="10"/>
  <c r="Z43" i="10"/>
  <c r="W43" i="10"/>
  <c r="T43" i="10"/>
  <c r="O43" i="10"/>
  <c r="K43" i="10"/>
  <c r="AF42" i="10"/>
  <c r="AE42" i="10"/>
  <c r="AD42" i="10"/>
  <c r="AB42" i="10"/>
  <c r="AA42" i="10"/>
  <c r="Z42" i="10"/>
  <c r="W42" i="10"/>
  <c r="T42" i="10"/>
  <c r="O42" i="10"/>
  <c r="K42" i="10"/>
  <c r="AF41" i="10"/>
  <c r="AE41" i="10"/>
  <c r="AD41" i="10"/>
  <c r="AB41" i="10"/>
  <c r="AA41" i="10"/>
  <c r="Z41" i="10"/>
  <c r="W41" i="10"/>
  <c r="T41" i="10"/>
  <c r="O41" i="10"/>
  <c r="K41" i="10"/>
  <c r="AF40" i="10"/>
  <c r="AE40" i="10"/>
  <c r="AD40" i="10"/>
  <c r="AA40" i="10"/>
  <c r="Z40" i="10"/>
  <c r="O40" i="10"/>
  <c r="K40" i="10"/>
  <c r="V38" i="10"/>
  <c r="P38" i="10"/>
  <c r="R38" i="10" s="1"/>
  <c r="M38" i="10"/>
  <c r="L38" i="10"/>
  <c r="H38" i="10"/>
  <c r="D38" i="10"/>
  <c r="A38" i="10"/>
  <c r="AF37" i="10"/>
  <c r="AE37" i="10"/>
  <c r="AD37" i="10"/>
  <c r="AB37" i="10"/>
  <c r="AA37" i="10"/>
  <c r="Z37" i="10"/>
  <c r="W37" i="10"/>
  <c r="T37" i="10"/>
  <c r="O37" i="10"/>
  <c r="K37" i="10"/>
  <c r="AF36" i="10"/>
  <c r="AE36" i="10"/>
  <c r="AD36" i="10"/>
  <c r="AB36" i="10"/>
  <c r="AA36" i="10"/>
  <c r="Z36" i="10"/>
  <c r="W36" i="10"/>
  <c r="T36" i="10"/>
  <c r="O36" i="10"/>
  <c r="K36" i="10"/>
  <c r="AF35" i="10"/>
  <c r="AE35" i="10"/>
  <c r="AD35" i="10"/>
  <c r="AB35" i="10"/>
  <c r="AA35" i="10"/>
  <c r="Z35" i="10"/>
  <c r="W35" i="10"/>
  <c r="T35" i="10"/>
  <c r="O35" i="10"/>
  <c r="K35" i="10"/>
  <c r="AF34" i="10"/>
  <c r="AE34" i="10"/>
  <c r="AD34" i="10"/>
  <c r="AB34" i="10"/>
  <c r="AA34" i="10"/>
  <c r="Z34" i="10"/>
  <c r="W34" i="10"/>
  <c r="T34" i="10"/>
  <c r="O34" i="10"/>
  <c r="K34" i="10"/>
  <c r="AF33" i="10"/>
  <c r="AE33" i="10"/>
  <c r="AD33" i="10"/>
  <c r="AB33" i="10"/>
  <c r="AA33" i="10"/>
  <c r="Z33" i="10"/>
  <c r="W33" i="10"/>
  <c r="T33" i="10"/>
  <c r="O33" i="10"/>
  <c r="K33" i="10"/>
  <c r="AF32" i="10"/>
  <c r="AE32" i="10"/>
  <c r="AD32" i="10"/>
  <c r="AB32" i="10"/>
  <c r="AA32" i="10"/>
  <c r="Z32" i="10"/>
  <c r="W32" i="10"/>
  <c r="T32" i="10"/>
  <c r="O32" i="10"/>
  <c r="K32" i="10"/>
  <c r="AF31" i="10"/>
  <c r="AE31" i="10"/>
  <c r="AD31" i="10"/>
  <c r="AB31" i="10"/>
  <c r="AA31" i="10"/>
  <c r="Z31" i="10"/>
  <c r="W31" i="10"/>
  <c r="T31" i="10"/>
  <c r="O31" i="10"/>
  <c r="K31" i="10"/>
  <c r="AF30" i="10"/>
  <c r="AE30" i="10"/>
  <c r="AD30" i="10"/>
  <c r="AB30" i="10"/>
  <c r="AA30" i="10"/>
  <c r="Z30" i="10"/>
  <c r="W30" i="10"/>
  <c r="T30" i="10"/>
  <c r="O30" i="10"/>
  <c r="K30" i="10"/>
  <c r="AF29" i="10"/>
  <c r="AE29" i="10"/>
  <c r="AD29" i="10"/>
  <c r="AB29" i="10"/>
  <c r="AA29" i="10"/>
  <c r="Z29" i="10"/>
  <c r="W29" i="10"/>
  <c r="T29" i="10"/>
  <c r="O29" i="10"/>
  <c r="K29" i="10"/>
  <c r="AF28" i="10"/>
  <c r="AE28" i="10"/>
  <c r="AD28" i="10"/>
  <c r="AB28" i="10"/>
  <c r="AA28" i="10"/>
  <c r="Z28" i="10"/>
  <c r="W28" i="10"/>
  <c r="T28" i="10"/>
  <c r="O28" i="10"/>
  <c r="K28" i="10"/>
  <c r="AF27" i="10"/>
  <c r="AE27" i="10"/>
  <c r="AD27" i="10"/>
  <c r="AB27" i="10"/>
  <c r="AA27" i="10"/>
  <c r="Z27" i="10"/>
  <c r="W27" i="10"/>
  <c r="T27" i="10"/>
  <c r="O27" i="10"/>
  <c r="K27" i="10"/>
  <c r="AF26" i="10"/>
  <c r="AE26" i="10"/>
  <c r="AD26" i="10"/>
  <c r="AB26" i="10"/>
  <c r="AA26" i="10"/>
  <c r="Z26" i="10"/>
  <c r="W26" i="10"/>
  <c r="T26" i="10"/>
  <c r="O26" i="10"/>
  <c r="K26" i="10"/>
  <c r="AF25" i="10"/>
  <c r="AE25" i="10"/>
  <c r="AD25" i="10"/>
  <c r="AB25" i="10"/>
  <c r="AA25" i="10"/>
  <c r="Z25" i="10"/>
  <c r="W25" i="10"/>
  <c r="T25" i="10"/>
  <c r="O25" i="10"/>
  <c r="K25" i="10"/>
  <c r="AF24" i="10"/>
  <c r="AE24" i="10"/>
  <c r="AD24" i="10"/>
  <c r="AB24" i="10"/>
  <c r="AA24" i="10"/>
  <c r="Z24" i="10"/>
  <c r="W24" i="10"/>
  <c r="T24" i="10"/>
  <c r="O24" i="10"/>
  <c r="K24" i="10"/>
  <c r="AF23" i="10"/>
  <c r="AE23" i="10"/>
  <c r="AD23" i="10"/>
  <c r="AB23" i="10"/>
  <c r="AA23" i="10"/>
  <c r="Z23" i="10"/>
  <c r="W23" i="10"/>
  <c r="T23" i="10"/>
  <c r="O23" i="10"/>
  <c r="K23" i="10"/>
  <c r="AF22" i="10"/>
  <c r="AE22" i="10"/>
  <c r="AD22" i="10"/>
  <c r="AB22" i="10"/>
  <c r="AA22" i="10"/>
  <c r="Z22" i="10"/>
  <c r="W22" i="10"/>
  <c r="T22" i="10"/>
  <c r="O22" i="10"/>
  <c r="K22" i="10"/>
  <c r="AF21" i="10"/>
  <c r="AE21" i="10"/>
  <c r="AD21" i="10"/>
  <c r="AB21" i="10"/>
  <c r="AA21" i="10"/>
  <c r="Z21" i="10"/>
  <c r="W21" i="10"/>
  <c r="T21" i="10"/>
  <c r="O21" i="10"/>
  <c r="K21" i="10"/>
  <c r="AF20" i="10"/>
  <c r="AE20" i="10"/>
  <c r="AD20" i="10"/>
  <c r="AB20" i="10"/>
  <c r="AA20" i="10"/>
  <c r="Z20" i="10"/>
  <c r="W20" i="10"/>
  <c r="T20" i="10"/>
  <c r="O20" i="10"/>
  <c r="K20" i="10"/>
  <c r="AF19" i="10"/>
  <c r="AE19" i="10"/>
  <c r="AD19" i="10"/>
  <c r="AB19" i="10"/>
  <c r="AA19" i="10"/>
  <c r="Z19" i="10"/>
  <c r="W19" i="10"/>
  <c r="T19" i="10"/>
  <c r="O19" i="10"/>
  <c r="K19" i="10"/>
  <c r="AF18" i="10"/>
  <c r="AE18" i="10"/>
  <c r="AD18" i="10"/>
  <c r="AB18" i="10"/>
  <c r="AA18" i="10"/>
  <c r="Z18" i="10"/>
  <c r="W18" i="10"/>
  <c r="T18" i="10"/>
  <c r="O18" i="10"/>
  <c r="K18" i="10"/>
  <c r="AF17" i="10"/>
  <c r="AE17" i="10"/>
  <c r="AD17" i="10"/>
  <c r="AB17" i="10"/>
  <c r="AA17" i="10"/>
  <c r="Z17" i="10"/>
  <c r="W17" i="10"/>
  <c r="T17" i="10"/>
  <c r="O17" i="10"/>
  <c r="K17" i="10"/>
  <c r="AF16" i="10"/>
  <c r="AE16" i="10"/>
  <c r="AD16" i="10"/>
  <c r="AB16" i="10"/>
  <c r="AA16" i="10"/>
  <c r="Z16" i="10"/>
  <c r="W16" i="10"/>
  <c r="T16" i="10"/>
  <c r="O16" i="10"/>
  <c r="K16" i="10"/>
  <c r="AF15" i="10"/>
  <c r="AE15" i="10"/>
  <c r="AD15" i="10"/>
  <c r="AB15" i="10"/>
  <c r="AA15" i="10"/>
  <c r="Z15" i="10"/>
  <c r="W15" i="10"/>
  <c r="T15" i="10"/>
  <c r="O15" i="10"/>
  <c r="K15" i="10"/>
  <c r="AF14" i="10"/>
  <c r="AE14" i="10"/>
  <c r="AD14" i="10"/>
  <c r="AB14" i="10"/>
  <c r="AA14" i="10"/>
  <c r="Z14" i="10"/>
  <c r="W14" i="10"/>
  <c r="T14" i="10"/>
  <c r="O14" i="10"/>
  <c r="K14" i="10"/>
  <c r="AF13" i="10"/>
  <c r="AE13" i="10"/>
  <c r="AD13" i="10"/>
  <c r="AB13" i="10"/>
  <c r="AA13" i="10"/>
  <c r="Z13" i="10"/>
  <c r="W13" i="10"/>
  <c r="T13" i="10"/>
  <c r="O13" i="10"/>
  <c r="K13" i="10"/>
  <c r="AF12" i="10"/>
  <c r="AE12" i="10"/>
  <c r="AD12" i="10"/>
  <c r="AB12" i="10"/>
  <c r="AA12" i="10"/>
  <c r="Z12" i="10"/>
  <c r="W12" i="10"/>
  <c r="T12" i="10"/>
  <c r="O12" i="10"/>
  <c r="K12" i="10"/>
  <c r="AF11" i="10"/>
  <c r="AE11" i="10"/>
  <c r="AD11" i="10"/>
  <c r="AB11" i="10"/>
  <c r="AA11" i="10"/>
  <c r="Z11" i="10"/>
  <c r="W11" i="10"/>
  <c r="T11" i="10"/>
  <c r="O11" i="10"/>
  <c r="K11" i="10"/>
  <c r="AF10" i="10"/>
  <c r="AE10" i="10"/>
  <c r="AD10" i="10"/>
  <c r="AB10" i="10"/>
  <c r="AA10" i="10"/>
  <c r="Z10" i="10"/>
  <c r="W10" i="10"/>
  <c r="T10" i="10"/>
  <c r="O10" i="10"/>
  <c r="K10" i="10"/>
  <c r="AF9" i="10"/>
  <c r="AE9" i="10"/>
  <c r="AD9" i="10"/>
  <c r="AB9" i="10"/>
  <c r="AA9" i="10"/>
  <c r="Z9" i="10"/>
  <c r="W9" i="10"/>
  <c r="T9" i="10"/>
  <c r="O9" i="10"/>
  <c r="K9" i="10"/>
  <c r="AF8" i="10"/>
  <c r="AE8" i="10"/>
  <c r="AD8" i="10"/>
  <c r="AA8" i="10"/>
  <c r="Z8" i="10"/>
  <c r="O8" i="10"/>
  <c r="K8" i="10"/>
  <c r="X3" i="10"/>
  <c r="T170" i="10" s="1"/>
  <c r="T176" i="10" l="1"/>
  <c r="W176" i="10"/>
  <c r="AB176" i="10"/>
  <c r="T175" i="10"/>
  <c r="W175" i="10"/>
  <c r="AB175" i="10"/>
  <c r="AB174" i="10"/>
  <c r="T174" i="10"/>
  <c r="W174" i="10"/>
  <c r="W173" i="10"/>
  <c r="T173" i="10"/>
  <c r="AB173" i="10"/>
  <c r="T172" i="10"/>
  <c r="W172" i="10"/>
  <c r="AB172" i="10"/>
  <c r="W137" i="10"/>
  <c r="T137" i="10"/>
  <c r="AB137" i="10"/>
  <c r="W105" i="10"/>
  <c r="T105" i="10"/>
  <c r="AB105" i="10"/>
  <c r="AB40" i="10"/>
  <c r="T40" i="10"/>
  <c r="W40" i="10"/>
  <c r="V70" i="10"/>
  <c r="T8" i="10"/>
  <c r="W8" i="10"/>
  <c r="AB8" i="10"/>
  <c r="N38" i="10"/>
  <c r="V166" i="10"/>
  <c r="N166" i="10"/>
  <c r="V230" i="10"/>
  <c r="N230" i="10"/>
  <c r="V134" i="10"/>
  <c r="N134" i="10"/>
  <c r="V198" i="10"/>
  <c r="N198" i="10"/>
  <c r="N102" i="10"/>
  <c r="R134" i="10"/>
  <c r="AF166" i="10"/>
  <c r="R230" i="10"/>
  <c r="R166" i="10"/>
  <c r="K198" i="10"/>
  <c r="K70" i="10"/>
  <c r="AE70" i="10"/>
  <c r="AF102" i="10"/>
  <c r="AF70" i="10"/>
  <c r="H232" i="10"/>
  <c r="AF134" i="10"/>
  <c r="K134" i="10"/>
  <c r="K102" i="10"/>
  <c r="AC230" i="10"/>
  <c r="L232" i="10"/>
  <c r="D232" i="10"/>
  <c r="K166" i="10"/>
  <c r="AD38" i="10"/>
  <c r="AE230" i="10"/>
  <c r="M232" i="10"/>
  <c r="K38" i="10"/>
  <c r="AE38" i="10"/>
  <c r="AD168" i="10"/>
  <c r="AD198" i="10" s="1"/>
  <c r="R198" i="10"/>
  <c r="AF230" i="10"/>
  <c r="AF38" i="10"/>
  <c r="AD104" i="10"/>
  <c r="AD134" i="10" s="1"/>
  <c r="AD136" i="10"/>
  <c r="AD166" i="10" s="1"/>
  <c r="AE198" i="10"/>
  <c r="AD70" i="10"/>
  <c r="AE102" i="10"/>
  <c r="AE134" i="10"/>
  <c r="AE166" i="10"/>
  <c r="AF198" i="10"/>
  <c r="K230" i="10"/>
  <c r="P232" i="10"/>
  <c r="W234" i="10" s="1"/>
  <c r="A232" i="10"/>
  <c r="I234" i="10" s="1"/>
  <c r="T72" i="10"/>
  <c r="W170" i="10"/>
  <c r="AB200" i="10"/>
  <c r="AD230" i="10"/>
  <c r="AC38" i="10"/>
  <c r="W72" i="10"/>
  <c r="R102" i="10"/>
  <c r="T104" i="10"/>
  <c r="AB169" i="10"/>
  <c r="T171" i="10"/>
  <c r="AC70" i="10"/>
  <c r="W104" i="10"/>
  <c r="T136" i="10"/>
  <c r="W171" i="10"/>
  <c r="W136" i="10"/>
  <c r="T168" i="10"/>
  <c r="AB170" i="10"/>
  <c r="AB72" i="10"/>
  <c r="W168" i="10"/>
  <c r="T200" i="10"/>
  <c r="AD72" i="10"/>
  <c r="AB104" i="10"/>
  <c r="T169" i="10"/>
  <c r="AB171" i="10"/>
  <c r="W200" i="10"/>
  <c r="AB136" i="10"/>
  <c r="W169" i="10"/>
  <c r="AB168" i="10"/>
  <c r="V232" i="10" l="1"/>
  <c r="Z232" i="10" s="1"/>
  <c r="N232" i="10"/>
  <c r="AC166" i="10"/>
  <c r="AF232" i="10"/>
  <c r="M234" i="10" s="1"/>
  <c r="AE232" i="10"/>
  <c r="L234" i="10" s="1"/>
  <c r="K232" i="10"/>
  <c r="AC134" i="10"/>
  <c r="AC198" i="10"/>
  <c r="R232" i="10"/>
  <c r="AD102" i="10"/>
  <c r="AD232" i="10" s="1"/>
  <c r="K234" i="10" s="1"/>
  <c r="AC102" i="10"/>
  <c r="AC232" i="10" l="1"/>
  <c r="J234" i="10" s="1"/>
  <c r="W232" i="8"/>
  <c r="W232" i="7"/>
  <c r="H134" i="9" l="1"/>
  <c r="P237" i="9" l="1"/>
  <c r="M237" i="9"/>
  <c r="L237" i="9"/>
  <c r="H237" i="9"/>
  <c r="D237" i="9"/>
  <c r="A237" i="9"/>
  <c r="Y236" i="9"/>
  <c r="X236" i="9"/>
  <c r="U236" i="9"/>
  <c r="S236" i="9"/>
  <c r="K236" i="9"/>
  <c r="Y235" i="9"/>
  <c r="X235" i="9"/>
  <c r="U235" i="9"/>
  <c r="S235" i="9"/>
  <c r="K235" i="9"/>
  <c r="X234" i="9"/>
  <c r="K234" i="9"/>
  <c r="X233" i="9"/>
  <c r="K233" i="9"/>
  <c r="P231" i="9"/>
  <c r="M231" i="9"/>
  <c r="L231" i="9"/>
  <c r="H231" i="9"/>
  <c r="D231" i="9"/>
  <c r="A231" i="9"/>
  <c r="Y229" i="9"/>
  <c r="X229" i="9"/>
  <c r="U229" i="9"/>
  <c r="S229" i="9"/>
  <c r="O229" i="9"/>
  <c r="K229" i="9"/>
  <c r="Y228" i="9"/>
  <c r="X228" i="9"/>
  <c r="U228" i="9"/>
  <c r="S228" i="9"/>
  <c r="O228" i="9"/>
  <c r="K228" i="9"/>
  <c r="Y227" i="9"/>
  <c r="X227" i="9"/>
  <c r="U227" i="9"/>
  <c r="S227" i="9"/>
  <c r="O227" i="9"/>
  <c r="K227" i="9"/>
  <c r="Y226" i="9"/>
  <c r="X226" i="9"/>
  <c r="U226" i="9"/>
  <c r="S226" i="9"/>
  <c r="O226" i="9"/>
  <c r="K226" i="9"/>
  <c r="Y225" i="9"/>
  <c r="X225" i="9"/>
  <c r="U225" i="9"/>
  <c r="S225" i="9"/>
  <c r="O225" i="9"/>
  <c r="K225" i="9"/>
  <c r="Y224" i="9"/>
  <c r="X224" i="9"/>
  <c r="U224" i="9"/>
  <c r="S224" i="9"/>
  <c r="O224" i="9"/>
  <c r="K224" i="9"/>
  <c r="Y223" i="9"/>
  <c r="X223" i="9"/>
  <c r="U223" i="9"/>
  <c r="S223" i="9"/>
  <c r="O223" i="9"/>
  <c r="K223" i="9"/>
  <c r="Y222" i="9"/>
  <c r="X222" i="9"/>
  <c r="U222" i="9"/>
  <c r="S222" i="9"/>
  <c r="O222" i="9"/>
  <c r="K222" i="9"/>
  <c r="Y221" i="9"/>
  <c r="X221" i="9"/>
  <c r="U221" i="9"/>
  <c r="S221" i="9"/>
  <c r="O221" i="9"/>
  <c r="K221" i="9"/>
  <c r="Y220" i="9"/>
  <c r="X220" i="9"/>
  <c r="U220" i="9"/>
  <c r="S220" i="9"/>
  <c r="O220" i="9"/>
  <c r="K220" i="9"/>
  <c r="Y219" i="9"/>
  <c r="X219" i="9"/>
  <c r="U219" i="9"/>
  <c r="S219" i="9"/>
  <c r="O219" i="9"/>
  <c r="K219" i="9"/>
  <c r="Y218" i="9"/>
  <c r="X218" i="9"/>
  <c r="U218" i="9"/>
  <c r="S218" i="9"/>
  <c r="O218" i="9"/>
  <c r="K218" i="9"/>
  <c r="Y217" i="9"/>
  <c r="X217" i="9"/>
  <c r="U217" i="9"/>
  <c r="S217" i="9"/>
  <c r="O217" i="9"/>
  <c r="K217" i="9"/>
  <c r="Y216" i="9"/>
  <c r="X216" i="9"/>
  <c r="U216" i="9"/>
  <c r="S216" i="9"/>
  <c r="O216" i="9"/>
  <c r="K216" i="9"/>
  <c r="Y215" i="9"/>
  <c r="X215" i="9"/>
  <c r="U215" i="9"/>
  <c r="S215" i="9"/>
  <c r="O215" i="9"/>
  <c r="K215" i="9"/>
  <c r="Y214" i="9"/>
  <c r="X214" i="9"/>
  <c r="U214" i="9"/>
  <c r="S214" i="9"/>
  <c r="O214" i="9"/>
  <c r="K214" i="9"/>
  <c r="Y213" i="9"/>
  <c r="X213" i="9"/>
  <c r="U213" i="9"/>
  <c r="S213" i="9"/>
  <c r="O213" i="9"/>
  <c r="K213" i="9"/>
  <c r="Y212" i="9"/>
  <c r="X212" i="9"/>
  <c r="U212" i="9"/>
  <c r="S212" i="9"/>
  <c r="O212" i="9"/>
  <c r="K212" i="9"/>
  <c r="Y211" i="9"/>
  <c r="X211" i="9"/>
  <c r="U211" i="9"/>
  <c r="S211" i="9"/>
  <c r="O211" i="9"/>
  <c r="K211" i="9"/>
  <c r="Y210" i="9"/>
  <c r="X210" i="9"/>
  <c r="U210" i="9"/>
  <c r="S210" i="9"/>
  <c r="O210" i="9"/>
  <c r="K210" i="9"/>
  <c r="Y209" i="9"/>
  <c r="X209" i="9"/>
  <c r="U209" i="9"/>
  <c r="S209" i="9"/>
  <c r="O209" i="9"/>
  <c r="K209" i="9"/>
  <c r="Y208" i="9"/>
  <c r="X208" i="9"/>
  <c r="U208" i="9"/>
  <c r="S208" i="9"/>
  <c r="O208" i="9"/>
  <c r="K208" i="9"/>
  <c r="X207" i="9"/>
  <c r="O207" i="9"/>
  <c r="K207" i="9"/>
  <c r="X206" i="9"/>
  <c r="O206" i="9"/>
  <c r="K206" i="9"/>
  <c r="Y205" i="9"/>
  <c r="X205" i="9"/>
  <c r="U205" i="9"/>
  <c r="S205" i="9"/>
  <c r="O205" i="9"/>
  <c r="K205" i="9"/>
  <c r="X204" i="9"/>
  <c r="O204" i="9"/>
  <c r="K204" i="9"/>
  <c r="X203" i="9"/>
  <c r="O203" i="9"/>
  <c r="K203" i="9"/>
  <c r="X202" i="9"/>
  <c r="O202" i="9"/>
  <c r="K202" i="9"/>
  <c r="X201" i="9"/>
  <c r="O201" i="9"/>
  <c r="K201" i="9"/>
  <c r="X200" i="9"/>
  <c r="O200" i="9"/>
  <c r="K200" i="9"/>
  <c r="P198" i="9"/>
  <c r="M198" i="9"/>
  <c r="L198" i="9"/>
  <c r="H198" i="9"/>
  <c r="D198" i="9"/>
  <c r="A198" i="9"/>
  <c r="Y197" i="9"/>
  <c r="X197" i="9"/>
  <c r="U197" i="9"/>
  <c r="S197" i="9"/>
  <c r="O197" i="9"/>
  <c r="K197" i="9"/>
  <c r="Y196" i="9"/>
  <c r="X196" i="9"/>
  <c r="U196" i="9"/>
  <c r="S196" i="9"/>
  <c r="O196" i="9"/>
  <c r="K196" i="9"/>
  <c r="Y195" i="9"/>
  <c r="X195" i="9"/>
  <c r="U195" i="9"/>
  <c r="S195" i="9"/>
  <c r="O195" i="9"/>
  <c r="K195" i="9"/>
  <c r="Y194" i="9"/>
  <c r="X194" i="9"/>
  <c r="U194" i="9"/>
  <c r="S194" i="9"/>
  <c r="O194" i="9"/>
  <c r="K194" i="9"/>
  <c r="Y193" i="9"/>
  <c r="X193" i="9"/>
  <c r="U193" i="9"/>
  <c r="S193" i="9"/>
  <c r="O193" i="9"/>
  <c r="K193" i="9"/>
  <c r="Y192" i="9"/>
  <c r="X192" i="9"/>
  <c r="U192" i="9"/>
  <c r="S192" i="9"/>
  <c r="O192" i="9"/>
  <c r="K192" i="9"/>
  <c r="Y191" i="9"/>
  <c r="X191" i="9"/>
  <c r="U191" i="9"/>
  <c r="S191" i="9"/>
  <c r="O191" i="9"/>
  <c r="K191" i="9"/>
  <c r="Y190" i="9"/>
  <c r="X190" i="9"/>
  <c r="U190" i="9"/>
  <c r="S190" i="9"/>
  <c r="O190" i="9"/>
  <c r="K190" i="9"/>
  <c r="Y189" i="9"/>
  <c r="X189" i="9"/>
  <c r="U189" i="9"/>
  <c r="S189" i="9"/>
  <c r="O189" i="9"/>
  <c r="K189" i="9"/>
  <c r="Y188" i="9"/>
  <c r="X188" i="9"/>
  <c r="U188" i="9"/>
  <c r="S188" i="9"/>
  <c r="O188" i="9"/>
  <c r="K188" i="9"/>
  <c r="Y187" i="9"/>
  <c r="X187" i="9"/>
  <c r="U187" i="9"/>
  <c r="S187" i="9"/>
  <c r="O187" i="9"/>
  <c r="K187" i="9"/>
  <c r="Y186" i="9"/>
  <c r="X186" i="9"/>
  <c r="U186" i="9"/>
  <c r="S186" i="9"/>
  <c r="O186" i="9"/>
  <c r="K186" i="9"/>
  <c r="Y185" i="9"/>
  <c r="X185" i="9"/>
  <c r="U185" i="9"/>
  <c r="S185" i="9"/>
  <c r="O185" i="9"/>
  <c r="K185" i="9"/>
  <c r="Y184" i="9"/>
  <c r="X184" i="9"/>
  <c r="U184" i="9"/>
  <c r="S184" i="9"/>
  <c r="O184" i="9"/>
  <c r="K184" i="9"/>
  <c r="Y183" i="9"/>
  <c r="X183" i="9"/>
  <c r="U183" i="9"/>
  <c r="S183" i="9"/>
  <c r="O183" i="9"/>
  <c r="K183" i="9"/>
  <c r="Y182" i="9"/>
  <c r="X182" i="9"/>
  <c r="U182" i="9"/>
  <c r="S182" i="9"/>
  <c r="O182" i="9"/>
  <c r="K182" i="9"/>
  <c r="X181" i="9"/>
  <c r="O181" i="9"/>
  <c r="K181" i="9"/>
  <c r="X180" i="9"/>
  <c r="O180" i="9"/>
  <c r="K180" i="9"/>
  <c r="X179" i="9"/>
  <c r="O179" i="9"/>
  <c r="K179" i="9"/>
  <c r="X178" i="9"/>
  <c r="O178" i="9"/>
  <c r="K178" i="9"/>
  <c r="X177" i="9"/>
  <c r="O177" i="9"/>
  <c r="K177" i="9"/>
  <c r="X176" i="9"/>
  <c r="O176" i="9"/>
  <c r="K176" i="9"/>
  <c r="X175" i="9"/>
  <c r="O175" i="9"/>
  <c r="K175" i="9"/>
  <c r="X174" i="9"/>
  <c r="O174" i="9"/>
  <c r="K174" i="9"/>
  <c r="X173" i="9"/>
  <c r="O173" i="9"/>
  <c r="K173" i="9"/>
  <c r="X172" i="9"/>
  <c r="O172" i="9"/>
  <c r="K172" i="9"/>
  <c r="X171" i="9"/>
  <c r="O171" i="9"/>
  <c r="K171" i="9"/>
  <c r="X170" i="9"/>
  <c r="O170" i="9"/>
  <c r="K170" i="9"/>
  <c r="X169" i="9"/>
  <c r="O169" i="9"/>
  <c r="K169" i="9"/>
  <c r="X168" i="9"/>
  <c r="O168" i="9"/>
  <c r="K168" i="9"/>
  <c r="P166" i="9"/>
  <c r="M166" i="9"/>
  <c r="L166" i="9"/>
  <c r="H166" i="9"/>
  <c r="D166" i="9"/>
  <c r="A166" i="9"/>
  <c r="Y165" i="9"/>
  <c r="X165" i="9"/>
  <c r="U165" i="9"/>
  <c r="S165" i="9"/>
  <c r="O165" i="9"/>
  <c r="K165" i="9"/>
  <c r="Y164" i="9"/>
  <c r="X164" i="9"/>
  <c r="U164" i="9"/>
  <c r="S164" i="9"/>
  <c r="O164" i="9"/>
  <c r="K164" i="9"/>
  <c r="Y163" i="9"/>
  <c r="X163" i="9"/>
  <c r="U163" i="9"/>
  <c r="S163" i="9"/>
  <c r="O163" i="9"/>
  <c r="K163" i="9"/>
  <c r="Y162" i="9"/>
  <c r="X162" i="9"/>
  <c r="U162" i="9"/>
  <c r="S162" i="9"/>
  <c r="O162" i="9"/>
  <c r="K162" i="9"/>
  <c r="Y161" i="9"/>
  <c r="X161" i="9"/>
  <c r="U161" i="9"/>
  <c r="S161" i="9"/>
  <c r="O161" i="9"/>
  <c r="K161" i="9"/>
  <c r="Y160" i="9"/>
  <c r="X160" i="9"/>
  <c r="U160" i="9"/>
  <c r="S160" i="9"/>
  <c r="O160" i="9"/>
  <c r="K160" i="9"/>
  <c r="Y159" i="9"/>
  <c r="X159" i="9"/>
  <c r="U159" i="9"/>
  <c r="S159" i="9"/>
  <c r="O159" i="9"/>
  <c r="K159" i="9"/>
  <c r="Y158" i="9"/>
  <c r="X158" i="9"/>
  <c r="U158" i="9"/>
  <c r="S158" i="9"/>
  <c r="O158" i="9"/>
  <c r="K158" i="9"/>
  <c r="Y157" i="9"/>
  <c r="X157" i="9"/>
  <c r="U157" i="9"/>
  <c r="S157" i="9"/>
  <c r="O157" i="9"/>
  <c r="K157" i="9"/>
  <c r="Y156" i="9"/>
  <c r="X156" i="9"/>
  <c r="U156" i="9"/>
  <c r="S156" i="9"/>
  <c r="O156" i="9"/>
  <c r="K156" i="9"/>
  <c r="Y155" i="9"/>
  <c r="X155" i="9"/>
  <c r="U155" i="9"/>
  <c r="S155" i="9"/>
  <c r="O155" i="9"/>
  <c r="K155" i="9"/>
  <c r="Y154" i="9"/>
  <c r="X154" i="9"/>
  <c r="U154" i="9"/>
  <c r="S154" i="9"/>
  <c r="O154" i="9"/>
  <c r="K154" i="9"/>
  <c r="Y153" i="9"/>
  <c r="X153" i="9"/>
  <c r="U153" i="9"/>
  <c r="S153" i="9"/>
  <c r="O153" i="9"/>
  <c r="K153" i="9"/>
  <c r="Y152" i="9"/>
  <c r="X152" i="9"/>
  <c r="U152" i="9"/>
  <c r="S152" i="9"/>
  <c r="O152" i="9"/>
  <c r="K152" i="9"/>
  <c r="Y151" i="9"/>
  <c r="X151" i="9"/>
  <c r="U151" i="9"/>
  <c r="S151" i="9"/>
  <c r="O151" i="9"/>
  <c r="K151" i="9"/>
  <c r="Y150" i="9"/>
  <c r="X150" i="9"/>
  <c r="U150" i="9"/>
  <c r="S150" i="9"/>
  <c r="O150" i="9"/>
  <c r="K150" i="9"/>
  <c r="Y149" i="9"/>
  <c r="X149" i="9"/>
  <c r="U149" i="9"/>
  <c r="S149" i="9"/>
  <c r="O149" i="9"/>
  <c r="K149" i="9"/>
  <c r="Y148" i="9"/>
  <c r="X148" i="9"/>
  <c r="U148" i="9"/>
  <c r="S148" i="9"/>
  <c r="O148" i="9"/>
  <c r="K148" i="9"/>
  <c r="Y147" i="9"/>
  <c r="X147" i="9"/>
  <c r="U147" i="9"/>
  <c r="S147" i="9"/>
  <c r="O147" i="9"/>
  <c r="K147" i="9"/>
  <c r="Y146" i="9"/>
  <c r="X146" i="9"/>
  <c r="U146" i="9"/>
  <c r="S146" i="9"/>
  <c r="O146" i="9"/>
  <c r="K146" i="9"/>
  <c r="X145" i="9"/>
  <c r="O145" i="9"/>
  <c r="K145" i="9"/>
  <c r="X144" i="9"/>
  <c r="O144" i="9"/>
  <c r="K144" i="9"/>
  <c r="X143" i="9"/>
  <c r="O143" i="9"/>
  <c r="K143" i="9"/>
  <c r="X142" i="9"/>
  <c r="O142" i="9"/>
  <c r="K142" i="9"/>
  <c r="X141" i="9"/>
  <c r="O141" i="9"/>
  <c r="K141" i="9"/>
  <c r="X140" i="9"/>
  <c r="O140" i="9"/>
  <c r="K140" i="9"/>
  <c r="X139" i="9"/>
  <c r="O139" i="9"/>
  <c r="K139" i="9"/>
  <c r="X138" i="9"/>
  <c r="O138" i="9"/>
  <c r="K138" i="9"/>
  <c r="X137" i="9"/>
  <c r="O137" i="9"/>
  <c r="K137" i="9"/>
  <c r="X136" i="9"/>
  <c r="O136" i="9"/>
  <c r="K136" i="9"/>
  <c r="P134" i="9"/>
  <c r="M134" i="9"/>
  <c r="L134" i="9"/>
  <c r="D134" i="9"/>
  <c r="A134" i="9"/>
  <c r="Y133" i="9"/>
  <c r="X133" i="9"/>
  <c r="U133" i="9"/>
  <c r="S133" i="9"/>
  <c r="O133" i="9"/>
  <c r="K133" i="9"/>
  <c r="Y132" i="9"/>
  <c r="X132" i="9"/>
  <c r="U132" i="9"/>
  <c r="S132" i="9"/>
  <c r="O132" i="9"/>
  <c r="K132" i="9"/>
  <c r="Y131" i="9"/>
  <c r="X131" i="9"/>
  <c r="U131" i="9"/>
  <c r="S131" i="9"/>
  <c r="O131" i="9"/>
  <c r="K131" i="9"/>
  <c r="Y130" i="9"/>
  <c r="X130" i="9"/>
  <c r="U130" i="9"/>
  <c r="S130" i="9"/>
  <c r="O130" i="9"/>
  <c r="K130" i="9"/>
  <c r="Y129" i="9"/>
  <c r="X129" i="9"/>
  <c r="U129" i="9"/>
  <c r="S129" i="9"/>
  <c r="O129" i="9"/>
  <c r="K129" i="9"/>
  <c r="Y128" i="9"/>
  <c r="X128" i="9"/>
  <c r="U128" i="9"/>
  <c r="S128" i="9"/>
  <c r="O128" i="9"/>
  <c r="K128" i="9"/>
  <c r="Y127" i="9"/>
  <c r="X127" i="9"/>
  <c r="U127" i="9"/>
  <c r="S127" i="9"/>
  <c r="O127" i="9"/>
  <c r="K127" i="9"/>
  <c r="Y126" i="9"/>
  <c r="X126" i="9"/>
  <c r="U126" i="9"/>
  <c r="S126" i="9"/>
  <c r="O126" i="9"/>
  <c r="K126" i="9"/>
  <c r="Y125" i="9"/>
  <c r="X125" i="9"/>
  <c r="U125" i="9"/>
  <c r="S125" i="9"/>
  <c r="O125" i="9"/>
  <c r="K125" i="9"/>
  <c r="Y124" i="9"/>
  <c r="X124" i="9"/>
  <c r="U124" i="9"/>
  <c r="S124" i="9"/>
  <c r="O124" i="9"/>
  <c r="K124" i="9"/>
  <c r="Y123" i="9"/>
  <c r="X123" i="9"/>
  <c r="U123" i="9"/>
  <c r="S123" i="9"/>
  <c r="O123" i="9"/>
  <c r="K123" i="9"/>
  <c r="Y122" i="9"/>
  <c r="X122" i="9"/>
  <c r="U122" i="9"/>
  <c r="S122" i="9"/>
  <c r="O122" i="9"/>
  <c r="K122" i="9"/>
  <c r="Y121" i="9"/>
  <c r="X121" i="9"/>
  <c r="U121" i="9"/>
  <c r="S121" i="9"/>
  <c r="O121" i="9"/>
  <c r="K121" i="9"/>
  <c r="Y120" i="9"/>
  <c r="X120" i="9"/>
  <c r="U120" i="9"/>
  <c r="S120" i="9"/>
  <c r="O120" i="9"/>
  <c r="K120" i="9"/>
  <c r="Y119" i="9"/>
  <c r="X119" i="9"/>
  <c r="U119" i="9"/>
  <c r="S119" i="9"/>
  <c r="O119" i="9"/>
  <c r="K119" i="9"/>
  <c r="X118" i="9"/>
  <c r="O118" i="9"/>
  <c r="K118" i="9"/>
  <c r="X117" i="9"/>
  <c r="O117" i="9"/>
  <c r="K117" i="9"/>
  <c r="X116" i="9"/>
  <c r="O116" i="9"/>
  <c r="K116" i="9"/>
  <c r="X115" i="9"/>
  <c r="O115" i="9"/>
  <c r="K115" i="9"/>
  <c r="X114" i="9"/>
  <c r="O114" i="9"/>
  <c r="K114" i="9"/>
  <c r="X113" i="9"/>
  <c r="O113" i="9"/>
  <c r="K113" i="9"/>
  <c r="X112" i="9"/>
  <c r="O112" i="9"/>
  <c r="K112" i="9"/>
  <c r="X111" i="9"/>
  <c r="O111" i="9"/>
  <c r="K111" i="9"/>
  <c r="X110" i="9"/>
  <c r="O110" i="9"/>
  <c r="K110" i="9"/>
  <c r="X109" i="9"/>
  <c r="O109" i="9"/>
  <c r="K109" i="9"/>
  <c r="X108" i="9"/>
  <c r="O108" i="9"/>
  <c r="K108" i="9"/>
  <c r="X107" i="9"/>
  <c r="O107" i="9"/>
  <c r="K107" i="9"/>
  <c r="X106" i="9"/>
  <c r="O106" i="9"/>
  <c r="K106" i="9"/>
  <c r="X105" i="9"/>
  <c r="O105" i="9"/>
  <c r="K105" i="9"/>
  <c r="X104" i="9"/>
  <c r="O104" i="9"/>
  <c r="K104" i="9"/>
  <c r="P102" i="9"/>
  <c r="M102" i="9"/>
  <c r="L102" i="9"/>
  <c r="H102" i="9"/>
  <c r="D102" i="9"/>
  <c r="A102" i="9"/>
  <c r="Y101" i="9"/>
  <c r="X101" i="9"/>
  <c r="U101" i="9"/>
  <c r="S101" i="9"/>
  <c r="O101" i="9"/>
  <c r="K101" i="9"/>
  <c r="Y100" i="9"/>
  <c r="X100" i="9"/>
  <c r="U100" i="9"/>
  <c r="S100" i="9"/>
  <c r="O100" i="9"/>
  <c r="K100" i="9"/>
  <c r="Y99" i="9"/>
  <c r="X99" i="9"/>
  <c r="U99" i="9"/>
  <c r="S99" i="9"/>
  <c r="O99" i="9"/>
  <c r="K99" i="9"/>
  <c r="Y98" i="9"/>
  <c r="X98" i="9"/>
  <c r="U98" i="9"/>
  <c r="S98" i="9"/>
  <c r="O98" i="9"/>
  <c r="K98" i="9"/>
  <c r="Y97" i="9"/>
  <c r="X97" i="9"/>
  <c r="U97" i="9"/>
  <c r="S97" i="9"/>
  <c r="O97" i="9"/>
  <c r="K97" i="9"/>
  <c r="Y96" i="9"/>
  <c r="X96" i="9"/>
  <c r="U96" i="9"/>
  <c r="S96" i="9"/>
  <c r="O96" i="9"/>
  <c r="K96" i="9"/>
  <c r="Y95" i="9"/>
  <c r="X95" i="9"/>
  <c r="U95" i="9"/>
  <c r="S95" i="9"/>
  <c r="O95" i="9"/>
  <c r="K95" i="9"/>
  <c r="Y94" i="9"/>
  <c r="X94" i="9"/>
  <c r="U94" i="9"/>
  <c r="S94" i="9"/>
  <c r="O94" i="9"/>
  <c r="K94" i="9"/>
  <c r="Y93" i="9"/>
  <c r="X93" i="9"/>
  <c r="U93" i="9"/>
  <c r="S93" i="9"/>
  <c r="O93" i="9"/>
  <c r="K93" i="9"/>
  <c r="Y92" i="9"/>
  <c r="X92" i="9"/>
  <c r="U92" i="9"/>
  <c r="S92" i="9"/>
  <c r="O92" i="9"/>
  <c r="K92" i="9"/>
  <c r="Y91" i="9"/>
  <c r="X91" i="9"/>
  <c r="U91" i="9"/>
  <c r="S91" i="9"/>
  <c r="O91" i="9"/>
  <c r="K91" i="9"/>
  <c r="Y90" i="9"/>
  <c r="X90" i="9"/>
  <c r="U90" i="9"/>
  <c r="S90" i="9"/>
  <c r="O90" i="9"/>
  <c r="K90" i="9"/>
  <c r="Y89" i="9"/>
  <c r="X89" i="9"/>
  <c r="U89" i="9"/>
  <c r="S89" i="9"/>
  <c r="O89" i="9"/>
  <c r="K89" i="9"/>
  <c r="Y88" i="9"/>
  <c r="X88" i="9"/>
  <c r="U88" i="9"/>
  <c r="S88" i="9"/>
  <c r="O88" i="9"/>
  <c r="K88" i="9"/>
  <c r="Y87" i="9"/>
  <c r="X87" i="9"/>
  <c r="U87" i="9"/>
  <c r="S87" i="9"/>
  <c r="O87" i="9"/>
  <c r="K87" i="9"/>
  <c r="Y86" i="9"/>
  <c r="X86" i="9"/>
  <c r="U86" i="9"/>
  <c r="S86" i="9"/>
  <c r="O86" i="9"/>
  <c r="K86" i="9"/>
  <c r="Y85" i="9"/>
  <c r="X85" i="9"/>
  <c r="U85" i="9"/>
  <c r="S85" i="9"/>
  <c r="O85" i="9"/>
  <c r="K85" i="9"/>
  <c r="Y84" i="9"/>
  <c r="X84" i="9"/>
  <c r="U84" i="9"/>
  <c r="S84" i="9"/>
  <c r="O84" i="9"/>
  <c r="K84" i="9"/>
  <c r="Y83" i="9"/>
  <c r="X83" i="9"/>
  <c r="U83" i="9"/>
  <c r="S83" i="9"/>
  <c r="O83" i="9"/>
  <c r="K83" i="9"/>
  <c r="Y82" i="9"/>
  <c r="X82" i="9"/>
  <c r="U82" i="9"/>
  <c r="S82" i="9"/>
  <c r="O82" i="9"/>
  <c r="K82" i="9"/>
  <c r="Y81" i="9"/>
  <c r="X81" i="9"/>
  <c r="U81" i="9"/>
  <c r="S81" i="9"/>
  <c r="O81" i="9"/>
  <c r="K81" i="9"/>
  <c r="Y80" i="9"/>
  <c r="X80" i="9"/>
  <c r="U80" i="9"/>
  <c r="S80" i="9"/>
  <c r="O80" i="9"/>
  <c r="K80" i="9"/>
  <c r="Y79" i="9"/>
  <c r="X79" i="9"/>
  <c r="U79" i="9"/>
  <c r="S79" i="9"/>
  <c r="O79" i="9"/>
  <c r="K79" i="9"/>
  <c r="Y78" i="9"/>
  <c r="X78" i="9"/>
  <c r="U78" i="9"/>
  <c r="S78" i="9"/>
  <c r="O78" i="9"/>
  <c r="K78" i="9"/>
  <c r="Y77" i="9"/>
  <c r="X77" i="9"/>
  <c r="U77" i="9"/>
  <c r="S77" i="9"/>
  <c r="O77" i="9"/>
  <c r="K77" i="9"/>
  <c r="Y76" i="9"/>
  <c r="X76" i="9"/>
  <c r="U76" i="9"/>
  <c r="S76" i="9"/>
  <c r="O76" i="9"/>
  <c r="K76" i="9"/>
  <c r="X75" i="9"/>
  <c r="O75" i="9"/>
  <c r="K75" i="9"/>
  <c r="X74" i="9"/>
  <c r="O74" i="9"/>
  <c r="K74" i="9"/>
  <c r="X73" i="9"/>
  <c r="O73" i="9"/>
  <c r="K73" i="9"/>
  <c r="X72" i="9"/>
  <c r="O72" i="9"/>
  <c r="K72" i="9"/>
  <c r="P70" i="9"/>
  <c r="M70" i="9"/>
  <c r="L70" i="9"/>
  <c r="H70" i="9"/>
  <c r="D70" i="9"/>
  <c r="A70" i="9"/>
  <c r="Y69" i="9"/>
  <c r="X69" i="9"/>
  <c r="U69" i="9"/>
  <c r="S69" i="9"/>
  <c r="O69" i="9"/>
  <c r="K69" i="9"/>
  <c r="Y68" i="9"/>
  <c r="X68" i="9"/>
  <c r="U68" i="9"/>
  <c r="S68" i="9"/>
  <c r="O68" i="9"/>
  <c r="K68" i="9"/>
  <c r="Y67" i="9"/>
  <c r="X67" i="9"/>
  <c r="U67" i="9"/>
  <c r="S67" i="9"/>
  <c r="O67" i="9"/>
  <c r="K67" i="9"/>
  <c r="Y66" i="9"/>
  <c r="X66" i="9"/>
  <c r="U66" i="9"/>
  <c r="S66" i="9"/>
  <c r="O66" i="9"/>
  <c r="K66" i="9"/>
  <c r="Y65" i="9"/>
  <c r="X65" i="9"/>
  <c r="U65" i="9"/>
  <c r="S65" i="9"/>
  <c r="O65" i="9"/>
  <c r="K65" i="9"/>
  <c r="Y64" i="9"/>
  <c r="X64" i="9"/>
  <c r="U64" i="9"/>
  <c r="S64" i="9"/>
  <c r="O64" i="9"/>
  <c r="K64" i="9"/>
  <c r="Y63" i="9"/>
  <c r="X63" i="9"/>
  <c r="U63" i="9"/>
  <c r="S63" i="9"/>
  <c r="O63" i="9"/>
  <c r="K63" i="9"/>
  <c r="Y62" i="9"/>
  <c r="X62" i="9"/>
  <c r="U62" i="9"/>
  <c r="S62" i="9"/>
  <c r="O62" i="9"/>
  <c r="K62" i="9"/>
  <c r="Y61" i="9"/>
  <c r="X61" i="9"/>
  <c r="U61" i="9"/>
  <c r="S61" i="9"/>
  <c r="O61" i="9"/>
  <c r="K61" i="9"/>
  <c r="X60" i="9"/>
  <c r="O60" i="9"/>
  <c r="K60" i="9"/>
  <c r="X59" i="9"/>
  <c r="O59" i="9"/>
  <c r="K59" i="9"/>
  <c r="X58" i="9"/>
  <c r="O58" i="9"/>
  <c r="K58" i="9"/>
  <c r="X57" i="9"/>
  <c r="O57" i="9"/>
  <c r="K57" i="9"/>
  <c r="X56" i="9"/>
  <c r="O56" i="9"/>
  <c r="K56" i="9"/>
  <c r="X55" i="9"/>
  <c r="O55" i="9"/>
  <c r="K55" i="9"/>
  <c r="X54" i="9"/>
  <c r="O54" i="9"/>
  <c r="K54" i="9"/>
  <c r="X53" i="9"/>
  <c r="O53" i="9"/>
  <c r="K53" i="9"/>
  <c r="X52" i="9"/>
  <c r="O52" i="9"/>
  <c r="K52" i="9"/>
  <c r="X51" i="9"/>
  <c r="O51" i="9"/>
  <c r="K51" i="9"/>
  <c r="X50" i="9"/>
  <c r="O50" i="9"/>
  <c r="K50" i="9"/>
  <c r="X49" i="9"/>
  <c r="O49" i="9"/>
  <c r="K49" i="9"/>
  <c r="X48" i="9"/>
  <c r="O48" i="9"/>
  <c r="K48" i="9"/>
  <c r="X47" i="9"/>
  <c r="O47" i="9"/>
  <c r="K47" i="9"/>
  <c r="X46" i="9"/>
  <c r="O46" i="9"/>
  <c r="K46" i="9"/>
  <c r="X45" i="9"/>
  <c r="O45" i="9"/>
  <c r="K45" i="9"/>
  <c r="X44" i="9"/>
  <c r="O44" i="9"/>
  <c r="K44" i="9"/>
  <c r="X43" i="9"/>
  <c r="O43" i="9"/>
  <c r="K43" i="9"/>
  <c r="X42" i="9"/>
  <c r="O42" i="9"/>
  <c r="K42" i="9"/>
  <c r="X41" i="9"/>
  <c r="O41" i="9"/>
  <c r="K41" i="9"/>
  <c r="X40" i="9"/>
  <c r="O40" i="9"/>
  <c r="K40" i="9"/>
  <c r="P38" i="9"/>
  <c r="M38" i="9"/>
  <c r="L38" i="9"/>
  <c r="H38" i="9"/>
  <c r="D38" i="9"/>
  <c r="A38" i="9"/>
  <c r="Y37" i="9"/>
  <c r="X37" i="9"/>
  <c r="U37" i="9"/>
  <c r="S37" i="9"/>
  <c r="O37" i="9"/>
  <c r="K37" i="9"/>
  <c r="Y36" i="9"/>
  <c r="X36" i="9"/>
  <c r="U36" i="9"/>
  <c r="S36" i="9"/>
  <c r="O36" i="9"/>
  <c r="K36" i="9"/>
  <c r="Y35" i="9"/>
  <c r="X35" i="9"/>
  <c r="U35" i="9"/>
  <c r="S35" i="9"/>
  <c r="O35" i="9"/>
  <c r="K35" i="9"/>
  <c r="Y34" i="9"/>
  <c r="X34" i="9"/>
  <c r="U34" i="9"/>
  <c r="S34" i="9"/>
  <c r="O34" i="9"/>
  <c r="K34" i="9"/>
  <c r="Y33" i="9"/>
  <c r="X33" i="9"/>
  <c r="U33" i="9"/>
  <c r="S33" i="9"/>
  <c r="O33" i="9"/>
  <c r="K33" i="9"/>
  <c r="Y32" i="9"/>
  <c r="X32" i="9"/>
  <c r="U32" i="9"/>
  <c r="S32" i="9"/>
  <c r="O32" i="9"/>
  <c r="K32" i="9"/>
  <c r="Y31" i="9"/>
  <c r="X31" i="9"/>
  <c r="U31" i="9"/>
  <c r="S31" i="9"/>
  <c r="O31" i="9"/>
  <c r="K31" i="9"/>
  <c r="Y30" i="9"/>
  <c r="X30" i="9"/>
  <c r="U30" i="9"/>
  <c r="S30" i="9"/>
  <c r="O30" i="9"/>
  <c r="K30" i="9"/>
  <c r="Y29" i="9"/>
  <c r="X29" i="9"/>
  <c r="U29" i="9"/>
  <c r="S29" i="9"/>
  <c r="O29" i="9"/>
  <c r="K29" i="9"/>
  <c r="Y28" i="9"/>
  <c r="X28" i="9"/>
  <c r="U28" i="9"/>
  <c r="S28" i="9"/>
  <c r="O28" i="9"/>
  <c r="K28" i="9"/>
  <c r="Y27" i="9"/>
  <c r="X27" i="9"/>
  <c r="U27" i="9"/>
  <c r="S27" i="9"/>
  <c r="O27" i="9"/>
  <c r="K27" i="9"/>
  <c r="Y26" i="9"/>
  <c r="X26" i="9"/>
  <c r="U26" i="9"/>
  <c r="S26" i="9"/>
  <c r="O26" i="9"/>
  <c r="K26" i="9"/>
  <c r="Y25" i="9"/>
  <c r="X25" i="9"/>
  <c r="U25" i="9"/>
  <c r="S25" i="9"/>
  <c r="O25" i="9"/>
  <c r="K25" i="9"/>
  <c r="Y24" i="9"/>
  <c r="X24" i="9"/>
  <c r="U24" i="9"/>
  <c r="S24" i="9"/>
  <c r="O24" i="9"/>
  <c r="K24" i="9"/>
  <c r="X23" i="9"/>
  <c r="O23" i="9"/>
  <c r="K23" i="9"/>
  <c r="X22" i="9"/>
  <c r="O22" i="9"/>
  <c r="K22" i="9"/>
  <c r="X21" i="9"/>
  <c r="O21" i="9"/>
  <c r="K21" i="9"/>
  <c r="X20" i="9"/>
  <c r="O20" i="9"/>
  <c r="K20" i="9"/>
  <c r="X19" i="9"/>
  <c r="O19" i="9"/>
  <c r="K19" i="9"/>
  <c r="X18" i="9"/>
  <c r="O18" i="9"/>
  <c r="K18" i="9"/>
  <c r="X17" i="9"/>
  <c r="O17" i="9"/>
  <c r="K17" i="9"/>
  <c r="X16" i="9"/>
  <c r="O16" i="9"/>
  <c r="K16" i="9"/>
  <c r="X15" i="9"/>
  <c r="O15" i="9"/>
  <c r="K15" i="9"/>
  <c r="X14" i="9"/>
  <c r="O14" i="9"/>
  <c r="K14" i="9"/>
  <c r="X13" i="9"/>
  <c r="O13" i="9"/>
  <c r="K13" i="9"/>
  <c r="X12" i="9"/>
  <c r="O12" i="9"/>
  <c r="K12" i="9"/>
  <c r="X11" i="9"/>
  <c r="O11" i="9"/>
  <c r="K11" i="9"/>
  <c r="X10" i="9"/>
  <c r="O10" i="9"/>
  <c r="K10" i="9"/>
  <c r="X9" i="9"/>
  <c r="O9" i="9"/>
  <c r="K9" i="9"/>
  <c r="X8" i="9"/>
  <c r="O8" i="9"/>
  <c r="K8" i="9"/>
  <c r="V3" i="9"/>
  <c r="Y55" i="9" s="1"/>
  <c r="Y181" i="9" l="1"/>
  <c r="S181" i="9"/>
  <c r="U181" i="9"/>
  <c r="T231" i="9"/>
  <c r="N231" i="9"/>
  <c r="T198" i="9"/>
  <c r="N198" i="9"/>
  <c r="T38" i="9"/>
  <c r="N38" i="9"/>
  <c r="T70" i="9"/>
  <c r="N70" i="9"/>
  <c r="T134" i="9"/>
  <c r="N134" i="9"/>
  <c r="T237" i="9"/>
  <c r="N237" i="9"/>
  <c r="T102" i="9"/>
  <c r="N102" i="9"/>
  <c r="T166" i="9"/>
  <c r="N166" i="9"/>
  <c r="Y19" i="9"/>
  <c r="U19" i="9"/>
  <c r="S19" i="9"/>
  <c r="Y22" i="9"/>
  <c r="S22" i="9"/>
  <c r="U22" i="9"/>
  <c r="Y16" i="9"/>
  <c r="S16" i="9"/>
  <c r="U16" i="9"/>
  <c r="S54" i="9"/>
  <c r="Y21" i="9"/>
  <c r="U54" i="9"/>
  <c r="Y54" i="9"/>
  <c r="U21" i="9"/>
  <c r="S21" i="9"/>
  <c r="Y23" i="9"/>
  <c r="S23" i="9"/>
  <c r="U23" i="9"/>
  <c r="S105" i="9"/>
  <c r="U105" i="9"/>
  <c r="Y105" i="9"/>
  <c r="Y15" i="9"/>
  <c r="U15" i="9"/>
  <c r="S15" i="9"/>
  <c r="S207" i="9"/>
  <c r="U207" i="9"/>
  <c r="S206" i="9"/>
  <c r="U206" i="9"/>
  <c r="Y207" i="9"/>
  <c r="Y206" i="9"/>
  <c r="Y18" i="9"/>
  <c r="S18" i="9"/>
  <c r="U18" i="9"/>
  <c r="S17" i="9"/>
  <c r="U17" i="9"/>
  <c r="Y17" i="9"/>
  <c r="S57" i="9"/>
  <c r="U57" i="9"/>
  <c r="Y57" i="9"/>
  <c r="R102" i="9"/>
  <c r="S20" i="9"/>
  <c r="U20" i="9"/>
  <c r="Y20" i="9"/>
  <c r="R38" i="9"/>
  <c r="S180" i="9"/>
  <c r="U180" i="9"/>
  <c r="Y180" i="9"/>
  <c r="K231" i="9"/>
  <c r="R231" i="9"/>
  <c r="R237" i="9"/>
  <c r="R134" i="9"/>
  <c r="K102" i="9"/>
  <c r="K38" i="9"/>
  <c r="U172" i="9"/>
  <c r="S172" i="9"/>
  <c r="Y172" i="9"/>
  <c r="U169" i="9"/>
  <c r="Y169" i="9"/>
  <c r="S169" i="9"/>
  <c r="S141" i="9"/>
  <c r="U141" i="9"/>
  <c r="Y141" i="9"/>
  <c r="U56" i="9"/>
  <c r="S56" i="9"/>
  <c r="Y56" i="9"/>
  <c r="S53" i="9"/>
  <c r="U53" i="9"/>
  <c r="Y53" i="9"/>
  <c r="K134" i="9"/>
  <c r="K166" i="9"/>
  <c r="K237" i="9"/>
  <c r="R198" i="9"/>
  <c r="K198" i="9"/>
  <c r="R166" i="9"/>
  <c r="D239" i="9"/>
  <c r="P239" i="9"/>
  <c r="H239" i="9"/>
  <c r="R70" i="9"/>
  <c r="L239" i="9"/>
  <c r="V244" i="9" s="1"/>
  <c r="M239" i="9"/>
  <c r="K70" i="9"/>
  <c r="A239" i="9"/>
  <c r="S46" i="9"/>
  <c r="S52" i="9"/>
  <c r="Y72" i="9"/>
  <c r="Y74" i="9"/>
  <c r="S111" i="9"/>
  <c r="S113" i="9"/>
  <c r="S115" i="9"/>
  <c r="S117" i="9"/>
  <c r="Y137" i="9"/>
  <c r="Y139" i="9"/>
  <c r="Y143" i="9"/>
  <c r="Y145" i="9"/>
  <c r="S168" i="9"/>
  <c r="S170" i="9"/>
  <c r="S174" i="9"/>
  <c r="S176" i="9"/>
  <c r="S178" i="9"/>
  <c r="Y200" i="9"/>
  <c r="Y202" i="9"/>
  <c r="Y204" i="9"/>
  <c r="S234" i="9"/>
  <c r="U40" i="9"/>
  <c r="U42" i="9"/>
  <c r="U44" i="9"/>
  <c r="U46" i="9"/>
  <c r="U48" i="9"/>
  <c r="U50" i="9"/>
  <c r="U52" i="9"/>
  <c r="U58" i="9"/>
  <c r="U60" i="9"/>
  <c r="U107" i="9"/>
  <c r="U109" i="9"/>
  <c r="U111" i="9"/>
  <c r="U113" i="9"/>
  <c r="U115" i="9"/>
  <c r="U117" i="9"/>
  <c r="U168" i="9"/>
  <c r="U170" i="9"/>
  <c r="U174" i="9"/>
  <c r="U176" i="9"/>
  <c r="U178" i="9"/>
  <c r="U234" i="9"/>
  <c r="S44" i="9"/>
  <c r="S50" i="9"/>
  <c r="S60" i="9"/>
  <c r="S109" i="9"/>
  <c r="S8" i="9"/>
  <c r="Y40" i="9"/>
  <c r="Y42" i="9"/>
  <c r="Y44" i="9"/>
  <c r="Y46" i="9"/>
  <c r="Y48" i="9"/>
  <c r="Y50" i="9"/>
  <c r="Y52" i="9"/>
  <c r="Y58" i="9"/>
  <c r="Y60" i="9"/>
  <c r="S73" i="9"/>
  <c r="S75" i="9"/>
  <c r="Y107" i="9"/>
  <c r="Y109" i="9"/>
  <c r="Y111" i="9"/>
  <c r="Y113" i="9"/>
  <c r="Y115" i="9"/>
  <c r="Y117" i="9"/>
  <c r="S136" i="9"/>
  <c r="S138" i="9"/>
  <c r="S140" i="9"/>
  <c r="S142" i="9"/>
  <c r="S144" i="9"/>
  <c r="Y168" i="9"/>
  <c r="Y170" i="9"/>
  <c r="Y174" i="9"/>
  <c r="Y176" i="9"/>
  <c r="Y178" i="9"/>
  <c r="S201" i="9"/>
  <c r="S203" i="9"/>
  <c r="Y234" i="9"/>
  <c r="Y9" i="9"/>
  <c r="S10" i="9"/>
  <c r="U10" i="9"/>
  <c r="U73" i="9"/>
  <c r="U75" i="9"/>
  <c r="U136" i="9"/>
  <c r="U138" i="9"/>
  <c r="U140" i="9"/>
  <c r="U142" i="9"/>
  <c r="U144" i="9"/>
  <c r="U201" i="9"/>
  <c r="U203" i="9"/>
  <c r="S58" i="9"/>
  <c r="S14" i="9"/>
  <c r="S12" i="9"/>
  <c r="U12" i="9"/>
  <c r="Y10" i="9"/>
  <c r="Y14" i="9"/>
  <c r="S41" i="9"/>
  <c r="S47" i="9"/>
  <c r="Y73" i="9"/>
  <c r="Y75" i="9"/>
  <c r="S104" i="9"/>
  <c r="S106" i="9"/>
  <c r="S108" i="9"/>
  <c r="S110" i="9"/>
  <c r="S112" i="9"/>
  <c r="S114" i="9"/>
  <c r="S116" i="9"/>
  <c r="S118" i="9"/>
  <c r="Y136" i="9"/>
  <c r="Y138" i="9"/>
  <c r="Y140" i="9"/>
  <c r="Y142" i="9"/>
  <c r="Y144" i="9"/>
  <c r="S171" i="9"/>
  <c r="S173" i="9"/>
  <c r="S175" i="9"/>
  <c r="S177" i="9"/>
  <c r="S179" i="9"/>
  <c r="Y201" i="9"/>
  <c r="Y203" i="9"/>
  <c r="S233" i="9"/>
  <c r="U8" i="9"/>
  <c r="U14" i="9"/>
  <c r="Y8" i="9"/>
  <c r="Y12" i="9"/>
  <c r="S43" i="9"/>
  <c r="S45" i="9"/>
  <c r="S49" i="9"/>
  <c r="S51" i="9"/>
  <c r="S55" i="9"/>
  <c r="S59" i="9"/>
  <c r="U41" i="9"/>
  <c r="U43" i="9"/>
  <c r="U45" i="9"/>
  <c r="U47" i="9"/>
  <c r="U49" i="9"/>
  <c r="U51" i="9"/>
  <c r="U55" i="9"/>
  <c r="U59" i="9"/>
  <c r="U104" i="9"/>
  <c r="U106" i="9"/>
  <c r="U108" i="9"/>
  <c r="U110" i="9"/>
  <c r="U112" i="9"/>
  <c r="U114" i="9"/>
  <c r="U116" i="9"/>
  <c r="U118" i="9"/>
  <c r="U171" i="9"/>
  <c r="U173" i="9"/>
  <c r="U175" i="9"/>
  <c r="U177" i="9"/>
  <c r="U179" i="9"/>
  <c r="U233" i="9"/>
  <c r="Y13" i="9"/>
  <c r="S40" i="9"/>
  <c r="Y11" i="9"/>
  <c r="S11" i="9"/>
  <c r="Y41" i="9"/>
  <c r="Y45" i="9"/>
  <c r="Y49" i="9"/>
  <c r="Y59" i="9"/>
  <c r="S74" i="9"/>
  <c r="Y104" i="9"/>
  <c r="Y106" i="9"/>
  <c r="Y108" i="9"/>
  <c r="Y110" i="9"/>
  <c r="Y112" i="9"/>
  <c r="Y116" i="9"/>
  <c r="Y118" i="9"/>
  <c r="S137" i="9"/>
  <c r="S139" i="9"/>
  <c r="S143" i="9"/>
  <c r="S145" i="9"/>
  <c r="Y171" i="9"/>
  <c r="Y173" i="9"/>
  <c r="Y175" i="9"/>
  <c r="Y177" i="9"/>
  <c r="Y179" i="9"/>
  <c r="S200" i="9"/>
  <c r="S202" i="9"/>
  <c r="S204" i="9"/>
  <c r="Y233" i="9"/>
  <c r="S42" i="9"/>
  <c r="S48" i="9"/>
  <c r="S9" i="9"/>
  <c r="S13" i="9"/>
  <c r="Y43" i="9"/>
  <c r="Y47" i="9"/>
  <c r="Y51" i="9"/>
  <c r="S72" i="9"/>
  <c r="Y114" i="9"/>
  <c r="U9" i="9"/>
  <c r="U11" i="9"/>
  <c r="U13" i="9"/>
  <c r="U72" i="9"/>
  <c r="U74" i="9"/>
  <c r="U137" i="9"/>
  <c r="U139" i="9"/>
  <c r="U143" i="9"/>
  <c r="U145" i="9"/>
  <c r="U200" i="9"/>
  <c r="U202" i="9"/>
  <c r="U204" i="9"/>
  <c r="S107" i="9"/>
  <c r="T239" i="9" l="1"/>
  <c r="N239" i="9"/>
  <c r="U241" i="9"/>
  <c r="K239" i="9"/>
  <c r="R239" i="9"/>
  <c r="H70" i="7"/>
  <c r="H134" i="7"/>
  <c r="J230" i="7"/>
  <c r="J198" i="7"/>
  <c r="J166" i="7"/>
  <c r="J134" i="7"/>
  <c r="J102" i="7"/>
  <c r="J70" i="7"/>
  <c r="J38" i="7"/>
  <c r="H70" i="8"/>
  <c r="H134" i="8"/>
  <c r="J230" i="8"/>
  <c r="J198" i="8"/>
  <c r="J166" i="8"/>
  <c r="J134" i="8"/>
  <c r="J102" i="8"/>
  <c r="J70" i="8"/>
  <c r="J38" i="8"/>
  <c r="J232" i="8" l="1"/>
  <c r="J232" i="7"/>
  <c r="U237" i="8"/>
  <c r="S230" i="8"/>
  <c r="O230" i="8"/>
  <c r="L230" i="8"/>
  <c r="M230" i="8" s="1"/>
  <c r="K230" i="8"/>
  <c r="H230" i="8"/>
  <c r="D230" i="8"/>
  <c r="A230" i="8"/>
  <c r="X229" i="8"/>
  <c r="W229" i="8"/>
  <c r="T229" i="8"/>
  <c r="R229" i="8"/>
  <c r="N229" i="8"/>
  <c r="X228" i="8"/>
  <c r="W228" i="8"/>
  <c r="T228" i="8"/>
  <c r="R228" i="8"/>
  <c r="N228" i="8"/>
  <c r="X227" i="8"/>
  <c r="W227" i="8"/>
  <c r="T227" i="8"/>
  <c r="R227" i="8"/>
  <c r="N227" i="8"/>
  <c r="X226" i="8"/>
  <c r="W226" i="8"/>
  <c r="T226" i="8"/>
  <c r="R226" i="8"/>
  <c r="N226" i="8"/>
  <c r="X225" i="8"/>
  <c r="W225" i="8"/>
  <c r="T225" i="8"/>
  <c r="R225" i="8"/>
  <c r="N225" i="8"/>
  <c r="X224" i="8"/>
  <c r="W224" i="8"/>
  <c r="T224" i="8"/>
  <c r="R224" i="8"/>
  <c r="N224" i="8"/>
  <c r="X223" i="8"/>
  <c r="W223" i="8"/>
  <c r="T223" i="8"/>
  <c r="R223" i="8"/>
  <c r="N223" i="8"/>
  <c r="X222" i="8"/>
  <c r="W222" i="8"/>
  <c r="T222" i="8"/>
  <c r="R222" i="8"/>
  <c r="N222" i="8"/>
  <c r="X221" i="8"/>
  <c r="W221" i="8"/>
  <c r="T221" i="8"/>
  <c r="R221" i="8"/>
  <c r="N221" i="8"/>
  <c r="X220" i="8"/>
  <c r="W220" i="8"/>
  <c r="T220" i="8"/>
  <c r="R220" i="8"/>
  <c r="N220" i="8"/>
  <c r="X219" i="8"/>
  <c r="W219" i="8"/>
  <c r="T219" i="8"/>
  <c r="R219" i="8"/>
  <c r="N219" i="8"/>
  <c r="X218" i="8"/>
  <c r="W218" i="8"/>
  <c r="T218" i="8"/>
  <c r="R218" i="8"/>
  <c r="N218" i="8"/>
  <c r="X217" i="8"/>
  <c r="W217" i="8"/>
  <c r="T217" i="8"/>
  <c r="R217" i="8"/>
  <c r="N217" i="8"/>
  <c r="X216" i="8"/>
  <c r="W216" i="8"/>
  <c r="T216" i="8"/>
  <c r="R216" i="8"/>
  <c r="N216" i="8"/>
  <c r="X215" i="8"/>
  <c r="W215" i="8"/>
  <c r="T215" i="8"/>
  <c r="R215" i="8"/>
  <c r="N215" i="8"/>
  <c r="X214" i="8"/>
  <c r="W214" i="8"/>
  <c r="T214" i="8"/>
  <c r="R214" i="8"/>
  <c r="N214" i="8"/>
  <c r="X213" i="8"/>
  <c r="W213" i="8"/>
  <c r="T213" i="8"/>
  <c r="R213" i="8"/>
  <c r="N213" i="8"/>
  <c r="X212" i="8"/>
  <c r="W212" i="8"/>
  <c r="T212" i="8"/>
  <c r="R212" i="8"/>
  <c r="N212" i="8"/>
  <c r="X211" i="8"/>
  <c r="W211" i="8"/>
  <c r="T211" i="8"/>
  <c r="R211" i="8"/>
  <c r="N211" i="8"/>
  <c r="X210" i="8"/>
  <c r="W210" i="8"/>
  <c r="T210" i="8"/>
  <c r="R210" i="8"/>
  <c r="N210" i="8"/>
  <c r="X209" i="8"/>
  <c r="W209" i="8"/>
  <c r="T209" i="8"/>
  <c r="R209" i="8"/>
  <c r="N209" i="8"/>
  <c r="X208" i="8"/>
  <c r="W208" i="8"/>
  <c r="T208" i="8"/>
  <c r="R208" i="8"/>
  <c r="N208" i="8"/>
  <c r="X207" i="8"/>
  <c r="W207" i="8"/>
  <c r="T207" i="8"/>
  <c r="R207" i="8"/>
  <c r="N207" i="8"/>
  <c r="X206" i="8"/>
  <c r="W206" i="8"/>
  <c r="T206" i="8"/>
  <c r="R206" i="8"/>
  <c r="N206" i="8"/>
  <c r="X205" i="8"/>
  <c r="W205" i="8"/>
  <c r="T205" i="8"/>
  <c r="R205" i="8"/>
  <c r="N205" i="8"/>
  <c r="X204" i="8"/>
  <c r="W204" i="8"/>
  <c r="T204" i="8"/>
  <c r="R204" i="8"/>
  <c r="N204" i="8"/>
  <c r="X203" i="8"/>
  <c r="W203" i="8"/>
  <c r="T203" i="8"/>
  <c r="R203" i="8"/>
  <c r="N203" i="8"/>
  <c r="X202" i="8"/>
  <c r="W202" i="8"/>
  <c r="T202" i="8"/>
  <c r="R202" i="8"/>
  <c r="N202" i="8"/>
  <c r="X201" i="8"/>
  <c r="W201" i="8"/>
  <c r="T201" i="8"/>
  <c r="R201" i="8"/>
  <c r="N201" i="8"/>
  <c r="X200" i="8"/>
  <c r="W200" i="8"/>
  <c r="T200" i="8"/>
  <c r="R200" i="8"/>
  <c r="N200" i="8"/>
  <c r="S198" i="8"/>
  <c r="O198" i="8"/>
  <c r="Q198" i="8" s="1"/>
  <c r="L198" i="8"/>
  <c r="M198" i="8" s="1"/>
  <c r="K198" i="8"/>
  <c r="H198" i="8"/>
  <c r="D198" i="8"/>
  <c r="A198" i="8"/>
  <c r="X197" i="8"/>
  <c r="W197" i="8"/>
  <c r="T197" i="8"/>
  <c r="R197" i="8"/>
  <c r="N197" i="8"/>
  <c r="X196" i="8"/>
  <c r="W196" i="8"/>
  <c r="T196" i="8"/>
  <c r="R196" i="8"/>
  <c r="N196" i="8"/>
  <c r="X195" i="8"/>
  <c r="W195" i="8"/>
  <c r="T195" i="8"/>
  <c r="R195" i="8"/>
  <c r="N195" i="8"/>
  <c r="X194" i="8"/>
  <c r="W194" i="8"/>
  <c r="T194" i="8"/>
  <c r="R194" i="8"/>
  <c r="N194" i="8"/>
  <c r="X193" i="8"/>
  <c r="W193" i="8"/>
  <c r="T193" i="8"/>
  <c r="R193" i="8"/>
  <c r="N193" i="8"/>
  <c r="X192" i="8"/>
  <c r="W192" i="8"/>
  <c r="T192" i="8"/>
  <c r="R192" i="8"/>
  <c r="N192" i="8"/>
  <c r="X191" i="8"/>
  <c r="W191" i="8"/>
  <c r="T191" i="8"/>
  <c r="R191" i="8"/>
  <c r="N191" i="8"/>
  <c r="X190" i="8"/>
  <c r="W190" i="8"/>
  <c r="T190" i="8"/>
  <c r="R190" i="8"/>
  <c r="N190" i="8"/>
  <c r="X189" i="8"/>
  <c r="W189" i="8"/>
  <c r="T189" i="8"/>
  <c r="R189" i="8"/>
  <c r="N189" i="8"/>
  <c r="X188" i="8"/>
  <c r="W188" i="8"/>
  <c r="T188" i="8"/>
  <c r="R188" i="8"/>
  <c r="N188" i="8"/>
  <c r="X187" i="8"/>
  <c r="W187" i="8"/>
  <c r="T187" i="8"/>
  <c r="R187" i="8"/>
  <c r="N187" i="8"/>
  <c r="X186" i="8"/>
  <c r="W186" i="8"/>
  <c r="T186" i="8"/>
  <c r="R186" i="8"/>
  <c r="N186" i="8"/>
  <c r="X185" i="8"/>
  <c r="W185" i="8"/>
  <c r="T185" i="8"/>
  <c r="R185" i="8"/>
  <c r="N185" i="8"/>
  <c r="X184" i="8"/>
  <c r="W184" i="8"/>
  <c r="T184" i="8"/>
  <c r="R184" i="8"/>
  <c r="N184" i="8"/>
  <c r="X183" i="8"/>
  <c r="W183" i="8"/>
  <c r="T183" i="8"/>
  <c r="R183" i="8"/>
  <c r="N183" i="8"/>
  <c r="X182" i="8"/>
  <c r="W182" i="8"/>
  <c r="T182" i="8"/>
  <c r="R182" i="8"/>
  <c r="N182" i="8"/>
  <c r="X181" i="8"/>
  <c r="W181" i="8"/>
  <c r="T181" i="8"/>
  <c r="R181" i="8"/>
  <c r="N181" i="8"/>
  <c r="X180" i="8"/>
  <c r="W180" i="8"/>
  <c r="T180" i="8"/>
  <c r="R180" i="8"/>
  <c r="N180" i="8"/>
  <c r="X179" i="8"/>
  <c r="W179" i="8"/>
  <c r="T179" i="8"/>
  <c r="R179" i="8"/>
  <c r="N179" i="8"/>
  <c r="X178" i="8"/>
  <c r="W178" i="8"/>
  <c r="T178" i="8"/>
  <c r="R178" i="8"/>
  <c r="N178" i="8"/>
  <c r="X177" i="8"/>
  <c r="W177" i="8"/>
  <c r="T177" i="8"/>
  <c r="R177" i="8"/>
  <c r="N177" i="8"/>
  <c r="X176" i="8"/>
  <c r="W176" i="8"/>
  <c r="T176" i="8"/>
  <c r="R176" i="8"/>
  <c r="N176" i="8"/>
  <c r="X175" i="8"/>
  <c r="W175" i="8"/>
  <c r="T175" i="8"/>
  <c r="R175" i="8"/>
  <c r="N175" i="8"/>
  <c r="X174" i="8"/>
  <c r="W174" i="8"/>
  <c r="T174" i="8"/>
  <c r="R174" i="8"/>
  <c r="N174" i="8"/>
  <c r="X173" i="8"/>
  <c r="W173" i="8"/>
  <c r="T173" i="8"/>
  <c r="R173" i="8"/>
  <c r="N173" i="8"/>
  <c r="X172" i="8"/>
  <c r="W172" i="8"/>
  <c r="T172" i="8"/>
  <c r="R172" i="8"/>
  <c r="N172" i="8"/>
  <c r="X171" i="8"/>
  <c r="W171" i="8"/>
  <c r="T171" i="8"/>
  <c r="R171" i="8"/>
  <c r="N171" i="8"/>
  <c r="X170" i="8"/>
  <c r="W170" i="8"/>
  <c r="T170" i="8"/>
  <c r="R170" i="8"/>
  <c r="N170" i="8"/>
  <c r="X169" i="8"/>
  <c r="W169" i="8"/>
  <c r="T169" i="8"/>
  <c r="R169" i="8"/>
  <c r="N169" i="8"/>
  <c r="X168" i="8"/>
  <c r="W168" i="8"/>
  <c r="T168" i="8"/>
  <c r="R168" i="8"/>
  <c r="N168" i="8"/>
  <c r="S166" i="8"/>
  <c r="O166" i="8"/>
  <c r="Q166" i="8" s="1"/>
  <c r="L166" i="8"/>
  <c r="M166" i="8" s="1"/>
  <c r="K166" i="8"/>
  <c r="H166" i="8"/>
  <c r="D166" i="8"/>
  <c r="A166" i="8"/>
  <c r="X165" i="8"/>
  <c r="W165" i="8"/>
  <c r="T165" i="8"/>
  <c r="R165" i="8"/>
  <c r="N165" i="8"/>
  <c r="X164" i="8"/>
  <c r="W164" i="8"/>
  <c r="T164" i="8"/>
  <c r="R164" i="8"/>
  <c r="N164" i="8"/>
  <c r="X163" i="8"/>
  <c r="W163" i="8"/>
  <c r="T163" i="8"/>
  <c r="R163" i="8"/>
  <c r="N163" i="8"/>
  <c r="X162" i="8"/>
  <c r="W162" i="8"/>
  <c r="T162" i="8"/>
  <c r="R162" i="8"/>
  <c r="N162" i="8"/>
  <c r="X161" i="8"/>
  <c r="W161" i="8"/>
  <c r="T161" i="8"/>
  <c r="R161" i="8"/>
  <c r="N161" i="8"/>
  <c r="X160" i="8"/>
  <c r="W160" i="8"/>
  <c r="T160" i="8"/>
  <c r="R160" i="8"/>
  <c r="N160" i="8"/>
  <c r="X159" i="8"/>
  <c r="W159" i="8"/>
  <c r="T159" i="8"/>
  <c r="R159" i="8"/>
  <c r="N159" i="8"/>
  <c r="X158" i="8"/>
  <c r="W158" i="8"/>
  <c r="T158" i="8"/>
  <c r="R158" i="8"/>
  <c r="N158" i="8"/>
  <c r="X157" i="8"/>
  <c r="W157" i="8"/>
  <c r="T157" i="8"/>
  <c r="R157" i="8"/>
  <c r="N157" i="8"/>
  <c r="X156" i="8"/>
  <c r="W156" i="8"/>
  <c r="T156" i="8"/>
  <c r="R156" i="8"/>
  <c r="N156" i="8"/>
  <c r="X155" i="8"/>
  <c r="W155" i="8"/>
  <c r="T155" i="8"/>
  <c r="R155" i="8"/>
  <c r="N155" i="8"/>
  <c r="X154" i="8"/>
  <c r="W154" i="8"/>
  <c r="T154" i="8"/>
  <c r="R154" i="8"/>
  <c r="N154" i="8"/>
  <c r="X153" i="8"/>
  <c r="W153" i="8"/>
  <c r="T153" i="8"/>
  <c r="R153" i="8"/>
  <c r="N153" i="8"/>
  <c r="X152" i="8"/>
  <c r="W152" i="8"/>
  <c r="T152" i="8"/>
  <c r="R152" i="8"/>
  <c r="N152" i="8"/>
  <c r="X151" i="8"/>
  <c r="W151" i="8"/>
  <c r="T151" i="8"/>
  <c r="R151" i="8"/>
  <c r="N151" i="8"/>
  <c r="X150" i="8"/>
  <c r="W150" i="8"/>
  <c r="T150" i="8"/>
  <c r="R150" i="8"/>
  <c r="N150" i="8"/>
  <c r="X149" i="8"/>
  <c r="W149" i="8"/>
  <c r="T149" i="8"/>
  <c r="R149" i="8"/>
  <c r="N149" i="8"/>
  <c r="X148" i="8"/>
  <c r="W148" i="8"/>
  <c r="T148" i="8"/>
  <c r="R148" i="8"/>
  <c r="N148" i="8"/>
  <c r="X147" i="8"/>
  <c r="W147" i="8"/>
  <c r="T147" i="8"/>
  <c r="R147" i="8"/>
  <c r="N147" i="8"/>
  <c r="X146" i="8"/>
  <c r="W146" i="8"/>
  <c r="T146" i="8"/>
  <c r="R146" i="8"/>
  <c r="N146" i="8"/>
  <c r="X145" i="8"/>
  <c r="W145" i="8"/>
  <c r="T145" i="8"/>
  <c r="R145" i="8"/>
  <c r="N145" i="8"/>
  <c r="X144" i="8"/>
  <c r="W144" i="8"/>
  <c r="T144" i="8"/>
  <c r="R144" i="8"/>
  <c r="N144" i="8"/>
  <c r="X143" i="8"/>
  <c r="W143" i="8"/>
  <c r="T143" i="8"/>
  <c r="R143" i="8"/>
  <c r="N143" i="8"/>
  <c r="X142" i="8"/>
  <c r="W142" i="8"/>
  <c r="T142" i="8"/>
  <c r="R142" i="8"/>
  <c r="N142" i="8"/>
  <c r="X141" i="8"/>
  <c r="W141" i="8"/>
  <c r="T141" i="8"/>
  <c r="R141" i="8"/>
  <c r="N141" i="8"/>
  <c r="X140" i="8"/>
  <c r="W140" i="8"/>
  <c r="T140" i="8"/>
  <c r="R140" i="8"/>
  <c r="N140" i="8"/>
  <c r="X139" i="8"/>
  <c r="W139" i="8"/>
  <c r="T139" i="8"/>
  <c r="R139" i="8"/>
  <c r="N139" i="8"/>
  <c r="X138" i="8"/>
  <c r="W138" i="8"/>
  <c r="T138" i="8"/>
  <c r="R138" i="8"/>
  <c r="N138" i="8"/>
  <c r="X137" i="8"/>
  <c r="W137" i="8"/>
  <c r="T137" i="8"/>
  <c r="R137" i="8"/>
  <c r="N137" i="8"/>
  <c r="X136" i="8"/>
  <c r="W136" i="8"/>
  <c r="T136" i="8"/>
  <c r="R136" i="8"/>
  <c r="N136" i="8"/>
  <c r="S134" i="8"/>
  <c r="O134" i="8"/>
  <c r="Q134" i="8" s="1"/>
  <c r="L134" i="8"/>
  <c r="M134" i="8" s="1"/>
  <c r="K134" i="8"/>
  <c r="D134" i="8"/>
  <c r="A134" i="8"/>
  <c r="X133" i="8"/>
  <c r="W133" i="8"/>
  <c r="T133" i="8"/>
  <c r="R133" i="8"/>
  <c r="N133" i="8"/>
  <c r="X132" i="8"/>
  <c r="W132" i="8"/>
  <c r="T132" i="8"/>
  <c r="R132" i="8"/>
  <c r="N132" i="8"/>
  <c r="X131" i="8"/>
  <c r="W131" i="8"/>
  <c r="T131" i="8"/>
  <c r="R131" i="8"/>
  <c r="N131" i="8"/>
  <c r="X130" i="8"/>
  <c r="W130" i="8"/>
  <c r="T130" i="8"/>
  <c r="R130" i="8"/>
  <c r="N130" i="8"/>
  <c r="X129" i="8"/>
  <c r="W129" i="8"/>
  <c r="T129" i="8"/>
  <c r="R129" i="8"/>
  <c r="N129" i="8"/>
  <c r="X128" i="8"/>
  <c r="W128" i="8"/>
  <c r="T128" i="8"/>
  <c r="R128" i="8"/>
  <c r="N128" i="8"/>
  <c r="X127" i="8"/>
  <c r="W127" i="8"/>
  <c r="T127" i="8"/>
  <c r="R127" i="8"/>
  <c r="N127" i="8"/>
  <c r="X126" i="8"/>
  <c r="W126" i="8"/>
  <c r="T126" i="8"/>
  <c r="R126" i="8"/>
  <c r="N126" i="8"/>
  <c r="X125" i="8"/>
  <c r="W125" i="8"/>
  <c r="T125" i="8"/>
  <c r="R125" i="8"/>
  <c r="N125" i="8"/>
  <c r="X124" i="8"/>
  <c r="W124" i="8"/>
  <c r="T124" i="8"/>
  <c r="R124" i="8"/>
  <c r="N124" i="8"/>
  <c r="X123" i="8"/>
  <c r="W123" i="8"/>
  <c r="T123" i="8"/>
  <c r="R123" i="8"/>
  <c r="N123" i="8"/>
  <c r="X122" i="8"/>
  <c r="W122" i="8"/>
  <c r="T122" i="8"/>
  <c r="R122" i="8"/>
  <c r="N122" i="8"/>
  <c r="X121" i="8"/>
  <c r="W121" i="8"/>
  <c r="T121" i="8"/>
  <c r="R121" i="8"/>
  <c r="N121" i="8"/>
  <c r="X120" i="8"/>
  <c r="W120" i="8"/>
  <c r="T120" i="8"/>
  <c r="R120" i="8"/>
  <c r="N120" i="8"/>
  <c r="X119" i="8"/>
  <c r="W119" i="8"/>
  <c r="T119" i="8"/>
  <c r="R119" i="8"/>
  <c r="N119" i="8"/>
  <c r="X118" i="8"/>
  <c r="W118" i="8"/>
  <c r="T118" i="8"/>
  <c r="R118" i="8"/>
  <c r="N118" i="8"/>
  <c r="X117" i="8"/>
  <c r="W117" i="8"/>
  <c r="T117" i="8"/>
  <c r="R117" i="8"/>
  <c r="N117" i="8"/>
  <c r="X116" i="8"/>
  <c r="W116" i="8"/>
  <c r="T116" i="8"/>
  <c r="R116" i="8"/>
  <c r="N116" i="8"/>
  <c r="X115" i="8"/>
  <c r="W115" i="8"/>
  <c r="T115" i="8"/>
  <c r="R115" i="8"/>
  <c r="N115" i="8"/>
  <c r="X114" i="8"/>
  <c r="W114" i="8"/>
  <c r="T114" i="8"/>
  <c r="R114" i="8"/>
  <c r="N114" i="8"/>
  <c r="X113" i="8"/>
  <c r="W113" i="8"/>
  <c r="T113" i="8"/>
  <c r="R113" i="8"/>
  <c r="N113" i="8"/>
  <c r="X112" i="8"/>
  <c r="W112" i="8"/>
  <c r="T112" i="8"/>
  <c r="R112" i="8"/>
  <c r="N112" i="8"/>
  <c r="X111" i="8"/>
  <c r="W111" i="8"/>
  <c r="T111" i="8"/>
  <c r="R111" i="8"/>
  <c r="N111" i="8"/>
  <c r="X110" i="8"/>
  <c r="W110" i="8"/>
  <c r="T110" i="8"/>
  <c r="R110" i="8"/>
  <c r="N110" i="8"/>
  <c r="X109" i="8"/>
  <c r="W109" i="8"/>
  <c r="T109" i="8"/>
  <c r="R109" i="8"/>
  <c r="N109" i="8"/>
  <c r="X108" i="8"/>
  <c r="W108" i="8"/>
  <c r="T108" i="8"/>
  <c r="R108" i="8"/>
  <c r="N108" i="8"/>
  <c r="X107" i="8"/>
  <c r="W107" i="8"/>
  <c r="T107" i="8"/>
  <c r="R107" i="8"/>
  <c r="N107" i="8"/>
  <c r="X106" i="8"/>
  <c r="W106" i="8"/>
  <c r="T106" i="8"/>
  <c r="R106" i="8"/>
  <c r="N106" i="8"/>
  <c r="X105" i="8"/>
  <c r="W105" i="8"/>
  <c r="T105" i="8"/>
  <c r="R105" i="8"/>
  <c r="N105" i="8"/>
  <c r="X104" i="8"/>
  <c r="W104" i="8"/>
  <c r="T104" i="8"/>
  <c r="R104" i="8"/>
  <c r="N104" i="8"/>
  <c r="O102" i="8"/>
  <c r="Q102" i="8" s="1"/>
  <c r="L102" i="8"/>
  <c r="K102" i="8"/>
  <c r="H102" i="8"/>
  <c r="D102" i="8"/>
  <c r="A102" i="8"/>
  <c r="X101" i="8"/>
  <c r="W101" i="8"/>
  <c r="T101" i="8"/>
  <c r="R101" i="8"/>
  <c r="N101" i="8"/>
  <c r="X100" i="8"/>
  <c r="W100" i="8"/>
  <c r="T100" i="8"/>
  <c r="R100" i="8"/>
  <c r="N100" i="8"/>
  <c r="X99" i="8"/>
  <c r="W99" i="8"/>
  <c r="T99" i="8"/>
  <c r="R99" i="8"/>
  <c r="N99" i="8"/>
  <c r="X98" i="8"/>
  <c r="W98" i="8"/>
  <c r="T98" i="8"/>
  <c r="R98" i="8"/>
  <c r="N98" i="8"/>
  <c r="X97" i="8"/>
  <c r="W97" i="8"/>
  <c r="T97" i="8"/>
  <c r="R97" i="8"/>
  <c r="N97" i="8"/>
  <c r="X96" i="8"/>
  <c r="W96" i="8"/>
  <c r="T96" i="8"/>
  <c r="R96" i="8"/>
  <c r="N96" i="8"/>
  <c r="X95" i="8"/>
  <c r="W95" i="8"/>
  <c r="T95" i="8"/>
  <c r="R95" i="8"/>
  <c r="N95" i="8"/>
  <c r="X94" i="8"/>
  <c r="W94" i="8"/>
  <c r="T94" i="8"/>
  <c r="R94" i="8"/>
  <c r="N94" i="8"/>
  <c r="X93" i="8"/>
  <c r="W93" i="8"/>
  <c r="T93" i="8"/>
  <c r="R93" i="8"/>
  <c r="N93" i="8"/>
  <c r="X92" i="8"/>
  <c r="W92" i="8"/>
  <c r="T92" i="8"/>
  <c r="R92" i="8"/>
  <c r="N92" i="8"/>
  <c r="X91" i="8"/>
  <c r="W91" i="8"/>
  <c r="T91" i="8"/>
  <c r="R91" i="8"/>
  <c r="N91" i="8"/>
  <c r="X90" i="8"/>
  <c r="W90" i="8"/>
  <c r="T90" i="8"/>
  <c r="R90" i="8"/>
  <c r="N90" i="8"/>
  <c r="X89" i="8"/>
  <c r="W89" i="8"/>
  <c r="T89" i="8"/>
  <c r="R89" i="8"/>
  <c r="N89" i="8"/>
  <c r="X88" i="8"/>
  <c r="W88" i="8"/>
  <c r="T88" i="8"/>
  <c r="R88" i="8"/>
  <c r="N88" i="8"/>
  <c r="X87" i="8"/>
  <c r="W87" i="8"/>
  <c r="T87" i="8"/>
  <c r="R87" i="8"/>
  <c r="N87" i="8"/>
  <c r="X86" i="8"/>
  <c r="W86" i="8"/>
  <c r="T86" i="8"/>
  <c r="R86" i="8"/>
  <c r="N86" i="8"/>
  <c r="X85" i="8"/>
  <c r="W85" i="8"/>
  <c r="T85" i="8"/>
  <c r="R85" i="8"/>
  <c r="N85" i="8"/>
  <c r="X84" i="8"/>
  <c r="W84" i="8"/>
  <c r="T84" i="8"/>
  <c r="R84" i="8"/>
  <c r="N84" i="8"/>
  <c r="X83" i="8"/>
  <c r="W83" i="8"/>
  <c r="T83" i="8"/>
  <c r="R83" i="8"/>
  <c r="N83" i="8"/>
  <c r="X82" i="8"/>
  <c r="W82" i="8"/>
  <c r="T82" i="8"/>
  <c r="R82" i="8"/>
  <c r="N82" i="8"/>
  <c r="X81" i="8"/>
  <c r="W81" i="8"/>
  <c r="T81" i="8"/>
  <c r="R81" i="8"/>
  <c r="N81" i="8"/>
  <c r="X80" i="8"/>
  <c r="W80" i="8"/>
  <c r="T80" i="8"/>
  <c r="R80" i="8"/>
  <c r="N80" i="8"/>
  <c r="X79" i="8"/>
  <c r="W79" i="8"/>
  <c r="T79" i="8"/>
  <c r="R79" i="8"/>
  <c r="N79" i="8"/>
  <c r="X78" i="8"/>
  <c r="W78" i="8"/>
  <c r="T78" i="8"/>
  <c r="R78" i="8"/>
  <c r="N78" i="8"/>
  <c r="X77" i="8"/>
  <c r="W77" i="8"/>
  <c r="T77" i="8"/>
  <c r="R77" i="8"/>
  <c r="N77" i="8"/>
  <c r="X76" i="8"/>
  <c r="W76" i="8"/>
  <c r="T76" i="8"/>
  <c r="R76" i="8"/>
  <c r="N76" i="8"/>
  <c r="X75" i="8"/>
  <c r="W75" i="8"/>
  <c r="T75" i="8"/>
  <c r="R75" i="8"/>
  <c r="N75" i="8"/>
  <c r="X74" i="8"/>
  <c r="W74" i="8"/>
  <c r="T74" i="8"/>
  <c r="R74" i="8"/>
  <c r="N74" i="8"/>
  <c r="X73" i="8"/>
  <c r="W73" i="8"/>
  <c r="T73" i="8"/>
  <c r="R73" i="8"/>
  <c r="N73" i="8"/>
  <c r="W72" i="8"/>
  <c r="N72" i="8"/>
  <c r="S70" i="8"/>
  <c r="O70" i="8"/>
  <c r="Q70" i="8" s="1"/>
  <c r="L70" i="8"/>
  <c r="M70" i="8" s="1"/>
  <c r="K70" i="8"/>
  <c r="D70" i="8"/>
  <c r="A70" i="8"/>
  <c r="X69" i="8"/>
  <c r="W69" i="8"/>
  <c r="T69" i="8"/>
  <c r="R69" i="8"/>
  <c r="N69" i="8"/>
  <c r="X68" i="8"/>
  <c r="W68" i="8"/>
  <c r="T68" i="8"/>
  <c r="R68" i="8"/>
  <c r="N68" i="8"/>
  <c r="X67" i="8"/>
  <c r="W67" i="8"/>
  <c r="T67" i="8"/>
  <c r="R67" i="8"/>
  <c r="N67" i="8"/>
  <c r="X66" i="8"/>
  <c r="W66" i="8"/>
  <c r="T66" i="8"/>
  <c r="R66" i="8"/>
  <c r="N66" i="8"/>
  <c r="X65" i="8"/>
  <c r="W65" i="8"/>
  <c r="T65" i="8"/>
  <c r="R65" i="8"/>
  <c r="N65" i="8"/>
  <c r="X64" i="8"/>
  <c r="W64" i="8"/>
  <c r="T64" i="8"/>
  <c r="R64" i="8"/>
  <c r="N64" i="8"/>
  <c r="X63" i="8"/>
  <c r="W63" i="8"/>
  <c r="T63" i="8"/>
  <c r="R63" i="8"/>
  <c r="N63" i="8"/>
  <c r="X62" i="8"/>
  <c r="W62" i="8"/>
  <c r="T62" i="8"/>
  <c r="R62" i="8"/>
  <c r="N62" i="8"/>
  <c r="X61" i="8"/>
  <c r="W61" i="8"/>
  <c r="T61" i="8"/>
  <c r="R61" i="8"/>
  <c r="N61" i="8"/>
  <c r="X60" i="8"/>
  <c r="W60" i="8"/>
  <c r="T60" i="8"/>
  <c r="R60" i="8"/>
  <c r="N60" i="8"/>
  <c r="X59" i="8"/>
  <c r="W59" i="8"/>
  <c r="T59" i="8"/>
  <c r="R59" i="8"/>
  <c r="N59" i="8"/>
  <c r="X58" i="8"/>
  <c r="W58" i="8"/>
  <c r="T58" i="8"/>
  <c r="R58" i="8"/>
  <c r="N58" i="8"/>
  <c r="X57" i="8"/>
  <c r="W57" i="8"/>
  <c r="T57" i="8"/>
  <c r="R57" i="8"/>
  <c r="N57" i="8"/>
  <c r="X56" i="8"/>
  <c r="W56" i="8"/>
  <c r="T56" i="8"/>
  <c r="R56" i="8"/>
  <c r="N56" i="8"/>
  <c r="X55" i="8"/>
  <c r="W55" i="8"/>
  <c r="T55" i="8"/>
  <c r="R55" i="8"/>
  <c r="N55" i="8"/>
  <c r="X54" i="8"/>
  <c r="W54" i="8"/>
  <c r="T54" i="8"/>
  <c r="R54" i="8"/>
  <c r="N54" i="8"/>
  <c r="X53" i="8"/>
  <c r="W53" i="8"/>
  <c r="T53" i="8"/>
  <c r="R53" i="8"/>
  <c r="N53" i="8"/>
  <c r="X52" i="8"/>
  <c r="W52" i="8"/>
  <c r="T52" i="8"/>
  <c r="R52" i="8"/>
  <c r="N52" i="8"/>
  <c r="X51" i="8"/>
  <c r="W51" i="8"/>
  <c r="T51" i="8"/>
  <c r="R51" i="8"/>
  <c r="N51" i="8"/>
  <c r="X50" i="8"/>
  <c r="W50" i="8"/>
  <c r="T50" i="8"/>
  <c r="R50" i="8"/>
  <c r="N50" i="8"/>
  <c r="X49" i="8"/>
  <c r="W49" i="8"/>
  <c r="T49" i="8"/>
  <c r="R49" i="8"/>
  <c r="N49" i="8"/>
  <c r="X48" i="8"/>
  <c r="W48" i="8"/>
  <c r="T48" i="8"/>
  <c r="R48" i="8"/>
  <c r="N48" i="8"/>
  <c r="X47" i="8"/>
  <c r="W47" i="8"/>
  <c r="T47" i="8"/>
  <c r="R47" i="8"/>
  <c r="N47" i="8"/>
  <c r="X46" i="8"/>
  <c r="W46" i="8"/>
  <c r="T46" i="8"/>
  <c r="R46" i="8"/>
  <c r="N46" i="8"/>
  <c r="X45" i="8"/>
  <c r="W45" i="8"/>
  <c r="T45" i="8"/>
  <c r="R45" i="8"/>
  <c r="N45" i="8"/>
  <c r="X44" i="8"/>
  <c r="W44" i="8"/>
  <c r="T44" i="8"/>
  <c r="R44" i="8"/>
  <c r="N44" i="8"/>
  <c r="X43" i="8"/>
  <c r="W43" i="8"/>
  <c r="T43" i="8"/>
  <c r="R43" i="8"/>
  <c r="N43" i="8"/>
  <c r="X42" i="8"/>
  <c r="W42" i="8"/>
  <c r="T42" i="8"/>
  <c r="R42" i="8"/>
  <c r="N42" i="8"/>
  <c r="X41" i="8"/>
  <c r="W41" i="8"/>
  <c r="T41" i="8"/>
  <c r="R41" i="8"/>
  <c r="N41" i="8"/>
  <c r="X40" i="8"/>
  <c r="W40" i="8"/>
  <c r="T40" i="8"/>
  <c r="R40" i="8"/>
  <c r="N40" i="8"/>
  <c r="S38" i="8"/>
  <c r="O38" i="8"/>
  <c r="Q38" i="8" s="1"/>
  <c r="L38" i="8"/>
  <c r="M38" i="8" s="1"/>
  <c r="K38" i="8"/>
  <c r="H38" i="8"/>
  <c r="D38" i="8"/>
  <c r="A38" i="8"/>
  <c r="X37" i="8"/>
  <c r="W37" i="8"/>
  <c r="T37" i="8"/>
  <c r="R37" i="8"/>
  <c r="N37" i="8"/>
  <c r="X36" i="8"/>
  <c r="W36" i="8"/>
  <c r="T36" i="8"/>
  <c r="R36" i="8"/>
  <c r="N36" i="8"/>
  <c r="X35" i="8"/>
  <c r="W35" i="8"/>
  <c r="T35" i="8"/>
  <c r="R35" i="8"/>
  <c r="N35" i="8"/>
  <c r="X34" i="8"/>
  <c r="W34" i="8"/>
  <c r="T34" i="8"/>
  <c r="R34" i="8"/>
  <c r="N34" i="8"/>
  <c r="X33" i="8"/>
  <c r="W33" i="8"/>
  <c r="T33" i="8"/>
  <c r="R33" i="8"/>
  <c r="N33" i="8"/>
  <c r="X32" i="8"/>
  <c r="W32" i="8"/>
  <c r="T32" i="8"/>
  <c r="R32" i="8"/>
  <c r="N32" i="8"/>
  <c r="X31" i="8"/>
  <c r="W31" i="8"/>
  <c r="T31" i="8"/>
  <c r="R31" i="8"/>
  <c r="N31" i="8"/>
  <c r="X30" i="8"/>
  <c r="W30" i="8"/>
  <c r="T30" i="8"/>
  <c r="R30" i="8"/>
  <c r="N30" i="8"/>
  <c r="X29" i="8"/>
  <c r="W29" i="8"/>
  <c r="T29" i="8"/>
  <c r="R29" i="8"/>
  <c r="N29" i="8"/>
  <c r="X28" i="8"/>
  <c r="W28" i="8"/>
  <c r="T28" i="8"/>
  <c r="R28" i="8"/>
  <c r="N28" i="8"/>
  <c r="X27" i="8"/>
  <c r="W27" i="8"/>
  <c r="T27" i="8"/>
  <c r="R27" i="8"/>
  <c r="N27" i="8"/>
  <c r="X26" i="8"/>
  <c r="W26" i="8"/>
  <c r="T26" i="8"/>
  <c r="R26" i="8"/>
  <c r="N26" i="8"/>
  <c r="X25" i="8"/>
  <c r="W25" i="8"/>
  <c r="T25" i="8"/>
  <c r="R25" i="8"/>
  <c r="N25" i="8"/>
  <c r="X24" i="8"/>
  <c r="W24" i="8"/>
  <c r="T24" i="8"/>
  <c r="R24" i="8"/>
  <c r="N24" i="8"/>
  <c r="X23" i="8"/>
  <c r="W23" i="8"/>
  <c r="T23" i="8"/>
  <c r="R23" i="8"/>
  <c r="N23" i="8"/>
  <c r="X22" i="8"/>
  <c r="W22" i="8"/>
  <c r="T22" i="8"/>
  <c r="R22" i="8"/>
  <c r="N22" i="8"/>
  <c r="X21" i="8"/>
  <c r="W21" i="8"/>
  <c r="T21" i="8"/>
  <c r="R21" i="8"/>
  <c r="N21" i="8"/>
  <c r="X20" i="8"/>
  <c r="W20" i="8"/>
  <c r="T20" i="8"/>
  <c r="R20" i="8"/>
  <c r="N20" i="8"/>
  <c r="X19" i="8"/>
  <c r="W19" i="8"/>
  <c r="T19" i="8"/>
  <c r="R19" i="8"/>
  <c r="N19" i="8"/>
  <c r="X18" i="8"/>
  <c r="W18" i="8"/>
  <c r="T18" i="8"/>
  <c r="R18" i="8"/>
  <c r="N18" i="8"/>
  <c r="X17" i="8"/>
  <c r="W17" i="8"/>
  <c r="T17" i="8"/>
  <c r="R17" i="8"/>
  <c r="N17" i="8"/>
  <c r="X16" i="8"/>
  <c r="W16" i="8"/>
  <c r="T16" i="8"/>
  <c r="R16" i="8"/>
  <c r="N16" i="8"/>
  <c r="X15" i="8"/>
  <c r="W15" i="8"/>
  <c r="T15" i="8"/>
  <c r="R15" i="8"/>
  <c r="N15" i="8"/>
  <c r="X14" i="8"/>
  <c r="W14" i="8"/>
  <c r="T14" i="8"/>
  <c r="R14" i="8"/>
  <c r="N14" i="8"/>
  <c r="X13" i="8"/>
  <c r="W13" i="8"/>
  <c r="T13" i="8"/>
  <c r="R13" i="8"/>
  <c r="N13" i="8"/>
  <c r="X12" i="8"/>
  <c r="W12" i="8"/>
  <c r="T12" i="8"/>
  <c r="R12" i="8"/>
  <c r="N12" i="8"/>
  <c r="X11" i="8"/>
  <c r="W11" i="8"/>
  <c r="T11" i="8"/>
  <c r="R11" i="8"/>
  <c r="N11" i="8"/>
  <c r="X10" i="8"/>
  <c r="W10" i="8"/>
  <c r="T10" i="8"/>
  <c r="R10" i="8"/>
  <c r="N10" i="8"/>
  <c r="X9" i="8"/>
  <c r="W9" i="8"/>
  <c r="T9" i="8"/>
  <c r="R9" i="8"/>
  <c r="N9" i="8"/>
  <c r="X8" i="8"/>
  <c r="W8" i="8"/>
  <c r="T8" i="8"/>
  <c r="R8" i="8"/>
  <c r="N8" i="8"/>
  <c r="U3" i="8"/>
  <c r="X72" i="8" s="1"/>
  <c r="R72" i="8" l="1"/>
  <c r="T72" i="8"/>
  <c r="M102" i="8"/>
  <c r="S102" i="8"/>
  <c r="A232" i="8"/>
  <c r="D232" i="8"/>
  <c r="H232" i="8"/>
  <c r="K232" i="8"/>
  <c r="L232" i="8"/>
  <c r="O232" i="8"/>
  <c r="Q232" i="8" s="1"/>
  <c r="Q230" i="8"/>
  <c r="U237" i="7"/>
  <c r="S230" i="7"/>
  <c r="O230" i="7"/>
  <c r="L230" i="7"/>
  <c r="M230" i="7" s="1"/>
  <c r="K230" i="7"/>
  <c r="H230" i="7"/>
  <c r="D230" i="7"/>
  <c r="A230" i="7"/>
  <c r="X229" i="7"/>
  <c r="W229" i="7"/>
  <c r="T229" i="7"/>
  <c r="R229" i="7"/>
  <c r="N229" i="7"/>
  <c r="X228" i="7"/>
  <c r="W228" i="7"/>
  <c r="T228" i="7"/>
  <c r="R228" i="7"/>
  <c r="N228" i="7"/>
  <c r="X227" i="7"/>
  <c r="W227" i="7"/>
  <c r="T227" i="7"/>
  <c r="R227" i="7"/>
  <c r="N227" i="7"/>
  <c r="X226" i="7"/>
  <c r="W226" i="7"/>
  <c r="T226" i="7"/>
  <c r="R226" i="7"/>
  <c r="N226" i="7"/>
  <c r="X225" i="7"/>
  <c r="W225" i="7"/>
  <c r="T225" i="7"/>
  <c r="R225" i="7"/>
  <c r="N225" i="7"/>
  <c r="X224" i="7"/>
  <c r="W224" i="7"/>
  <c r="T224" i="7"/>
  <c r="R224" i="7"/>
  <c r="N224" i="7"/>
  <c r="X223" i="7"/>
  <c r="W223" i="7"/>
  <c r="T223" i="7"/>
  <c r="R223" i="7"/>
  <c r="N223" i="7"/>
  <c r="X222" i="7"/>
  <c r="W222" i="7"/>
  <c r="T222" i="7"/>
  <c r="R222" i="7"/>
  <c r="N222" i="7"/>
  <c r="X221" i="7"/>
  <c r="W221" i="7"/>
  <c r="T221" i="7"/>
  <c r="R221" i="7"/>
  <c r="N221" i="7"/>
  <c r="X220" i="7"/>
  <c r="W220" i="7"/>
  <c r="T220" i="7"/>
  <c r="R220" i="7"/>
  <c r="N220" i="7"/>
  <c r="X219" i="7"/>
  <c r="W219" i="7"/>
  <c r="T219" i="7"/>
  <c r="R219" i="7"/>
  <c r="N219" i="7"/>
  <c r="X218" i="7"/>
  <c r="W218" i="7"/>
  <c r="T218" i="7"/>
  <c r="R218" i="7"/>
  <c r="N218" i="7"/>
  <c r="X217" i="7"/>
  <c r="W217" i="7"/>
  <c r="T217" i="7"/>
  <c r="R217" i="7"/>
  <c r="N217" i="7"/>
  <c r="X216" i="7"/>
  <c r="W216" i="7"/>
  <c r="T216" i="7"/>
  <c r="R216" i="7"/>
  <c r="N216" i="7"/>
  <c r="X215" i="7"/>
  <c r="W215" i="7"/>
  <c r="T215" i="7"/>
  <c r="R215" i="7"/>
  <c r="N215" i="7"/>
  <c r="X214" i="7"/>
  <c r="W214" i="7"/>
  <c r="T214" i="7"/>
  <c r="R214" i="7"/>
  <c r="N214" i="7"/>
  <c r="X213" i="7"/>
  <c r="W213" i="7"/>
  <c r="T213" i="7"/>
  <c r="R213" i="7"/>
  <c r="N213" i="7"/>
  <c r="X212" i="7"/>
  <c r="W212" i="7"/>
  <c r="T212" i="7"/>
  <c r="R212" i="7"/>
  <c r="N212" i="7"/>
  <c r="X211" i="7"/>
  <c r="W211" i="7"/>
  <c r="T211" i="7"/>
  <c r="R211" i="7"/>
  <c r="N211" i="7"/>
  <c r="X210" i="7"/>
  <c r="W210" i="7"/>
  <c r="T210" i="7"/>
  <c r="R210" i="7"/>
  <c r="N210" i="7"/>
  <c r="X209" i="7"/>
  <c r="W209" i="7"/>
  <c r="T209" i="7"/>
  <c r="R209" i="7"/>
  <c r="N209" i="7"/>
  <c r="X208" i="7"/>
  <c r="W208" i="7"/>
  <c r="T208" i="7"/>
  <c r="R208" i="7"/>
  <c r="N208" i="7"/>
  <c r="X207" i="7"/>
  <c r="W207" i="7"/>
  <c r="T207" i="7"/>
  <c r="R207" i="7"/>
  <c r="N207" i="7"/>
  <c r="X206" i="7"/>
  <c r="W206" i="7"/>
  <c r="T206" i="7"/>
  <c r="R206" i="7"/>
  <c r="N206" i="7"/>
  <c r="X205" i="7"/>
  <c r="W205" i="7"/>
  <c r="T205" i="7"/>
  <c r="R205" i="7"/>
  <c r="N205" i="7"/>
  <c r="X204" i="7"/>
  <c r="W204" i="7"/>
  <c r="T204" i="7"/>
  <c r="R204" i="7"/>
  <c r="N204" i="7"/>
  <c r="X203" i="7"/>
  <c r="W203" i="7"/>
  <c r="T203" i="7"/>
  <c r="R203" i="7"/>
  <c r="N203" i="7"/>
  <c r="X202" i="7"/>
  <c r="W202" i="7"/>
  <c r="T202" i="7"/>
  <c r="R202" i="7"/>
  <c r="N202" i="7"/>
  <c r="X201" i="7"/>
  <c r="W201" i="7"/>
  <c r="T201" i="7"/>
  <c r="R201" i="7"/>
  <c r="N201" i="7"/>
  <c r="X200" i="7"/>
  <c r="W200" i="7"/>
  <c r="T200" i="7"/>
  <c r="R200" i="7"/>
  <c r="N200" i="7"/>
  <c r="O198" i="7"/>
  <c r="L198" i="7"/>
  <c r="K198" i="7"/>
  <c r="H198" i="7"/>
  <c r="D198" i="7"/>
  <c r="A198" i="7"/>
  <c r="X197" i="7"/>
  <c r="W197" i="7"/>
  <c r="T197" i="7"/>
  <c r="R197" i="7"/>
  <c r="N197" i="7"/>
  <c r="X196" i="7"/>
  <c r="W196" i="7"/>
  <c r="T196" i="7"/>
  <c r="R196" i="7"/>
  <c r="N196" i="7"/>
  <c r="X195" i="7"/>
  <c r="W195" i="7"/>
  <c r="T195" i="7"/>
  <c r="R195" i="7"/>
  <c r="N195" i="7"/>
  <c r="X194" i="7"/>
  <c r="W194" i="7"/>
  <c r="T194" i="7"/>
  <c r="R194" i="7"/>
  <c r="N194" i="7"/>
  <c r="X193" i="7"/>
  <c r="W193" i="7"/>
  <c r="T193" i="7"/>
  <c r="R193" i="7"/>
  <c r="N193" i="7"/>
  <c r="X192" i="7"/>
  <c r="W192" i="7"/>
  <c r="T192" i="7"/>
  <c r="R192" i="7"/>
  <c r="N192" i="7"/>
  <c r="X191" i="7"/>
  <c r="W191" i="7"/>
  <c r="T191" i="7"/>
  <c r="R191" i="7"/>
  <c r="N191" i="7"/>
  <c r="X190" i="7"/>
  <c r="W190" i="7"/>
  <c r="T190" i="7"/>
  <c r="R190" i="7"/>
  <c r="N190" i="7"/>
  <c r="X189" i="7"/>
  <c r="W189" i="7"/>
  <c r="T189" i="7"/>
  <c r="R189" i="7"/>
  <c r="N189" i="7"/>
  <c r="X188" i="7"/>
  <c r="W188" i="7"/>
  <c r="T188" i="7"/>
  <c r="R188" i="7"/>
  <c r="N188" i="7"/>
  <c r="X187" i="7"/>
  <c r="W187" i="7"/>
  <c r="T187" i="7"/>
  <c r="R187" i="7"/>
  <c r="N187" i="7"/>
  <c r="X186" i="7"/>
  <c r="W186" i="7"/>
  <c r="T186" i="7"/>
  <c r="R186" i="7"/>
  <c r="N186" i="7"/>
  <c r="X185" i="7"/>
  <c r="W185" i="7"/>
  <c r="T185" i="7"/>
  <c r="R185" i="7"/>
  <c r="N185" i="7"/>
  <c r="X184" i="7"/>
  <c r="W184" i="7"/>
  <c r="T184" i="7"/>
  <c r="R184" i="7"/>
  <c r="N184" i="7"/>
  <c r="X183" i="7"/>
  <c r="W183" i="7"/>
  <c r="T183" i="7"/>
  <c r="R183" i="7"/>
  <c r="N183" i="7"/>
  <c r="X182" i="7"/>
  <c r="W182" i="7"/>
  <c r="T182" i="7"/>
  <c r="R182" i="7"/>
  <c r="N182" i="7"/>
  <c r="X181" i="7"/>
  <c r="W181" i="7"/>
  <c r="T181" i="7"/>
  <c r="R181" i="7"/>
  <c r="N181" i="7"/>
  <c r="X180" i="7"/>
  <c r="W180" i="7"/>
  <c r="T180" i="7"/>
  <c r="R180" i="7"/>
  <c r="N180" i="7"/>
  <c r="X179" i="7"/>
  <c r="W179" i="7"/>
  <c r="T179" i="7"/>
  <c r="R179" i="7"/>
  <c r="N179" i="7"/>
  <c r="X178" i="7"/>
  <c r="W178" i="7"/>
  <c r="T178" i="7"/>
  <c r="R178" i="7"/>
  <c r="N178" i="7"/>
  <c r="X177" i="7"/>
  <c r="W177" i="7"/>
  <c r="T177" i="7"/>
  <c r="R177" i="7"/>
  <c r="N177" i="7"/>
  <c r="X176" i="7"/>
  <c r="W176" i="7"/>
  <c r="T176" i="7"/>
  <c r="R176" i="7"/>
  <c r="N176" i="7"/>
  <c r="X175" i="7"/>
  <c r="W175" i="7"/>
  <c r="T175" i="7"/>
  <c r="R175" i="7"/>
  <c r="N175" i="7"/>
  <c r="X174" i="7"/>
  <c r="W174" i="7"/>
  <c r="T174" i="7"/>
  <c r="R174" i="7"/>
  <c r="N174" i="7"/>
  <c r="X173" i="7"/>
  <c r="W173" i="7"/>
  <c r="T173" i="7"/>
  <c r="R173" i="7"/>
  <c r="N173" i="7"/>
  <c r="X172" i="7"/>
  <c r="W172" i="7"/>
  <c r="T172" i="7"/>
  <c r="R172" i="7"/>
  <c r="N172" i="7"/>
  <c r="X171" i="7"/>
  <c r="W171" i="7"/>
  <c r="T171" i="7"/>
  <c r="R171" i="7"/>
  <c r="N171" i="7"/>
  <c r="X170" i="7"/>
  <c r="W170" i="7"/>
  <c r="T170" i="7"/>
  <c r="R170" i="7"/>
  <c r="N170" i="7"/>
  <c r="W169" i="7"/>
  <c r="N169" i="7"/>
  <c r="W168" i="7"/>
  <c r="N168" i="7"/>
  <c r="O166" i="7"/>
  <c r="L166" i="7"/>
  <c r="K166" i="7"/>
  <c r="H166" i="7"/>
  <c r="D166" i="7"/>
  <c r="A166" i="7"/>
  <c r="X165" i="7"/>
  <c r="W165" i="7"/>
  <c r="T165" i="7"/>
  <c r="R165" i="7"/>
  <c r="N165" i="7"/>
  <c r="X164" i="7"/>
  <c r="W164" i="7"/>
  <c r="T164" i="7"/>
  <c r="R164" i="7"/>
  <c r="N164" i="7"/>
  <c r="X163" i="7"/>
  <c r="W163" i="7"/>
  <c r="T163" i="7"/>
  <c r="R163" i="7"/>
  <c r="N163" i="7"/>
  <c r="X162" i="7"/>
  <c r="W162" i="7"/>
  <c r="T162" i="7"/>
  <c r="R162" i="7"/>
  <c r="N162" i="7"/>
  <c r="X161" i="7"/>
  <c r="W161" i="7"/>
  <c r="T161" i="7"/>
  <c r="R161" i="7"/>
  <c r="N161" i="7"/>
  <c r="X160" i="7"/>
  <c r="W160" i="7"/>
  <c r="T160" i="7"/>
  <c r="R160" i="7"/>
  <c r="N160" i="7"/>
  <c r="X159" i="7"/>
  <c r="W159" i="7"/>
  <c r="T159" i="7"/>
  <c r="R159" i="7"/>
  <c r="N159" i="7"/>
  <c r="X158" i="7"/>
  <c r="W158" i="7"/>
  <c r="T158" i="7"/>
  <c r="R158" i="7"/>
  <c r="N158" i="7"/>
  <c r="X157" i="7"/>
  <c r="W157" i="7"/>
  <c r="T157" i="7"/>
  <c r="R157" i="7"/>
  <c r="N157" i="7"/>
  <c r="X156" i="7"/>
  <c r="W156" i="7"/>
  <c r="T156" i="7"/>
  <c r="R156" i="7"/>
  <c r="N156" i="7"/>
  <c r="X155" i="7"/>
  <c r="W155" i="7"/>
  <c r="T155" i="7"/>
  <c r="R155" i="7"/>
  <c r="N155" i="7"/>
  <c r="X154" i="7"/>
  <c r="W154" i="7"/>
  <c r="T154" i="7"/>
  <c r="R154" i="7"/>
  <c r="N154" i="7"/>
  <c r="X153" i="7"/>
  <c r="W153" i="7"/>
  <c r="T153" i="7"/>
  <c r="R153" i="7"/>
  <c r="N153" i="7"/>
  <c r="X152" i="7"/>
  <c r="W152" i="7"/>
  <c r="T152" i="7"/>
  <c r="R152" i="7"/>
  <c r="N152" i="7"/>
  <c r="X151" i="7"/>
  <c r="W151" i="7"/>
  <c r="T151" i="7"/>
  <c r="R151" i="7"/>
  <c r="N151" i="7"/>
  <c r="X150" i="7"/>
  <c r="W150" i="7"/>
  <c r="T150" i="7"/>
  <c r="R150" i="7"/>
  <c r="N150" i="7"/>
  <c r="X149" i="7"/>
  <c r="W149" i="7"/>
  <c r="T149" i="7"/>
  <c r="R149" i="7"/>
  <c r="N149" i="7"/>
  <c r="X148" i="7"/>
  <c r="W148" i="7"/>
  <c r="T148" i="7"/>
  <c r="R148" i="7"/>
  <c r="N148" i="7"/>
  <c r="X147" i="7"/>
  <c r="W147" i="7"/>
  <c r="T147" i="7"/>
  <c r="R147" i="7"/>
  <c r="N147" i="7"/>
  <c r="X146" i="7"/>
  <c r="W146" i="7"/>
  <c r="T146" i="7"/>
  <c r="R146" i="7"/>
  <c r="N146" i="7"/>
  <c r="X145" i="7"/>
  <c r="W145" i="7"/>
  <c r="T145" i="7"/>
  <c r="R145" i="7"/>
  <c r="N145" i="7"/>
  <c r="X144" i="7"/>
  <c r="W144" i="7"/>
  <c r="T144" i="7"/>
  <c r="R144" i="7"/>
  <c r="N144" i="7"/>
  <c r="X143" i="7"/>
  <c r="W143" i="7"/>
  <c r="T143" i="7"/>
  <c r="R143" i="7"/>
  <c r="N143" i="7"/>
  <c r="X142" i="7"/>
  <c r="W142" i="7"/>
  <c r="T142" i="7"/>
  <c r="R142" i="7"/>
  <c r="N142" i="7"/>
  <c r="X141" i="7"/>
  <c r="W141" i="7"/>
  <c r="T141" i="7"/>
  <c r="R141" i="7"/>
  <c r="N141" i="7"/>
  <c r="X140" i="7"/>
  <c r="W140" i="7"/>
  <c r="T140" i="7"/>
  <c r="R140" i="7"/>
  <c r="N140" i="7"/>
  <c r="X139" i="7"/>
  <c r="W139" i="7"/>
  <c r="T139" i="7"/>
  <c r="R139" i="7"/>
  <c r="N139" i="7"/>
  <c r="X138" i="7"/>
  <c r="W138" i="7"/>
  <c r="T138" i="7"/>
  <c r="R138" i="7"/>
  <c r="N138" i="7"/>
  <c r="W137" i="7"/>
  <c r="N137" i="7"/>
  <c r="W136" i="7"/>
  <c r="N136" i="7"/>
  <c r="S134" i="7"/>
  <c r="O134" i="7"/>
  <c r="Q134" i="7" s="1"/>
  <c r="L134" i="7"/>
  <c r="M134" i="7" s="1"/>
  <c r="K134" i="7"/>
  <c r="D134" i="7"/>
  <c r="A134" i="7"/>
  <c r="X133" i="7"/>
  <c r="W133" i="7"/>
  <c r="T133" i="7"/>
  <c r="R133" i="7"/>
  <c r="N133" i="7"/>
  <c r="X132" i="7"/>
  <c r="W132" i="7"/>
  <c r="T132" i="7"/>
  <c r="R132" i="7"/>
  <c r="N132" i="7"/>
  <c r="X131" i="7"/>
  <c r="W131" i="7"/>
  <c r="T131" i="7"/>
  <c r="R131" i="7"/>
  <c r="N131" i="7"/>
  <c r="X130" i="7"/>
  <c r="W130" i="7"/>
  <c r="T130" i="7"/>
  <c r="R130" i="7"/>
  <c r="N130" i="7"/>
  <c r="X129" i="7"/>
  <c r="W129" i="7"/>
  <c r="T129" i="7"/>
  <c r="R129" i="7"/>
  <c r="N129" i="7"/>
  <c r="X128" i="7"/>
  <c r="W128" i="7"/>
  <c r="T128" i="7"/>
  <c r="R128" i="7"/>
  <c r="N128" i="7"/>
  <c r="X127" i="7"/>
  <c r="W127" i="7"/>
  <c r="T127" i="7"/>
  <c r="R127" i="7"/>
  <c r="N127" i="7"/>
  <c r="X126" i="7"/>
  <c r="W126" i="7"/>
  <c r="T126" i="7"/>
  <c r="R126" i="7"/>
  <c r="N126" i="7"/>
  <c r="X125" i="7"/>
  <c r="W125" i="7"/>
  <c r="T125" i="7"/>
  <c r="R125" i="7"/>
  <c r="N125" i="7"/>
  <c r="X124" i="7"/>
  <c r="W124" i="7"/>
  <c r="T124" i="7"/>
  <c r="R124" i="7"/>
  <c r="N124" i="7"/>
  <c r="X123" i="7"/>
  <c r="W123" i="7"/>
  <c r="T123" i="7"/>
  <c r="R123" i="7"/>
  <c r="N123" i="7"/>
  <c r="X122" i="7"/>
  <c r="W122" i="7"/>
  <c r="T122" i="7"/>
  <c r="R122" i="7"/>
  <c r="N122" i="7"/>
  <c r="X121" i="7"/>
  <c r="W121" i="7"/>
  <c r="T121" i="7"/>
  <c r="R121" i="7"/>
  <c r="N121" i="7"/>
  <c r="X120" i="7"/>
  <c r="W120" i="7"/>
  <c r="T120" i="7"/>
  <c r="R120" i="7"/>
  <c r="N120" i="7"/>
  <c r="X119" i="7"/>
  <c r="W119" i="7"/>
  <c r="T119" i="7"/>
  <c r="R119" i="7"/>
  <c r="N119" i="7"/>
  <c r="X118" i="7"/>
  <c r="W118" i="7"/>
  <c r="T118" i="7"/>
  <c r="R118" i="7"/>
  <c r="N118" i="7"/>
  <c r="X117" i="7"/>
  <c r="W117" i="7"/>
  <c r="T117" i="7"/>
  <c r="R117" i="7"/>
  <c r="N117" i="7"/>
  <c r="X116" i="7"/>
  <c r="W116" i="7"/>
  <c r="T116" i="7"/>
  <c r="R116" i="7"/>
  <c r="N116" i="7"/>
  <c r="X115" i="7"/>
  <c r="W115" i="7"/>
  <c r="T115" i="7"/>
  <c r="R115" i="7"/>
  <c r="N115" i="7"/>
  <c r="X114" i="7"/>
  <c r="W114" i="7"/>
  <c r="T114" i="7"/>
  <c r="R114" i="7"/>
  <c r="N114" i="7"/>
  <c r="X113" i="7"/>
  <c r="W113" i="7"/>
  <c r="T113" i="7"/>
  <c r="R113" i="7"/>
  <c r="N113" i="7"/>
  <c r="X112" i="7"/>
  <c r="W112" i="7"/>
  <c r="T112" i="7"/>
  <c r="R112" i="7"/>
  <c r="N112" i="7"/>
  <c r="X111" i="7"/>
  <c r="W111" i="7"/>
  <c r="T111" i="7"/>
  <c r="R111" i="7"/>
  <c r="N111" i="7"/>
  <c r="X110" i="7"/>
  <c r="W110" i="7"/>
  <c r="T110" i="7"/>
  <c r="R110" i="7"/>
  <c r="N110" i="7"/>
  <c r="X109" i="7"/>
  <c r="W109" i="7"/>
  <c r="T109" i="7"/>
  <c r="R109" i="7"/>
  <c r="N109" i="7"/>
  <c r="X108" i="7"/>
  <c r="W108" i="7"/>
  <c r="T108" i="7"/>
  <c r="R108" i="7"/>
  <c r="N108" i="7"/>
  <c r="X107" i="7"/>
  <c r="W107" i="7"/>
  <c r="T107" i="7"/>
  <c r="R107" i="7"/>
  <c r="N107" i="7"/>
  <c r="X106" i="7"/>
  <c r="W106" i="7"/>
  <c r="T106" i="7"/>
  <c r="R106" i="7"/>
  <c r="N106" i="7"/>
  <c r="X105" i="7"/>
  <c r="W105" i="7"/>
  <c r="T105" i="7"/>
  <c r="R105" i="7"/>
  <c r="N105" i="7"/>
  <c r="X104" i="7"/>
  <c r="W104" i="7"/>
  <c r="T104" i="7"/>
  <c r="R104" i="7"/>
  <c r="N104" i="7"/>
  <c r="O102" i="7"/>
  <c r="Q102" i="7" s="1"/>
  <c r="L102" i="7"/>
  <c r="K102" i="7"/>
  <c r="H102" i="7"/>
  <c r="D102" i="7"/>
  <c r="A102" i="7"/>
  <c r="X101" i="7"/>
  <c r="W101" i="7"/>
  <c r="T101" i="7"/>
  <c r="R101" i="7"/>
  <c r="N101" i="7"/>
  <c r="X100" i="7"/>
  <c r="W100" i="7"/>
  <c r="T100" i="7"/>
  <c r="R100" i="7"/>
  <c r="N100" i="7"/>
  <c r="X99" i="7"/>
  <c r="W99" i="7"/>
  <c r="T99" i="7"/>
  <c r="R99" i="7"/>
  <c r="N99" i="7"/>
  <c r="X98" i="7"/>
  <c r="W98" i="7"/>
  <c r="T98" i="7"/>
  <c r="R98" i="7"/>
  <c r="N98" i="7"/>
  <c r="X97" i="7"/>
  <c r="W97" i="7"/>
  <c r="T97" i="7"/>
  <c r="R97" i="7"/>
  <c r="N97" i="7"/>
  <c r="X96" i="7"/>
  <c r="W96" i="7"/>
  <c r="T96" i="7"/>
  <c r="R96" i="7"/>
  <c r="N96" i="7"/>
  <c r="X95" i="7"/>
  <c r="W95" i="7"/>
  <c r="T95" i="7"/>
  <c r="R95" i="7"/>
  <c r="N95" i="7"/>
  <c r="X94" i="7"/>
  <c r="W94" i="7"/>
  <c r="T94" i="7"/>
  <c r="R94" i="7"/>
  <c r="N94" i="7"/>
  <c r="X93" i="7"/>
  <c r="W93" i="7"/>
  <c r="T93" i="7"/>
  <c r="R93" i="7"/>
  <c r="N93" i="7"/>
  <c r="X92" i="7"/>
  <c r="W92" i="7"/>
  <c r="T92" i="7"/>
  <c r="R92" i="7"/>
  <c r="N92" i="7"/>
  <c r="X91" i="7"/>
  <c r="W91" i="7"/>
  <c r="T91" i="7"/>
  <c r="R91" i="7"/>
  <c r="N91" i="7"/>
  <c r="X90" i="7"/>
  <c r="W90" i="7"/>
  <c r="T90" i="7"/>
  <c r="R90" i="7"/>
  <c r="N90" i="7"/>
  <c r="X89" i="7"/>
  <c r="W89" i="7"/>
  <c r="T89" i="7"/>
  <c r="R89" i="7"/>
  <c r="N89" i="7"/>
  <c r="X88" i="7"/>
  <c r="W88" i="7"/>
  <c r="T88" i="7"/>
  <c r="R88" i="7"/>
  <c r="N88" i="7"/>
  <c r="X87" i="7"/>
  <c r="W87" i="7"/>
  <c r="T87" i="7"/>
  <c r="R87" i="7"/>
  <c r="N87" i="7"/>
  <c r="X86" i="7"/>
  <c r="W86" i="7"/>
  <c r="T86" i="7"/>
  <c r="R86" i="7"/>
  <c r="N86" i="7"/>
  <c r="X85" i="7"/>
  <c r="W85" i="7"/>
  <c r="T85" i="7"/>
  <c r="R85" i="7"/>
  <c r="N85" i="7"/>
  <c r="X84" i="7"/>
  <c r="W84" i="7"/>
  <c r="T84" i="7"/>
  <c r="R84" i="7"/>
  <c r="N84" i="7"/>
  <c r="X83" i="7"/>
  <c r="W83" i="7"/>
  <c r="T83" i="7"/>
  <c r="R83" i="7"/>
  <c r="N83" i="7"/>
  <c r="X82" i="7"/>
  <c r="W82" i="7"/>
  <c r="T82" i="7"/>
  <c r="R82" i="7"/>
  <c r="N82" i="7"/>
  <c r="X81" i="7"/>
  <c r="W81" i="7"/>
  <c r="T81" i="7"/>
  <c r="R81" i="7"/>
  <c r="N81" i="7"/>
  <c r="X80" i="7"/>
  <c r="W80" i="7"/>
  <c r="T80" i="7"/>
  <c r="R80" i="7"/>
  <c r="N80" i="7"/>
  <c r="X79" i="7"/>
  <c r="W79" i="7"/>
  <c r="T79" i="7"/>
  <c r="R79" i="7"/>
  <c r="N79" i="7"/>
  <c r="X78" i="7"/>
  <c r="W78" i="7"/>
  <c r="T78" i="7"/>
  <c r="R78" i="7"/>
  <c r="N78" i="7"/>
  <c r="X77" i="7"/>
  <c r="W77" i="7"/>
  <c r="T77" i="7"/>
  <c r="R77" i="7"/>
  <c r="N77" i="7"/>
  <c r="X76" i="7"/>
  <c r="W76" i="7"/>
  <c r="T76" i="7"/>
  <c r="R76" i="7"/>
  <c r="N76" i="7"/>
  <c r="X75" i="7"/>
  <c r="W75" i="7"/>
  <c r="T75" i="7"/>
  <c r="R75" i="7"/>
  <c r="N75" i="7"/>
  <c r="X74" i="7"/>
  <c r="W74" i="7"/>
  <c r="T74" i="7"/>
  <c r="R74" i="7"/>
  <c r="N74" i="7"/>
  <c r="X73" i="7"/>
  <c r="W73" i="7"/>
  <c r="T73" i="7"/>
  <c r="R73" i="7"/>
  <c r="N73" i="7"/>
  <c r="W72" i="7"/>
  <c r="N72" i="7"/>
  <c r="O70" i="7"/>
  <c r="L70" i="7"/>
  <c r="K70" i="7"/>
  <c r="D70" i="7"/>
  <c r="A70" i="7"/>
  <c r="X69" i="7"/>
  <c r="W69" i="7"/>
  <c r="T69" i="7"/>
  <c r="R69" i="7"/>
  <c r="N69" i="7"/>
  <c r="X68" i="7"/>
  <c r="W68" i="7"/>
  <c r="T68" i="7"/>
  <c r="R68" i="7"/>
  <c r="N68" i="7"/>
  <c r="X67" i="7"/>
  <c r="W67" i="7"/>
  <c r="T67" i="7"/>
  <c r="R67" i="7"/>
  <c r="N67" i="7"/>
  <c r="X66" i="7"/>
  <c r="W66" i="7"/>
  <c r="T66" i="7"/>
  <c r="R66" i="7"/>
  <c r="N66" i="7"/>
  <c r="X65" i="7"/>
  <c r="W65" i="7"/>
  <c r="T65" i="7"/>
  <c r="R65" i="7"/>
  <c r="N65" i="7"/>
  <c r="X64" i="7"/>
  <c r="W64" i="7"/>
  <c r="T64" i="7"/>
  <c r="R64" i="7"/>
  <c r="N64" i="7"/>
  <c r="X63" i="7"/>
  <c r="W63" i="7"/>
  <c r="T63" i="7"/>
  <c r="R63" i="7"/>
  <c r="N63" i="7"/>
  <c r="X62" i="7"/>
  <c r="W62" i="7"/>
  <c r="T62" i="7"/>
  <c r="R62" i="7"/>
  <c r="N62" i="7"/>
  <c r="X61" i="7"/>
  <c r="W61" i="7"/>
  <c r="T61" i="7"/>
  <c r="R61" i="7"/>
  <c r="N61" i="7"/>
  <c r="X60" i="7"/>
  <c r="W60" i="7"/>
  <c r="T60" i="7"/>
  <c r="R60" i="7"/>
  <c r="N60" i="7"/>
  <c r="X59" i="7"/>
  <c r="W59" i="7"/>
  <c r="T59" i="7"/>
  <c r="R59" i="7"/>
  <c r="N59" i="7"/>
  <c r="X58" i="7"/>
  <c r="W58" i="7"/>
  <c r="T58" i="7"/>
  <c r="R58" i="7"/>
  <c r="N58" i="7"/>
  <c r="X57" i="7"/>
  <c r="W57" i="7"/>
  <c r="T57" i="7"/>
  <c r="R57" i="7"/>
  <c r="N57" i="7"/>
  <c r="X56" i="7"/>
  <c r="W56" i="7"/>
  <c r="T56" i="7"/>
  <c r="R56" i="7"/>
  <c r="N56" i="7"/>
  <c r="X55" i="7"/>
  <c r="W55" i="7"/>
  <c r="T55" i="7"/>
  <c r="R55" i="7"/>
  <c r="N55" i="7"/>
  <c r="X54" i="7"/>
  <c r="W54" i="7"/>
  <c r="T54" i="7"/>
  <c r="R54" i="7"/>
  <c r="N54" i="7"/>
  <c r="X53" i="7"/>
  <c r="W53" i="7"/>
  <c r="T53" i="7"/>
  <c r="R53" i="7"/>
  <c r="N53" i="7"/>
  <c r="X52" i="7"/>
  <c r="W52" i="7"/>
  <c r="T52" i="7"/>
  <c r="R52" i="7"/>
  <c r="N52" i="7"/>
  <c r="X51" i="7"/>
  <c r="W51" i="7"/>
  <c r="T51" i="7"/>
  <c r="R51" i="7"/>
  <c r="N51" i="7"/>
  <c r="X50" i="7"/>
  <c r="W50" i="7"/>
  <c r="T50" i="7"/>
  <c r="R50" i="7"/>
  <c r="N50" i="7"/>
  <c r="X49" i="7"/>
  <c r="W49" i="7"/>
  <c r="T49" i="7"/>
  <c r="R49" i="7"/>
  <c r="N49" i="7"/>
  <c r="X48" i="7"/>
  <c r="W48" i="7"/>
  <c r="T48" i="7"/>
  <c r="R48" i="7"/>
  <c r="N48" i="7"/>
  <c r="X47" i="7"/>
  <c r="W47" i="7"/>
  <c r="T47" i="7"/>
  <c r="R47" i="7"/>
  <c r="N47" i="7"/>
  <c r="X46" i="7"/>
  <c r="W46" i="7"/>
  <c r="T46" i="7"/>
  <c r="R46" i="7"/>
  <c r="N46" i="7"/>
  <c r="X45" i="7"/>
  <c r="W45" i="7"/>
  <c r="T45" i="7"/>
  <c r="R45" i="7"/>
  <c r="N45" i="7"/>
  <c r="X44" i="7"/>
  <c r="W44" i="7"/>
  <c r="T44" i="7"/>
  <c r="R44" i="7"/>
  <c r="N44" i="7"/>
  <c r="X43" i="7"/>
  <c r="W43" i="7"/>
  <c r="T43" i="7"/>
  <c r="R43" i="7"/>
  <c r="N43" i="7"/>
  <c r="X42" i="7"/>
  <c r="W42" i="7"/>
  <c r="T42" i="7"/>
  <c r="R42" i="7"/>
  <c r="N42" i="7"/>
  <c r="W41" i="7"/>
  <c r="N41" i="7"/>
  <c r="W40" i="7"/>
  <c r="N40" i="7"/>
  <c r="S38" i="7"/>
  <c r="O38" i="7"/>
  <c r="Q38" i="7" s="1"/>
  <c r="L38" i="7"/>
  <c r="M38" i="7" s="1"/>
  <c r="K38" i="7"/>
  <c r="H38" i="7"/>
  <c r="D38" i="7"/>
  <c r="A38" i="7"/>
  <c r="X37" i="7"/>
  <c r="W37" i="7"/>
  <c r="T37" i="7"/>
  <c r="R37" i="7"/>
  <c r="N37" i="7"/>
  <c r="X36" i="7"/>
  <c r="W36" i="7"/>
  <c r="T36" i="7"/>
  <c r="R36" i="7"/>
  <c r="N36" i="7"/>
  <c r="X35" i="7"/>
  <c r="W35" i="7"/>
  <c r="T35" i="7"/>
  <c r="R35" i="7"/>
  <c r="N35" i="7"/>
  <c r="X34" i="7"/>
  <c r="W34" i="7"/>
  <c r="T34" i="7"/>
  <c r="R34" i="7"/>
  <c r="N34" i="7"/>
  <c r="X33" i="7"/>
  <c r="W33" i="7"/>
  <c r="T33" i="7"/>
  <c r="R33" i="7"/>
  <c r="N33" i="7"/>
  <c r="X32" i="7"/>
  <c r="W32" i="7"/>
  <c r="T32" i="7"/>
  <c r="R32" i="7"/>
  <c r="N32" i="7"/>
  <c r="X31" i="7"/>
  <c r="W31" i="7"/>
  <c r="T31" i="7"/>
  <c r="R31" i="7"/>
  <c r="N31" i="7"/>
  <c r="X30" i="7"/>
  <c r="W30" i="7"/>
  <c r="T30" i="7"/>
  <c r="R30" i="7"/>
  <c r="N30" i="7"/>
  <c r="X29" i="7"/>
  <c r="W29" i="7"/>
  <c r="T29" i="7"/>
  <c r="R29" i="7"/>
  <c r="N29" i="7"/>
  <c r="X28" i="7"/>
  <c r="W28" i="7"/>
  <c r="T28" i="7"/>
  <c r="R28" i="7"/>
  <c r="N28" i="7"/>
  <c r="X27" i="7"/>
  <c r="W27" i="7"/>
  <c r="T27" i="7"/>
  <c r="R27" i="7"/>
  <c r="N27" i="7"/>
  <c r="X26" i="7"/>
  <c r="W26" i="7"/>
  <c r="T26" i="7"/>
  <c r="R26" i="7"/>
  <c r="N26" i="7"/>
  <c r="X25" i="7"/>
  <c r="W25" i="7"/>
  <c r="T25" i="7"/>
  <c r="R25" i="7"/>
  <c r="N25" i="7"/>
  <c r="X24" i="7"/>
  <c r="W24" i="7"/>
  <c r="T24" i="7"/>
  <c r="R24" i="7"/>
  <c r="N24" i="7"/>
  <c r="X23" i="7"/>
  <c r="W23" i="7"/>
  <c r="T23" i="7"/>
  <c r="R23" i="7"/>
  <c r="N23" i="7"/>
  <c r="X22" i="7"/>
  <c r="W22" i="7"/>
  <c r="T22" i="7"/>
  <c r="R22" i="7"/>
  <c r="N22" i="7"/>
  <c r="X21" i="7"/>
  <c r="W21" i="7"/>
  <c r="T21" i="7"/>
  <c r="R21" i="7"/>
  <c r="N21" i="7"/>
  <c r="X20" i="7"/>
  <c r="W20" i="7"/>
  <c r="T20" i="7"/>
  <c r="R20" i="7"/>
  <c r="N20" i="7"/>
  <c r="X19" i="7"/>
  <c r="W19" i="7"/>
  <c r="T19" i="7"/>
  <c r="R19" i="7"/>
  <c r="N19" i="7"/>
  <c r="X18" i="7"/>
  <c r="W18" i="7"/>
  <c r="T18" i="7"/>
  <c r="R18" i="7"/>
  <c r="N18" i="7"/>
  <c r="X17" i="7"/>
  <c r="W17" i="7"/>
  <c r="T17" i="7"/>
  <c r="R17" i="7"/>
  <c r="N17" i="7"/>
  <c r="X16" i="7"/>
  <c r="W16" i="7"/>
  <c r="T16" i="7"/>
  <c r="R16" i="7"/>
  <c r="N16" i="7"/>
  <c r="X15" i="7"/>
  <c r="W15" i="7"/>
  <c r="T15" i="7"/>
  <c r="R15" i="7"/>
  <c r="N15" i="7"/>
  <c r="X14" i="7"/>
  <c r="W14" i="7"/>
  <c r="T14" i="7"/>
  <c r="R14" i="7"/>
  <c r="N14" i="7"/>
  <c r="X13" i="7"/>
  <c r="W13" i="7"/>
  <c r="T13" i="7"/>
  <c r="R13" i="7"/>
  <c r="N13" i="7"/>
  <c r="X12" i="7"/>
  <c r="W12" i="7"/>
  <c r="T12" i="7"/>
  <c r="R12" i="7"/>
  <c r="N12" i="7"/>
  <c r="X11" i="7"/>
  <c r="W11" i="7"/>
  <c r="T11" i="7"/>
  <c r="R11" i="7"/>
  <c r="N11" i="7"/>
  <c r="X10" i="7"/>
  <c r="W10" i="7"/>
  <c r="T10" i="7"/>
  <c r="R10" i="7"/>
  <c r="N10" i="7"/>
  <c r="X9" i="7"/>
  <c r="W9" i="7"/>
  <c r="T9" i="7"/>
  <c r="R9" i="7"/>
  <c r="N9" i="7"/>
  <c r="X8" i="7"/>
  <c r="W8" i="7"/>
  <c r="T8" i="7"/>
  <c r="R8" i="7"/>
  <c r="N8" i="7"/>
  <c r="U3" i="7"/>
  <c r="T40" i="7" s="1"/>
  <c r="S102" i="7" l="1"/>
  <c r="M102" i="7"/>
  <c r="S198" i="7"/>
  <c r="M198" i="7"/>
  <c r="S70" i="7"/>
  <c r="M70" i="7"/>
  <c r="S166" i="7"/>
  <c r="M166" i="7"/>
  <c r="S232" i="8"/>
  <c r="M232" i="8"/>
  <c r="T137" i="7"/>
  <c r="R137" i="7"/>
  <c r="X72" i="7"/>
  <c r="R72" i="7"/>
  <c r="X137" i="7"/>
  <c r="T72" i="7"/>
  <c r="R41" i="7"/>
  <c r="T41" i="7"/>
  <c r="X41" i="7"/>
  <c r="Q70" i="7"/>
  <c r="Q166" i="7"/>
  <c r="X169" i="7"/>
  <c r="R169" i="7"/>
  <c r="T169" i="7"/>
  <c r="L232" i="7"/>
  <c r="O232" i="7"/>
  <c r="K232" i="7"/>
  <c r="A232" i="7"/>
  <c r="D232" i="7"/>
  <c r="H232" i="7"/>
  <c r="Q198" i="7"/>
  <c r="T234" i="8"/>
  <c r="X168" i="7"/>
  <c r="R168" i="7"/>
  <c r="T168" i="7"/>
  <c r="R136" i="7"/>
  <c r="T136" i="7"/>
  <c r="X136" i="7"/>
  <c r="X40" i="7"/>
  <c r="R40" i="7"/>
  <c r="Q230" i="7"/>
  <c r="S232" i="7" l="1"/>
  <c r="M232" i="7"/>
  <c r="Q232" i="7"/>
  <c r="T234" i="7"/>
</calcChain>
</file>

<file path=xl/sharedStrings.xml><?xml version="1.0" encoding="utf-8"?>
<sst xmlns="http://schemas.openxmlformats.org/spreadsheetml/2006/main" count="711" uniqueCount="295">
  <si>
    <t>Contract Amount
(Taka)</t>
  </si>
  <si>
    <t xml:space="preserve">Date of Reporting: </t>
  </si>
  <si>
    <t>Sl.
No.</t>
  </si>
  <si>
    <t>Grand Total:</t>
  </si>
  <si>
    <t>Date:</t>
  </si>
  <si>
    <t>Fund Received:</t>
  </si>
  <si>
    <t>Fin. Pgr. (%)</t>
  </si>
  <si>
    <t>Comments if any:</t>
  </si>
  <si>
    <t>Cancelled Contract Amount (Tk.)</t>
  </si>
  <si>
    <t>Amount Paid
(Taka)</t>
  </si>
  <si>
    <t xml:space="preserve">District : </t>
  </si>
  <si>
    <t>Gross Estimated Cost
(Taka)</t>
  </si>
  <si>
    <t>Cash in Hand:</t>
  </si>
  <si>
    <t xml:space="preserve">Total: </t>
  </si>
  <si>
    <t>Tk.</t>
  </si>
  <si>
    <t>Tentative Carried Over Amount 
(Tk.)</t>
  </si>
  <si>
    <t>Start Chainage 
(m)</t>
  </si>
  <si>
    <t>End Chainage 
(m)</t>
  </si>
  <si>
    <t>Effective Length 
(m)</t>
  </si>
  <si>
    <t>Work Completion Date
(As per Contract)</t>
  </si>
  <si>
    <t>Road ID No.</t>
  </si>
  <si>
    <t>Road Name</t>
  </si>
  <si>
    <t>e-Tender ID No.
Package No.
(If any)</t>
  </si>
  <si>
    <t xml:space="preserve">Contract Delayed Status </t>
  </si>
  <si>
    <t>Work Start Date
(As per Contract)</t>
  </si>
  <si>
    <t>Elapse Day
(%)</t>
  </si>
  <si>
    <t>Stipulated Day</t>
  </si>
  <si>
    <t>Elapse Day</t>
  </si>
  <si>
    <t>Activity/
Remarks/
Date</t>
  </si>
  <si>
    <t>Not Contacted Amount</t>
  </si>
  <si>
    <t>Amount Required upto June (Tk.)</t>
  </si>
  <si>
    <t>Name of Contractor</t>
  </si>
  <si>
    <t>Category of Maintenance</t>
  </si>
  <si>
    <t>Over-Lay</t>
  </si>
  <si>
    <t>EM Road</t>
  </si>
  <si>
    <t>Re-Hab. Road</t>
  </si>
  <si>
    <t>Widening Road</t>
  </si>
  <si>
    <t>CO Road</t>
  </si>
  <si>
    <t>CO Structure</t>
  </si>
  <si>
    <t>Off-Pavement</t>
  </si>
  <si>
    <t>On-Pavement</t>
  </si>
  <si>
    <t>Re-Seal</t>
  </si>
  <si>
    <t>Sub-Total:</t>
  </si>
  <si>
    <t>District Office</t>
  </si>
  <si>
    <t>Remarks</t>
  </si>
  <si>
    <t>Upazila:</t>
  </si>
  <si>
    <t>Date of Approval</t>
  </si>
  <si>
    <t>Sch. Sl. No. 
Under Pack.</t>
  </si>
  <si>
    <t>Elapse Day 
to Contract</t>
  </si>
  <si>
    <t>Phy. Progress
(%)</t>
  </si>
  <si>
    <t>1. Gaibandha Sadar</t>
  </si>
  <si>
    <t>2. Gobindaganj</t>
  </si>
  <si>
    <t>3. Fulchhari</t>
  </si>
  <si>
    <t>4. Palashbari</t>
  </si>
  <si>
    <t>5. Sadullapur</t>
  </si>
  <si>
    <t>6. Shaghata</t>
  </si>
  <si>
    <t>7. Sundarganj</t>
  </si>
  <si>
    <t>Gaibandha</t>
  </si>
  <si>
    <t>At Chainage 
(m)</t>
  </si>
  <si>
    <t>Span Length 
(m)</t>
  </si>
  <si>
    <t>PM_Culvert</t>
  </si>
  <si>
    <t>Re-hab._Culvert</t>
  </si>
  <si>
    <t>EM_Culvert</t>
  </si>
  <si>
    <t>CO_Culvert</t>
  </si>
  <si>
    <t>PM_Bridge</t>
  </si>
  <si>
    <t>Re-hab._Bridge</t>
  </si>
  <si>
    <t>EM_Bridge</t>
  </si>
  <si>
    <t>CO_Bridge</t>
  </si>
  <si>
    <t>Money need</t>
  </si>
  <si>
    <t xml:space="preserve">  </t>
  </si>
  <si>
    <t>1no. Single Vent 4.00mx2.50m RCC Box Culvert on Madarganj GC- Laxmipur GC Road Via Kantanagar</t>
  </si>
  <si>
    <t>M/s. Tuna Enterprise</t>
  </si>
  <si>
    <t>3.00mx4.50mx4.00m RCC Box Culvert on Hodia UP H/Q - Jumarbari H/Q at ch.5935m</t>
  </si>
  <si>
    <t>M/S Al  Rabby Traders</t>
  </si>
  <si>
    <t>Gidari UP Office – Dariapur GC Road</t>
  </si>
  <si>
    <t>M/s. Logno Enterprise</t>
  </si>
  <si>
    <t xml:space="preserve"> Ghagoa UP Office – Gidari UP via Foot Bridge Road</t>
  </si>
  <si>
    <t>Hazi And Sons</t>
  </si>
  <si>
    <t>Madanerpara - Baguria kheyaghat Road</t>
  </si>
  <si>
    <t>M/S. Anik Traders</t>
  </si>
  <si>
    <t xml:space="preserve">Laxmipur-Kamarjani Road </t>
  </si>
  <si>
    <t>M/S. Ghagot enterprise</t>
  </si>
  <si>
    <t>Gaibandha-Laxmipur Road</t>
  </si>
  <si>
    <t>M/S Tahity Enterprise, Rangpur</t>
  </si>
  <si>
    <t>M/S Tahity &amp; ZHD (JV), Goshpara, Sadar, Kurigram</t>
  </si>
  <si>
    <t>Pradeep kumar sarker gaibandha</t>
  </si>
  <si>
    <t>Panch bibi pucca Road ( Dharmopur) -Anayet pur via Dharmapur Road</t>
  </si>
  <si>
    <t>M/S. Ovi Arjun Enterprise</t>
  </si>
  <si>
    <t>Gobindagonj-Mohimagonj Road</t>
  </si>
  <si>
    <t>M/S. Yanur Traders</t>
  </si>
  <si>
    <t>Kamdia hat GC-Panitala hat GC Road</t>
  </si>
  <si>
    <t>M/S Das Traders</t>
  </si>
  <si>
    <t>Mohimagonj U.P-Gobindagonj Road via Sarder hat Road</t>
  </si>
  <si>
    <t>Md. Azad Construction</t>
  </si>
  <si>
    <t>Md.Mokaddesh Ali Badu</t>
  </si>
  <si>
    <t xml:space="preserve">Kamardaha U.P (Fashitola) - Kochashahar hat Road </t>
  </si>
  <si>
    <t>M/S Momin &amp;Shihab JV</t>
  </si>
  <si>
    <t>Tulshighat GC-Nakihat GC Road</t>
  </si>
  <si>
    <t>Rangpur Bogra - NHW -college Road</t>
  </si>
  <si>
    <t>M/S. Razin Traders</t>
  </si>
  <si>
    <t>Palashbari Upazila H/Q-Fakirhat GC Road</t>
  </si>
  <si>
    <t>M/s, Khondoker Enterprise</t>
  </si>
  <si>
    <t>Barishal UP Office-Ratter Bazer Sluice Gate Road</t>
  </si>
  <si>
    <t>M/s. utsa Enteprise</t>
  </si>
  <si>
    <t>Harinathpur UP Office – Kazir Bazar Road via Kumidpur Bazar Road</t>
  </si>
  <si>
    <t>MS Sazzad Hossain</t>
  </si>
  <si>
    <t>Madarganj GC - Luxmipur GC via Kantanagar Road</t>
  </si>
  <si>
    <t>Md. Khademul Islam Jewel</t>
  </si>
  <si>
    <t>Bamondanga GC - Naldanga GC Road</t>
  </si>
  <si>
    <t>M/S. Utsa Enterprise</t>
  </si>
  <si>
    <t>Badiakhali Bridge R&amp;H - Jumarbari Hat GC Road</t>
  </si>
  <si>
    <t>M/S Shammi Builders</t>
  </si>
  <si>
    <t>Badiakhali Bridge R&amp;H-Jumarbari Hat GC Road</t>
  </si>
  <si>
    <t>M/S. Milon Enterprise</t>
  </si>
  <si>
    <t>Baltoli FRB-Ullah Bharatkhali UP Road</t>
  </si>
  <si>
    <t>M/s. Autul Enterprise</t>
  </si>
  <si>
    <t>Bharatkhali R&amp;H-Nayabondar-Badiakhali GC Road</t>
  </si>
  <si>
    <t>Md. Touhidul Islam JV</t>
  </si>
  <si>
    <t>Holdia UP - Jumarbari H/Q</t>
  </si>
  <si>
    <t>M/S Naz Traders</t>
  </si>
  <si>
    <t xml:space="preserve">Re-Lunching of 27.45m of Steel Bridge on Udakhali UP H/Q-Sigria Bazar Road </t>
  </si>
  <si>
    <t xml:space="preserve">1x3.00mx2.00m RCC Box Culvert on Barsho at Panitola Rd.-Dhanial madrasha Road via Akhira </t>
  </si>
  <si>
    <t xml:space="preserve">1x2.00mx2.00m RCC Box Culvert on Panitola-Kamdia road-Dublagari Road </t>
  </si>
  <si>
    <t>1x1.50mx1.50m RCC Box Culvert on Udakhali UP Office (Near Food Godown) - School Bazar Road</t>
  </si>
  <si>
    <t xml:space="preserve">3.00mx2.50m Box Culvert on Jamlarjan-Thutiapukur Road via Pachar Bazar GC (Sadullapur Part: Ch.00m-10050m) Road </t>
  </si>
  <si>
    <t xml:space="preserve">1x3.00mx2.50m RCC Box Culvert on Baltoli FRB-Ullah Bharatkhali UP Road </t>
  </si>
  <si>
    <t>Kalibari GC-Idilpur UP office via Ambari Road</t>
  </si>
  <si>
    <t xml:space="preserve">Gunvary GC-Badiakhali R&amp;H Road </t>
  </si>
  <si>
    <t>Bonarapar GC-Mohimaganj GC Road</t>
  </si>
  <si>
    <t xml:space="preserve">Saghata GC-Kachua UP Office via Ullah Sonatala Bazar Road </t>
  </si>
  <si>
    <t>Barokona Bazar(Badiakhali Bridge R&amp;H-Jumarbari GCCR at hapania)-Mohimagonj UP Office Via Satitala</t>
  </si>
  <si>
    <t xml:space="preserve">Sadullapur-Tulshighat Road </t>
  </si>
  <si>
    <t>Badiakhali UP Office –Chalkbarul Bazar Road</t>
  </si>
  <si>
    <t xml:space="preserve">Tulshi ghat-Pacherbazar GC via Khur Dokomurpur Bazar Road </t>
  </si>
  <si>
    <t xml:space="preserve">Ghagoa UP office to Dariapur GC Road </t>
  </si>
  <si>
    <t xml:space="preserve">Fulchari Upa-zila H/Q Gunvary GC Road </t>
  </si>
  <si>
    <t xml:space="preserve">Katabari UP-Bagulagari Hat Road </t>
  </si>
  <si>
    <t xml:space="preserve">Mandura-Bharatkhali Road </t>
  </si>
  <si>
    <t>Tulsighat hat-Ramchandrapur Palli Health Center  Road</t>
  </si>
  <si>
    <t>Shapla Dhankal-Shadullahpur R&amp;H Road</t>
  </si>
  <si>
    <t xml:space="preserve">Perapur Road-WDB Embk Road </t>
  </si>
  <si>
    <t>R&amp;H Burirghat-Sadullapur Thana Border Road</t>
  </si>
  <si>
    <t xml:space="preserve">Udakhali UP office (Near Food godown) - School Bazar Road </t>
  </si>
  <si>
    <t xml:space="preserve">Palashbari Upazila H/Q-Chattra GC Road via Kishorgari UP Office Road </t>
  </si>
  <si>
    <t>Thutiapukur RHW-Pachabazar GC Road</t>
  </si>
  <si>
    <t xml:space="preserve">Harinathpur UP office-Miabazar Road </t>
  </si>
  <si>
    <t xml:space="preserve">Pabnapur MP House- Talukgorabandha via Charerhat  Road </t>
  </si>
  <si>
    <t>Horinathpur UP office-Harinabari Bazar Road</t>
  </si>
  <si>
    <t xml:space="preserve">Jamlarjan-Thutiapukur Road via Pachar Bazar GC (Sadullapur Part:Ch.00m-10050m) Road </t>
  </si>
  <si>
    <t>Kamrapara UP Office-Sadullapur Naldanga Road</t>
  </si>
  <si>
    <t xml:space="preserve">Sadullapur-Naldanga Road from Garmin Bank Road </t>
  </si>
  <si>
    <t xml:space="preserve">Bailgao - Chalita Kashirchara Road </t>
  </si>
  <si>
    <t xml:space="preserve">Panch Bibi pucca Road-Kamdia bazar via Kamdia Mosque Road </t>
  </si>
  <si>
    <t xml:space="preserve">Dalimgari-Chatinchura Road </t>
  </si>
  <si>
    <t xml:space="preserve">Taraf Kamal (R&amp;H) -Rampura Raod via Rampur RNGPS Road </t>
  </si>
  <si>
    <t>Kamdia-Pachbibi Road to Para via Teroil School Road</t>
  </si>
  <si>
    <t xml:space="preserve">WAPDA Embankment – Pachpir Hat Road </t>
  </si>
  <si>
    <t xml:space="preserve">Chicha Pacca Road(Near H/O Rahaman Member)-Dulal Mouza Road </t>
  </si>
  <si>
    <t>Badiakhali Jumarbari GCCR-Futani Bazar Road</t>
  </si>
  <si>
    <t xml:space="preserve">Bonarpara GC-Katucha hat R&amp;H Rd. at H/O Samsul- Centerl Shaid Minnar Road  </t>
  </si>
  <si>
    <t>Contract Status of Village Road Rehabilitation Project (VRRP)</t>
  </si>
  <si>
    <t>Financial Year</t>
  </si>
  <si>
    <t>Revised Work Completion Date</t>
  </si>
  <si>
    <t>Revised [E] 
Day in (%)</t>
  </si>
  <si>
    <t>Revised Stipulated Day</t>
  </si>
  <si>
    <t>FY 2018-19</t>
  </si>
  <si>
    <t>18-19/ W-04</t>
  </si>
  <si>
    <t>Purba Salua H/O Mozibar- (H/O Osman Munsi) Purba Salua Road</t>
  </si>
  <si>
    <t>M/S PAMEL TRADERS</t>
  </si>
  <si>
    <t>Final Bill Paid</t>
  </si>
  <si>
    <t>18-19/ W-06</t>
  </si>
  <si>
    <t>Mostafujer Abu Talab House to Moraripur Nururzzan House Road</t>
  </si>
  <si>
    <t>Bhai Bhai Construction, Rangpur</t>
  </si>
  <si>
    <t>272771
18-19/W-03</t>
  </si>
  <si>
    <t xml:space="preserve">Mohishbandhi Hat - Rahmatpur GC via Rasulpur Hat Road </t>
  </si>
  <si>
    <t>Md.Shamsul Alam, Gaibandha</t>
  </si>
  <si>
    <t>272769
18-19/W-01</t>
  </si>
  <si>
    <t xml:space="preserve">Saghata-Gaibandha R&amp;H Road at Jharavarsha - Ghuridaha U.P. Office Road </t>
  </si>
  <si>
    <t>Md. Shamim Ahmed Mondal, Saghata, Gaibandha</t>
  </si>
  <si>
    <t>Bonarpara Saghatta Road - Bilbosta Road</t>
  </si>
  <si>
    <t>272770
18-19/W-02</t>
  </si>
  <si>
    <t xml:space="preserve">Thoikorer para H/O Samad Member-WAPDA Embankment Road </t>
  </si>
  <si>
    <t>M.S S. S Engineering &amp; Construction, Rangpur</t>
  </si>
  <si>
    <t xml:space="preserve">Falia - Panchpur Road </t>
  </si>
  <si>
    <t>18-19/ W-05</t>
  </si>
  <si>
    <t>Bolai Samas Road</t>
  </si>
  <si>
    <t>Total Sch. No., 100% Completed Sch. Nos., Length, Cont.-A &amp; A-Paid</t>
  </si>
  <si>
    <t>FY 2019-20</t>
  </si>
  <si>
    <t>FY 2020-21</t>
  </si>
  <si>
    <t>FY 2021-22</t>
  </si>
  <si>
    <t>20-21/W-1299</t>
  </si>
  <si>
    <t>Horinathpur chowmatha to kumidpur 2 No. Govt. Pry. School via putimari taluk kew Bari Road</t>
  </si>
  <si>
    <t>61,73,733.00</t>
  </si>
  <si>
    <t>20-21/W-1294</t>
  </si>
  <si>
    <t xml:space="preserve">Talukkanupur UP at NHW Samaspara-Jamalpur hat Road </t>
  </si>
  <si>
    <t>55,81,617.00</t>
  </si>
  <si>
    <t>20-21/W-1295</t>
  </si>
  <si>
    <t>20-21/W-1296</t>
  </si>
  <si>
    <t>20-21/W-1297</t>
  </si>
  <si>
    <t>20-21/W-1298</t>
  </si>
  <si>
    <t>20-21/W-27</t>
  </si>
  <si>
    <t xml:space="preserve">Dimla padumsahor shenpara-Hafizia Madrasha Road </t>
  </si>
  <si>
    <t xml:space="preserve">Boliarber GPS - Kamalerpara- Falia Pucca Road </t>
  </si>
  <si>
    <t xml:space="preserve">Shankorgonj UZR-Abdullah memorial School Road </t>
  </si>
  <si>
    <t>Late Saidur Rahman UP Chairman House - Gatia Pucca Road</t>
  </si>
  <si>
    <t xml:space="preserve">Bhangamore N/S - Vangamore H/O Saidur rahman UP Chairman Road </t>
  </si>
  <si>
    <t>43,02,177.00</t>
  </si>
  <si>
    <t>38,81,327.00</t>
  </si>
  <si>
    <t>75,48,354.00</t>
  </si>
  <si>
    <t>37,74,758.00</t>
  </si>
  <si>
    <t>95,88,301.00</t>
  </si>
  <si>
    <t>20-21/W-713</t>
  </si>
  <si>
    <t>Konarpara Ghat to Manosh regulator Road</t>
  </si>
  <si>
    <t>48,33,769.00</t>
  </si>
  <si>
    <t>20-21/W-714</t>
  </si>
  <si>
    <t>Taraf kamal-Rasulpur Bazar Road</t>
  </si>
  <si>
    <t>20,34,433.00</t>
  </si>
  <si>
    <t>Sadullahpur Naldanga Road - Kismat Khejur via Maruadaha</t>
  </si>
  <si>
    <r>
      <t xml:space="preserve">Contract Status of </t>
    </r>
    <r>
      <rPr>
        <b/>
        <u/>
        <sz val="14"/>
        <color rgb="FFC00000"/>
        <rFont val="Arial"/>
        <family val="2"/>
      </rPr>
      <t>Bridge Maintenance</t>
    </r>
    <r>
      <rPr>
        <b/>
        <sz val="14"/>
        <color rgb="FF0000CC"/>
        <rFont val="Arial"/>
        <family val="2"/>
      </rPr>
      <t xml:space="preserve"> (GoB Maintenance)</t>
    </r>
  </si>
  <si>
    <r>
      <t xml:space="preserve">Contract Status of </t>
    </r>
    <r>
      <rPr>
        <b/>
        <u/>
        <sz val="14"/>
        <color rgb="FFC00000"/>
        <rFont val="Arial"/>
        <family val="2"/>
      </rPr>
      <t>Culvert Maintenance</t>
    </r>
    <r>
      <rPr>
        <b/>
        <sz val="14"/>
        <color rgb="FF0000CC"/>
        <rFont val="Arial"/>
        <family val="2"/>
      </rPr>
      <t xml:space="preserve"> (GoB Maintenance)</t>
    </r>
  </si>
  <si>
    <r>
      <t xml:space="preserve">Contract Status of </t>
    </r>
    <r>
      <rPr>
        <b/>
        <u/>
        <sz val="14"/>
        <color rgb="FFC00000"/>
        <rFont val="Arial"/>
        <family val="2"/>
      </rPr>
      <t>Rural Road Maintenance</t>
    </r>
    <r>
      <rPr>
        <b/>
        <sz val="14"/>
        <color rgb="FF0000CC"/>
        <rFont val="Arial"/>
        <family val="2"/>
      </rPr>
      <t xml:space="preserve"> (GoB Maintenance)</t>
    </r>
  </si>
  <si>
    <t>M/S Sabbir Traders</t>
  </si>
  <si>
    <t>M/S Rashedul Enterprise</t>
  </si>
  <si>
    <t>M/S Ekramul Hoq</t>
  </si>
  <si>
    <t>Md. Abul Kalam Hakkani</t>
  </si>
  <si>
    <t>M.S.S Engineering &amp;Construction</t>
  </si>
  <si>
    <t>25-01-21</t>
  </si>
  <si>
    <t xml:space="preserve">M/S Nannu Enterprise  </t>
  </si>
  <si>
    <t>M/S Nannu Enterprise</t>
  </si>
  <si>
    <t>M/S Rimon Enterprise</t>
  </si>
  <si>
    <t>M/S Nafi  Niloy Traders</t>
  </si>
  <si>
    <t>Bikash Garments</t>
  </si>
  <si>
    <t>22-01-21</t>
  </si>
  <si>
    <t>M/S Asraf International</t>
  </si>
  <si>
    <t xml:space="preserve">Md. Touhidul Islam </t>
  </si>
  <si>
    <t>M/S Zaman Construction</t>
  </si>
  <si>
    <t>M/S Joy Bijoy Enterprise</t>
  </si>
  <si>
    <t xml:space="preserve"> 17-11-20</t>
  </si>
  <si>
    <t>M/S Ovi Alif Enterprise</t>
  </si>
  <si>
    <t xml:space="preserve"> 15-11-20</t>
  </si>
  <si>
    <t>14-01-21</t>
  </si>
  <si>
    <t>Golden Construction</t>
  </si>
  <si>
    <t>21-11-20</t>
  </si>
  <si>
    <t>20-01-21</t>
  </si>
  <si>
    <t>M/S Sadia &amp; Brothers</t>
  </si>
  <si>
    <t>15-11-20</t>
  </si>
  <si>
    <t>M/S Hiru Traders</t>
  </si>
  <si>
    <t>Md. Anisur Rahman</t>
  </si>
  <si>
    <t>Md. Shheb Hossain Mona</t>
  </si>
  <si>
    <t>M/S  Vai vai Traders</t>
  </si>
  <si>
    <t>M/S Pumpa</t>
  </si>
  <si>
    <t>Md. Ansar Ali</t>
  </si>
  <si>
    <t>Nazib Traders</t>
  </si>
  <si>
    <t>17-11-20</t>
  </si>
  <si>
    <t>17-03-21</t>
  </si>
  <si>
    <t>Md. Abu Sayid Mahabub</t>
  </si>
  <si>
    <t>M/S Ohi Enterprise</t>
  </si>
  <si>
    <t>M/S Shahrial Construction</t>
  </si>
  <si>
    <t>14-02-21</t>
  </si>
  <si>
    <t>Icon Construction &amp; Builders</t>
  </si>
  <si>
    <t>23-01-21</t>
  </si>
  <si>
    <t>Md. Mahomudun Nobi</t>
  </si>
  <si>
    <t>Md.Touhidul Islam</t>
  </si>
  <si>
    <t>M/S Kabbo Enterprise</t>
  </si>
  <si>
    <t>Mony Enterprise</t>
  </si>
  <si>
    <t>M/S Rakib Traders</t>
  </si>
  <si>
    <t>Satota Traders</t>
  </si>
  <si>
    <t>M/S Modina Traders</t>
  </si>
  <si>
    <t>31-01-21</t>
  </si>
  <si>
    <t>M/SRozaEnterprise</t>
  </si>
  <si>
    <t>RHD Transfer</t>
  </si>
  <si>
    <t>LCS</t>
  </si>
  <si>
    <t>M/S Shine Traders</t>
  </si>
  <si>
    <t>Md. Shamsul Islam</t>
  </si>
  <si>
    <t>M/S Shamim Ent</t>
  </si>
  <si>
    <t>Hasan Mahmud Rasel</t>
  </si>
  <si>
    <t>M/S Galaxy Telecom</t>
  </si>
  <si>
    <t>On Pavement Routine Maintenance at 7 Upazilas 
Part-A. Supplying of Emulsion Bricks Stone Chips Sand Gunny Bags Bamboos Cement etc. For On-pavement Routine Maintenance under Gaibandha District.</t>
  </si>
  <si>
    <t>M/S MOHIMA ENTERPRISE</t>
  </si>
  <si>
    <t>Badiakhali Bridge R&amp;H - Hapania Road</t>
  </si>
  <si>
    <t>Less/
Above
(%)</t>
  </si>
  <si>
    <t>15/12</t>
  </si>
  <si>
    <t>Md. Rased Khan menon</t>
  </si>
  <si>
    <t>Md. Touhidul Islam</t>
  </si>
  <si>
    <t>M/S Mafi Const, Sadullapur</t>
  </si>
  <si>
    <t>Banglabazar-Nakailhat Road</t>
  </si>
  <si>
    <t>Md. Arif rayhan, Gaibandha</t>
  </si>
  <si>
    <t>Rahed Ent, Gaibandha</t>
  </si>
  <si>
    <t>M/S Rumi Const, Rangpur</t>
  </si>
  <si>
    <t>M/S Omi Const, Kurigram</t>
  </si>
  <si>
    <t>M/S ABD Bricks, Gaibandha</t>
  </si>
  <si>
    <t>M/S Sapan Tr, Gaibandha</t>
  </si>
  <si>
    <t>Mst. Dil Afruja Banu Suiti, Gaibandha</t>
  </si>
  <si>
    <t>M/S anaf Tr, Saghata, Gaibandha</t>
  </si>
  <si>
    <t>Rabbi Ent, Rangpur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</si>
</sst>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[$-409]dd/mmm/yy;@"/>
    <numFmt numFmtId="166" formatCode="_(* #,##0.0_);_(* \(#,##0.0\);_(* &quot;-&quot;??_);_(@_)"/>
    <numFmt numFmtId="167" formatCode="0_);\(0\)"/>
    <numFmt numFmtId="168" formatCode="dd/mm/yyyy;@"/>
  </numFmts>
  <fonts count="72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4"/>
      <color indexed="12"/>
      <name val="Arial"/>
      <family val="2"/>
    </font>
    <font>
      <b/>
      <sz val="12"/>
      <color indexed="12"/>
      <name val="Arial"/>
      <family val="2"/>
    </font>
    <font>
      <b/>
      <sz val="9"/>
      <name val="Arial Narrow"/>
      <family val="2"/>
    </font>
    <font>
      <b/>
      <sz val="8.5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0"/>
      <color indexed="12"/>
      <name val="Arial Narrow"/>
      <family val="2"/>
    </font>
    <font>
      <sz val="10"/>
      <name val="Arial Narrow"/>
      <family val="2"/>
    </font>
    <font>
      <b/>
      <sz val="7"/>
      <name val="Arial Narrow"/>
      <family val="2"/>
    </font>
    <font>
      <b/>
      <sz val="10"/>
      <color indexed="12"/>
      <name val="Arial Narrow"/>
      <family val="2"/>
    </font>
    <font>
      <b/>
      <sz val="7.5"/>
      <color rgb="FF0000CC"/>
      <name val="Arial Narrow"/>
      <family val="2"/>
    </font>
    <font>
      <b/>
      <sz val="8"/>
      <color rgb="FF0000CC"/>
      <name val="Arial Narrow"/>
      <family val="2"/>
    </font>
    <font>
      <sz val="10"/>
      <color rgb="FF0000CC"/>
      <name val="Arial Narrow"/>
      <family val="2"/>
    </font>
    <font>
      <b/>
      <sz val="10"/>
      <color rgb="FF0000CC"/>
      <name val="Arial Narrow"/>
      <family val="2"/>
    </font>
    <font>
      <b/>
      <sz val="9"/>
      <color rgb="FF0000CC"/>
      <name val="Arial Narrow"/>
      <family val="2"/>
    </font>
    <font>
      <b/>
      <sz val="14"/>
      <color rgb="FF0000CC"/>
      <name val="Arial"/>
      <family val="2"/>
    </font>
    <font>
      <sz val="9.5"/>
      <name val="Arial Narrow"/>
      <family val="2"/>
    </font>
    <font>
      <b/>
      <sz val="9.5"/>
      <name val="Arial Narrow"/>
      <family val="2"/>
    </font>
    <font>
      <b/>
      <sz val="9.5"/>
      <color rgb="FF0000CC"/>
      <name val="Arial Narrow"/>
      <family val="2"/>
    </font>
    <font>
      <sz val="9.5"/>
      <color rgb="FF0000CC"/>
      <name val="Arial Narrow"/>
      <family val="2"/>
    </font>
    <font>
      <b/>
      <sz val="11"/>
      <color rgb="FF0000CC"/>
      <name val="Arial"/>
      <family val="2"/>
    </font>
    <font>
      <sz val="11"/>
      <color rgb="FF0000CC"/>
      <name val="Arial"/>
      <family val="2"/>
    </font>
    <font>
      <b/>
      <sz val="10"/>
      <color rgb="FFFFFF00"/>
      <name val="Arial Narrow"/>
      <family val="2"/>
    </font>
    <font>
      <sz val="10"/>
      <color theme="1"/>
      <name val="Arial"/>
      <family val="2"/>
    </font>
    <font>
      <b/>
      <u/>
      <sz val="14"/>
      <color rgb="FFC00000"/>
      <name val="Arial"/>
      <family val="2"/>
    </font>
    <font>
      <b/>
      <sz val="8"/>
      <color theme="1"/>
      <name val="Arial Narrow"/>
      <family val="2"/>
    </font>
    <font>
      <sz val="10"/>
      <color theme="0" tint="-0.34998626667073579"/>
      <name val="Arial"/>
      <family val="2"/>
    </font>
    <font>
      <sz val="10"/>
      <color theme="0" tint="-0.34998626667073579"/>
      <name val="Arial Narrow"/>
      <family val="2"/>
    </font>
    <font>
      <sz val="11"/>
      <color theme="0" tint="-0.34998626667073579"/>
      <name val="Arial"/>
      <family val="2"/>
    </font>
    <font>
      <sz val="9"/>
      <color theme="0" tint="-0.34998626667073579"/>
      <name val="Arial"/>
      <family val="2"/>
    </font>
    <font>
      <b/>
      <sz val="7"/>
      <color rgb="FF0000CC"/>
      <name val="Arial Narrow"/>
      <family val="2"/>
    </font>
    <font>
      <b/>
      <sz val="11"/>
      <color indexed="12"/>
      <name val="Arial"/>
      <family val="2"/>
    </font>
    <font>
      <sz val="11"/>
      <color theme="1"/>
      <name val="Arial"/>
      <family val="2"/>
    </font>
    <font>
      <b/>
      <sz val="11"/>
      <color theme="0" tint="-0.34998626667073579"/>
      <name val="Arial"/>
      <family val="2"/>
    </font>
    <font>
      <b/>
      <sz val="9"/>
      <color rgb="FFC00000"/>
      <name val="Arial Narrow"/>
      <family val="2"/>
    </font>
    <font>
      <sz val="10"/>
      <color rgb="FFFF0000"/>
      <name val="Arial Narrow"/>
      <family val="2"/>
    </font>
    <font>
      <b/>
      <sz val="9"/>
      <name val="Arial"/>
      <family val="2"/>
    </font>
    <font>
      <sz val="10"/>
      <color rgb="FF0000CC"/>
      <name val="Arial"/>
      <family val="2"/>
    </font>
    <font>
      <sz val="10"/>
      <color rgb="FFFF0000"/>
      <name val="Arial"/>
      <family val="2"/>
    </font>
    <font>
      <sz val="9"/>
      <name val="Arial Narrow"/>
      <family val="2"/>
    </font>
    <font>
      <b/>
      <sz val="10"/>
      <color rgb="FFC00000"/>
      <name val="Arial Narrow"/>
      <family val="2"/>
    </font>
    <font>
      <sz val="8"/>
      <name val="Arial Narrow"/>
      <family val="2"/>
    </font>
    <font>
      <sz val="9.5"/>
      <color rgb="FFFF0000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3FFFF"/>
        <bgColor indexed="64"/>
      </patternFill>
    </fill>
    <fill>
      <patternFill patternType="solid">
        <fgColor rgb="FFFFF3E7"/>
        <bgColor indexed="64"/>
      </patternFill>
    </fill>
    <fill>
      <patternFill patternType="solid">
        <fgColor rgb="FFF5FDF9"/>
        <bgColor indexed="64"/>
      </patternFill>
    </fill>
    <fill>
      <patternFill patternType="solid">
        <fgColor rgb="FFEBFD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FF"/>
        <bgColor indexed="64"/>
      </patternFill>
    </fill>
    <fill>
      <patternFill patternType="solid">
        <fgColor rgb="FFFED6F6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13" fillId="3" borderId="0" applyNumberFormat="0" applyBorder="0" applyAlignment="0" applyProtection="0"/>
    <xf numFmtId="0" fontId="17" fillId="20" borderId="1" applyNumberFormat="0" applyAlignment="0" applyProtection="0"/>
    <xf numFmtId="0" fontId="19" fillId="21" borderId="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5" fillId="7" borderId="1" applyNumberFormat="0" applyAlignment="0" applyProtection="0"/>
    <xf numFmtId="0" fontId="18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23" borderId="7" applyNumberFormat="0" applyFont="0" applyAlignment="0" applyProtection="0"/>
    <xf numFmtId="0" fontId="16" fillId="20" borderId="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590">
    <xf numFmtId="0" fontId="0" fillId="0" borderId="0" xfId="0"/>
    <xf numFmtId="0" fontId="5" fillId="0" borderId="0" xfId="39" applyFont="1" applyFill="1" applyBorder="1" applyAlignment="1" applyProtection="1">
      <alignment horizontal="center" vertical="center" wrapText="1"/>
    </xf>
    <xf numFmtId="0" fontId="1" fillId="0" borderId="0" xfId="39" applyFont="1" applyFill="1" applyAlignment="1" applyProtection="1">
      <alignment vertical="center"/>
    </xf>
    <xf numFmtId="0" fontId="27" fillId="0" borderId="0" xfId="39" applyFont="1" applyFill="1" applyBorder="1" applyAlignment="1" applyProtection="1">
      <alignment horizontal="left" vertical="center"/>
    </xf>
    <xf numFmtId="0" fontId="28" fillId="0" borderId="0" xfId="39" applyFont="1" applyFill="1" applyBorder="1" applyAlignment="1" applyProtection="1">
      <alignment horizontal="left" vertical="center"/>
    </xf>
    <xf numFmtId="0" fontId="25" fillId="0" borderId="0" xfId="39" applyFont="1" applyFill="1" applyBorder="1" applyAlignment="1" applyProtection="1">
      <alignment horizontal="center" vertical="center" wrapText="1"/>
    </xf>
    <xf numFmtId="0" fontId="2" fillId="0" borderId="0" xfId="39" applyNumberFormat="1" applyFont="1" applyFill="1" applyBorder="1" applyAlignment="1" applyProtection="1">
      <alignment horizontal="center" vertical="center" wrapText="1"/>
    </xf>
    <xf numFmtId="0" fontId="27" fillId="0" borderId="0" xfId="39" applyFont="1" applyFill="1" applyBorder="1" applyAlignment="1" applyProtection="1">
      <alignment horizontal="center" vertical="center" wrapText="1"/>
    </xf>
    <xf numFmtId="0" fontId="26" fillId="0" borderId="0" xfId="39" applyFont="1" applyFill="1" applyBorder="1" applyAlignment="1" applyProtection="1">
      <alignment horizontal="right" vertical="center"/>
    </xf>
    <xf numFmtId="0" fontId="1" fillId="0" borderId="0" xfId="39" applyFont="1" applyFill="1" applyBorder="1" applyAlignment="1" applyProtection="1">
      <alignment horizontal="center" vertical="center" wrapText="1"/>
    </xf>
    <xf numFmtId="0" fontId="4" fillId="0" borderId="0" xfId="39" applyFont="1" applyFill="1" applyAlignment="1" applyProtection="1">
      <alignment horizontal="center" vertical="center"/>
    </xf>
    <xf numFmtId="0" fontId="31" fillId="0" borderId="10" xfId="39" applyFont="1" applyFill="1" applyBorder="1" applyAlignment="1" applyProtection="1">
      <alignment horizontal="center" vertical="center" wrapText="1"/>
    </xf>
    <xf numFmtId="0" fontId="3" fillId="0" borderId="10" xfId="39" applyFont="1" applyFill="1" applyBorder="1" applyAlignment="1" applyProtection="1">
      <alignment horizontal="center" vertical="center" wrapText="1"/>
    </xf>
    <xf numFmtId="0" fontId="1" fillId="0" borderId="0" xfId="39" applyFont="1" applyFill="1" applyAlignment="1" applyProtection="1">
      <alignment horizontal="center" vertical="center"/>
    </xf>
    <xf numFmtId="43" fontId="1" fillId="0" borderId="0" xfId="28" applyFont="1" applyFill="1" applyAlignment="1" applyProtection="1">
      <alignment vertical="center"/>
    </xf>
    <xf numFmtId="165" fontId="34" fillId="0" borderId="13" xfId="39" applyNumberFormat="1" applyFont="1" applyFill="1" applyBorder="1" applyAlignment="1" applyProtection="1">
      <alignment horizontal="center" vertical="center"/>
      <protection locked="0"/>
    </xf>
    <xf numFmtId="165" fontId="34" fillId="0" borderId="13" xfId="39" quotePrefix="1" applyNumberFormat="1" applyFont="1" applyFill="1" applyBorder="1" applyAlignment="1" applyProtection="1">
      <alignment horizontal="center" vertical="center"/>
      <protection locked="0"/>
    </xf>
    <xf numFmtId="165" fontId="34" fillId="0" borderId="13" xfId="28" applyNumberFormat="1" applyFont="1" applyFill="1" applyBorder="1" applyAlignment="1" applyProtection="1">
      <alignment horizontal="center" vertical="center"/>
      <protection locked="0"/>
    </xf>
    <xf numFmtId="37" fontId="34" fillId="0" borderId="15" xfId="28" applyNumberFormat="1" applyFont="1" applyFill="1" applyBorder="1" applyAlignment="1" applyProtection="1">
      <alignment horizontal="center" vertical="center"/>
      <protection locked="0"/>
    </xf>
    <xf numFmtId="0" fontId="32" fillId="0" borderId="10" xfId="39" applyFont="1" applyFill="1" applyBorder="1" applyAlignment="1" applyProtection="1">
      <alignment horizontal="center" vertical="center" wrapText="1"/>
    </xf>
    <xf numFmtId="0" fontId="29" fillId="0" borderId="0" xfId="39" applyFont="1" applyFill="1" applyBorder="1" applyAlignment="1" applyProtection="1">
      <alignment horizontal="left" vertical="center" wrapText="1"/>
    </xf>
    <xf numFmtId="0" fontId="33" fillId="0" borderId="10" xfId="39" applyFont="1" applyFill="1" applyBorder="1" applyAlignment="1" applyProtection="1">
      <alignment horizontal="center" vertical="center" wrapText="1"/>
    </xf>
    <xf numFmtId="0" fontId="7" fillId="0" borderId="0" xfId="39" applyFont="1" applyFill="1" applyBorder="1" applyAlignment="1" applyProtection="1">
      <alignment horizontal="center" vertical="center" wrapText="1"/>
    </xf>
    <xf numFmtId="0" fontId="7" fillId="0" borderId="0" xfId="39" applyFont="1" applyFill="1" applyAlignment="1" applyProtection="1">
      <alignment vertical="center"/>
    </xf>
    <xf numFmtId="43" fontId="7" fillId="0" borderId="0" xfId="28" applyFont="1" applyFill="1" applyAlignment="1" applyProtection="1">
      <alignment vertical="center"/>
    </xf>
    <xf numFmtId="9" fontId="1" fillId="0" borderId="0" xfId="42" applyFont="1" applyFill="1" applyAlignment="1" applyProtection="1">
      <alignment vertical="center"/>
    </xf>
    <xf numFmtId="0" fontId="39" fillId="0" borderId="10" xfId="39" applyFont="1" applyFill="1" applyBorder="1" applyAlignment="1" applyProtection="1">
      <alignment horizontal="center" vertical="center" wrapText="1"/>
    </xf>
    <xf numFmtId="0" fontId="36" fillId="0" borderId="0" xfId="39" applyFont="1" applyFill="1" applyAlignment="1" applyProtection="1">
      <alignment vertical="center"/>
    </xf>
    <xf numFmtId="0" fontId="34" fillId="0" borderId="0" xfId="39" applyFont="1" applyFill="1" applyAlignment="1" applyProtection="1">
      <alignment vertical="center"/>
    </xf>
    <xf numFmtId="0" fontId="36" fillId="0" borderId="0" xfId="39" applyFont="1" applyFill="1" applyAlignment="1" applyProtection="1">
      <alignment horizontal="center" vertical="center"/>
    </xf>
    <xf numFmtId="43" fontId="36" fillId="0" borderId="0" xfId="28" applyFont="1" applyFill="1" applyAlignment="1" applyProtection="1">
      <alignment vertical="center"/>
    </xf>
    <xf numFmtId="0" fontId="42" fillId="0" borderId="0" xfId="39" applyFont="1" applyFill="1" applyBorder="1" applyAlignment="1" applyProtection="1">
      <alignment horizontal="right" vertical="center"/>
    </xf>
    <xf numFmtId="0" fontId="34" fillId="0" borderId="0" xfId="39" applyFont="1" applyFill="1" applyBorder="1" applyAlignment="1" applyProtection="1">
      <alignment horizontal="right" vertical="center"/>
    </xf>
    <xf numFmtId="43" fontId="34" fillId="0" borderId="0" xfId="28" applyFont="1" applyFill="1" applyAlignment="1" applyProtection="1">
      <alignment horizontal="right" vertical="center"/>
    </xf>
    <xf numFmtId="4" fontId="36" fillId="0" borderId="0" xfId="39" applyNumberFormat="1" applyFont="1" applyFill="1" applyBorder="1" applyAlignment="1" applyProtection="1">
      <alignment horizontal="left" vertical="center"/>
    </xf>
    <xf numFmtId="0" fontId="34" fillId="26" borderId="21" xfId="39" applyFont="1" applyFill="1" applyBorder="1" applyAlignment="1" applyProtection="1">
      <alignment horizontal="center" vertical="center"/>
    </xf>
    <xf numFmtId="43" fontId="36" fillId="0" borderId="0" xfId="39" applyNumberFormat="1" applyFont="1" applyFill="1" applyAlignment="1" applyProtection="1">
      <alignment vertical="center"/>
    </xf>
    <xf numFmtId="37" fontId="34" fillId="0" borderId="22" xfId="28" applyNumberFormat="1" applyFont="1" applyFill="1" applyBorder="1" applyAlignment="1" applyProtection="1">
      <alignment horizontal="center" vertical="center"/>
    </xf>
    <xf numFmtId="37" fontId="34" fillId="0" borderId="0" xfId="28" applyNumberFormat="1" applyFont="1" applyFill="1" applyBorder="1" applyAlignment="1" applyProtection="1">
      <alignment horizontal="center" vertical="center"/>
    </xf>
    <xf numFmtId="37" fontId="36" fillId="0" borderId="0" xfId="28" applyNumberFormat="1" applyFont="1" applyFill="1" applyBorder="1" applyAlignment="1" applyProtection="1">
      <alignment horizontal="center" vertical="center"/>
    </xf>
    <xf numFmtId="0" fontId="38" fillId="27" borderId="0" xfId="39" applyFont="1" applyFill="1" applyBorder="1" applyAlignment="1" applyProtection="1">
      <alignment horizontal="left" vertical="center"/>
    </xf>
    <xf numFmtId="0" fontId="35" fillId="0" borderId="0" xfId="39" applyFont="1" applyFill="1" applyBorder="1" applyAlignment="1" applyProtection="1">
      <alignment horizontal="left" vertical="center"/>
    </xf>
    <xf numFmtId="0" fontId="38" fillId="0" borderId="0" xfId="39" applyFont="1" applyFill="1" applyBorder="1" applyAlignment="1" applyProtection="1">
      <alignment horizontal="left" vertical="center"/>
    </xf>
    <xf numFmtId="0" fontId="38" fillId="0" borderId="11" xfId="39" applyFont="1" applyFill="1" applyBorder="1" applyAlignment="1" applyProtection="1">
      <alignment horizontal="left" vertical="center"/>
    </xf>
    <xf numFmtId="0" fontId="36" fillId="0" borderId="11" xfId="39" applyFont="1" applyFill="1" applyBorder="1" applyAlignment="1" applyProtection="1">
      <alignment vertical="top"/>
    </xf>
    <xf numFmtId="39" fontId="34" fillId="0" borderId="10" xfId="39" applyNumberFormat="1" applyFont="1" applyFill="1" applyBorder="1" applyAlignment="1" applyProtection="1">
      <alignment horizontal="right" vertical="center"/>
      <protection locked="0"/>
    </xf>
    <xf numFmtId="9" fontId="34" fillId="28" borderId="10" xfId="42" applyFont="1" applyFill="1" applyBorder="1" applyAlignment="1" applyProtection="1">
      <alignment horizontal="center" vertical="center"/>
      <protection hidden="1"/>
    </xf>
    <xf numFmtId="43" fontId="36" fillId="0" borderId="0" xfId="28" applyFont="1" applyFill="1" applyAlignment="1" applyProtection="1">
      <alignment vertical="center"/>
      <protection hidden="1"/>
    </xf>
    <xf numFmtId="43" fontId="34" fillId="0" borderId="0" xfId="28" applyFont="1" applyFill="1" applyAlignment="1" applyProtection="1">
      <alignment horizontal="right" vertical="center"/>
      <protection hidden="1"/>
    </xf>
    <xf numFmtId="0" fontId="34" fillId="0" borderId="24" xfId="39" applyFont="1" applyFill="1" applyBorder="1" applyAlignment="1" applyProtection="1">
      <alignment vertical="center"/>
    </xf>
    <xf numFmtId="0" fontId="34" fillId="0" borderId="25" xfId="39" applyFont="1" applyFill="1" applyBorder="1" applyAlignment="1" applyProtection="1">
      <alignment horizontal="left" vertical="center"/>
    </xf>
    <xf numFmtId="37" fontId="34" fillId="0" borderId="0" xfId="28" applyNumberFormat="1" applyFont="1" applyFill="1" applyBorder="1" applyAlignment="1" applyProtection="1">
      <alignment horizontal="center" vertical="center"/>
      <protection hidden="1"/>
    </xf>
    <xf numFmtId="37" fontId="34" fillId="28" borderId="10" xfId="28" applyNumberFormat="1" applyFont="1" applyFill="1" applyBorder="1" applyAlignment="1" applyProtection="1">
      <alignment horizontal="center" vertical="center"/>
      <protection hidden="1"/>
    </xf>
    <xf numFmtId="0" fontId="34" fillId="28" borderId="27" xfId="39" applyFont="1" applyFill="1" applyBorder="1" applyAlignment="1" applyProtection="1">
      <alignment horizontal="right" vertical="center"/>
      <protection hidden="1"/>
    </xf>
    <xf numFmtId="164" fontId="34" fillId="28" borderId="10" xfId="28" applyNumberFormat="1" applyFont="1" applyFill="1" applyBorder="1" applyAlignment="1" applyProtection="1">
      <alignment horizontal="center" vertical="center"/>
      <protection hidden="1"/>
    </xf>
    <xf numFmtId="164" fontId="34" fillId="28" borderId="10" xfId="28" applyNumberFormat="1" applyFont="1" applyFill="1" applyBorder="1" applyAlignment="1" applyProtection="1">
      <alignment horizontal="left" vertical="center"/>
      <protection hidden="1"/>
    </xf>
    <xf numFmtId="164" fontId="42" fillId="29" borderId="10" xfId="28" applyNumberFormat="1" applyFont="1" applyFill="1" applyBorder="1" applyAlignment="1" applyProtection="1">
      <alignment horizontal="center" vertical="center"/>
      <protection hidden="1"/>
    </xf>
    <xf numFmtId="164" fontId="42" fillId="29" borderId="27" xfId="0" applyNumberFormat="1" applyFont="1" applyFill="1" applyBorder="1" applyAlignment="1" applyProtection="1">
      <alignment horizontal="right" vertical="center"/>
      <protection hidden="1"/>
    </xf>
    <xf numFmtId="9" fontId="42" fillId="29" borderId="10" xfId="42" applyFont="1" applyFill="1" applyBorder="1" applyAlignment="1" applyProtection="1">
      <alignment horizontal="center" vertical="center"/>
      <protection hidden="1"/>
    </xf>
    <xf numFmtId="43" fontId="42" fillId="29" borderId="10" xfId="28" applyFont="1" applyFill="1" applyBorder="1" applyAlignment="1" applyProtection="1">
      <alignment horizontal="right" vertical="center" wrapText="1"/>
      <protection hidden="1"/>
    </xf>
    <xf numFmtId="43" fontId="42" fillId="0" borderId="0" xfId="39" applyNumberFormat="1" applyFont="1" applyFill="1" applyBorder="1" applyAlignment="1" applyProtection="1">
      <alignment horizontal="center" vertical="center"/>
      <protection hidden="1"/>
    </xf>
    <xf numFmtId="0" fontId="42" fillId="0" borderId="0" xfId="39" applyFont="1" applyFill="1" applyBorder="1" applyAlignment="1" applyProtection="1">
      <alignment horizontal="left" vertical="center"/>
      <protection hidden="1"/>
    </xf>
    <xf numFmtId="0" fontId="34" fillId="0" borderId="0" xfId="39" applyFont="1" applyFill="1" applyBorder="1" applyAlignment="1" applyProtection="1">
      <alignment horizontal="right" vertical="center"/>
      <protection hidden="1"/>
    </xf>
    <xf numFmtId="43" fontId="34" fillId="0" borderId="0" xfId="29" applyFont="1" applyFill="1" applyBorder="1" applyAlignment="1" applyProtection="1">
      <alignment horizontal="left" vertical="center"/>
      <protection hidden="1"/>
    </xf>
    <xf numFmtId="164" fontId="34" fillId="26" borderId="26" xfId="28" applyNumberFormat="1" applyFont="1" applyFill="1" applyBorder="1" applyAlignment="1" applyProtection="1">
      <alignment horizontal="right" vertical="center"/>
      <protection hidden="1"/>
    </xf>
    <xf numFmtId="165" fontId="30" fillId="26" borderId="10" xfId="39" quotePrefix="1" applyNumberFormat="1" applyFont="1" applyFill="1" applyBorder="1" applyAlignment="1" applyProtection="1">
      <alignment horizontal="left" vertical="center"/>
      <protection hidden="1"/>
    </xf>
    <xf numFmtId="0" fontId="36" fillId="0" borderId="10" xfId="39" applyFont="1" applyFill="1" applyBorder="1" applyAlignment="1" applyProtection="1">
      <alignment horizontal="center" vertical="center" wrapText="1"/>
    </xf>
    <xf numFmtId="164" fontId="42" fillId="29" borderId="10" xfId="28" applyNumberFormat="1" applyFont="1" applyFill="1" applyBorder="1" applyAlignment="1" applyProtection="1">
      <alignment horizontal="right" vertical="center"/>
      <protection hidden="1"/>
    </xf>
    <xf numFmtId="164" fontId="36" fillId="0" borderId="0" xfId="28" applyNumberFormat="1" applyFont="1" applyFill="1" applyAlignment="1" applyProtection="1">
      <alignment horizontal="center" vertical="center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164" fontId="36" fillId="0" borderId="0" xfId="28" applyNumberFormat="1" applyFont="1" applyFill="1" applyAlignment="1" applyProtection="1">
      <alignment vertical="center"/>
      <protection hidden="1"/>
    </xf>
    <xf numFmtId="0" fontId="36" fillId="0" borderId="0" xfId="39" applyFont="1" applyFill="1" applyAlignment="1" applyProtection="1">
      <alignment vertical="center"/>
      <protection hidden="1"/>
    </xf>
    <xf numFmtId="43" fontId="36" fillId="0" borderId="0" xfId="39" applyNumberFormat="1" applyFont="1" applyFill="1" applyAlignment="1" applyProtection="1">
      <alignment vertical="center"/>
      <protection hidden="1"/>
    </xf>
    <xf numFmtId="0" fontId="45" fillId="0" borderId="44" xfId="39" applyNumberFormat="1" applyFont="1" applyFill="1" applyBorder="1" applyAlignment="1" applyProtection="1">
      <alignment horizontal="left" vertical="center" wrapText="1"/>
      <protection locked="0"/>
    </xf>
    <xf numFmtId="0" fontId="46" fillId="0" borderId="13" xfId="39" applyNumberFormat="1" applyFont="1" applyFill="1" applyBorder="1" applyAlignment="1" applyProtection="1">
      <alignment horizontal="center" vertical="center" wrapText="1"/>
      <protection locked="0"/>
    </xf>
    <xf numFmtId="0" fontId="45" fillId="0" borderId="13" xfId="39" applyNumberFormat="1" applyFont="1" applyFill="1" applyBorder="1" applyAlignment="1" applyProtection="1">
      <alignment horizontal="center" vertical="center" wrapText="1"/>
      <protection locked="0"/>
    </xf>
    <xf numFmtId="0" fontId="45" fillId="0" borderId="44" xfId="39" applyFont="1" applyFill="1" applyBorder="1" applyAlignment="1" applyProtection="1">
      <alignment horizontal="left" vertical="center" wrapText="1"/>
      <protection locked="0"/>
    </xf>
    <xf numFmtId="164" fontId="45" fillId="0" borderId="44" xfId="28" applyNumberFormat="1" applyFont="1" applyFill="1" applyBorder="1" applyAlignment="1" applyProtection="1">
      <alignment horizontal="center" vertical="center" wrapText="1"/>
      <protection locked="0"/>
    </xf>
    <xf numFmtId="164" fontId="45" fillId="0" borderId="13" xfId="28" applyNumberFormat="1" applyFont="1" applyFill="1" applyBorder="1" applyAlignment="1" applyProtection="1">
      <alignment horizontal="left" vertical="center" wrapText="1"/>
      <protection hidden="1"/>
    </xf>
    <xf numFmtId="43" fontId="45" fillId="0" borderId="44" xfId="28" applyFont="1" applyFill="1" applyBorder="1" applyAlignment="1" applyProtection="1">
      <alignment horizontal="right" vertical="center"/>
      <protection locked="0"/>
    </xf>
    <xf numFmtId="43" fontId="45" fillId="0" borderId="44" xfId="28" applyFont="1" applyFill="1" applyBorder="1" applyAlignment="1" applyProtection="1">
      <alignment vertical="center"/>
      <protection locked="0"/>
    </xf>
    <xf numFmtId="43" fontId="45" fillId="0" borderId="13" xfId="28" applyFont="1" applyFill="1" applyBorder="1" applyAlignment="1" applyProtection="1">
      <alignment horizontal="left" vertical="center" wrapText="1"/>
      <protection locked="0"/>
    </xf>
    <xf numFmtId="14" fontId="45" fillId="0" borderId="44" xfId="28" applyNumberFormat="1" applyFont="1" applyFill="1" applyBorder="1" applyAlignment="1" applyProtection="1">
      <alignment horizontal="center" vertical="center" wrapText="1"/>
      <protection locked="0"/>
    </xf>
    <xf numFmtId="9" fontId="45" fillId="0" borderId="13" xfId="42" applyFont="1" applyFill="1" applyBorder="1" applyAlignment="1" applyProtection="1">
      <alignment horizontal="center" vertical="center" wrapText="1"/>
      <protection locked="0"/>
    </xf>
    <xf numFmtId="1" fontId="47" fillId="0" borderId="28" xfId="42" applyNumberFormat="1" applyFont="1" applyFill="1" applyBorder="1" applyAlignment="1" applyProtection="1">
      <alignment horizontal="center" vertical="center" wrapText="1"/>
      <protection hidden="1"/>
    </xf>
    <xf numFmtId="0" fontId="45" fillId="0" borderId="16" xfId="39" applyNumberFormat="1" applyFont="1" applyFill="1" applyBorder="1" applyAlignment="1" applyProtection="1">
      <alignment horizontal="left" vertical="center" wrapText="1"/>
      <protection locked="0"/>
    </xf>
    <xf numFmtId="0" fontId="45" fillId="0" borderId="17" xfId="39" applyNumberFormat="1" applyFont="1" applyFill="1" applyBorder="1" applyAlignment="1" applyProtection="1">
      <alignment horizontal="left" vertical="center" wrapText="1"/>
      <protection locked="0"/>
    </xf>
    <xf numFmtId="0" fontId="46" fillId="0" borderId="17" xfId="39" applyNumberFormat="1" applyFont="1" applyFill="1" applyBorder="1" applyAlignment="1" applyProtection="1">
      <alignment horizontal="center" vertical="center" wrapText="1"/>
      <protection locked="0"/>
    </xf>
    <xf numFmtId="0" fontId="45" fillId="0" borderId="17" xfId="39" applyNumberFormat="1" applyFont="1" applyFill="1" applyBorder="1" applyAlignment="1" applyProtection="1">
      <alignment horizontal="center" vertical="center" wrapText="1"/>
      <protection locked="0"/>
    </xf>
    <xf numFmtId="0" fontId="45" fillId="0" borderId="17" xfId="39" applyFont="1" applyFill="1" applyBorder="1" applyAlignment="1" applyProtection="1">
      <alignment horizontal="left" vertical="center" wrapText="1"/>
      <protection locked="0"/>
    </xf>
    <xf numFmtId="164" fontId="45" fillId="0" borderId="17" xfId="28" applyNumberFormat="1" applyFont="1" applyFill="1" applyBorder="1" applyAlignment="1" applyProtection="1">
      <alignment horizontal="center" vertical="center" wrapText="1"/>
      <protection locked="0"/>
    </xf>
    <xf numFmtId="164" fontId="45" fillId="0" borderId="17" xfId="28" applyNumberFormat="1" applyFont="1" applyFill="1" applyBorder="1" applyAlignment="1" applyProtection="1">
      <alignment horizontal="left" vertical="center" wrapText="1"/>
      <protection hidden="1"/>
    </xf>
    <xf numFmtId="43" fontId="45" fillId="0" borderId="17" xfId="28" applyFont="1" applyFill="1" applyBorder="1" applyAlignment="1" applyProtection="1">
      <alignment horizontal="right" vertical="center"/>
      <protection locked="0"/>
    </xf>
    <xf numFmtId="43" fontId="45" fillId="0" borderId="17" xfId="28" applyFont="1" applyBorder="1" applyAlignment="1" applyProtection="1">
      <alignment vertical="center"/>
      <protection locked="0"/>
    </xf>
    <xf numFmtId="43" fontId="45" fillId="0" borderId="17" xfId="28" applyFont="1" applyFill="1" applyBorder="1" applyAlignment="1" applyProtection="1">
      <alignment horizontal="left" vertical="center" wrapText="1"/>
      <protection locked="0"/>
    </xf>
    <xf numFmtId="14" fontId="45" fillId="0" borderId="17" xfId="28" applyNumberFormat="1" applyFont="1" applyFill="1" applyBorder="1" applyAlignment="1" applyProtection="1">
      <alignment horizontal="center" vertical="center" wrapText="1"/>
      <protection locked="0"/>
    </xf>
    <xf numFmtId="9" fontId="45" fillId="0" borderId="17" xfId="42" applyFont="1" applyFill="1" applyBorder="1" applyAlignment="1" applyProtection="1">
      <alignment horizontal="center" vertical="center" wrapText="1"/>
      <protection hidden="1"/>
    </xf>
    <xf numFmtId="9" fontId="48" fillId="0" borderId="17" xfId="42" applyFont="1" applyFill="1" applyBorder="1" applyAlignment="1" applyProtection="1">
      <alignment horizontal="center" vertical="center" wrapText="1"/>
      <protection locked="0"/>
    </xf>
    <xf numFmtId="0" fontId="45" fillId="0" borderId="18" xfId="39" applyNumberFormat="1" applyFont="1" applyFill="1" applyBorder="1" applyAlignment="1" applyProtection="1">
      <alignment horizontal="left" vertical="center" wrapText="1"/>
      <protection locked="0"/>
    </xf>
    <xf numFmtId="9" fontId="45" fillId="0" borderId="17" xfId="42" applyFont="1" applyFill="1" applyBorder="1" applyAlignment="1" applyProtection="1">
      <alignment horizontal="center" vertical="center" wrapText="1"/>
      <protection locked="0"/>
    </xf>
    <xf numFmtId="43" fontId="45" fillId="0" borderId="17" xfId="28" applyFont="1" applyFill="1" applyBorder="1" applyAlignment="1" applyProtection="1">
      <alignment vertical="center"/>
      <protection locked="0"/>
    </xf>
    <xf numFmtId="43" fontId="45" fillId="0" borderId="17" xfId="28" applyFont="1" applyFill="1" applyBorder="1" applyAlignment="1" applyProtection="1">
      <alignment horizontal="left" vertical="center"/>
      <protection locked="0"/>
    </xf>
    <xf numFmtId="164" fontId="45" fillId="0" borderId="17" xfId="28" applyNumberFormat="1" applyFont="1" applyFill="1" applyBorder="1" applyAlignment="1" applyProtection="1">
      <alignment horizontal="left" vertical="center" wrapText="1"/>
      <protection locked="0"/>
    </xf>
    <xf numFmtId="0" fontId="45" fillId="0" borderId="15" xfId="39" applyNumberFormat="1" applyFont="1" applyFill="1" applyBorder="1" applyAlignment="1" applyProtection="1">
      <alignment horizontal="left" vertical="center" wrapText="1"/>
      <protection locked="0"/>
    </xf>
    <xf numFmtId="0" fontId="46" fillId="0" borderId="15" xfId="39" applyNumberFormat="1" applyFont="1" applyFill="1" applyBorder="1" applyAlignment="1" applyProtection="1">
      <alignment horizontal="center" vertical="center" wrapText="1"/>
      <protection locked="0"/>
    </xf>
    <xf numFmtId="0" fontId="45" fillId="0" borderId="15" xfId="39" applyNumberFormat="1" applyFont="1" applyFill="1" applyBorder="1" applyAlignment="1" applyProtection="1">
      <alignment horizontal="center" vertical="center" wrapText="1"/>
      <protection locked="0"/>
    </xf>
    <xf numFmtId="164" fontId="45" fillId="0" borderId="15" xfId="28" applyNumberFormat="1" applyFont="1" applyFill="1" applyBorder="1" applyAlignment="1" applyProtection="1">
      <alignment horizontal="left" vertical="center" wrapText="1"/>
      <protection locked="0"/>
    </xf>
    <xf numFmtId="164" fontId="45" fillId="0" borderId="15" xfId="28" applyNumberFormat="1" applyFont="1" applyFill="1" applyBorder="1" applyAlignment="1" applyProtection="1">
      <alignment horizontal="left" vertical="center" wrapText="1"/>
      <protection hidden="1"/>
    </xf>
    <xf numFmtId="43" fontId="45" fillId="0" borderId="15" xfId="28" applyFont="1" applyFill="1" applyBorder="1" applyAlignment="1" applyProtection="1">
      <alignment horizontal="left" vertical="center"/>
      <protection locked="0"/>
    </xf>
    <xf numFmtId="43" fontId="45" fillId="0" borderId="15" xfId="28" applyFont="1" applyFill="1" applyBorder="1" applyAlignment="1" applyProtection="1">
      <alignment horizontal="left" vertical="center" wrapText="1"/>
      <protection locked="0"/>
    </xf>
    <xf numFmtId="14" fontId="45" fillId="0" borderId="15" xfId="28" applyNumberFormat="1" applyFont="1" applyFill="1" applyBorder="1" applyAlignment="1" applyProtection="1">
      <alignment horizontal="center" vertical="center" wrapText="1"/>
      <protection locked="0"/>
    </xf>
    <xf numFmtId="9" fontId="45" fillId="0" borderId="15" xfId="42" applyFont="1" applyFill="1" applyBorder="1" applyAlignment="1" applyProtection="1">
      <alignment horizontal="center" vertical="center" wrapText="1"/>
      <protection locked="0"/>
    </xf>
    <xf numFmtId="0" fontId="45" fillId="0" borderId="19" xfId="39" applyNumberFormat="1" applyFont="1" applyFill="1" applyBorder="1" applyAlignment="1" applyProtection="1">
      <alignment horizontal="left" vertical="center" wrapText="1"/>
      <protection locked="0"/>
    </xf>
    <xf numFmtId="0" fontId="45" fillId="0" borderId="13" xfId="39" applyNumberFormat="1" applyFont="1" applyFill="1" applyBorder="1" applyAlignment="1" applyProtection="1">
      <alignment horizontal="left" vertical="center" wrapText="1"/>
      <protection locked="0"/>
    </xf>
    <xf numFmtId="164" fontId="45" fillId="0" borderId="13" xfId="28" applyNumberFormat="1" applyFont="1" applyFill="1" applyBorder="1" applyAlignment="1" applyProtection="1">
      <alignment horizontal="left" vertical="center" wrapText="1"/>
      <protection locked="0"/>
    </xf>
    <xf numFmtId="14" fontId="45" fillId="0" borderId="13" xfId="28" applyNumberFormat="1" applyFont="1" applyFill="1" applyBorder="1" applyAlignment="1" applyProtection="1">
      <alignment horizontal="center" vertical="center" wrapText="1"/>
      <protection locked="0"/>
    </xf>
    <xf numFmtId="43" fontId="31" fillId="28" borderId="10" xfId="39" applyNumberFormat="1" applyFont="1" applyFill="1" applyBorder="1" applyAlignment="1" applyProtection="1">
      <alignment horizontal="right" vertical="center"/>
      <protection hidden="1"/>
    </xf>
    <xf numFmtId="43" fontId="43" fillId="29" borderId="10" xfId="0" applyNumberFormat="1" applyFont="1" applyFill="1" applyBorder="1" applyAlignment="1" applyProtection="1">
      <alignment horizontal="right" vertical="center"/>
      <protection hidden="1"/>
    </xf>
    <xf numFmtId="164" fontId="34" fillId="28" borderId="10" xfId="28" applyNumberFormat="1" applyFont="1" applyFill="1" applyBorder="1" applyAlignment="1" applyProtection="1">
      <alignment horizontal="right" vertical="center"/>
      <protection hidden="1"/>
    </xf>
    <xf numFmtId="0" fontId="45" fillId="0" borderId="12" xfId="39" applyNumberFormat="1" applyFont="1" applyFill="1" applyBorder="1" applyAlignment="1" applyProtection="1">
      <alignment horizontal="center" vertical="center"/>
      <protection locked="0"/>
    </xf>
    <xf numFmtId="0" fontId="45" fillId="0" borderId="20" xfId="39" applyNumberFormat="1" applyFont="1" applyFill="1" applyBorder="1" applyAlignment="1" applyProtection="1">
      <alignment horizontal="center" vertical="center"/>
      <protection locked="0"/>
    </xf>
    <xf numFmtId="0" fontId="45" fillId="0" borderId="14" xfId="39" applyNumberFormat="1" applyFont="1" applyFill="1" applyBorder="1" applyAlignment="1" applyProtection="1">
      <alignment horizontal="center" vertical="center"/>
      <protection locked="0"/>
    </xf>
    <xf numFmtId="0" fontId="49" fillId="0" borderId="11" xfId="39" applyFont="1" applyFill="1" applyBorder="1" applyAlignment="1" applyProtection="1">
      <alignment vertical="center"/>
    </xf>
    <xf numFmtId="0" fontId="49" fillId="0" borderId="23" xfId="39" applyFont="1" applyFill="1" applyBorder="1" applyAlignment="1" applyProtection="1">
      <alignment vertical="center"/>
    </xf>
    <xf numFmtId="0" fontId="50" fillId="0" borderId="0" xfId="39" applyFont="1" applyFill="1" applyAlignment="1" applyProtection="1">
      <alignment vertical="center"/>
    </xf>
    <xf numFmtId="0" fontId="50" fillId="0" borderId="0" xfId="39" applyFont="1" applyFill="1" applyBorder="1" applyAlignment="1" applyProtection="1">
      <alignment horizontal="center" vertical="center"/>
    </xf>
    <xf numFmtId="164" fontId="42" fillId="0" borderId="23" xfId="28" applyNumberFormat="1" applyFont="1" applyFill="1" applyBorder="1" applyAlignment="1" applyProtection="1">
      <alignment horizontal="center" vertical="center"/>
      <protection hidden="1"/>
    </xf>
    <xf numFmtId="0" fontId="31" fillId="0" borderId="23" xfId="39" applyFont="1" applyFill="1" applyBorder="1" applyAlignment="1" applyProtection="1">
      <alignment horizontal="right" vertical="center"/>
      <protection hidden="1"/>
    </xf>
    <xf numFmtId="164" fontId="42" fillId="0" borderId="23" xfId="0" applyNumberFormat="1" applyFont="1" applyFill="1" applyBorder="1" applyAlignment="1" applyProtection="1">
      <alignment horizontal="right" vertical="center"/>
      <protection hidden="1"/>
    </xf>
    <xf numFmtId="43" fontId="42" fillId="0" borderId="23" xfId="28" applyFont="1" applyFill="1" applyBorder="1" applyAlignment="1" applyProtection="1">
      <alignment horizontal="right" vertical="center" wrapText="1"/>
      <protection hidden="1"/>
    </xf>
    <xf numFmtId="164" fontId="42" fillId="0" borderId="23" xfId="28" applyNumberFormat="1" applyFont="1" applyFill="1" applyBorder="1" applyAlignment="1" applyProtection="1">
      <alignment horizontal="right" vertical="center"/>
      <protection hidden="1"/>
    </xf>
    <xf numFmtId="43" fontId="43" fillId="0" borderId="23" xfId="0" applyNumberFormat="1" applyFont="1" applyFill="1" applyBorder="1" applyAlignment="1" applyProtection="1">
      <alignment horizontal="right" vertical="center"/>
      <protection hidden="1"/>
    </xf>
    <xf numFmtId="9" fontId="42" fillId="0" borderId="23" xfId="42" applyFont="1" applyFill="1" applyBorder="1" applyAlignment="1" applyProtection="1">
      <alignment horizontal="center" vertical="center"/>
      <protection hidden="1"/>
    </xf>
    <xf numFmtId="9" fontId="45" fillId="0" borderId="13" xfId="42" applyFont="1" applyFill="1" applyBorder="1" applyAlignment="1" applyProtection="1">
      <alignment horizontal="center" vertical="center" wrapText="1"/>
      <protection hidden="1"/>
    </xf>
    <xf numFmtId="9" fontId="45" fillId="0" borderId="15" xfId="42" applyFont="1" applyFill="1" applyBorder="1" applyAlignment="1" applyProtection="1">
      <alignment horizontal="center" vertical="center" wrapText="1"/>
      <protection hidden="1"/>
    </xf>
    <xf numFmtId="1" fontId="47" fillId="0" borderId="15" xfId="42" applyNumberFormat="1" applyFont="1" applyFill="1" applyBorder="1" applyAlignment="1" applyProtection="1">
      <alignment horizontal="center" vertical="center" wrapText="1"/>
      <protection hidden="1"/>
    </xf>
    <xf numFmtId="165" fontId="34" fillId="0" borderId="21" xfId="28" applyNumberFormat="1" applyFont="1" applyFill="1" applyBorder="1" applyAlignment="1" applyProtection="1">
      <alignment horizontal="center" vertical="center"/>
      <protection locked="0" hidden="1"/>
    </xf>
    <xf numFmtId="37" fontId="34" fillId="0" borderId="26" xfId="39" applyNumberFormat="1" applyFont="1" applyFill="1" applyBorder="1" applyAlignment="1" applyProtection="1">
      <alignment horizontal="center" vertical="center"/>
      <protection locked="0" hidden="1"/>
    </xf>
    <xf numFmtId="39" fontId="34" fillId="0" borderId="27" xfId="28" applyNumberFormat="1" applyFont="1" applyFill="1" applyBorder="1" applyAlignment="1" applyProtection="1">
      <alignment horizontal="right" vertical="center"/>
      <protection locked="0" hidden="1"/>
    </xf>
    <xf numFmtId="0" fontId="38" fillId="0" borderId="27" xfId="39" applyFont="1" applyFill="1" applyBorder="1" applyAlignment="1" applyProtection="1">
      <alignment horizontal="center" vertical="center" wrapText="1"/>
    </xf>
    <xf numFmtId="0" fontId="38" fillId="0" borderId="10" xfId="39" applyFont="1" applyFill="1" applyBorder="1" applyAlignment="1" applyProtection="1">
      <alignment horizontal="center" vertical="center" wrapText="1"/>
    </xf>
    <xf numFmtId="43" fontId="36" fillId="0" borderId="0" xfId="28" applyFont="1" applyFill="1" applyBorder="1" applyAlignment="1" applyProtection="1">
      <alignment vertical="center"/>
    </xf>
    <xf numFmtId="43" fontId="36" fillId="0" borderId="0" xfId="28" applyFont="1" applyFill="1" applyBorder="1" applyAlignment="1" applyProtection="1">
      <alignment vertical="center"/>
      <protection hidden="1"/>
    </xf>
    <xf numFmtId="0" fontId="36" fillId="0" borderId="39" xfId="39" applyFont="1" applyFill="1" applyBorder="1" applyAlignment="1" applyProtection="1">
      <alignment horizontal="center" vertical="center"/>
    </xf>
    <xf numFmtId="4" fontId="42" fillId="26" borderId="10" xfId="39" applyNumberFormat="1" applyFont="1" applyFill="1" applyBorder="1" applyAlignment="1" applyProtection="1">
      <alignment horizontal="right" vertical="center"/>
      <protection hidden="1"/>
    </xf>
    <xf numFmtId="0" fontId="29" fillId="26" borderId="23" xfId="39" applyFont="1" applyFill="1" applyBorder="1" applyAlignment="1" applyProtection="1">
      <alignment horizontal="left" vertical="center" wrapText="1"/>
      <protection locked="0"/>
    </xf>
    <xf numFmtId="0" fontId="29" fillId="26" borderId="27" xfId="39" applyFont="1" applyFill="1" applyBorder="1" applyAlignment="1" applyProtection="1">
      <alignment horizontal="left" vertical="center" wrapText="1"/>
      <protection locked="0"/>
    </xf>
    <xf numFmtId="0" fontId="49" fillId="0" borderId="23" xfId="39" applyFont="1" applyFill="1" applyBorder="1" applyAlignment="1" applyProtection="1">
      <alignment horizontal="left" vertical="center"/>
      <protection locked="0"/>
    </xf>
    <xf numFmtId="0" fontId="52" fillId="0" borderId="0" xfId="39" applyFont="1" applyFill="1" applyAlignment="1" applyProtection="1">
      <alignment vertical="center"/>
    </xf>
    <xf numFmtId="0" fontId="29" fillId="26" borderId="35" xfId="39" applyFont="1" applyFill="1" applyBorder="1" applyAlignment="1" applyProtection="1">
      <alignment horizontal="left" vertical="center"/>
      <protection locked="0"/>
    </xf>
    <xf numFmtId="0" fontId="37" fillId="0" borderId="10" xfId="39" applyFont="1" applyFill="1" applyBorder="1" applyAlignment="1" applyProtection="1">
      <alignment horizontal="center" vertical="center" textRotation="90" wrapText="1"/>
    </xf>
    <xf numFmtId="0" fontId="31" fillId="0" borderId="10" xfId="39" applyFont="1" applyFill="1" applyBorder="1" applyAlignment="1" applyProtection="1">
      <alignment horizontal="center" vertical="center" textRotation="90" wrapText="1"/>
    </xf>
    <xf numFmtId="0" fontId="43" fillId="0" borderId="10" xfId="39" applyFont="1" applyFill="1" applyBorder="1" applyAlignment="1" applyProtection="1">
      <alignment horizontal="center" vertical="center" textRotation="90" wrapText="1"/>
    </xf>
    <xf numFmtId="0" fontId="32" fillId="0" borderId="10" xfId="39" applyFont="1" applyFill="1" applyBorder="1" applyAlignment="1" applyProtection="1">
      <alignment horizontal="center" vertical="center" textRotation="90" wrapText="1"/>
    </xf>
    <xf numFmtId="0" fontId="43" fillId="25" borderId="10" xfId="39" applyFont="1" applyFill="1" applyBorder="1" applyAlignment="1" applyProtection="1">
      <alignment horizontal="center" vertical="center" wrapText="1"/>
    </xf>
    <xf numFmtId="0" fontId="54" fillId="0" borderId="10" xfId="39" applyFont="1" applyFill="1" applyBorder="1" applyAlignment="1" applyProtection="1">
      <alignment horizontal="center" vertical="center" wrapText="1"/>
    </xf>
    <xf numFmtId="0" fontId="52" fillId="0" borderId="0" xfId="39" applyFont="1" applyFill="1" applyBorder="1" applyAlignment="1" applyProtection="1">
      <alignment horizontal="center" vertical="center"/>
    </xf>
    <xf numFmtId="0" fontId="45" fillId="0" borderId="13" xfId="39" applyFont="1" applyFill="1" applyBorder="1" applyAlignment="1" applyProtection="1">
      <alignment horizontal="center" vertical="top" wrapText="1"/>
      <protection locked="0"/>
    </xf>
    <xf numFmtId="165" fontId="45" fillId="0" borderId="17" xfId="39" applyNumberFormat="1" applyFont="1" applyFill="1" applyBorder="1" applyAlignment="1" applyProtection="1">
      <alignment horizontal="center" vertical="top" wrapText="1"/>
      <protection locked="0"/>
    </xf>
    <xf numFmtId="0" fontId="45" fillId="0" borderId="17" xfId="39" applyFont="1" applyFill="1" applyBorder="1" applyAlignment="1" applyProtection="1">
      <alignment horizontal="center" vertical="top" wrapText="1"/>
      <protection locked="0"/>
    </xf>
    <xf numFmtId="0" fontId="45" fillId="0" borderId="17" xfId="39" applyNumberFormat="1" applyFont="1" applyFill="1" applyBorder="1" applyAlignment="1" applyProtection="1">
      <alignment horizontal="center" vertical="top" wrapText="1"/>
      <protection locked="0"/>
    </xf>
    <xf numFmtId="165" fontId="45" fillId="0" borderId="15" xfId="39" applyNumberFormat="1" applyFont="1" applyFill="1" applyBorder="1" applyAlignment="1" applyProtection="1">
      <alignment horizontal="center" vertical="top" wrapText="1"/>
      <protection locked="0"/>
    </xf>
    <xf numFmtId="0" fontId="46" fillId="0" borderId="44" xfId="39" applyNumberFormat="1" applyFont="1" applyFill="1" applyBorder="1" applyAlignment="1" applyProtection="1">
      <alignment horizontal="center" vertical="center" wrapText="1"/>
      <protection locked="0"/>
    </xf>
    <xf numFmtId="0" fontId="40" fillId="0" borderId="13" xfId="39" applyNumberFormat="1" applyFont="1" applyFill="1" applyBorder="1" applyAlignment="1" applyProtection="1">
      <alignment horizontal="center" vertical="center" wrapText="1"/>
      <protection hidden="1"/>
    </xf>
    <xf numFmtId="0" fontId="40" fillId="0" borderId="17" xfId="39" applyNumberFormat="1" applyFont="1" applyFill="1" applyBorder="1" applyAlignment="1" applyProtection="1">
      <alignment horizontal="center" vertical="center" wrapText="1"/>
      <protection hidden="1"/>
    </xf>
    <xf numFmtId="0" fontId="40" fillId="0" borderId="15" xfId="39" applyNumberFormat="1" applyFont="1" applyFill="1" applyBorder="1" applyAlignment="1" applyProtection="1">
      <alignment horizontal="center" vertical="center" wrapText="1"/>
      <protection hidden="1"/>
    </xf>
    <xf numFmtId="0" fontId="55" fillId="0" borderId="0" xfId="39" applyFont="1" applyFill="1" applyAlignment="1" applyProtection="1">
      <alignment vertical="center"/>
    </xf>
    <xf numFmtId="0" fontId="56" fillId="0" borderId="0" xfId="39" applyFont="1" applyFill="1" applyAlignment="1" applyProtection="1">
      <alignment vertical="center"/>
    </xf>
    <xf numFmtId="0" fontId="57" fillId="0" borderId="0" xfId="39" applyFont="1" applyFill="1" applyAlignment="1" applyProtection="1">
      <alignment vertical="center"/>
    </xf>
    <xf numFmtId="0" fontId="56" fillId="0" borderId="0" xfId="0" applyFont="1" applyBorder="1" applyAlignment="1">
      <alignment vertical="center"/>
    </xf>
    <xf numFmtId="0" fontId="58" fillId="24" borderId="0" xfId="39" applyFont="1" applyFill="1" applyAlignment="1" applyProtection="1">
      <alignment vertical="center"/>
    </xf>
    <xf numFmtId="0" fontId="56" fillId="0" borderId="0" xfId="0" applyFont="1" applyBorder="1" applyAlignment="1" applyProtection="1">
      <alignment vertical="center"/>
      <protection locked="0"/>
    </xf>
    <xf numFmtId="0" fontId="55" fillId="0" borderId="0" xfId="39" applyFont="1" applyFill="1" applyAlignment="1" applyProtection="1">
      <alignment vertical="center"/>
      <protection locked="0"/>
    </xf>
    <xf numFmtId="0" fontId="36" fillId="0" borderId="0" xfId="39" applyFont="1" applyFill="1" applyAlignment="1" applyProtection="1">
      <alignment vertical="center"/>
      <protection locked="0"/>
    </xf>
    <xf numFmtId="0" fontId="45" fillId="0" borderId="0" xfId="39" applyFont="1" applyFill="1" applyAlignment="1" applyProtection="1">
      <alignment vertical="center"/>
      <protection locked="0"/>
    </xf>
    <xf numFmtId="0" fontId="45" fillId="0" borderId="0" xfId="39" applyFont="1" applyFill="1" applyAlignment="1" applyProtection="1">
      <alignment vertical="center" wrapText="1"/>
      <protection locked="0"/>
    </xf>
    <xf numFmtId="165" fontId="45" fillId="0" borderId="17" xfId="39" applyNumberFormat="1" applyFont="1" applyFill="1" applyBorder="1" applyAlignment="1" applyProtection="1">
      <alignment horizontal="center" vertical="center" wrapText="1"/>
      <protection locked="0"/>
    </xf>
    <xf numFmtId="0" fontId="36" fillId="0" borderId="0" xfId="39" applyFont="1" applyFill="1" applyAlignment="1" applyProtection="1">
      <alignment vertical="center" wrapText="1"/>
      <protection locked="0"/>
    </xf>
    <xf numFmtId="0" fontId="59" fillId="0" borderId="13" xfId="39" applyNumberFormat="1" applyFont="1" applyFill="1" applyBorder="1" applyAlignment="1" applyProtection="1">
      <alignment horizontal="center" vertical="center" wrapText="1"/>
      <protection hidden="1"/>
    </xf>
    <xf numFmtId="0" fontId="59" fillId="0" borderId="17" xfId="39" applyNumberFormat="1" applyFont="1" applyFill="1" applyBorder="1" applyAlignment="1" applyProtection="1">
      <alignment horizontal="center" vertical="center" wrapText="1"/>
      <protection hidden="1"/>
    </xf>
    <xf numFmtId="165" fontId="45" fillId="0" borderId="45" xfId="39" applyNumberFormat="1" applyFont="1" applyFill="1" applyBorder="1" applyAlignment="1" applyProtection="1">
      <alignment horizontal="center" vertical="center" wrapText="1"/>
      <protection locked="0"/>
    </xf>
    <xf numFmtId="165" fontId="45" fillId="0" borderId="44" xfId="39" applyNumberFormat="1" applyFont="1" applyFill="1" applyBorder="1" applyAlignment="1" applyProtection="1">
      <alignment horizontal="center" vertical="center" wrapText="1"/>
      <protection locked="0"/>
    </xf>
    <xf numFmtId="0" fontId="31" fillId="30" borderId="10" xfId="39" applyFont="1" applyFill="1" applyBorder="1" applyAlignment="1" applyProtection="1">
      <alignment horizontal="right" vertical="center"/>
      <protection hidden="1"/>
    </xf>
    <xf numFmtId="0" fontId="31" fillId="30" borderId="27" xfId="39" applyFont="1" applyFill="1" applyBorder="1" applyAlignment="1" applyProtection="1">
      <alignment horizontal="right" vertical="center"/>
      <protection hidden="1"/>
    </xf>
    <xf numFmtId="43" fontId="45" fillId="0" borderId="44" xfId="28" applyFont="1" applyFill="1" applyBorder="1" applyAlignment="1" applyProtection="1">
      <alignment horizontal="left" vertical="center"/>
      <protection locked="0"/>
    </xf>
    <xf numFmtId="43" fontId="45" fillId="0" borderId="0" xfId="28" applyFont="1" applyFill="1" applyAlignment="1" applyProtection="1">
      <alignment vertical="center"/>
      <protection locked="0"/>
    </xf>
    <xf numFmtId="43" fontId="45" fillId="0" borderId="0" xfId="28" applyNumberFormat="1" applyFont="1" applyFill="1" applyAlignment="1" applyProtection="1">
      <alignment vertical="center"/>
      <protection locked="0"/>
    </xf>
    <xf numFmtId="0" fontId="36" fillId="0" borderId="11" xfId="39" applyFont="1" applyFill="1" applyBorder="1" applyAlignment="1" applyProtection="1">
      <alignment horizontal="left" vertical="top"/>
      <protection locked="0"/>
    </xf>
    <xf numFmtId="0" fontId="36" fillId="0" borderId="0" xfId="39" applyFont="1" applyFill="1" applyBorder="1" applyAlignment="1" applyProtection="1">
      <alignment horizontal="left" vertical="top"/>
      <protection locked="0"/>
    </xf>
    <xf numFmtId="0" fontId="36" fillId="0" borderId="22" xfId="39" applyFont="1" applyFill="1" applyBorder="1" applyAlignment="1" applyProtection="1">
      <alignment horizontal="left" vertical="top"/>
      <protection locked="0"/>
    </xf>
    <xf numFmtId="165" fontId="34" fillId="0" borderId="29" xfId="39" applyNumberFormat="1" applyFont="1" applyFill="1" applyBorder="1" applyAlignment="1" applyProtection="1">
      <alignment horizontal="center" vertical="center"/>
      <protection locked="0"/>
    </xf>
    <xf numFmtId="37" fontId="34" fillId="0" borderId="32" xfId="28" applyNumberFormat="1" applyFont="1" applyFill="1" applyBorder="1" applyAlignment="1" applyProtection="1">
      <alignment horizontal="center" vertical="center"/>
      <protection locked="0"/>
    </xf>
    <xf numFmtId="0" fontId="45" fillId="31" borderId="20" xfId="39" applyNumberFormat="1" applyFont="1" applyFill="1" applyBorder="1" applyAlignment="1" applyProtection="1">
      <alignment horizontal="center" vertical="center"/>
      <protection locked="0"/>
    </xf>
    <xf numFmtId="0" fontId="45" fillId="31" borderId="17" xfId="39" applyNumberFormat="1" applyFont="1" applyFill="1" applyBorder="1" applyAlignment="1" applyProtection="1">
      <alignment horizontal="left" vertical="center" wrapText="1"/>
      <protection locked="0"/>
    </xf>
    <xf numFmtId="165" fontId="45" fillId="31" borderId="44" xfId="39" applyNumberFormat="1" applyFont="1" applyFill="1" applyBorder="1" applyAlignment="1" applyProtection="1">
      <alignment horizontal="center" vertical="center" wrapText="1"/>
      <protection locked="0"/>
    </xf>
    <xf numFmtId="0" fontId="46" fillId="31" borderId="17" xfId="39" applyNumberFormat="1" applyFont="1" applyFill="1" applyBorder="1" applyAlignment="1" applyProtection="1">
      <alignment horizontal="center" vertical="center" wrapText="1"/>
      <protection locked="0"/>
    </xf>
    <xf numFmtId="0" fontId="45" fillId="31" borderId="17" xfId="39" applyNumberFormat="1" applyFont="1" applyFill="1" applyBorder="1" applyAlignment="1" applyProtection="1">
      <alignment horizontal="center" vertical="center" wrapText="1"/>
      <protection locked="0"/>
    </xf>
    <xf numFmtId="164" fontId="45" fillId="31" borderId="17" xfId="28" applyNumberFormat="1" applyFont="1" applyFill="1" applyBorder="1" applyAlignment="1" applyProtection="1">
      <alignment horizontal="left" vertical="center" wrapText="1"/>
      <protection locked="0"/>
    </xf>
    <xf numFmtId="4" fontId="45" fillId="31" borderId="0" xfId="39" applyNumberFormat="1" applyFont="1" applyFill="1" applyAlignment="1" applyProtection="1">
      <alignment vertical="center"/>
      <protection locked="0"/>
    </xf>
    <xf numFmtId="0" fontId="45" fillId="31" borderId="17" xfId="39" applyFont="1" applyFill="1" applyBorder="1" applyAlignment="1" applyProtection="1">
      <alignment horizontal="center" vertical="top" wrapText="1"/>
      <protection locked="0"/>
    </xf>
    <xf numFmtId="0" fontId="45" fillId="31" borderId="17" xfId="39" applyFont="1" applyFill="1" applyBorder="1" applyAlignment="1" applyProtection="1">
      <alignment horizontal="left" vertical="center" wrapText="1"/>
      <protection locked="0"/>
    </xf>
    <xf numFmtId="164" fontId="45" fillId="31" borderId="17" xfId="28" applyNumberFormat="1" applyFont="1" applyFill="1" applyBorder="1" applyAlignment="1" applyProtection="1">
      <alignment horizontal="center" vertical="center" wrapText="1"/>
      <protection locked="0"/>
    </xf>
    <xf numFmtId="43" fontId="45" fillId="31" borderId="17" xfId="28" applyFont="1" applyFill="1" applyBorder="1" applyAlignment="1" applyProtection="1">
      <alignment horizontal="right" vertical="center"/>
      <protection locked="0"/>
    </xf>
    <xf numFmtId="165" fontId="34" fillId="0" borderId="29" xfId="39" applyNumberFormat="1" applyFont="1" applyFill="1" applyBorder="1" applyAlignment="1" applyProtection="1">
      <alignment horizontal="center" vertical="center"/>
      <protection locked="0"/>
    </xf>
    <xf numFmtId="37" fontId="34" fillId="0" borderId="32" xfId="28" applyNumberFormat="1" applyFont="1" applyFill="1" applyBorder="1" applyAlignment="1" applyProtection="1">
      <alignment horizontal="center" vertical="center"/>
      <protection locked="0"/>
    </xf>
    <xf numFmtId="0" fontId="36" fillId="0" borderId="11" xfId="39" applyFont="1" applyFill="1" applyBorder="1" applyAlignment="1" applyProtection="1">
      <alignment horizontal="left" vertical="top"/>
      <protection locked="0"/>
    </xf>
    <xf numFmtId="0" fontId="36" fillId="0" borderId="0" xfId="39" applyFont="1" applyFill="1" applyBorder="1" applyAlignment="1" applyProtection="1">
      <alignment horizontal="left" vertical="top"/>
      <protection locked="0"/>
    </xf>
    <xf numFmtId="0" fontId="36" fillId="0" borderId="22" xfId="39" applyFont="1" applyFill="1" applyBorder="1" applyAlignment="1" applyProtection="1">
      <alignment horizontal="left" vertical="top"/>
      <protection locked="0"/>
    </xf>
    <xf numFmtId="37" fontId="34" fillId="0" borderId="32" xfId="28" applyNumberFormat="1" applyFont="1" applyFill="1" applyBorder="1" applyAlignment="1" applyProtection="1">
      <alignment horizontal="center" vertical="center"/>
      <protection locked="0"/>
    </xf>
    <xf numFmtId="165" fontId="34" fillId="0" borderId="29" xfId="39" applyNumberFormat="1" applyFont="1" applyFill="1" applyBorder="1" applyAlignment="1" applyProtection="1">
      <alignment horizontal="center" vertical="center"/>
      <protection locked="0"/>
    </xf>
    <xf numFmtId="0" fontId="26" fillId="0" borderId="0" xfId="39" applyFont="1" applyFill="1" applyBorder="1" applyAlignment="1" applyProtection="1">
      <alignment horizontal="left" vertical="center"/>
    </xf>
    <xf numFmtId="0" fontId="25" fillId="0" borderId="0" xfId="39" applyFont="1" applyFill="1" applyBorder="1" applyAlignment="1" applyProtection="1">
      <alignment horizontal="left" vertical="center"/>
    </xf>
    <xf numFmtId="0" fontId="60" fillId="26" borderId="23" xfId="39" applyFont="1" applyFill="1" applyBorder="1" applyAlignment="1" applyProtection="1">
      <alignment horizontal="left" vertical="center" wrapText="1"/>
      <protection locked="0"/>
    </xf>
    <xf numFmtId="0" fontId="60" fillId="26" borderId="27" xfId="39" applyFont="1" applyFill="1" applyBorder="1" applyAlignment="1" applyProtection="1">
      <alignment horizontal="left" vertical="center" wrapText="1"/>
      <protection locked="0"/>
    </xf>
    <xf numFmtId="0" fontId="25" fillId="0" borderId="0" xfId="39" applyFont="1" applyFill="1" applyAlignment="1" applyProtection="1">
      <alignment vertical="center"/>
    </xf>
    <xf numFmtId="0" fontId="60" fillId="0" borderId="0" xfId="39" applyFont="1" applyFill="1" applyBorder="1" applyAlignment="1" applyProtection="1">
      <alignment horizontal="left" vertical="center" wrapText="1"/>
    </xf>
    <xf numFmtId="0" fontId="25" fillId="0" borderId="0" xfId="39" applyNumberFormat="1" applyFont="1" applyFill="1" applyBorder="1" applyAlignment="1" applyProtection="1">
      <alignment horizontal="center" vertical="center" wrapText="1"/>
    </xf>
    <xf numFmtId="0" fontId="26" fillId="0" borderId="0" xfId="39" applyFont="1" applyFill="1" applyBorder="1" applyAlignment="1" applyProtection="1">
      <alignment horizontal="center" vertical="center" wrapText="1"/>
    </xf>
    <xf numFmtId="165" fontId="60" fillId="26" borderId="10" xfId="39" quotePrefix="1" applyNumberFormat="1" applyFont="1" applyFill="1" applyBorder="1" applyAlignment="1" applyProtection="1">
      <alignment horizontal="left" vertical="center"/>
      <protection hidden="1"/>
    </xf>
    <xf numFmtId="0" fontId="61" fillId="0" borderId="0" xfId="39" applyFont="1" applyFill="1" applyAlignment="1" applyProtection="1">
      <alignment vertical="center"/>
    </xf>
    <xf numFmtId="9" fontId="25" fillId="0" borderId="0" xfId="42" applyFont="1" applyFill="1" applyAlignment="1" applyProtection="1">
      <alignment vertical="center"/>
    </xf>
    <xf numFmtId="0" fontId="45" fillId="0" borderId="13" xfId="39" applyFont="1" applyFill="1" applyBorder="1" applyAlignment="1" applyProtection="1">
      <alignment horizontal="center" vertical="center" wrapText="1"/>
      <protection locked="0"/>
    </xf>
    <xf numFmtId="0" fontId="45" fillId="0" borderId="17" xfId="39" applyFont="1" applyFill="1" applyBorder="1" applyAlignment="1" applyProtection="1">
      <alignment horizontal="center" vertical="center" wrapText="1"/>
      <protection locked="0"/>
    </xf>
    <xf numFmtId="0" fontId="47" fillId="0" borderId="17" xfId="39" applyNumberFormat="1" applyFont="1" applyFill="1" applyBorder="1" applyAlignment="1" applyProtection="1">
      <alignment horizontal="center" vertical="center" wrapText="1"/>
      <protection hidden="1"/>
    </xf>
    <xf numFmtId="164" fontId="45" fillId="0" borderId="17" xfId="28" applyNumberFormat="1" applyFont="1" applyFill="1" applyBorder="1" applyAlignment="1" applyProtection="1">
      <alignment horizontal="right" vertical="center"/>
      <protection locked="0"/>
    </xf>
    <xf numFmtId="0" fontId="47" fillId="0" borderId="15" xfId="39" applyNumberFormat="1" applyFont="1" applyFill="1" applyBorder="1" applyAlignment="1" applyProtection="1">
      <alignment horizontal="center" vertical="center" wrapText="1"/>
      <protection hidden="1"/>
    </xf>
    <xf numFmtId="164" fontId="47" fillId="29" borderId="10" xfId="28" applyNumberFormat="1" applyFont="1" applyFill="1" applyBorder="1" applyAlignment="1" applyProtection="1">
      <alignment horizontal="center" vertical="center"/>
      <protection hidden="1"/>
    </xf>
    <xf numFmtId="0" fontId="46" fillId="30" borderId="10" xfId="39" applyFont="1" applyFill="1" applyBorder="1" applyAlignment="1" applyProtection="1">
      <alignment horizontal="right" vertical="center"/>
      <protection hidden="1"/>
    </xf>
    <xf numFmtId="0" fontId="46" fillId="30" borderId="27" xfId="39" applyFont="1" applyFill="1" applyBorder="1" applyAlignment="1" applyProtection="1">
      <alignment horizontal="right" vertical="center"/>
      <protection hidden="1"/>
    </xf>
    <xf numFmtId="164" fontId="47" fillId="29" borderId="27" xfId="0" applyNumberFormat="1" applyFont="1" applyFill="1" applyBorder="1" applyAlignment="1" applyProtection="1">
      <alignment horizontal="right" vertical="center"/>
      <protection hidden="1"/>
    </xf>
    <xf numFmtId="43" fontId="47" fillId="29" borderId="10" xfId="28" applyFont="1" applyFill="1" applyBorder="1" applyAlignment="1" applyProtection="1">
      <alignment horizontal="right" vertical="center" wrapText="1"/>
      <protection hidden="1"/>
    </xf>
    <xf numFmtId="43" fontId="47" fillId="29" borderId="10" xfId="28" applyFont="1" applyFill="1" applyBorder="1" applyAlignment="1" applyProtection="1">
      <alignment horizontal="right" vertical="center"/>
      <protection hidden="1"/>
    </xf>
    <xf numFmtId="164" fontId="47" fillId="29" borderId="10" xfId="28" applyNumberFormat="1" applyFont="1" applyFill="1" applyBorder="1" applyAlignment="1" applyProtection="1">
      <alignment horizontal="right" vertical="center"/>
      <protection hidden="1"/>
    </xf>
    <xf numFmtId="43" fontId="47" fillId="29" borderId="10" xfId="0" applyNumberFormat="1" applyFont="1" applyFill="1" applyBorder="1" applyAlignment="1" applyProtection="1">
      <alignment horizontal="right" vertical="center"/>
      <protection hidden="1"/>
    </xf>
    <xf numFmtId="9" fontId="47" fillId="29" borderId="10" xfId="42" applyFont="1" applyFill="1" applyBorder="1" applyAlignment="1" applyProtection="1">
      <alignment horizontal="center" vertical="center"/>
      <protection hidden="1"/>
    </xf>
    <xf numFmtId="164" fontId="45" fillId="0" borderId="17" xfId="28" applyNumberFormat="1" applyFont="1" applyFill="1" applyBorder="1" applyAlignment="1" applyProtection="1">
      <alignment horizontal="left" vertical="center"/>
      <protection locked="0"/>
    </xf>
    <xf numFmtId="4" fontId="45" fillId="0" borderId="0" xfId="39" applyNumberFormat="1" applyFont="1" applyFill="1" applyAlignment="1" applyProtection="1">
      <alignment vertical="center"/>
      <protection locked="0"/>
    </xf>
    <xf numFmtId="166" fontId="45" fillId="0" borderId="17" xfId="28" applyNumberFormat="1" applyFont="1" applyFill="1" applyBorder="1" applyAlignment="1" applyProtection="1">
      <alignment horizontal="right" vertical="center"/>
      <protection locked="0"/>
    </xf>
    <xf numFmtId="164" fontId="45" fillId="0" borderId="17" xfId="28" applyNumberFormat="1" applyFont="1" applyFill="1" applyBorder="1" applyAlignment="1" applyProtection="1">
      <alignment vertical="center"/>
      <protection locked="0"/>
    </xf>
    <xf numFmtId="9" fontId="48" fillId="32" borderId="17" xfId="42" applyFont="1" applyFill="1" applyBorder="1" applyAlignment="1" applyProtection="1">
      <alignment horizontal="center" vertical="center" wrapText="1"/>
      <protection locked="0"/>
    </xf>
    <xf numFmtId="14" fontId="45" fillId="32" borderId="17" xfId="28" applyNumberFormat="1" applyFont="1" applyFill="1" applyBorder="1" applyAlignment="1" applyProtection="1">
      <alignment horizontal="center" vertical="center" wrapText="1"/>
      <protection locked="0"/>
    </xf>
    <xf numFmtId="0" fontId="49" fillId="0" borderId="0" xfId="39" applyFont="1" applyFill="1" applyBorder="1" applyAlignment="1" applyProtection="1">
      <alignment horizontal="left" vertical="center"/>
    </xf>
    <xf numFmtId="0" fontId="26" fillId="0" borderId="0" xfId="39" applyFont="1" applyFill="1" applyBorder="1" applyAlignment="1" applyProtection="1">
      <alignment horizontal="center" vertical="center"/>
    </xf>
    <xf numFmtId="164" fontId="26" fillId="0" borderId="0" xfId="28" applyNumberFormat="1" applyFont="1" applyFill="1" applyBorder="1" applyAlignment="1" applyProtection="1">
      <alignment horizontal="right" vertical="center"/>
    </xf>
    <xf numFmtId="164" fontId="26" fillId="0" borderId="0" xfId="28" applyNumberFormat="1" applyFont="1" applyFill="1" applyBorder="1" applyAlignment="1" applyProtection="1">
      <alignment horizontal="right" vertical="center"/>
      <protection hidden="1"/>
    </xf>
    <xf numFmtId="43" fontId="26" fillId="0" borderId="0" xfId="28" applyFont="1" applyFill="1" applyBorder="1" applyAlignment="1" applyProtection="1">
      <alignment vertical="center"/>
    </xf>
    <xf numFmtId="43" fontId="26" fillId="0" borderId="0" xfId="28" applyFont="1" applyFill="1" applyBorder="1" applyAlignment="1" applyProtection="1">
      <alignment vertical="center"/>
      <protection hidden="1"/>
    </xf>
    <xf numFmtId="0" fontId="62" fillId="0" borderId="0" xfId="39" applyFont="1" applyFill="1" applyAlignment="1" applyProtection="1">
      <alignment vertical="center"/>
    </xf>
    <xf numFmtId="0" fontId="26" fillId="0" borderId="0" xfId="39" applyFont="1" applyFill="1" applyBorder="1" applyAlignment="1" applyProtection="1">
      <alignment vertical="center"/>
      <protection hidden="1"/>
    </xf>
    <xf numFmtId="0" fontId="26" fillId="0" borderId="0" xfId="39" applyFont="1" applyFill="1" applyAlignment="1" applyProtection="1">
      <alignment vertical="center"/>
      <protection hidden="1"/>
    </xf>
    <xf numFmtId="0" fontId="26" fillId="0" borderId="0" xfId="39" applyFont="1" applyFill="1" applyAlignment="1" applyProtection="1">
      <alignment vertical="center"/>
    </xf>
    <xf numFmtId="0" fontId="47" fillId="0" borderId="44" xfId="39" applyNumberFormat="1" applyFont="1" applyFill="1" applyBorder="1" applyAlignment="1" applyProtection="1">
      <alignment horizontal="center" vertical="center" wrapText="1"/>
      <protection hidden="1"/>
    </xf>
    <xf numFmtId="164" fontId="47" fillId="0" borderId="23" xfId="28" applyNumberFormat="1" applyFont="1" applyFill="1" applyBorder="1" applyAlignment="1" applyProtection="1">
      <alignment horizontal="center" vertical="center"/>
      <protection hidden="1"/>
    </xf>
    <xf numFmtId="0" fontId="46" fillId="0" borderId="23" xfId="39" applyFont="1" applyFill="1" applyBorder="1" applyAlignment="1" applyProtection="1">
      <alignment horizontal="right" vertical="center"/>
      <protection hidden="1"/>
    </xf>
    <xf numFmtId="164" fontId="47" fillId="0" borderId="23" xfId="0" applyNumberFormat="1" applyFont="1" applyFill="1" applyBorder="1" applyAlignment="1" applyProtection="1">
      <alignment horizontal="right" vertical="center"/>
      <protection hidden="1"/>
    </xf>
    <xf numFmtId="43" fontId="47" fillId="0" borderId="23" xfId="28" applyFont="1" applyFill="1" applyBorder="1" applyAlignment="1" applyProtection="1">
      <alignment horizontal="right" vertical="center" wrapText="1"/>
      <protection hidden="1"/>
    </xf>
    <xf numFmtId="43" fontId="47" fillId="0" borderId="23" xfId="28" applyFont="1" applyFill="1" applyBorder="1" applyAlignment="1" applyProtection="1">
      <alignment horizontal="right" vertical="center"/>
      <protection hidden="1"/>
    </xf>
    <xf numFmtId="164" fontId="47" fillId="0" borderId="23" xfId="28" applyNumberFormat="1" applyFont="1" applyFill="1" applyBorder="1" applyAlignment="1" applyProtection="1">
      <alignment horizontal="right" vertical="center"/>
      <protection hidden="1"/>
    </xf>
    <xf numFmtId="43" fontId="47" fillId="0" borderId="23" xfId="0" applyNumberFormat="1" applyFont="1" applyFill="1" applyBorder="1" applyAlignment="1" applyProtection="1">
      <alignment horizontal="right" vertical="center"/>
      <protection hidden="1"/>
    </xf>
    <xf numFmtId="9" fontId="47" fillId="0" borderId="23" xfId="42" applyFont="1" applyFill="1" applyBorder="1" applyAlignment="1" applyProtection="1">
      <alignment horizontal="center" vertical="center"/>
      <protection hidden="1"/>
    </xf>
    <xf numFmtId="37" fontId="46" fillId="28" borderId="10" xfId="28" applyNumberFormat="1" applyFont="1" applyFill="1" applyBorder="1" applyAlignment="1" applyProtection="1">
      <alignment horizontal="center" vertical="center"/>
      <protection hidden="1"/>
    </xf>
    <xf numFmtId="0" fontId="46" fillId="28" borderId="27" xfId="39" applyFont="1" applyFill="1" applyBorder="1" applyAlignment="1" applyProtection="1">
      <alignment horizontal="right" vertical="center"/>
      <protection hidden="1"/>
    </xf>
    <xf numFmtId="164" fontId="46" fillId="28" borderId="10" xfId="28" applyNumberFormat="1" applyFont="1" applyFill="1" applyBorder="1" applyAlignment="1" applyProtection="1">
      <alignment horizontal="center" vertical="center"/>
      <protection hidden="1"/>
    </xf>
    <xf numFmtId="164" fontId="46" fillId="28" borderId="10" xfId="28" applyNumberFormat="1" applyFont="1" applyFill="1" applyBorder="1" applyAlignment="1" applyProtection="1">
      <alignment horizontal="right" vertical="center"/>
      <protection hidden="1"/>
    </xf>
    <xf numFmtId="43" fontId="46" fillId="28" borderId="10" xfId="28" applyFont="1" applyFill="1" applyBorder="1" applyAlignment="1" applyProtection="1">
      <alignment horizontal="center" vertical="center"/>
      <protection hidden="1"/>
    </xf>
    <xf numFmtId="43" fontId="46" fillId="28" borderId="10" xfId="39" applyNumberFormat="1" applyFont="1" applyFill="1" applyBorder="1" applyAlignment="1" applyProtection="1">
      <alignment horizontal="right" vertical="center"/>
      <protection hidden="1"/>
    </xf>
    <xf numFmtId="9" fontId="46" fillId="28" borderId="10" xfId="42" applyFont="1" applyFill="1" applyBorder="1" applyAlignment="1" applyProtection="1">
      <alignment horizontal="center" vertical="center"/>
      <protection hidden="1"/>
    </xf>
    <xf numFmtId="164" fontId="46" fillId="28" borderId="10" xfId="28" applyNumberFormat="1" applyFont="1" applyFill="1" applyBorder="1" applyAlignment="1" applyProtection="1">
      <alignment horizontal="left" vertical="center"/>
      <protection hidden="1"/>
    </xf>
    <xf numFmtId="16" fontId="51" fillId="0" borderId="0" xfId="39" quotePrefix="1" applyNumberFormat="1" applyFont="1" applyFill="1" applyBorder="1" applyAlignment="1" applyProtection="1">
      <alignment horizontal="center" vertical="center"/>
      <protection locked="0" hidden="1"/>
    </xf>
    <xf numFmtId="0" fontId="45" fillId="0" borderId="38" xfId="39" applyNumberFormat="1" applyFont="1" applyFill="1" applyBorder="1" applyAlignment="1" applyProtection="1">
      <alignment horizontal="center" vertical="center"/>
      <protection locked="0"/>
    </xf>
    <xf numFmtId="0" fontId="45" fillId="0" borderId="22" xfId="39" applyNumberFormat="1" applyFont="1" applyFill="1" applyBorder="1" applyAlignment="1" applyProtection="1">
      <alignment horizontal="left" vertical="center" wrapText="1"/>
      <protection locked="0"/>
    </xf>
    <xf numFmtId="165" fontId="45" fillId="0" borderId="22" xfId="39" applyNumberFormat="1" applyFont="1" applyFill="1" applyBorder="1" applyAlignment="1" applyProtection="1">
      <alignment horizontal="center" vertical="top" wrapText="1"/>
      <protection locked="0"/>
    </xf>
    <xf numFmtId="0" fontId="46" fillId="0" borderId="22" xfId="39" applyNumberFormat="1" applyFont="1" applyFill="1" applyBorder="1" applyAlignment="1" applyProtection="1">
      <alignment horizontal="center" vertical="center" wrapText="1"/>
      <protection locked="0"/>
    </xf>
    <xf numFmtId="0" fontId="45" fillId="0" borderId="22" xfId="39" applyNumberFormat="1" applyFont="1" applyFill="1" applyBorder="1" applyAlignment="1" applyProtection="1">
      <alignment horizontal="center" vertical="center" wrapText="1"/>
      <protection locked="0"/>
    </xf>
    <xf numFmtId="164" fontId="45" fillId="0" borderId="22" xfId="28" applyNumberFormat="1" applyFont="1" applyFill="1" applyBorder="1" applyAlignment="1" applyProtection="1">
      <alignment horizontal="left" vertical="center" wrapText="1"/>
      <protection locked="0"/>
    </xf>
    <xf numFmtId="164" fontId="45" fillId="0" borderId="22" xfId="28" applyNumberFormat="1" applyFont="1" applyFill="1" applyBorder="1" applyAlignment="1" applyProtection="1">
      <alignment horizontal="left" vertical="center" wrapText="1"/>
      <protection hidden="1"/>
    </xf>
    <xf numFmtId="43" fontId="45" fillId="0" borderId="22" xfId="28" applyFont="1" applyFill="1" applyBorder="1" applyAlignment="1" applyProtection="1">
      <alignment horizontal="left" vertical="center"/>
      <protection locked="0"/>
    </xf>
    <xf numFmtId="43" fontId="45" fillId="0" borderId="22" xfId="28" applyFont="1" applyFill="1" applyBorder="1" applyAlignment="1" applyProtection="1">
      <alignment horizontal="left" vertical="center" wrapText="1"/>
      <protection locked="0"/>
    </xf>
    <xf numFmtId="0" fontId="47" fillId="0" borderId="22" xfId="39" applyNumberFormat="1" applyFont="1" applyFill="1" applyBorder="1" applyAlignment="1" applyProtection="1">
      <alignment horizontal="center" vertical="center" wrapText="1"/>
      <protection hidden="1"/>
    </xf>
    <xf numFmtId="14" fontId="45" fillId="0" borderId="22" xfId="28" applyNumberFormat="1" applyFont="1" applyFill="1" applyBorder="1" applyAlignment="1" applyProtection="1">
      <alignment horizontal="center" vertical="center" wrapText="1"/>
      <protection locked="0"/>
    </xf>
    <xf numFmtId="9" fontId="45" fillId="0" borderId="0" xfId="42" applyFont="1" applyFill="1" applyBorder="1" applyAlignment="1" applyProtection="1">
      <alignment horizontal="center" vertical="center" wrapText="1"/>
      <protection hidden="1"/>
    </xf>
    <xf numFmtId="9" fontId="45" fillId="0" borderId="22" xfId="42" applyFont="1" applyFill="1" applyBorder="1" applyAlignment="1" applyProtection="1">
      <alignment horizontal="center" vertical="center" wrapText="1"/>
      <protection locked="0"/>
    </xf>
    <xf numFmtId="1" fontId="47" fillId="0" borderId="0" xfId="42" applyNumberFormat="1" applyFont="1" applyFill="1" applyBorder="1" applyAlignment="1" applyProtection="1">
      <alignment horizontal="center" vertical="center" wrapText="1"/>
      <protection hidden="1"/>
    </xf>
    <xf numFmtId="0" fontId="45" fillId="0" borderId="41" xfId="39" applyNumberFormat="1" applyFont="1" applyFill="1" applyBorder="1" applyAlignment="1" applyProtection="1">
      <alignment horizontal="left" vertical="center" wrapText="1"/>
      <protection locked="0"/>
    </xf>
    <xf numFmtId="43" fontId="34" fillId="28" borderId="10" xfId="28" applyFont="1" applyFill="1" applyBorder="1" applyAlignment="1" applyProtection="1">
      <alignment horizontal="center" vertical="center"/>
      <protection hidden="1"/>
    </xf>
    <xf numFmtId="39" fontId="34" fillId="28" borderId="10" xfId="28" applyNumberFormat="1" applyFont="1" applyFill="1" applyBorder="1" applyAlignment="1" applyProtection="1">
      <alignment horizontal="center" vertical="center"/>
      <protection hidden="1"/>
    </xf>
    <xf numFmtId="0" fontId="41" fillId="0" borderId="0" xfId="39" applyFont="1" applyFill="1" applyAlignment="1" applyProtection="1">
      <alignment vertical="center"/>
    </xf>
    <xf numFmtId="0" fontId="45" fillId="0" borderId="44" xfId="39" applyFont="1" applyFill="1" applyBorder="1" applyAlignment="1" applyProtection="1">
      <alignment horizontal="center" vertical="top" wrapText="1"/>
      <protection locked="0"/>
    </xf>
    <xf numFmtId="0" fontId="45" fillId="0" borderId="44" xfId="39" applyFont="1" applyFill="1" applyBorder="1" applyAlignment="1" applyProtection="1">
      <alignment horizontal="left" vertical="top" wrapText="1"/>
      <protection locked="0"/>
    </xf>
    <xf numFmtId="9" fontId="45" fillId="0" borderId="44" xfId="42" applyFont="1" applyFill="1" applyBorder="1" applyAlignment="1" applyProtection="1">
      <alignment horizontal="center" vertical="center" wrapText="1"/>
      <protection hidden="1"/>
    </xf>
    <xf numFmtId="1" fontId="47" fillId="0" borderId="44" xfId="42" applyNumberFormat="1" applyFont="1" applyFill="1" applyBorder="1" applyAlignment="1" applyProtection="1">
      <alignment horizontal="center" vertical="center" wrapText="1"/>
      <protection hidden="1"/>
    </xf>
    <xf numFmtId="0" fontId="45" fillId="0" borderId="17" xfId="39" applyFont="1" applyFill="1" applyBorder="1" applyAlignment="1" applyProtection="1">
      <alignment horizontal="left" vertical="top" wrapText="1"/>
      <protection locked="0"/>
    </xf>
    <xf numFmtId="14" fontId="45" fillId="0" borderId="46" xfId="28" applyNumberFormat="1" applyFont="1" applyFill="1" applyBorder="1" applyAlignment="1" applyProtection="1">
      <alignment horizontal="center" vertical="center" wrapText="1"/>
      <protection locked="0"/>
    </xf>
    <xf numFmtId="9" fontId="45" fillId="0" borderId="46" xfId="42" applyFont="1" applyFill="1" applyBorder="1" applyAlignment="1" applyProtection="1">
      <alignment horizontal="center" vertical="center" wrapText="1"/>
      <protection hidden="1"/>
    </xf>
    <xf numFmtId="0" fontId="45" fillId="32" borderId="17" xfId="39" applyFont="1" applyFill="1" applyBorder="1" applyAlignment="1" applyProtection="1">
      <alignment horizontal="left" vertical="top" wrapText="1"/>
      <protection locked="0"/>
    </xf>
    <xf numFmtId="43" fontId="45" fillId="32" borderId="17" xfId="28" applyFont="1" applyFill="1" applyBorder="1" applyAlignment="1" applyProtection="1">
      <alignment horizontal="right" vertical="center"/>
      <protection locked="0"/>
    </xf>
    <xf numFmtId="0" fontId="49" fillId="0" borderId="11" xfId="39" applyFont="1" applyFill="1" applyBorder="1" applyAlignment="1" applyProtection="1">
      <alignment horizontal="left" vertical="center"/>
      <protection locked="0"/>
    </xf>
    <xf numFmtId="0" fontId="26" fillId="0" borderId="11" xfId="39" applyFont="1" applyFill="1" applyBorder="1" applyAlignment="1" applyProtection="1">
      <alignment horizontal="right" vertical="center"/>
    </xf>
    <xf numFmtId="0" fontId="26" fillId="0" borderId="11" xfId="39" applyFont="1" applyFill="1" applyBorder="1" applyAlignment="1" applyProtection="1">
      <alignment horizontal="center" vertical="center"/>
    </xf>
    <xf numFmtId="0" fontId="45" fillId="0" borderId="47" xfId="39" applyNumberFormat="1" applyFont="1" applyFill="1" applyBorder="1" applyAlignment="1" applyProtection="1">
      <alignment horizontal="center" vertical="center"/>
      <protection locked="0"/>
    </xf>
    <xf numFmtId="165" fontId="45" fillId="0" borderId="44" xfId="39" applyNumberFormat="1" applyFont="1" applyFill="1" applyBorder="1" applyAlignment="1" applyProtection="1">
      <alignment horizontal="center" vertical="top" wrapText="1"/>
      <protection locked="0"/>
    </xf>
    <xf numFmtId="0" fontId="45" fillId="0" borderId="44" xfId="39" applyNumberFormat="1" applyFont="1" applyFill="1" applyBorder="1" applyAlignment="1" applyProtection="1">
      <alignment horizontal="center" vertical="center" wrapText="1"/>
      <protection locked="0"/>
    </xf>
    <xf numFmtId="164" fontId="45" fillId="0" borderId="44" xfId="28" applyNumberFormat="1" applyFont="1" applyFill="1" applyBorder="1" applyAlignment="1" applyProtection="1">
      <alignment horizontal="left" vertical="center" wrapText="1"/>
      <protection locked="0"/>
    </xf>
    <xf numFmtId="164" fontId="45" fillId="0" borderId="44" xfId="28" applyNumberFormat="1" applyFont="1" applyFill="1" applyBorder="1" applyAlignment="1" applyProtection="1">
      <alignment horizontal="left" vertical="center" wrapText="1"/>
      <protection hidden="1"/>
    </xf>
    <xf numFmtId="43" fontId="45" fillId="0" borderId="44" xfId="28" applyFont="1" applyFill="1" applyBorder="1" applyAlignment="1" applyProtection="1">
      <alignment horizontal="left" vertical="center" wrapText="1"/>
      <protection locked="0"/>
    </xf>
    <xf numFmtId="9" fontId="45" fillId="0" borderId="44" xfId="42" applyFont="1" applyFill="1" applyBorder="1" applyAlignment="1" applyProtection="1">
      <alignment horizontal="center" vertical="center" wrapText="1"/>
      <protection locked="0"/>
    </xf>
    <xf numFmtId="1" fontId="47" fillId="0" borderId="48" xfId="42" applyNumberFormat="1" applyFont="1" applyFill="1" applyBorder="1" applyAlignment="1" applyProtection="1">
      <alignment horizontal="center" vertical="center" wrapText="1"/>
      <protection hidden="1"/>
    </xf>
    <xf numFmtId="0" fontId="45" fillId="0" borderId="49" xfId="39" applyNumberFormat="1" applyFont="1" applyFill="1" applyBorder="1" applyAlignment="1" applyProtection="1">
      <alignment horizontal="left" vertical="center" wrapText="1"/>
      <protection locked="0"/>
    </xf>
    <xf numFmtId="43" fontId="45" fillId="0" borderId="44" xfId="28" applyFont="1" applyBorder="1" applyAlignment="1" applyProtection="1">
      <alignment vertical="center"/>
      <protection locked="0"/>
    </xf>
    <xf numFmtId="9" fontId="48" fillId="0" borderId="44" xfId="42" applyFont="1" applyFill="1" applyBorder="1" applyAlignment="1" applyProtection="1">
      <alignment horizontal="center" vertical="center" wrapText="1"/>
      <protection locked="0"/>
    </xf>
    <xf numFmtId="0" fontId="45" fillId="32" borderId="44" xfId="39" applyNumberFormat="1" applyFont="1" applyFill="1" applyBorder="1" applyAlignment="1" applyProtection="1">
      <alignment horizontal="center" vertical="center" wrapText="1"/>
      <protection locked="0"/>
    </xf>
    <xf numFmtId="0" fontId="45" fillId="32" borderId="44" xfId="39" applyNumberFormat="1" applyFont="1" applyFill="1" applyBorder="1" applyAlignment="1" applyProtection="1">
      <alignment horizontal="left" vertical="center" wrapText="1"/>
      <protection locked="0"/>
    </xf>
    <xf numFmtId="43" fontId="45" fillId="32" borderId="44" xfId="28" applyFont="1" applyFill="1" applyBorder="1" applyAlignment="1" applyProtection="1">
      <alignment horizontal="left" vertical="center" wrapText="1"/>
      <protection locked="0"/>
    </xf>
    <xf numFmtId="14" fontId="45" fillId="32" borderId="44" xfId="28" applyNumberFormat="1" applyFont="1" applyFill="1" applyBorder="1" applyAlignment="1" applyProtection="1">
      <alignment horizontal="center" vertical="center" wrapText="1"/>
      <protection locked="0"/>
    </xf>
    <xf numFmtId="9" fontId="45" fillId="32" borderId="44" xfId="42" applyFont="1" applyFill="1" applyBorder="1" applyAlignment="1" applyProtection="1">
      <alignment horizontal="center" vertical="center" wrapText="1"/>
      <protection locked="0"/>
    </xf>
    <xf numFmtId="0" fontId="45" fillId="32" borderId="49" xfId="39" applyNumberFormat="1" applyFont="1" applyFill="1" applyBorder="1" applyAlignment="1" applyProtection="1">
      <alignment horizontal="left" vertical="center" wrapText="1"/>
      <protection locked="0"/>
    </xf>
    <xf numFmtId="165" fontId="45" fillId="0" borderId="13" xfId="39" applyNumberFormat="1" applyFont="1" applyFill="1" applyBorder="1" applyAlignment="1" applyProtection="1">
      <alignment horizontal="center" vertical="center" wrapText="1"/>
      <protection locked="0"/>
    </xf>
    <xf numFmtId="0" fontId="45" fillId="0" borderId="13" xfId="39" applyFont="1" applyFill="1" applyBorder="1" applyAlignment="1" applyProtection="1">
      <alignment horizontal="left" vertical="center" wrapText="1"/>
      <protection locked="0"/>
    </xf>
    <xf numFmtId="164" fontId="45" fillId="0" borderId="13" xfId="28" applyNumberFormat="1" applyFont="1" applyFill="1" applyBorder="1" applyAlignment="1" applyProtection="1">
      <alignment horizontal="center" vertical="center" wrapText="1"/>
      <protection locked="0"/>
    </xf>
    <xf numFmtId="43" fontId="45" fillId="0" borderId="13" xfId="28" applyFont="1" applyFill="1" applyBorder="1" applyAlignment="1" applyProtection="1">
      <alignment horizontal="right" vertical="center"/>
      <protection locked="0"/>
    </xf>
    <xf numFmtId="43" fontId="45" fillId="0" borderId="13" xfId="28" applyFont="1" applyFill="1" applyBorder="1" applyAlignment="1" applyProtection="1">
      <alignment vertical="center"/>
      <protection locked="0"/>
    </xf>
    <xf numFmtId="0" fontId="45" fillId="0" borderId="13" xfId="39" applyNumberFormat="1" applyFont="1" applyFill="1" applyBorder="1" applyAlignment="1" applyProtection="1">
      <alignment horizontal="center" vertical="center" wrapText="1"/>
      <protection hidden="1"/>
    </xf>
    <xf numFmtId="1" fontId="45" fillId="0" borderId="13" xfId="42" applyNumberFormat="1" applyFont="1" applyFill="1" applyBorder="1" applyAlignment="1" applyProtection="1">
      <alignment horizontal="center" vertical="center" wrapText="1"/>
      <protection hidden="1"/>
    </xf>
    <xf numFmtId="0" fontId="45" fillId="0" borderId="17" xfId="39" applyNumberFormat="1" applyFont="1" applyFill="1" applyBorder="1" applyAlignment="1" applyProtection="1">
      <alignment horizontal="center" vertical="center" wrapText="1"/>
      <protection hidden="1"/>
    </xf>
    <xf numFmtId="1" fontId="45" fillId="0" borderId="17" xfId="42" applyNumberFormat="1" applyFont="1" applyFill="1" applyBorder="1" applyAlignment="1" applyProtection="1">
      <alignment horizontal="center" vertical="center" wrapText="1"/>
      <protection hidden="1"/>
    </xf>
    <xf numFmtId="0" fontId="45" fillId="0" borderId="17" xfId="39" applyFont="1" applyFill="1" applyBorder="1" applyAlignment="1" applyProtection="1">
      <alignment vertical="center"/>
      <protection locked="0"/>
    </xf>
    <xf numFmtId="0" fontId="45" fillId="0" borderId="18" xfId="39" applyFont="1" applyFill="1" applyBorder="1" applyAlignment="1" applyProtection="1">
      <alignment vertical="center"/>
      <protection locked="0"/>
    </xf>
    <xf numFmtId="0" fontId="45" fillId="0" borderId="15" xfId="39" applyFont="1" applyFill="1" applyBorder="1" applyAlignment="1" applyProtection="1">
      <alignment horizontal="left" vertical="center" wrapText="1"/>
      <protection locked="0"/>
    </xf>
    <xf numFmtId="0" fontId="45" fillId="0" borderId="15" xfId="39" applyNumberFormat="1" applyFont="1" applyFill="1" applyBorder="1" applyAlignment="1" applyProtection="1">
      <alignment horizontal="center" vertical="center" wrapText="1"/>
      <protection hidden="1"/>
    </xf>
    <xf numFmtId="1" fontId="45" fillId="0" borderId="15" xfId="42" applyNumberFormat="1" applyFont="1" applyFill="1" applyBorder="1" applyAlignment="1" applyProtection="1">
      <alignment horizontal="center" vertical="center" wrapText="1"/>
      <protection hidden="1"/>
    </xf>
    <xf numFmtId="4" fontId="45" fillId="0" borderId="17" xfId="39" applyNumberFormat="1" applyFont="1" applyFill="1" applyBorder="1" applyAlignment="1" applyProtection="1">
      <alignment vertical="center"/>
      <protection locked="0"/>
    </xf>
    <xf numFmtId="43" fontId="45" fillId="0" borderId="15" xfId="28" applyFont="1" applyFill="1" applyBorder="1" applyAlignment="1" applyProtection="1">
      <alignment vertical="center"/>
      <protection locked="0"/>
    </xf>
    <xf numFmtId="165" fontId="45" fillId="0" borderId="15" xfId="39" applyNumberFormat="1" applyFont="1" applyFill="1" applyBorder="1" applyAlignment="1" applyProtection="1">
      <alignment horizontal="center" vertical="center" wrapText="1"/>
      <protection locked="0"/>
    </xf>
    <xf numFmtId="0" fontId="45" fillId="0" borderId="15" xfId="39" applyFont="1" applyFill="1" applyBorder="1" applyAlignment="1" applyProtection="1">
      <alignment horizontal="center" vertical="center" wrapText="1"/>
      <protection locked="0"/>
    </xf>
    <xf numFmtId="164" fontId="45" fillId="0" borderId="15" xfId="28" applyNumberFormat="1" applyFont="1" applyFill="1" applyBorder="1" applyAlignment="1" applyProtection="1">
      <alignment horizontal="center" vertical="center" wrapText="1"/>
      <protection locked="0"/>
    </xf>
    <xf numFmtId="43" fontId="45" fillId="0" borderId="15" xfId="28" applyFont="1" applyFill="1" applyBorder="1" applyAlignment="1" applyProtection="1">
      <alignment horizontal="right" vertical="center"/>
      <protection locked="0"/>
    </xf>
    <xf numFmtId="0" fontId="45" fillId="0" borderId="17" xfId="39" applyFont="1" applyFill="1" applyBorder="1" applyAlignment="1" applyProtection="1">
      <alignment vertical="center" wrapText="1"/>
      <protection locked="0"/>
    </xf>
    <xf numFmtId="0" fontId="45" fillId="0" borderId="15" xfId="39" applyFont="1" applyFill="1" applyBorder="1" applyAlignment="1" applyProtection="1">
      <alignment horizontal="center" vertical="top" wrapText="1"/>
      <protection locked="0"/>
    </xf>
    <xf numFmtId="0" fontId="45" fillId="0" borderId="50" xfId="39" applyNumberFormat="1" applyFont="1" applyFill="1" applyBorder="1" applyAlignment="1" applyProtection="1">
      <alignment horizontal="center" vertical="center"/>
      <protection locked="0"/>
    </xf>
    <xf numFmtId="0" fontId="45" fillId="0" borderId="46" xfId="39" applyNumberFormat="1" applyFont="1" applyFill="1" applyBorder="1" applyAlignment="1" applyProtection="1">
      <alignment horizontal="left" vertical="center" wrapText="1"/>
      <protection locked="0"/>
    </xf>
    <xf numFmtId="165" fontId="45" fillId="0" borderId="46" xfId="39" applyNumberFormat="1" applyFont="1" applyFill="1" applyBorder="1" applyAlignment="1" applyProtection="1">
      <alignment horizontal="center" vertical="top" wrapText="1"/>
      <protection locked="0"/>
    </xf>
    <xf numFmtId="0" fontId="45" fillId="0" borderId="46" xfId="39" applyFont="1" applyFill="1" applyBorder="1" applyAlignment="1" applyProtection="1">
      <alignment horizontal="center" vertical="top" wrapText="1"/>
      <protection locked="0"/>
    </xf>
    <xf numFmtId="0" fontId="45" fillId="0" borderId="46" xfId="39" applyNumberFormat="1" applyFont="1" applyFill="1" applyBorder="1" applyAlignment="1" applyProtection="1">
      <alignment horizontal="center" vertical="center" wrapText="1"/>
      <protection locked="0"/>
    </xf>
    <xf numFmtId="0" fontId="45" fillId="0" borderId="46" xfId="39" applyFont="1" applyFill="1" applyBorder="1" applyAlignment="1" applyProtection="1">
      <alignment horizontal="left" vertical="center" wrapText="1"/>
      <protection locked="0"/>
    </xf>
    <xf numFmtId="164" fontId="45" fillId="0" borderId="46" xfId="28" applyNumberFormat="1" applyFont="1" applyFill="1" applyBorder="1" applyAlignment="1" applyProtection="1">
      <alignment horizontal="center" vertical="center" wrapText="1"/>
      <protection locked="0"/>
    </xf>
    <xf numFmtId="164" fontId="45" fillId="0" borderId="46" xfId="28" applyNumberFormat="1" applyFont="1" applyFill="1" applyBorder="1" applyAlignment="1" applyProtection="1">
      <alignment horizontal="left" vertical="center" wrapText="1"/>
      <protection hidden="1"/>
    </xf>
    <xf numFmtId="43" fontId="45" fillId="0" borderId="46" xfId="28" applyFont="1" applyFill="1" applyBorder="1" applyAlignment="1" applyProtection="1">
      <alignment horizontal="right" vertical="center"/>
      <protection locked="0"/>
    </xf>
    <xf numFmtId="43" fontId="45" fillId="0" borderId="46" xfId="28" applyFont="1" applyFill="1" applyBorder="1" applyAlignment="1" applyProtection="1">
      <alignment vertical="center"/>
      <protection locked="0"/>
    </xf>
    <xf numFmtId="0" fontId="45" fillId="0" borderId="46" xfId="39" applyNumberFormat="1" applyFont="1" applyFill="1" applyBorder="1" applyAlignment="1" applyProtection="1">
      <alignment horizontal="center" vertical="center" wrapText="1"/>
      <protection hidden="1"/>
    </xf>
    <xf numFmtId="43" fontId="45" fillId="0" borderId="46" xfId="28" applyFont="1" applyFill="1" applyBorder="1" applyAlignment="1" applyProtection="1">
      <alignment horizontal="left" vertical="center" wrapText="1"/>
      <protection locked="0"/>
    </xf>
    <xf numFmtId="9" fontId="45" fillId="0" borderId="46" xfId="42" applyFont="1" applyFill="1" applyBorder="1" applyAlignment="1" applyProtection="1">
      <alignment horizontal="center" vertical="center" wrapText="1"/>
      <protection locked="0"/>
    </xf>
    <xf numFmtId="1" fontId="45" fillId="0" borderId="46" xfId="42" applyNumberFormat="1" applyFont="1" applyFill="1" applyBorder="1" applyAlignment="1" applyProtection="1">
      <alignment horizontal="center" vertical="center" wrapText="1"/>
      <protection hidden="1"/>
    </xf>
    <xf numFmtId="0" fontId="45" fillId="0" borderId="51" xfId="39" applyNumberFormat="1" applyFont="1" applyFill="1" applyBorder="1" applyAlignment="1" applyProtection="1">
      <alignment horizontal="left" vertical="center" wrapText="1"/>
      <protection locked="0"/>
    </xf>
    <xf numFmtId="1" fontId="47" fillId="0" borderId="32" xfId="42" applyNumberFormat="1" applyFont="1" applyFill="1" applyBorder="1" applyAlignment="1" applyProtection="1">
      <alignment horizontal="center" vertical="center" wrapText="1"/>
      <protection hidden="1"/>
    </xf>
    <xf numFmtId="1" fontId="45" fillId="0" borderId="28" xfId="42" applyNumberFormat="1" applyFont="1" applyFill="1" applyBorder="1" applyAlignment="1" applyProtection="1">
      <alignment horizontal="center" vertical="center" wrapText="1"/>
      <protection hidden="1"/>
    </xf>
    <xf numFmtId="0" fontId="45" fillId="0" borderId="44" xfId="39" applyNumberFormat="1" applyFont="1" applyFill="1" applyBorder="1" applyAlignment="1" applyProtection="1">
      <alignment horizontal="center" vertical="center" wrapText="1"/>
      <protection hidden="1"/>
    </xf>
    <xf numFmtId="1" fontId="45" fillId="0" borderId="44" xfId="42" applyNumberFormat="1" applyFont="1" applyFill="1" applyBorder="1" applyAlignment="1" applyProtection="1">
      <alignment horizontal="center" vertical="center" wrapText="1"/>
      <protection hidden="1"/>
    </xf>
    <xf numFmtId="0" fontId="45" fillId="0" borderId="52" xfId="39" applyNumberFormat="1" applyFont="1" applyFill="1" applyBorder="1" applyAlignment="1" applyProtection="1">
      <alignment horizontal="center" vertical="center"/>
      <protection locked="0"/>
    </xf>
    <xf numFmtId="0" fontId="45" fillId="0" borderId="53" xfId="39" applyNumberFormat="1" applyFont="1" applyFill="1" applyBorder="1" applyAlignment="1" applyProtection="1">
      <alignment horizontal="left" vertical="center" wrapText="1"/>
      <protection locked="0"/>
    </xf>
    <xf numFmtId="165" fontId="45" fillId="0" borderId="53" xfId="39" applyNumberFormat="1" applyFont="1" applyFill="1" applyBorder="1" applyAlignment="1" applyProtection="1">
      <alignment horizontal="center" vertical="top" wrapText="1"/>
      <protection locked="0"/>
    </xf>
    <xf numFmtId="0" fontId="45" fillId="0" borderId="53" xfId="39" applyFont="1" applyFill="1" applyBorder="1" applyAlignment="1" applyProtection="1">
      <alignment horizontal="center" vertical="top" wrapText="1"/>
      <protection locked="0"/>
    </xf>
    <xf numFmtId="0" fontId="46" fillId="0" borderId="53" xfId="39" applyNumberFormat="1" applyFont="1" applyFill="1" applyBorder="1" applyAlignment="1" applyProtection="1">
      <alignment horizontal="center" vertical="center" wrapText="1"/>
      <protection locked="0"/>
    </xf>
    <xf numFmtId="0" fontId="45" fillId="0" borderId="53" xfId="39" applyNumberFormat="1" applyFont="1" applyFill="1" applyBorder="1" applyAlignment="1" applyProtection="1">
      <alignment horizontal="center" vertical="center" wrapText="1"/>
      <protection locked="0"/>
    </xf>
    <xf numFmtId="0" fontId="45" fillId="0" borderId="53" xfId="39" applyFont="1" applyFill="1" applyBorder="1" applyAlignment="1" applyProtection="1">
      <alignment horizontal="left" vertical="center" wrapText="1"/>
      <protection locked="0"/>
    </xf>
    <xf numFmtId="164" fontId="45" fillId="0" borderId="53" xfId="28" applyNumberFormat="1" applyFont="1" applyFill="1" applyBorder="1" applyAlignment="1" applyProtection="1">
      <alignment horizontal="center" vertical="center" wrapText="1"/>
      <protection locked="0"/>
    </xf>
    <xf numFmtId="164" fontId="45" fillId="0" borderId="53" xfId="28" applyNumberFormat="1" applyFont="1" applyFill="1" applyBorder="1" applyAlignment="1" applyProtection="1">
      <alignment horizontal="left" vertical="center" wrapText="1"/>
      <protection hidden="1"/>
    </xf>
    <xf numFmtId="43" fontId="45" fillId="0" borderId="53" xfId="28" applyFont="1" applyFill="1" applyBorder="1" applyAlignment="1" applyProtection="1">
      <alignment horizontal="right" vertical="center"/>
      <protection locked="0"/>
    </xf>
    <xf numFmtId="43" fontId="45" fillId="0" borderId="53" xfId="28" applyFont="1" applyFill="1" applyBorder="1" applyAlignment="1" applyProtection="1">
      <alignment vertical="center"/>
      <protection locked="0"/>
    </xf>
    <xf numFmtId="0" fontId="47" fillId="0" borderId="53" xfId="39" applyNumberFormat="1" applyFont="1" applyFill="1" applyBorder="1" applyAlignment="1" applyProtection="1">
      <alignment horizontal="center" vertical="center" wrapText="1"/>
      <protection hidden="1"/>
    </xf>
    <xf numFmtId="43" fontId="45" fillId="0" borderId="53" xfId="28" applyFont="1" applyFill="1" applyBorder="1" applyAlignment="1" applyProtection="1">
      <alignment horizontal="left" vertical="center" wrapText="1"/>
      <protection locked="0"/>
    </xf>
    <xf numFmtId="14" fontId="45" fillId="0" borderId="53" xfId="28" applyNumberFormat="1" applyFont="1" applyFill="1" applyBorder="1" applyAlignment="1" applyProtection="1">
      <alignment horizontal="center" vertical="center" wrapText="1"/>
      <protection locked="0"/>
    </xf>
    <xf numFmtId="9" fontId="45" fillId="0" borderId="53" xfId="42" applyFont="1" applyFill="1" applyBorder="1" applyAlignment="1" applyProtection="1">
      <alignment horizontal="center" vertical="center" wrapText="1"/>
      <protection hidden="1"/>
    </xf>
    <xf numFmtId="9" fontId="48" fillId="0" borderId="53" xfId="42" applyFont="1" applyFill="1" applyBorder="1" applyAlignment="1" applyProtection="1">
      <alignment horizontal="center" vertical="center" wrapText="1"/>
      <protection locked="0"/>
    </xf>
    <xf numFmtId="1" fontId="47" fillId="0" borderId="54" xfId="42" applyNumberFormat="1" applyFont="1" applyFill="1" applyBorder="1" applyAlignment="1" applyProtection="1">
      <alignment horizontal="center" vertical="center" wrapText="1"/>
      <protection hidden="1"/>
    </xf>
    <xf numFmtId="0" fontId="45" fillId="0" borderId="55" xfId="39" applyNumberFormat="1" applyFont="1" applyFill="1" applyBorder="1" applyAlignment="1" applyProtection="1">
      <alignment horizontal="left" vertical="center" wrapText="1"/>
      <protection locked="0"/>
    </xf>
    <xf numFmtId="0" fontId="45" fillId="32" borderId="12" xfId="39" applyNumberFormat="1" applyFont="1" applyFill="1" applyBorder="1" applyAlignment="1" applyProtection="1">
      <alignment horizontal="center" vertical="center"/>
      <protection locked="0"/>
    </xf>
    <xf numFmtId="0" fontId="45" fillId="32" borderId="13" xfId="39" applyNumberFormat="1" applyFont="1" applyFill="1" applyBorder="1" applyAlignment="1" applyProtection="1">
      <alignment horizontal="left" vertical="center" wrapText="1"/>
      <protection locked="0"/>
    </xf>
    <xf numFmtId="0" fontId="45" fillId="32" borderId="20" xfId="39" applyNumberFormat="1" applyFont="1" applyFill="1" applyBorder="1" applyAlignment="1" applyProtection="1">
      <alignment horizontal="center" vertical="center"/>
      <protection locked="0"/>
    </xf>
    <xf numFmtId="0" fontId="45" fillId="32" borderId="17" xfId="39" applyNumberFormat="1" applyFont="1" applyFill="1" applyBorder="1" applyAlignment="1" applyProtection="1">
      <alignment horizontal="left" vertical="center" wrapText="1"/>
      <protection locked="0"/>
    </xf>
    <xf numFmtId="165" fontId="45" fillId="32" borderId="17" xfId="39" applyNumberFormat="1" applyFont="1" applyFill="1" applyBorder="1" applyAlignment="1" applyProtection="1">
      <alignment horizontal="center" vertical="center" wrapText="1"/>
      <protection locked="0"/>
    </xf>
    <xf numFmtId="0" fontId="45" fillId="32" borderId="17" xfId="39" applyFont="1" applyFill="1" applyBorder="1" applyAlignment="1" applyProtection="1">
      <alignment horizontal="center" vertical="center" wrapText="1"/>
      <protection locked="0"/>
    </xf>
    <xf numFmtId="0" fontId="45" fillId="32" borderId="17" xfId="39" applyNumberFormat="1" applyFont="1" applyFill="1" applyBorder="1" applyAlignment="1" applyProtection="1">
      <alignment horizontal="center" vertical="center" wrapText="1"/>
      <protection locked="0"/>
    </xf>
    <xf numFmtId="167" fontId="45" fillId="32" borderId="17" xfId="28" applyNumberFormat="1" applyFont="1" applyFill="1" applyBorder="1" applyAlignment="1" applyProtection="1">
      <alignment horizontal="center" vertical="center" wrapText="1"/>
      <protection locked="0"/>
    </xf>
    <xf numFmtId="43" fontId="45" fillId="32" borderId="17" xfId="28" applyFont="1" applyFill="1" applyBorder="1" applyAlignment="1" applyProtection="1">
      <alignment horizontal="center" vertical="center" wrapText="1"/>
      <protection locked="0"/>
    </xf>
    <xf numFmtId="9" fontId="45" fillId="32" borderId="17" xfId="42" applyFont="1" applyFill="1" applyBorder="1" applyAlignment="1" applyProtection="1">
      <alignment horizontal="center" vertical="center" wrapText="1"/>
      <protection locked="0"/>
    </xf>
    <xf numFmtId="165" fontId="45" fillId="32" borderId="17" xfId="39" applyNumberFormat="1" applyFont="1" applyFill="1" applyBorder="1" applyAlignment="1" applyProtection="1">
      <alignment horizontal="center" vertical="top" wrapText="1"/>
      <protection locked="0"/>
    </xf>
    <xf numFmtId="164" fontId="45" fillId="32" borderId="13" xfId="28" applyNumberFormat="1" applyFont="1" applyFill="1" applyBorder="1" applyAlignment="1" applyProtection="1">
      <alignment horizontal="right" vertical="center"/>
      <protection locked="0"/>
    </xf>
    <xf numFmtId="164" fontId="45" fillId="32" borderId="17" xfId="28" applyNumberFormat="1" applyFont="1" applyFill="1" applyBorder="1" applyAlignment="1" applyProtection="1">
      <alignment horizontal="right" vertical="center"/>
      <protection locked="0"/>
    </xf>
    <xf numFmtId="165" fontId="45" fillId="32" borderId="13" xfId="39" applyNumberFormat="1" applyFont="1" applyFill="1" applyBorder="1" applyAlignment="1" applyProtection="1">
      <alignment horizontal="center" vertical="top" wrapText="1"/>
      <protection locked="0"/>
    </xf>
    <xf numFmtId="43" fontId="45" fillId="0" borderId="18" xfId="28" applyFont="1" applyFill="1" applyBorder="1" applyAlignment="1" applyProtection="1">
      <alignment horizontal="left" vertical="center" wrapText="1"/>
      <protection locked="0"/>
    </xf>
    <xf numFmtId="0" fontId="45" fillId="0" borderId="46" xfId="39" applyNumberFormat="1" applyFont="1" applyFill="1" applyBorder="1" applyAlignment="1" applyProtection="1">
      <alignment horizontal="center" vertical="top" wrapText="1"/>
      <protection locked="0"/>
    </xf>
    <xf numFmtId="164" fontId="45" fillId="0" borderId="46" xfId="28" applyNumberFormat="1" applyFont="1" applyFill="1" applyBorder="1" applyAlignment="1" applyProtection="1">
      <alignment horizontal="left" vertical="center" wrapText="1"/>
      <protection locked="0"/>
    </xf>
    <xf numFmtId="43" fontId="45" fillId="0" borderId="46" xfId="28" applyFont="1" applyFill="1" applyBorder="1" applyAlignment="1" applyProtection="1">
      <alignment horizontal="left" vertical="center"/>
      <protection locked="0"/>
    </xf>
    <xf numFmtId="0" fontId="44" fillId="0" borderId="0" xfId="39" applyFont="1" applyFill="1" applyBorder="1" applyAlignment="1" applyProtection="1">
      <alignment vertical="center"/>
    </xf>
    <xf numFmtId="0" fontId="43" fillId="30" borderId="10" xfId="39" applyFont="1" applyFill="1" applyBorder="1" applyAlignment="1" applyProtection="1">
      <alignment horizontal="center" vertical="center" textRotation="90" wrapText="1"/>
    </xf>
    <xf numFmtId="0" fontId="63" fillId="0" borderId="10" xfId="39" applyFont="1" applyFill="1" applyBorder="1" applyAlignment="1" applyProtection="1">
      <alignment horizontal="center" vertical="center" textRotation="90" wrapText="1"/>
    </xf>
    <xf numFmtId="0" fontId="63" fillId="33" borderId="10" xfId="39" applyFont="1" applyFill="1" applyBorder="1" applyAlignment="1" applyProtection="1">
      <alignment horizontal="center" vertical="center" textRotation="90" wrapText="1"/>
    </xf>
    <xf numFmtId="0" fontId="40" fillId="0" borderId="10" xfId="39" applyFont="1" applyFill="1" applyBorder="1" applyAlignment="1" applyProtection="1">
      <alignment horizontal="center" vertical="center" wrapText="1"/>
    </xf>
    <xf numFmtId="0" fontId="64" fillId="0" borderId="10" xfId="39" applyFont="1" applyFill="1" applyBorder="1" applyAlignment="1" applyProtection="1">
      <alignment horizontal="center" vertical="center" wrapText="1"/>
    </xf>
    <xf numFmtId="0" fontId="65" fillId="0" borderId="10" xfId="39" applyFont="1" applyFill="1" applyBorder="1" applyAlignment="1" applyProtection="1">
      <alignment horizontal="center" vertical="center" wrapText="1"/>
    </xf>
    <xf numFmtId="0" fontId="66" fillId="0" borderId="0" xfId="39" applyFont="1" applyFill="1" applyBorder="1" applyAlignment="1" applyProtection="1">
      <alignment horizontal="center" vertical="center"/>
    </xf>
    <xf numFmtId="0" fontId="67" fillId="0" borderId="0" xfId="39" applyFont="1" applyFill="1" applyAlignment="1" applyProtection="1">
      <alignment vertical="center"/>
    </xf>
    <xf numFmtId="0" fontId="45" fillId="0" borderId="12" xfId="39" applyNumberFormat="1" applyFont="1" applyFill="1" applyBorder="1" applyAlignment="1" applyProtection="1">
      <alignment horizontal="center" vertical="top"/>
      <protection locked="0"/>
    </xf>
    <xf numFmtId="0" fontId="45" fillId="0" borderId="44" xfId="39" applyNumberFormat="1" applyFont="1" applyFill="1" applyBorder="1" applyAlignment="1" applyProtection="1">
      <alignment horizontal="left" vertical="top" wrapText="1"/>
      <protection locked="0"/>
    </xf>
    <xf numFmtId="168" fontId="45" fillId="0" borderId="44" xfId="39" applyNumberFormat="1" applyFont="1" applyFill="1" applyBorder="1" applyAlignment="1" applyProtection="1">
      <alignment horizontal="center" vertical="top" wrapText="1"/>
      <protection locked="0"/>
    </xf>
    <xf numFmtId="0" fontId="45" fillId="0" borderId="13" xfId="39" applyNumberFormat="1" applyFont="1" applyFill="1" applyBorder="1" applyAlignment="1" applyProtection="1">
      <alignment horizontal="center" vertical="top" wrapText="1"/>
      <protection locked="0"/>
    </xf>
    <xf numFmtId="0" fontId="43" fillId="0" borderId="44" xfId="39" applyNumberFormat="1" applyFont="1" applyFill="1" applyBorder="1" applyAlignment="1" applyProtection="1">
      <alignment horizontal="center" vertical="center" wrapText="1"/>
      <protection hidden="1"/>
    </xf>
    <xf numFmtId="0" fontId="68" fillId="0" borderId="16" xfId="39" applyNumberFormat="1" applyFont="1" applyFill="1" applyBorder="1" applyAlignment="1" applyProtection="1">
      <alignment horizontal="left" vertical="center" wrapText="1"/>
      <protection locked="0"/>
    </xf>
    <xf numFmtId="164" fontId="41" fillId="0" borderId="0" xfId="28" applyNumberFormat="1" applyFont="1" applyFill="1" applyAlignment="1" applyProtection="1">
      <alignment horizontal="center" vertical="center"/>
      <protection hidden="1"/>
    </xf>
    <xf numFmtId="4" fontId="36" fillId="0" borderId="12" xfId="39" applyNumberFormat="1" applyFont="1" applyFill="1" applyBorder="1" applyAlignment="1" applyProtection="1">
      <alignment horizontal="right" vertical="center"/>
      <protection hidden="1"/>
    </xf>
    <xf numFmtId="43" fontId="36" fillId="0" borderId="16" xfId="28" applyFont="1" applyFill="1" applyBorder="1" applyAlignment="1" applyProtection="1">
      <alignment horizontal="right" vertical="center"/>
      <protection hidden="1"/>
    </xf>
    <xf numFmtId="43" fontId="36" fillId="0" borderId="56" xfId="28" applyFont="1" applyFill="1" applyBorder="1" applyAlignment="1" applyProtection="1">
      <alignment horizontal="right" vertical="center"/>
      <protection hidden="1"/>
    </xf>
    <xf numFmtId="0" fontId="45" fillId="0" borderId="20" xfId="39" applyNumberFormat="1" applyFont="1" applyFill="1" applyBorder="1" applyAlignment="1" applyProtection="1">
      <alignment horizontal="center" vertical="top"/>
      <protection locked="0"/>
    </xf>
    <xf numFmtId="0" fontId="45" fillId="0" borderId="17" xfId="39" applyNumberFormat="1" applyFont="1" applyFill="1" applyBorder="1" applyAlignment="1" applyProtection="1">
      <alignment horizontal="left" vertical="top" wrapText="1"/>
      <protection locked="0"/>
    </xf>
    <xf numFmtId="168" fontId="45" fillId="0" borderId="17" xfId="39" applyNumberFormat="1" applyFont="1" applyFill="1" applyBorder="1" applyAlignment="1" applyProtection="1">
      <alignment horizontal="center" vertical="top" wrapText="1"/>
      <protection locked="0"/>
    </xf>
    <xf numFmtId="0" fontId="43" fillId="0" borderId="17" xfId="39" applyNumberFormat="1" applyFont="1" applyFill="1" applyBorder="1" applyAlignment="1" applyProtection="1">
      <alignment horizontal="center" vertical="center" wrapText="1"/>
      <protection hidden="1"/>
    </xf>
    <xf numFmtId="1" fontId="47" fillId="0" borderId="17" xfId="42" applyNumberFormat="1" applyFont="1" applyFill="1" applyBorder="1" applyAlignment="1" applyProtection="1">
      <alignment horizontal="center" vertical="center" wrapText="1"/>
      <protection hidden="1"/>
    </xf>
    <xf numFmtId="0" fontId="68" fillId="0" borderId="18" xfId="39" applyNumberFormat="1" applyFont="1" applyFill="1" applyBorder="1" applyAlignment="1" applyProtection="1">
      <alignment horizontal="left" vertical="center" wrapText="1"/>
      <protection locked="0"/>
    </xf>
    <xf numFmtId="4" fontId="36" fillId="0" borderId="20" xfId="39" applyNumberFormat="1" applyFont="1" applyFill="1" applyBorder="1" applyAlignment="1" applyProtection="1">
      <alignment horizontal="right" vertical="center"/>
      <protection hidden="1"/>
    </xf>
    <xf numFmtId="43" fontId="36" fillId="0" borderId="18" xfId="28" applyFont="1" applyFill="1" applyBorder="1" applyAlignment="1" applyProtection="1">
      <alignment horizontal="right" vertical="center"/>
      <protection hidden="1"/>
    </xf>
    <xf numFmtId="43" fontId="36" fillId="0" borderId="57" xfId="28" applyFont="1" applyFill="1" applyBorder="1" applyAlignment="1" applyProtection="1">
      <alignment horizontal="right" vertical="center"/>
      <protection hidden="1"/>
    </xf>
    <xf numFmtId="43" fontId="45" fillId="32" borderId="17" xfId="28" applyFont="1" applyFill="1" applyBorder="1" applyAlignment="1" applyProtection="1">
      <alignment horizontal="left" vertical="center"/>
      <protection locked="0"/>
    </xf>
    <xf numFmtId="43" fontId="45" fillId="32" borderId="17" xfId="28" applyFont="1" applyFill="1" applyBorder="1" applyAlignment="1" applyProtection="1">
      <alignment horizontal="left" vertical="center" wrapText="1"/>
      <protection locked="0"/>
    </xf>
    <xf numFmtId="43" fontId="45" fillId="32" borderId="17" xfId="28" applyFont="1" applyFill="1" applyBorder="1" applyAlignment="1" applyProtection="1">
      <alignment vertical="center"/>
      <protection locked="0"/>
    </xf>
    <xf numFmtId="0" fontId="45" fillId="32" borderId="17" xfId="39" applyNumberFormat="1" applyFont="1" applyFill="1" applyBorder="1" applyAlignment="1" applyProtection="1">
      <alignment horizontal="center" vertical="top" wrapText="1"/>
      <protection locked="0"/>
    </xf>
    <xf numFmtId="168" fontId="45" fillId="0" borderId="17" xfId="39" applyNumberFormat="1" applyFont="1" applyFill="1" applyBorder="1" applyAlignment="1" applyProtection="1">
      <alignment horizontal="center" vertical="center" wrapText="1"/>
      <protection locked="0"/>
    </xf>
    <xf numFmtId="168" fontId="45" fillId="0" borderId="15" xfId="39" applyNumberFormat="1" applyFont="1" applyFill="1" applyBorder="1" applyAlignment="1" applyProtection="1">
      <alignment horizontal="center" vertical="center" wrapText="1"/>
      <protection locked="0"/>
    </xf>
    <xf numFmtId="168" fontId="31" fillId="30" borderId="27" xfId="39" applyNumberFormat="1" applyFont="1" applyFill="1" applyBorder="1" applyAlignment="1" applyProtection="1">
      <alignment horizontal="center" vertical="center"/>
      <protection hidden="1"/>
    </xf>
    <xf numFmtId="43" fontId="42" fillId="29" borderId="10" xfId="28" applyFont="1" applyFill="1" applyBorder="1" applyAlignment="1" applyProtection="1">
      <alignment horizontal="right" vertical="center"/>
      <protection hidden="1"/>
    </xf>
    <xf numFmtId="164" fontId="41" fillId="0" borderId="0" xfId="28" applyNumberFormat="1" applyFont="1" applyFill="1" applyAlignment="1" applyProtection="1">
      <alignment vertical="center"/>
      <protection hidden="1"/>
    </xf>
    <xf numFmtId="0" fontId="41" fillId="0" borderId="10" xfId="0" applyFont="1" applyBorder="1" applyAlignment="1" applyProtection="1">
      <alignment horizontal="center" vertical="center"/>
      <protection hidden="1"/>
    </xf>
    <xf numFmtId="39" fontId="42" fillId="29" borderId="10" xfId="28" applyNumberFormat="1" applyFont="1" applyFill="1" applyBorder="1" applyAlignment="1" applyProtection="1">
      <alignment horizontal="right" vertical="center"/>
      <protection hidden="1"/>
    </xf>
    <xf numFmtId="168" fontId="49" fillId="0" borderId="23" xfId="39" applyNumberFormat="1" applyFont="1" applyFill="1" applyBorder="1" applyAlignment="1" applyProtection="1">
      <alignment horizontal="center" vertical="center"/>
    </xf>
    <xf numFmtId="0" fontId="43" fillId="0" borderId="23" xfId="39" applyNumberFormat="1" applyFont="1" applyFill="1" applyBorder="1" applyAlignment="1" applyProtection="1">
      <alignment horizontal="center" vertical="center" wrapText="1"/>
      <protection hidden="1"/>
    </xf>
    <xf numFmtId="0" fontId="50" fillId="0" borderId="0" xfId="39" applyFont="1" applyFill="1" applyAlignment="1" applyProtection="1">
      <alignment vertical="center"/>
      <protection hidden="1"/>
    </xf>
    <xf numFmtId="43" fontId="50" fillId="0" borderId="0" xfId="28" applyFont="1" applyFill="1" applyAlignment="1" applyProtection="1">
      <alignment vertical="center"/>
      <protection hidden="1"/>
    </xf>
    <xf numFmtId="0" fontId="56" fillId="34" borderId="0" xfId="39" applyFont="1" applyFill="1" applyAlignment="1" applyProtection="1">
      <alignment vertical="center"/>
    </xf>
    <xf numFmtId="164" fontId="36" fillId="34" borderId="0" xfId="28" applyNumberFormat="1" applyFont="1" applyFill="1" applyAlignment="1" applyProtection="1">
      <alignment horizontal="center" vertical="center"/>
      <protection hidden="1"/>
    </xf>
    <xf numFmtId="0" fontId="36" fillId="34" borderId="0" xfId="39" applyFont="1" applyFill="1" applyAlignment="1" applyProtection="1">
      <alignment vertical="center"/>
    </xf>
    <xf numFmtId="0" fontId="68" fillId="0" borderId="44" xfId="39" applyNumberFormat="1" applyFont="1" applyFill="1" applyBorder="1" applyAlignment="1" applyProtection="1">
      <alignment horizontal="center" vertical="center" wrapText="1"/>
      <protection hidden="1"/>
    </xf>
    <xf numFmtId="0" fontId="46" fillId="0" borderId="17" xfId="39" applyFont="1" applyFill="1" applyBorder="1" applyAlignment="1" applyProtection="1">
      <alignment horizontal="center" vertical="center" wrapText="1"/>
      <protection locked="0"/>
    </xf>
    <xf numFmtId="0" fontId="68" fillId="0" borderId="17" xfId="39" applyNumberFormat="1" applyFont="1" applyFill="1" applyBorder="1" applyAlignment="1" applyProtection="1">
      <alignment horizontal="center" vertical="center" wrapText="1"/>
      <protection hidden="1"/>
    </xf>
    <xf numFmtId="0" fontId="45" fillId="32" borderId="20" xfId="39" applyNumberFormat="1" applyFont="1" applyFill="1" applyBorder="1" applyAlignment="1" applyProtection="1">
      <alignment horizontal="center" vertical="top"/>
      <protection locked="0"/>
    </xf>
    <xf numFmtId="0" fontId="45" fillId="32" borderId="17" xfId="39" applyNumberFormat="1" applyFont="1" applyFill="1" applyBorder="1" applyAlignment="1" applyProtection="1">
      <alignment horizontal="left" vertical="top" wrapText="1"/>
      <protection locked="0"/>
    </xf>
    <xf numFmtId="168" fontId="45" fillId="32" borderId="17" xfId="39" applyNumberFormat="1" applyFont="1" applyFill="1" applyBorder="1" applyAlignment="1" applyProtection="1">
      <alignment horizontal="center" vertical="top" wrapText="1"/>
      <protection locked="0"/>
    </xf>
    <xf numFmtId="0" fontId="45" fillId="32" borderId="17" xfId="39" applyFont="1" applyFill="1" applyBorder="1" applyAlignment="1" applyProtection="1">
      <alignment horizontal="center" vertical="top" wrapText="1"/>
      <protection locked="0"/>
    </xf>
    <xf numFmtId="164" fontId="45" fillId="32" borderId="17" xfId="28" applyNumberFormat="1" applyFont="1" applyFill="1" applyBorder="1" applyAlignment="1" applyProtection="1">
      <alignment horizontal="center" vertical="center" wrapText="1"/>
      <protection locked="0"/>
    </xf>
    <xf numFmtId="164" fontId="45" fillId="32" borderId="17" xfId="28" applyNumberFormat="1" applyFont="1" applyFill="1" applyBorder="1" applyAlignment="1" applyProtection="1">
      <alignment horizontal="left" vertical="center" wrapText="1"/>
      <protection hidden="1"/>
    </xf>
    <xf numFmtId="9" fontId="45" fillId="32" borderId="17" xfId="42" applyFont="1" applyFill="1" applyBorder="1" applyAlignment="1" applyProtection="1">
      <alignment horizontal="center" vertical="center" wrapText="1"/>
      <protection hidden="1"/>
    </xf>
    <xf numFmtId="0" fontId="68" fillId="32" borderId="18" xfId="39" applyNumberFormat="1" applyFont="1" applyFill="1" applyBorder="1" applyAlignment="1" applyProtection="1">
      <alignment horizontal="left" vertical="center" wrapText="1"/>
      <protection locked="0"/>
    </xf>
    <xf numFmtId="0" fontId="56" fillId="32" borderId="0" xfId="39" applyFont="1" applyFill="1" applyAlignment="1" applyProtection="1">
      <alignment vertical="center"/>
    </xf>
    <xf numFmtId="164" fontId="36" fillId="32" borderId="0" xfId="28" applyNumberFormat="1" applyFont="1" applyFill="1" applyAlignment="1" applyProtection="1">
      <alignment horizontal="center" vertical="center"/>
      <protection hidden="1"/>
    </xf>
    <xf numFmtId="0" fontId="36" fillId="32" borderId="0" xfId="39" applyFont="1" applyFill="1" applyAlignment="1" applyProtection="1">
      <alignment vertical="center"/>
    </xf>
    <xf numFmtId="43" fontId="42" fillId="0" borderId="23" xfId="28" applyFont="1" applyFill="1" applyBorder="1" applyAlignment="1" applyProtection="1">
      <alignment horizontal="right" vertical="center"/>
      <protection hidden="1"/>
    </xf>
    <xf numFmtId="9" fontId="34" fillId="28" borderId="10" xfId="42" applyFont="1" applyFill="1" applyBorder="1" applyAlignment="1" applyProtection="1">
      <alignment horizontal="center" vertical="center"/>
      <protection locked="0"/>
    </xf>
    <xf numFmtId="9" fontId="51" fillId="0" borderId="0" xfId="39" quotePrefix="1" applyNumberFormat="1" applyFont="1" applyFill="1" applyBorder="1" applyAlignment="1" applyProtection="1">
      <alignment horizontal="center" vertical="center"/>
      <protection hidden="1"/>
    </xf>
    <xf numFmtId="9" fontId="69" fillId="0" borderId="42" xfId="39" applyNumberFormat="1" applyFont="1" applyFill="1" applyBorder="1" applyAlignment="1" applyProtection="1">
      <alignment horizontal="right" vertical="center"/>
    </xf>
    <xf numFmtId="37" fontId="69" fillId="0" borderId="58" xfId="39" applyNumberFormat="1" applyFont="1" applyFill="1" applyBorder="1" applyAlignment="1" applyProtection="1">
      <alignment horizontal="right" vertical="center"/>
      <protection hidden="1"/>
    </xf>
    <xf numFmtId="164" fontId="69" fillId="0" borderId="58" xfId="39" applyNumberFormat="1" applyFont="1" applyFill="1" applyBorder="1" applyAlignment="1" applyProtection="1">
      <alignment horizontal="right" vertical="center"/>
      <protection hidden="1"/>
    </xf>
    <xf numFmtId="43" fontId="69" fillId="0" borderId="58" xfId="39" applyNumberFormat="1" applyFont="1" applyFill="1" applyBorder="1" applyAlignment="1" applyProtection="1">
      <alignment horizontal="right" vertical="center"/>
      <protection hidden="1"/>
    </xf>
    <xf numFmtId="164" fontId="69" fillId="0" borderId="58" xfId="39" applyNumberFormat="1" applyFont="1" applyFill="1" applyBorder="1" applyAlignment="1" applyProtection="1">
      <alignment horizontal="center" vertical="center"/>
      <protection hidden="1"/>
    </xf>
    <xf numFmtId="164" fontId="69" fillId="0" borderId="43" xfId="29" applyNumberFormat="1" applyFont="1" applyFill="1" applyBorder="1" applyAlignment="1" applyProtection="1">
      <alignment horizontal="left" vertical="center"/>
      <protection hidden="1"/>
    </xf>
    <xf numFmtId="43" fontId="33" fillId="0" borderId="0" xfId="29" applyFont="1" applyFill="1" applyBorder="1" applyAlignment="1" applyProtection="1">
      <alignment horizontal="left" vertical="center"/>
      <protection hidden="1"/>
    </xf>
    <xf numFmtId="43" fontId="70" fillId="0" borderId="0" xfId="28" applyFont="1" applyFill="1" applyAlignment="1" applyProtection="1">
      <alignment vertical="center"/>
    </xf>
    <xf numFmtId="165" fontId="34" fillId="0" borderId="10" xfId="39" applyNumberFormat="1" applyFont="1" applyFill="1" applyBorder="1" applyAlignment="1" applyProtection="1">
      <alignment horizontal="center" vertical="center"/>
      <protection locked="0"/>
    </xf>
    <xf numFmtId="165" fontId="34" fillId="0" borderId="10" xfId="39" quotePrefix="1" applyNumberFormat="1" applyFont="1" applyFill="1" applyBorder="1" applyAlignment="1" applyProtection="1">
      <alignment horizontal="center" vertical="center"/>
      <protection locked="0"/>
    </xf>
    <xf numFmtId="165" fontId="34" fillId="0" borderId="10" xfId="28" applyNumberFormat="1" applyFont="1" applyFill="1" applyBorder="1" applyAlignment="1" applyProtection="1">
      <alignment horizontal="center" vertical="center"/>
      <protection locked="0"/>
    </xf>
    <xf numFmtId="165" fontId="34" fillId="0" borderId="10" xfId="28" applyNumberFormat="1" applyFont="1" applyFill="1" applyBorder="1" applyAlignment="1" applyProtection="1">
      <alignment horizontal="center" vertical="center"/>
      <protection locked="0" hidden="1"/>
    </xf>
    <xf numFmtId="0" fontId="34" fillId="26" borderId="10" xfId="39" applyFont="1" applyFill="1" applyBorder="1" applyAlignment="1" applyProtection="1">
      <alignment horizontal="center" vertical="center"/>
    </xf>
    <xf numFmtId="0" fontId="41" fillId="0" borderId="0" xfId="0" applyFont="1" applyBorder="1" applyAlignment="1" applyProtection="1">
      <alignment horizontal="center" vertical="center"/>
      <protection hidden="1"/>
    </xf>
    <xf numFmtId="4" fontId="36" fillId="0" borderId="0" xfId="39" applyNumberFormat="1" applyFont="1" applyFill="1" applyBorder="1" applyAlignment="1" applyProtection="1">
      <alignment horizontal="right" vertical="center"/>
      <protection hidden="1"/>
    </xf>
    <xf numFmtId="43" fontId="36" fillId="0" borderId="0" xfId="28" applyFont="1" applyFill="1" applyBorder="1" applyAlignment="1" applyProtection="1">
      <alignment horizontal="right" vertical="center"/>
      <protection hidden="1"/>
    </xf>
    <xf numFmtId="37" fontId="34" fillId="0" borderId="10" xfId="28" applyNumberFormat="1" applyFont="1" applyFill="1" applyBorder="1" applyAlignment="1" applyProtection="1">
      <alignment horizontal="center" vertical="center"/>
      <protection locked="0"/>
    </xf>
    <xf numFmtId="37" fontId="34" fillId="0" borderId="10" xfId="39" applyNumberFormat="1" applyFont="1" applyFill="1" applyBorder="1" applyAlignment="1" applyProtection="1">
      <alignment horizontal="center" vertical="center"/>
      <protection locked="0" hidden="1"/>
    </xf>
    <xf numFmtId="164" fontId="42" fillId="26" borderId="41" xfId="28" applyNumberFormat="1" applyFont="1" applyFill="1" applyBorder="1" applyAlignment="1" applyProtection="1">
      <alignment horizontal="right" vertical="center"/>
      <protection hidden="1"/>
    </xf>
    <xf numFmtId="37" fontId="33" fillId="0" borderId="0" xfId="28" applyNumberFormat="1" applyFont="1" applyFill="1" applyBorder="1" applyAlignment="1" applyProtection="1">
      <alignment horizontal="center" vertical="center"/>
    </xf>
    <xf numFmtId="0" fontId="38" fillId="0" borderId="11" xfId="39" applyFont="1" applyFill="1" applyBorder="1" applyAlignment="1" applyProtection="1">
      <alignment horizontal="center" vertical="center"/>
    </xf>
    <xf numFmtId="0" fontId="70" fillId="0" borderId="11" xfId="39" applyFont="1" applyFill="1" applyBorder="1" applyAlignment="1" applyProtection="1">
      <alignment horizontal="left" vertical="top"/>
      <protection locked="0"/>
    </xf>
    <xf numFmtId="0" fontId="70" fillId="0" borderId="0" xfId="39" applyFont="1" applyFill="1" applyBorder="1" applyAlignment="1" applyProtection="1">
      <alignment horizontal="left" vertical="top"/>
      <protection locked="0"/>
    </xf>
    <xf numFmtId="0" fontId="70" fillId="0" borderId="22" xfId="39" applyFont="1" applyFill="1" applyBorder="1" applyAlignment="1" applyProtection="1">
      <alignment horizontal="left" vertical="top"/>
      <protection locked="0"/>
    </xf>
    <xf numFmtId="14" fontId="71" fillId="0" borderId="17" xfId="28" applyNumberFormat="1" applyFont="1" applyFill="1" applyBorder="1" applyAlignment="1" applyProtection="1">
      <alignment horizontal="center" vertical="center" wrapText="1"/>
      <protection locked="0"/>
    </xf>
    <xf numFmtId="165" fontId="45" fillId="32" borderId="13" xfId="39" applyNumberFormat="1" applyFont="1" applyFill="1" applyBorder="1" applyAlignment="1" applyProtection="1">
      <alignment horizontal="center" vertical="center" wrapText="1"/>
      <protection locked="0"/>
    </xf>
    <xf numFmtId="0" fontId="45" fillId="32" borderId="13" xfId="39" applyFont="1" applyFill="1" applyBorder="1" applyAlignment="1" applyProtection="1">
      <alignment horizontal="center" vertical="center" wrapText="1"/>
      <protection locked="0"/>
    </xf>
    <xf numFmtId="0" fontId="45" fillId="32" borderId="13" xfId="39" applyNumberFormat="1" applyFont="1" applyFill="1" applyBorder="1" applyAlignment="1" applyProtection="1">
      <alignment horizontal="center" vertical="center" wrapText="1"/>
      <protection locked="0"/>
    </xf>
    <xf numFmtId="0" fontId="45" fillId="32" borderId="13" xfId="39" applyFont="1" applyFill="1" applyBorder="1" applyAlignment="1" applyProtection="1">
      <alignment horizontal="left" vertical="top" wrapText="1"/>
      <protection locked="0"/>
    </xf>
    <xf numFmtId="0" fontId="45" fillId="32" borderId="13" xfId="39" quotePrefix="1" applyFont="1" applyFill="1" applyBorder="1" applyAlignment="1" applyProtection="1">
      <alignment horizontal="left" vertical="top" wrapText="1"/>
      <protection locked="0"/>
    </xf>
    <xf numFmtId="167" fontId="45" fillId="32" borderId="13" xfId="28" applyNumberFormat="1" applyFont="1" applyFill="1" applyBorder="1" applyAlignment="1" applyProtection="1">
      <alignment horizontal="center" vertical="center" wrapText="1"/>
      <protection locked="0"/>
    </xf>
    <xf numFmtId="164" fontId="45" fillId="32" borderId="13" xfId="28" applyNumberFormat="1" applyFont="1" applyFill="1" applyBorder="1" applyAlignment="1" applyProtection="1">
      <alignment horizontal="left" vertical="center" wrapText="1"/>
      <protection hidden="1"/>
    </xf>
    <xf numFmtId="43" fontId="45" fillId="32" borderId="13" xfId="28" applyFont="1" applyFill="1" applyBorder="1" applyAlignment="1" applyProtection="1">
      <alignment horizontal="right" vertical="center"/>
      <protection locked="0"/>
    </xf>
    <xf numFmtId="43" fontId="45" fillId="32" borderId="13" xfId="28" applyFont="1" applyFill="1" applyBorder="1" applyAlignment="1" applyProtection="1">
      <alignment vertical="center"/>
      <protection locked="0"/>
    </xf>
    <xf numFmtId="0" fontId="45" fillId="32" borderId="13" xfId="39" applyNumberFormat="1" applyFont="1" applyFill="1" applyBorder="1" applyAlignment="1" applyProtection="1">
      <alignment horizontal="center" vertical="center" wrapText="1"/>
      <protection hidden="1"/>
    </xf>
    <xf numFmtId="43" fontId="45" fillId="32" borderId="13" xfId="28" applyFont="1" applyFill="1" applyBorder="1" applyAlignment="1" applyProtection="1">
      <alignment horizontal="left" vertical="center" wrapText="1"/>
      <protection locked="0"/>
    </xf>
    <xf numFmtId="14" fontId="45" fillId="32" borderId="13" xfId="28" applyNumberFormat="1" applyFont="1" applyFill="1" applyBorder="1" applyAlignment="1" applyProtection="1">
      <alignment horizontal="center" vertical="center" wrapText="1"/>
      <protection locked="0"/>
    </xf>
    <xf numFmtId="9" fontId="45" fillId="32" borderId="13" xfId="42" applyFont="1" applyFill="1" applyBorder="1" applyAlignment="1" applyProtection="1">
      <alignment horizontal="center" vertical="center" wrapText="1"/>
      <protection hidden="1"/>
    </xf>
    <xf numFmtId="9" fontId="45" fillId="32" borderId="13" xfId="42" applyFont="1" applyFill="1" applyBorder="1" applyAlignment="1" applyProtection="1">
      <alignment horizontal="center" vertical="center" wrapText="1"/>
      <protection locked="0"/>
    </xf>
    <xf numFmtId="1" fontId="45" fillId="32" borderId="13" xfId="42" applyNumberFormat="1" applyFont="1" applyFill="1" applyBorder="1" applyAlignment="1" applyProtection="1">
      <alignment horizontal="center" vertical="center" wrapText="1"/>
      <protection hidden="1"/>
    </xf>
    <xf numFmtId="0" fontId="45" fillId="32" borderId="16" xfId="39" applyNumberFormat="1" applyFont="1" applyFill="1" applyBorder="1" applyAlignment="1" applyProtection="1">
      <alignment horizontal="left" vertical="center" wrapText="1"/>
      <protection locked="0"/>
    </xf>
    <xf numFmtId="0" fontId="41" fillId="32" borderId="0" xfId="0" applyFont="1" applyFill="1" applyAlignment="1" applyProtection="1">
      <alignment horizontal="center" vertical="center"/>
      <protection hidden="1"/>
    </xf>
    <xf numFmtId="0" fontId="45" fillId="32" borderId="17" xfId="39" applyNumberFormat="1" applyFont="1" applyFill="1" applyBorder="1" applyAlignment="1" applyProtection="1">
      <alignment horizontal="center" vertical="center" wrapText="1"/>
      <protection hidden="1"/>
    </xf>
    <xf numFmtId="1" fontId="45" fillId="32" borderId="17" xfId="42" applyNumberFormat="1" applyFont="1" applyFill="1" applyBorder="1" applyAlignment="1" applyProtection="1">
      <alignment horizontal="center" vertical="center" wrapText="1"/>
      <protection hidden="1"/>
    </xf>
    <xf numFmtId="0" fontId="45" fillId="32" borderId="18" xfId="39" applyNumberFormat="1" applyFont="1" applyFill="1" applyBorder="1" applyAlignment="1" applyProtection="1">
      <alignment horizontal="left" vertical="center" wrapText="1"/>
      <protection locked="0"/>
    </xf>
    <xf numFmtId="43" fontId="45" fillId="32" borderId="18" xfId="28" applyFont="1" applyFill="1" applyBorder="1" applyAlignment="1" applyProtection="1">
      <alignment horizontal="left" vertical="center" wrapText="1"/>
      <protection locked="0"/>
    </xf>
    <xf numFmtId="14" fontId="71" fillId="32" borderId="13" xfId="28" applyNumberFormat="1" applyFont="1" applyFill="1" applyBorder="1" applyAlignment="1" applyProtection="1">
      <alignment horizontal="center" vertical="center" wrapText="1"/>
      <protection locked="0"/>
    </xf>
    <xf numFmtId="14" fontId="71" fillId="32" borderId="17" xfId="28" applyNumberFormat="1" applyFont="1" applyFill="1" applyBorder="1" applyAlignment="1" applyProtection="1">
      <alignment horizontal="center" vertical="center" wrapText="1"/>
      <protection locked="0"/>
    </xf>
    <xf numFmtId="0" fontId="45" fillId="32" borderId="44" xfId="39" applyFont="1" applyFill="1" applyBorder="1" applyAlignment="1" applyProtection="1">
      <alignment horizontal="left" vertical="top" wrapText="1"/>
      <protection locked="0"/>
    </xf>
    <xf numFmtId="164" fontId="45" fillId="32" borderId="44" xfId="28" applyNumberFormat="1" applyFont="1" applyFill="1" applyBorder="1" applyAlignment="1" applyProtection="1">
      <alignment horizontal="center" vertical="center" wrapText="1"/>
      <protection locked="0"/>
    </xf>
    <xf numFmtId="43" fontId="45" fillId="32" borderId="44" xfId="28" applyFont="1" applyFill="1" applyBorder="1" applyAlignment="1" applyProtection="1">
      <alignment horizontal="right" vertical="center"/>
      <protection locked="0"/>
    </xf>
    <xf numFmtId="43" fontId="45" fillId="32" borderId="44" xfId="28" applyFont="1" applyFill="1" applyBorder="1" applyAlignment="1" applyProtection="1">
      <alignment vertical="center"/>
      <protection locked="0"/>
    </xf>
    <xf numFmtId="1" fontId="45" fillId="32" borderId="28" xfId="42" applyNumberFormat="1" applyFont="1" applyFill="1" applyBorder="1" applyAlignment="1" applyProtection="1">
      <alignment horizontal="center" vertical="center" wrapText="1"/>
      <protection hidden="1"/>
    </xf>
    <xf numFmtId="0" fontId="36" fillId="0" borderId="11" xfId="39" applyFont="1" applyFill="1" applyBorder="1" applyAlignment="1" applyProtection="1">
      <alignment horizontal="left" vertical="top"/>
      <protection locked="0"/>
    </xf>
    <xf numFmtId="0" fontId="36" fillId="0" borderId="0" xfId="39" applyFont="1" applyFill="1" applyBorder="1" applyAlignment="1" applyProtection="1">
      <alignment horizontal="left" vertical="top"/>
      <protection locked="0"/>
    </xf>
    <xf numFmtId="0" fontId="36" fillId="0" borderId="22" xfId="39" applyFont="1" applyFill="1" applyBorder="1" applyAlignment="1" applyProtection="1">
      <alignment horizontal="left" vertical="top"/>
      <protection locked="0"/>
    </xf>
    <xf numFmtId="165" fontId="34" fillId="0" borderId="10" xfId="28" applyNumberFormat="1" applyFont="1" applyFill="1" applyBorder="1" applyAlignment="1" applyProtection="1">
      <alignment horizontal="center" vertical="center"/>
      <protection locked="0"/>
    </xf>
    <xf numFmtId="37" fontId="34" fillId="0" borderId="10" xfId="28" applyNumberFormat="1" applyFont="1" applyFill="1" applyBorder="1" applyAlignment="1" applyProtection="1">
      <alignment horizontal="center" vertical="center"/>
      <protection locked="0"/>
    </xf>
    <xf numFmtId="0" fontId="43" fillId="0" borderId="10" xfId="39" applyFont="1" applyFill="1" applyBorder="1" applyAlignment="1" applyProtection="1">
      <alignment horizontal="center" vertical="center" wrapText="1"/>
    </xf>
    <xf numFmtId="0" fontId="43" fillId="0" borderId="23" xfId="39" applyFont="1" applyFill="1" applyBorder="1" applyAlignment="1" applyProtection="1">
      <alignment vertical="center"/>
    </xf>
    <xf numFmtId="9" fontId="43" fillId="0" borderId="44" xfId="42" applyFont="1" applyFill="1" applyBorder="1" applyAlignment="1" applyProtection="1">
      <alignment horizontal="center" vertical="center"/>
    </xf>
    <xf numFmtId="9" fontId="43" fillId="0" borderId="15" xfId="42" applyFont="1" applyFill="1" applyBorder="1" applyAlignment="1" applyProtection="1">
      <alignment horizontal="center" vertical="center"/>
    </xf>
    <xf numFmtId="9" fontId="43" fillId="30" borderId="10" xfId="42" applyFont="1" applyFill="1" applyBorder="1" applyAlignment="1" applyProtection="1">
      <alignment horizontal="center" vertical="center"/>
    </xf>
    <xf numFmtId="9" fontId="43" fillId="0" borderId="23" xfId="42" applyFont="1" applyFill="1" applyBorder="1" applyAlignment="1" applyProtection="1">
      <alignment horizontal="center" vertical="center"/>
    </xf>
    <xf numFmtId="9" fontId="43" fillId="0" borderId="23" xfId="42" applyFont="1" applyFill="1" applyBorder="1" applyAlignment="1" applyProtection="1">
      <alignment horizontal="center" vertical="center"/>
      <protection hidden="1"/>
    </xf>
    <xf numFmtId="0" fontId="36" fillId="0" borderId="11" xfId="39" applyFont="1" applyFill="1" applyBorder="1" applyAlignment="1" applyProtection="1">
      <alignment horizontal="left" vertical="top"/>
    </xf>
    <xf numFmtId="0" fontId="36" fillId="0" borderId="0" xfId="39" applyFont="1" applyFill="1" applyBorder="1" applyAlignment="1" applyProtection="1">
      <alignment horizontal="left" vertical="top"/>
    </xf>
    <xf numFmtId="0" fontId="36" fillId="0" borderId="22" xfId="39" applyFont="1" applyFill="1" applyBorder="1" applyAlignment="1" applyProtection="1">
      <alignment horizontal="left" vertical="top"/>
    </xf>
    <xf numFmtId="43" fontId="34" fillId="0" borderId="23" xfId="28" applyFont="1" applyFill="1" applyBorder="1" applyAlignment="1" applyProtection="1">
      <alignment vertical="center"/>
    </xf>
    <xf numFmtId="0" fontId="40" fillId="0" borderId="44" xfId="39" applyNumberFormat="1" applyFont="1" applyFill="1" applyBorder="1" applyAlignment="1" applyProtection="1">
      <alignment horizontal="center" vertical="center" wrapText="1"/>
      <protection hidden="1"/>
    </xf>
    <xf numFmtId="0" fontId="45" fillId="35" borderId="20" xfId="39" applyNumberFormat="1" applyFont="1" applyFill="1" applyBorder="1" applyAlignment="1" applyProtection="1">
      <alignment horizontal="center" vertical="center"/>
      <protection locked="0"/>
    </xf>
    <xf numFmtId="0" fontId="45" fillId="35" borderId="17" xfId="39" applyNumberFormat="1" applyFont="1" applyFill="1" applyBorder="1" applyAlignment="1" applyProtection="1">
      <alignment horizontal="left" vertical="center" wrapText="1"/>
      <protection locked="0"/>
    </xf>
    <xf numFmtId="165" fontId="45" fillId="35" borderId="17" xfId="39" applyNumberFormat="1" applyFont="1" applyFill="1" applyBorder="1" applyAlignment="1" applyProtection="1">
      <alignment horizontal="center" vertical="center" wrapText="1"/>
      <protection locked="0"/>
    </xf>
    <xf numFmtId="0" fontId="45" fillId="35" borderId="17" xfId="39" applyFont="1" applyFill="1" applyBorder="1" applyAlignment="1" applyProtection="1">
      <alignment horizontal="center" vertical="center" wrapText="1"/>
      <protection locked="0"/>
    </xf>
    <xf numFmtId="0" fontId="45" fillId="35" borderId="17" xfId="39" applyNumberFormat="1" applyFont="1" applyFill="1" applyBorder="1" applyAlignment="1" applyProtection="1">
      <alignment horizontal="center" vertical="center" wrapText="1"/>
      <protection locked="0"/>
    </xf>
    <xf numFmtId="0" fontId="45" fillId="35" borderId="17" xfId="39" applyFont="1" applyFill="1" applyBorder="1" applyAlignment="1" applyProtection="1">
      <alignment horizontal="left" vertical="center" wrapText="1"/>
      <protection locked="0"/>
    </xf>
    <xf numFmtId="164" fontId="45" fillId="35" borderId="17" xfId="28" applyNumberFormat="1" applyFont="1" applyFill="1" applyBorder="1" applyAlignment="1" applyProtection="1">
      <alignment horizontal="center" vertical="center" wrapText="1"/>
      <protection locked="0"/>
    </xf>
    <xf numFmtId="164" fontId="45" fillId="35" borderId="17" xfId="28" applyNumberFormat="1" applyFont="1" applyFill="1" applyBorder="1" applyAlignment="1" applyProtection="1">
      <alignment horizontal="left" vertical="center" wrapText="1"/>
      <protection hidden="1"/>
    </xf>
    <xf numFmtId="164" fontId="45" fillId="35" borderId="17" xfId="28" applyNumberFormat="1" applyFont="1" applyFill="1" applyBorder="1" applyAlignment="1" applyProtection="1">
      <alignment horizontal="right" vertical="center"/>
      <protection locked="0"/>
    </xf>
    <xf numFmtId="164" fontId="45" fillId="35" borderId="17" xfId="28" applyNumberFormat="1" applyFont="1" applyFill="1" applyBorder="1" applyAlignment="1" applyProtection="1">
      <alignment vertical="center"/>
      <protection locked="0"/>
    </xf>
    <xf numFmtId="9" fontId="43" fillId="35" borderId="44" xfId="42" applyFont="1" applyFill="1" applyBorder="1" applyAlignment="1" applyProtection="1">
      <alignment horizontal="center" vertical="center"/>
    </xf>
    <xf numFmtId="0" fontId="45" fillId="35" borderId="17" xfId="39" applyNumberFormat="1" applyFont="1" applyFill="1" applyBorder="1" applyAlignment="1" applyProtection="1">
      <alignment horizontal="center" vertical="center" wrapText="1"/>
      <protection hidden="1"/>
    </xf>
    <xf numFmtId="43" fontId="45" fillId="35" borderId="17" xfId="28" applyFont="1" applyFill="1" applyBorder="1" applyAlignment="1" applyProtection="1">
      <alignment horizontal="left" vertical="center" wrapText="1"/>
      <protection locked="0"/>
    </xf>
    <xf numFmtId="14" fontId="45" fillId="35" borderId="17" xfId="28" applyNumberFormat="1" applyFont="1" applyFill="1" applyBorder="1" applyAlignment="1" applyProtection="1">
      <alignment horizontal="center" vertical="center" wrapText="1"/>
      <protection locked="0"/>
    </xf>
    <xf numFmtId="9" fontId="45" fillId="35" borderId="17" xfId="42" applyFont="1" applyFill="1" applyBorder="1" applyAlignment="1" applyProtection="1">
      <alignment horizontal="center" vertical="center" wrapText="1"/>
      <protection hidden="1"/>
    </xf>
    <xf numFmtId="9" fontId="45" fillId="35" borderId="17" xfId="42" applyFont="1" applyFill="1" applyBorder="1" applyAlignment="1" applyProtection="1">
      <alignment horizontal="center" vertical="center" wrapText="1"/>
      <protection locked="0"/>
    </xf>
    <xf numFmtId="1" fontId="45" fillId="35" borderId="17" xfId="42" applyNumberFormat="1" applyFont="1" applyFill="1" applyBorder="1" applyAlignment="1" applyProtection="1">
      <alignment horizontal="center" vertical="center" wrapText="1"/>
      <protection hidden="1"/>
    </xf>
    <xf numFmtId="0" fontId="45" fillId="35" borderId="18" xfId="39" applyNumberFormat="1" applyFont="1" applyFill="1" applyBorder="1" applyAlignment="1" applyProtection="1">
      <alignment horizontal="left" vertical="center" wrapText="1"/>
      <protection locked="0"/>
    </xf>
    <xf numFmtId="0" fontId="56" fillId="35" borderId="0" xfId="39" applyFont="1" applyFill="1" applyAlignment="1" applyProtection="1">
      <alignment vertical="center"/>
    </xf>
    <xf numFmtId="164" fontId="36" fillId="35" borderId="0" xfId="28" applyNumberFormat="1" applyFont="1" applyFill="1" applyAlignment="1" applyProtection="1">
      <alignment horizontal="center" vertical="center"/>
      <protection hidden="1"/>
    </xf>
    <xf numFmtId="0" fontId="41" fillId="35" borderId="0" xfId="0" applyFont="1" applyFill="1" applyAlignment="1" applyProtection="1">
      <alignment horizontal="center" vertical="center"/>
      <protection hidden="1"/>
    </xf>
    <xf numFmtId="0" fontId="36" fillId="35" borderId="0" xfId="39" applyFont="1" applyFill="1" applyAlignment="1" applyProtection="1">
      <alignment vertical="center"/>
    </xf>
    <xf numFmtId="0" fontId="38" fillId="27" borderId="35" xfId="39" applyFont="1" applyFill="1" applyBorder="1" applyAlignment="1" applyProtection="1">
      <alignment horizontal="left" vertical="center"/>
    </xf>
    <xf numFmtId="0" fontId="38" fillId="27" borderId="23" xfId="39" applyFont="1" applyFill="1" applyBorder="1" applyAlignment="1" applyProtection="1">
      <alignment horizontal="left" vertical="center"/>
    </xf>
    <xf numFmtId="0" fontId="38" fillId="27" borderId="27" xfId="39" applyFont="1" applyFill="1" applyBorder="1" applyAlignment="1" applyProtection="1">
      <alignment horizontal="left" vertical="center"/>
    </xf>
    <xf numFmtId="0" fontId="35" fillId="0" borderId="36" xfId="39" applyFont="1" applyFill="1" applyBorder="1" applyAlignment="1" applyProtection="1">
      <alignment horizontal="left" vertical="top"/>
      <protection locked="0"/>
    </xf>
    <xf numFmtId="0" fontId="35" fillId="0" borderId="11" xfId="39" applyFont="1" applyFill="1" applyBorder="1" applyAlignment="1" applyProtection="1">
      <alignment horizontal="left" vertical="top"/>
      <protection locked="0"/>
    </xf>
    <xf numFmtId="0" fontId="36" fillId="0" borderId="11" xfId="39" applyFont="1" applyFill="1" applyBorder="1" applyAlignment="1" applyProtection="1">
      <alignment horizontal="left" vertical="top"/>
      <protection locked="0"/>
    </xf>
    <xf numFmtId="0" fontId="36" fillId="0" borderId="37" xfId="39" applyFont="1" applyFill="1" applyBorder="1" applyAlignment="1" applyProtection="1">
      <alignment horizontal="left" vertical="top"/>
      <protection locked="0"/>
    </xf>
    <xf numFmtId="0" fontId="36" fillId="0" borderId="38" xfId="39" applyFont="1" applyFill="1" applyBorder="1" applyAlignment="1" applyProtection="1">
      <alignment horizontal="left" vertical="top"/>
      <protection locked="0"/>
    </xf>
    <xf numFmtId="0" fontId="36" fillId="0" borderId="0" xfId="39" applyFont="1" applyFill="1" applyBorder="1" applyAlignment="1" applyProtection="1">
      <alignment horizontal="left" vertical="top"/>
      <protection locked="0"/>
    </xf>
    <xf numFmtId="0" fontId="36" fillId="0" borderId="39" xfId="39" applyFont="1" applyFill="1" applyBorder="1" applyAlignment="1" applyProtection="1">
      <alignment horizontal="left" vertical="top"/>
      <protection locked="0"/>
    </xf>
    <xf numFmtId="0" fontId="36" fillId="0" borderId="40" xfId="39" applyFont="1" applyFill="1" applyBorder="1" applyAlignment="1" applyProtection="1">
      <alignment horizontal="left" vertical="top"/>
      <protection locked="0"/>
    </xf>
    <xf numFmtId="0" fontId="36" fillId="0" borderId="22" xfId="39" applyFont="1" applyFill="1" applyBorder="1" applyAlignment="1" applyProtection="1">
      <alignment horizontal="left" vertical="top"/>
      <protection locked="0"/>
    </xf>
    <xf numFmtId="0" fontId="36" fillId="0" borderId="41" xfId="39" applyFont="1" applyFill="1" applyBorder="1" applyAlignment="1" applyProtection="1">
      <alignment horizontal="left" vertical="top"/>
      <protection locked="0"/>
    </xf>
    <xf numFmtId="0" fontId="38" fillId="0" borderId="35" xfId="39" applyFont="1" applyFill="1" applyBorder="1" applyAlignment="1" applyProtection="1">
      <alignment horizontal="center" vertical="center" wrapText="1"/>
    </xf>
    <xf numFmtId="0" fontId="38" fillId="0" borderId="27" xfId="39" applyFont="1" applyFill="1" applyBorder="1" applyAlignment="1" applyProtection="1">
      <alignment horizontal="center" vertical="center" wrapText="1"/>
    </xf>
    <xf numFmtId="43" fontId="38" fillId="0" borderId="10" xfId="28" applyFont="1" applyFill="1" applyBorder="1" applyAlignment="1" applyProtection="1">
      <alignment horizontal="center" vertical="center" wrapText="1"/>
    </xf>
    <xf numFmtId="4" fontId="34" fillId="0" borderId="42" xfId="39" applyNumberFormat="1" applyFont="1" applyFill="1" applyBorder="1" applyAlignment="1" applyProtection="1">
      <alignment horizontal="right" vertical="center"/>
      <protection locked="0"/>
    </xf>
    <xf numFmtId="4" fontId="34" fillId="0" borderId="43" xfId="39" applyNumberFormat="1" applyFont="1" applyFill="1" applyBorder="1" applyAlignment="1" applyProtection="1">
      <alignment horizontal="right" vertical="center"/>
      <protection locked="0"/>
    </xf>
    <xf numFmtId="39" fontId="34" fillId="0" borderId="42" xfId="28" applyNumberFormat="1" applyFont="1" applyFill="1" applyBorder="1" applyAlignment="1" applyProtection="1">
      <alignment horizontal="right" vertical="center"/>
      <protection locked="0"/>
    </xf>
    <xf numFmtId="39" fontId="34" fillId="0" borderId="23" xfId="28" applyNumberFormat="1" applyFont="1" applyFill="1" applyBorder="1" applyAlignment="1" applyProtection="1">
      <alignment horizontal="right" vertical="center"/>
      <protection locked="0"/>
    </xf>
    <xf numFmtId="39" fontId="34" fillId="0" borderId="43" xfId="28" applyNumberFormat="1" applyFont="1" applyFill="1" applyBorder="1" applyAlignment="1" applyProtection="1">
      <alignment horizontal="right" vertical="center"/>
      <protection locked="0"/>
    </xf>
    <xf numFmtId="165" fontId="34" fillId="0" borderId="10" xfId="28" applyNumberFormat="1" applyFont="1" applyFill="1" applyBorder="1" applyAlignment="1" applyProtection="1">
      <alignment horizontal="center" vertical="center"/>
      <protection locked="0"/>
    </xf>
    <xf numFmtId="165" fontId="34" fillId="0" borderId="10" xfId="39" applyNumberFormat="1" applyFont="1" applyFill="1" applyBorder="1" applyAlignment="1" applyProtection="1">
      <alignment horizontal="center" vertical="center"/>
      <protection locked="0"/>
    </xf>
    <xf numFmtId="37" fontId="34" fillId="0" borderId="10" xfId="28" applyNumberFormat="1" applyFont="1" applyFill="1" applyBorder="1" applyAlignment="1" applyProtection="1">
      <alignment horizontal="center" vertical="center"/>
      <protection locked="0"/>
    </xf>
    <xf numFmtId="0" fontId="49" fillId="0" borderId="23" xfId="39" applyFont="1" applyFill="1" applyBorder="1" applyAlignment="1" applyProtection="1">
      <alignment horizontal="left" vertical="center"/>
      <protection locked="0"/>
    </xf>
    <xf numFmtId="0" fontId="44" fillId="0" borderId="0" xfId="39" applyFont="1" applyFill="1" applyBorder="1" applyAlignment="1" applyProtection="1">
      <alignment horizontal="center" vertical="center"/>
    </xf>
    <xf numFmtId="0" fontId="29" fillId="26" borderId="35" xfId="39" applyFont="1" applyFill="1" applyBorder="1" applyAlignment="1" applyProtection="1">
      <alignment horizontal="left" vertical="center" wrapText="1"/>
      <protection locked="0"/>
    </xf>
    <xf numFmtId="0" fontId="29" fillId="26" borderId="23" xfId="39" applyFont="1" applyFill="1" applyBorder="1" applyAlignment="1" applyProtection="1">
      <alignment horizontal="left" vertical="center" wrapText="1"/>
      <protection locked="0"/>
    </xf>
    <xf numFmtId="0" fontId="29" fillId="26" borderId="27" xfId="39" applyFont="1" applyFill="1" applyBorder="1" applyAlignment="1" applyProtection="1">
      <alignment horizontal="left" vertical="center" wrapText="1"/>
      <protection locked="0"/>
    </xf>
    <xf numFmtId="37" fontId="34" fillId="0" borderId="25" xfId="28" applyNumberFormat="1" applyFont="1" applyFill="1" applyBorder="1" applyAlignment="1" applyProtection="1">
      <alignment horizontal="center" vertical="center"/>
      <protection locked="0"/>
    </xf>
    <xf numFmtId="37" fontId="34" fillId="0" borderId="33" xfId="28" applyNumberFormat="1" applyFont="1" applyFill="1" applyBorder="1" applyAlignment="1" applyProtection="1">
      <alignment horizontal="center" vertical="center"/>
      <protection locked="0"/>
    </xf>
    <xf numFmtId="37" fontId="34" fillId="0" borderId="34" xfId="28" applyNumberFormat="1" applyFont="1" applyFill="1" applyBorder="1" applyAlignment="1" applyProtection="1">
      <alignment horizontal="center" vertical="center"/>
      <protection locked="0"/>
    </xf>
    <xf numFmtId="37" fontId="34" fillId="0" borderId="32" xfId="28" applyNumberFormat="1" applyFont="1" applyFill="1" applyBorder="1" applyAlignment="1" applyProtection="1">
      <alignment horizontal="center" vertical="center"/>
      <protection locked="0"/>
    </xf>
    <xf numFmtId="37" fontId="34" fillId="0" borderId="26" xfId="28" applyNumberFormat="1" applyFont="1" applyFill="1" applyBorder="1" applyAlignment="1" applyProtection="1">
      <alignment horizontal="center" vertical="center"/>
      <protection locked="0"/>
    </xf>
    <xf numFmtId="165" fontId="34" fillId="0" borderId="24" xfId="39" applyNumberFormat="1" applyFont="1" applyFill="1" applyBorder="1" applyAlignment="1" applyProtection="1">
      <alignment horizontal="center" vertical="center"/>
      <protection locked="0"/>
    </xf>
    <xf numFmtId="165" fontId="34" fillId="0" borderId="30" xfId="39" applyNumberFormat="1" applyFont="1" applyFill="1" applyBorder="1" applyAlignment="1" applyProtection="1">
      <alignment horizontal="center" vertical="center"/>
      <protection locked="0"/>
    </xf>
    <xf numFmtId="165" fontId="34" fillId="0" borderId="31" xfId="39" applyNumberFormat="1" applyFont="1" applyFill="1" applyBorder="1" applyAlignment="1" applyProtection="1">
      <alignment horizontal="center" vertical="center"/>
      <protection locked="0"/>
    </xf>
    <xf numFmtId="165" fontId="34" fillId="0" borderId="29" xfId="39" applyNumberFormat="1" applyFont="1" applyFill="1" applyBorder="1" applyAlignment="1" applyProtection="1">
      <alignment horizontal="center" vertical="center"/>
      <protection locked="0"/>
    </xf>
    <xf numFmtId="165" fontId="34" fillId="0" borderId="21" xfId="39" applyNumberFormat="1" applyFont="1" applyFill="1" applyBorder="1" applyAlignment="1" applyProtection="1">
      <alignment horizontal="center" vertical="center"/>
      <protection locked="0"/>
    </xf>
    <xf numFmtId="0" fontId="38" fillId="0" borderId="23" xfId="39" applyFont="1" applyFill="1" applyBorder="1" applyAlignment="1" applyProtection="1">
      <alignment horizontal="center" vertical="center" wrapText="1"/>
    </xf>
    <xf numFmtId="165" fontId="34" fillId="0" borderId="29" xfId="28" applyNumberFormat="1" applyFont="1" applyFill="1" applyBorder="1" applyAlignment="1" applyProtection="1">
      <alignment horizontal="center" vertical="center"/>
      <protection locked="0"/>
    </xf>
    <xf numFmtId="165" fontId="34" fillId="0" borderId="31" xfId="28" applyNumberFormat="1" applyFont="1" applyFill="1" applyBorder="1" applyAlignment="1" applyProtection="1">
      <alignment horizontal="center" vertical="center"/>
      <protection locked="0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te" xfId="40" builtinId="10" customBuiltin="1"/>
    <cellStyle name="Output" xfId="41" builtinId="21" customBuiltin="1"/>
    <cellStyle name="Percent" xfId="42" builtinId="5"/>
    <cellStyle name="Percent 2" xfId="43"/>
    <cellStyle name="Title" xfId="44" builtinId="15" customBuiltin="1"/>
    <cellStyle name="Total" xfId="45" builtinId="25" customBuiltin="1"/>
    <cellStyle name="Warning Text" xfId="46" builtinId="11" customBuiltin="1"/>
  </cellStyles>
  <dxfs count="1047"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E7E5"/>
        </patternFill>
      </fill>
    </dxf>
    <dxf>
      <fill>
        <patternFill>
          <bgColor rgb="FFEBFD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0" formatCode="General"/>
      <fill>
        <patternFill>
          <bgColor rgb="FFFFE7FF"/>
        </patternFill>
      </fill>
    </dxf>
    <dxf>
      <font>
        <color rgb="FFC00000"/>
      </font>
      <fill>
        <patternFill>
          <bgColor rgb="FFFFE5FF"/>
        </patternFill>
      </fill>
    </dxf>
    <dxf>
      <font>
        <color rgb="FFFF3300"/>
      </font>
      <fill>
        <patternFill>
          <bgColor rgb="FFFFE5FC"/>
        </patternFill>
      </fill>
    </dxf>
    <dxf>
      <fill>
        <patternFill>
          <bgColor rgb="FFFFCCFF"/>
        </patternFill>
      </fill>
    </dxf>
    <dxf>
      <font>
        <color rgb="FFC00000"/>
      </font>
      <fill>
        <patternFill>
          <bgColor rgb="FFFFCCFF"/>
        </patternFill>
      </fill>
    </dxf>
    <dxf>
      <font>
        <color rgb="FF002060"/>
      </font>
      <fill>
        <patternFill>
          <bgColor rgb="FFFFE593"/>
        </patternFill>
      </fill>
    </dxf>
    <dxf>
      <font>
        <color rgb="FF7030A0"/>
      </font>
      <fill>
        <patternFill>
          <bgColor rgb="FFFFFF99"/>
        </patternFill>
      </fill>
    </dxf>
    <dxf>
      <font>
        <color rgb="FF0000CC"/>
      </font>
      <fill>
        <patternFill>
          <bgColor rgb="FFDDFFFF"/>
        </patternFill>
      </fill>
    </dxf>
    <dxf>
      <font>
        <color rgb="FF0000CC"/>
      </font>
      <fill>
        <patternFill>
          <bgColor rgb="FFD9FFFF"/>
        </patternFill>
      </fill>
    </dxf>
    <dxf>
      <font>
        <color rgb="FF7030A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4F7ED"/>
      <color rgb="FF0000CC"/>
      <color rgb="FFEBFDFF"/>
      <color rgb="FFFFFF99"/>
      <color rgb="FFFFE7E5"/>
      <color rgb="FFFED6F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F277"/>
  <sheetViews>
    <sheetView view="pageBreakPreview" zoomScale="115" zoomScaleSheetLayoutView="115" workbookViewId="0">
      <pane ySplit="6" topLeftCell="A7" activePane="bottomLeft" state="frozen"/>
      <selection pane="bottomLeft" activeCell="V176" sqref="V176"/>
    </sheetView>
  </sheetViews>
  <sheetFormatPr defaultColWidth="9.140625" defaultRowHeight="12.75" x14ac:dyDescent="0.2"/>
  <cols>
    <col min="1" max="1" width="4.85546875" style="2" customWidth="1"/>
    <col min="2" max="2" width="8.42578125" style="2" customWidth="1"/>
    <col min="3" max="3" width="9.42578125" style="2" customWidth="1"/>
    <col min="4" max="4" width="8.42578125" style="13" customWidth="1"/>
    <col min="5" max="5" width="4.85546875" style="13" customWidth="1"/>
    <col min="6" max="6" width="8.85546875" style="13" customWidth="1"/>
    <col min="7" max="7" width="30.28515625" style="13" customWidth="1"/>
    <col min="8" max="8" width="20.7109375" style="13" customWidth="1"/>
    <col min="9" max="11" width="6.28515625" style="13" customWidth="1"/>
    <col min="12" max="13" width="11.7109375" style="2" customWidth="1"/>
    <col min="14" max="14" width="5.7109375" style="2" customWidth="1"/>
    <col min="15" max="15" width="6.28515625" style="2" customWidth="1"/>
    <col min="16" max="16" width="11.7109375" style="2" customWidth="1"/>
    <col min="17" max="19" width="8.42578125" style="2" customWidth="1"/>
    <col min="20" max="22" width="5.5703125" style="2" customWidth="1"/>
    <col min="23" max="23" width="8.42578125" style="23" customWidth="1"/>
    <col min="24" max="24" width="12.28515625" style="13" customWidth="1"/>
    <col min="25" max="25" width="11.42578125" style="166" hidden="1" customWidth="1"/>
    <col min="26" max="26" width="6.7109375" style="2" customWidth="1"/>
    <col min="27" max="27" width="7.28515625" style="2" customWidth="1"/>
    <col min="28" max="28" width="6.7109375" style="2" customWidth="1"/>
    <col min="29" max="29" width="7" style="2" customWidth="1"/>
    <col min="30" max="30" width="9.140625" style="2"/>
    <col min="31" max="32" width="13.140625" style="2" customWidth="1"/>
    <col min="33" max="16384" width="9.140625" style="2"/>
  </cols>
  <sheetData>
    <row r="1" spans="1:32" ht="24" customHeight="1" x14ac:dyDescent="0.2">
      <c r="A1" s="573" t="s">
        <v>160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W1" s="573"/>
      <c r="X1" s="573"/>
      <c r="AA1" s="393"/>
    </row>
    <row r="2" spans="1:32" ht="9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2"/>
      <c r="X2" s="1"/>
    </row>
    <row r="3" spans="1:32" ht="18" customHeight="1" x14ac:dyDescent="0.2">
      <c r="A3" s="3" t="s">
        <v>10</v>
      </c>
      <c r="B3" s="4"/>
      <c r="C3" s="4"/>
      <c r="D3" s="574" t="s">
        <v>57</v>
      </c>
      <c r="E3" s="575"/>
      <c r="F3" s="576"/>
      <c r="G3" s="20"/>
      <c r="H3" s="20"/>
      <c r="I3" s="20"/>
      <c r="J3" s="20"/>
      <c r="K3" s="20"/>
      <c r="L3" s="5"/>
      <c r="M3" s="5"/>
      <c r="N3" s="5"/>
      <c r="O3" s="5"/>
      <c r="P3" s="6"/>
      <c r="Q3" s="5"/>
      <c r="R3" s="7"/>
      <c r="S3" s="7"/>
      <c r="T3" s="7"/>
      <c r="U3" s="7"/>
      <c r="W3" s="8" t="s">
        <v>1</v>
      </c>
      <c r="X3" s="65">
        <f ca="1">TODAY()</f>
        <v>44206</v>
      </c>
      <c r="AB3" s="25"/>
    </row>
    <row r="4" spans="1:32" ht="6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X4" s="10"/>
    </row>
    <row r="5" spans="1:32" s="27" customFormat="1" ht="72" customHeight="1" x14ac:dyDescent="0.2">
      <c r="A5" s="11" t="s">
        <v>2</v>
      </c>
      <c r="B5" s="11" t="s">
        <v>161</v>
      </c>
      <c r="C5" s="11" t="s">
        <v>46</v>
      </c>
      <c r="D5" s="151" t="s">
        <v>22</v>
      </c>
      <c r="E5" s="151" t="s">
        <v>47</v>
      </c>
      <c r="F5" s="11" t="s">
        <v>20</v>
      </c>
      <c r="G5" s="11" t="s">
        <v>21</v>
      </c>
      <c r="H5" s="11" t="s">
        <v>31</v>
      </c>
      <c r="I5" s="151" t="s">
        <v>16</v>
      </c>
      <c r="J5" s="151" t="s">
        <v>17</v>
      </c>
      <c r="K5" s="394" t="s">
        <v>18</v>
      </c>
      <c r="L5" s="11" t="s">
        <v>11</v>
      </c>
      <c r="M5" s="11" t="s">
        <v>0</v>
      </c>
      <c r="N5" s="514" t="s">
        <v>280</v>
      </c>
      <c r="O5" s="394" t="s">
        <v>48</v>
      </c>
      <c r="P5" s="11" t="s">
        <v>9</v>
      </c>
      <c r="Q5" s="151" t="s">
        <v>24</v>
      </c>
      <c r="R5" s="152" t="s">
        <v>19</v>
      </c>
      <c r="S5" s="395" t="s">
        <v>162</v>
      </c>
      <c r="T5" s="394" t="s">
        <v>25</v>
      </c>
      <c r="U5" s="396" t="s">
        <v>163</v>
      </c>
      <c r="V5" s="151" t="s">
        <v>49</v>
      </c>
      <c r="W5" s="154" t="s">
        <v>23</v>
      </c>
      <c r="X5" s="11" t="s">
        <v>28</v>
      </c>
      <c r="Y5" s="167"/>
      <c r="Z5" s="155" t="s">
        <v>26</v>
      </c>
      <c r="AA5" s="397" t="s">
        <v>164</v>
      </c>
      <c r="AB5" s="398" t="s">
        <v>27</v>
      </c>
    </row>
    <row r="6" spans="1:32" ht="11.25" customHeight="1" x14ac:dyDescent="0.2">
      <c r="A6" s="12">
        <v>1</v>
      </c>
      <c r="B6" s="399">
        <v>2</v>
      </c>
      <c r="C6" s="12">
        <v>3</v>
      </c>
      <c r="D6" s="399">
        <v>4</v>
      </c>
      <c r="E6" s="12">
        <v>5</v>
      </c>
      <c r="F6" s="399">
        <v>6</v>
      </c>
      <c r="G6" s="12">
        <v>7</v>
      </c>
      <c r="H6" s="399">
        <v>8</v>
      </c>
      <c r="I6" s="12">
        <v>9</v>
      </c>
      <c r="J6" s="399">
        <v>10</v>
      </c>
      <c r="K6" s="12">
        <v>11</v>
      </c>
      <c r="L6" s="399">
        <v>12</v>
      </c>
      <c r="M6" s="12">
        <v>13</v>
      </c>
      <c r="N6" s="399">
        <v>14</v>
      </c>
      <c r="O6" s="12">
        <v>15</v>
      </c>
      <c r="P6" s="399">
        <v>16</v>
      </c>
      <c r="Q6" s="12">
        <v>17</v>
      </c>
      <c r="R6" s="399">
        <v>18</v>
      </c>
      <c r="S6" s="12">
        <v>19</v>
      </c>
      <c r="T6" s="399">
        <v>20</v>
      </c>
      <c r="U6" s="12">
        <v>21</v>
      </c>
      <c r="V6" s="399">
        <v>22</v>
      </c>
      <c r="W6" s="12">
        <v>23</v>
      </c>
      <c r="X6" s="399">
        <v>24</v>
      </c>
      <c r="Z6" s="156"/>
      <c r="AA6" s="400"/>
      <c r="AB6" s="401"/>
    </row>
    <row r="7" spans="1:32" s="124" customFormat="1" ht="19.899999999999999" customHeight="1" x14ac:dyDescent="0.2">
      <c r="A7" s="122" t="s">
        <v>45</v>
      </c>
      <c r="B7" s="123"/>
      <c r="C7" s="123"/>
      <c r="D7" s="572" t="s">
        <v>50</v>
      </c>
      <c r="E7" s="572"/>
      <c r="F7" s="572"/>
      <c r="G7" s="123"/>
      <c r="H7" s="123"/>
      <c r="I7" s="123"/>
      <c r="J7" s="123"/>
      <c r="K7" s="122"/>
      <c r="L7" s="123"/>
      <c r="M7" s="123"/>
      <c r="N7" s="515"/>
      <c r="O7" s="123"/>
      <c r="P7" s="122"/>
      <c r="Q7" s="123"/>
      <c r="R7" s="123"/>
      <c r="S7" s="123"/>
      <c r="T7" s="123"/>
      <c r="U7" s="122"/>
      <c r="V7" s="122"/>
      <c r="W7" s="123"/>
      <c r="X7" s="122"/>
      <c r="Y7" s="168"/>
      <c r="Z7" s="125"/>
      <c r="AA7" s="125"/>
    </row>
    <row r="8" spans="1:32" s="27" customFormat="1" ht="25.15" customHeight="1" x14ac:dyDescent="0.2">
      <c r="A8" s="402">
        <v>1</v>
      </c>
      <c r="B8" s="403" t="s">
        <v>188</v>
      </c>
      <c r="C8" s="404">
        <v>44119</v>
      </c>
      <c r="D8" s="287" t="s">
        <v>211</v>
      </c>
      <c r="E8" s="405">
        <v>1</v>
      </c>
      <c r="F8" s="405">
        <v>132245044</v>
      </c>
      <c r="G8" s="288" t="s">
        <v>212</v>
      </c>
      <c r="H8" s="288" t="s">
        <v>286</v>
      </c>
      <c r="I8" s="77">
        <v>2300</v>
      </c>
      <c r="J8" s="77">
        <v>3720</v>
      </c>
      <c r="K8" s="78">
        <f>J8-I8</f>
        <v>1420</v>
      </c>
      <c r="L8" s="79" t="s">
        <v>213</v>
      </c>
      <c r="M8" s="80">
        <v>4592080.55</v>
      </c>
      <c r="N8" s="516" t="e">
        <f>IF(M8&gt;0,((M8-L8)/L8),"-")</f>
        <v>#VALUE!</v>
      </c>
      <c r="O8" s="406">
        <f t="shared" ref="O8:O37" si="0">IF(AND(C8&lt;=0,Q8&lt;=0),"-",IF(Q8&lt;=0,"Not yet Cont.",(Q8-C8)))</f>
        <v>90</v>
      </c>
      <c r="P8" s="81"/>
      <c r="Q8" s="82">
        <v>44209</v>
      </c>
      <c r="R8" s="82">
        <v>44268</v>
      </c>
      <c r="S8" s="82"/>
      <c r="T8" s="96">
        <f t="shared" ref="T8:T37" ca="1" si="1">IF(OR(R8&lt;=0,Q8&lt;=0),"-",(($X$3-Q8)/(R8-Q8)))</f>
        <v>-5.0847457627118647E-2</v>
      </c>
      <c r="U8" s="289"/>
      <c r="V8" s="83">
        <v>0.1</v>
      </c>
      <c r="W8" s="290" t="str">
        <f ca="1">IF(S8&lt;=0,(IF(OR(Q8&lt;=0,R8&lt;=0),"-",IF(AND(($X$3-Q8)&gt;(R8-Q8),V8&lt;100%),"Time Expired",IF(AND(($X$3-Q8)&gt;(R8-Q8)*3/4,V8&lt;=10%),"Very Critical",IF(AND(($X$3-Q8)&gt;(R8-Q8)*3/4,V8&lt;=25%),"Critical",IF(AND(($X$3-Q8)&gt;(R8-Q8)*3/4,V8&lt;=50%),"Slow Progress",IF(AND(($X$3-Q8)&gt;(R8-Q8)/2,V8&lt;=10%),"Very Slow Progress",IF(AND(($X$3-Q8)&gt;(R8-Q8)/2,V8&lt;=25%),"Progress Slow",IF(AND(($X$3-Q8)&gt;(R8-Q8)/4,V8&lt;=20%),"Progress Slow","-"))))))))),(IF(OR(Q8&lt;=0,S8&lt;=0),"-",IF(AND(($X$3-Q8)&gt;(S8-Q8),V8&lt;100%),"Time Expired",IF(AND(($X$3-Q8)&gt;(S8-Q8)*3/4,V8&lt;=10%),"Very Critical",IF(AND(($X$3-Q8)&gt;(S8-Q8)*3/4,V8&lt;=25%),"Critical",IF(AND(($X$3-Q8)&gt;(S8-Q8)*3/4,V8&lt;=50%),"Slow Progress",IF(AND(($X$3-Q8)&gt;(S8-Q8)/2,V8&lt;=10%),"Very Slow Progress",IF(AND(($X$3-Q8)&gt;(S8-Q8)/2,V8&lt;=25%),"Progress Slow",IF(AND(($X$3-Q8)&gt;(S8-Q8)/4,V8&lt;=20%),"Progress Slow","-"))))))))))</f>
        <v>-</v>
      </c>
      <c r="X8" s="407"/>
      <c r="Y8" s="167"/>
      <c r="Z8" s="68">
        <f>R8-Q8</f>
        <v>59</v>
      </c>
      <c r="AA8" s="408">
        <f>S8-Q8</f>
        <v>-44209</v>
      </c>
      <c r="AB8" s="69">
        <f t="shared" ref="AB8:AB37" ca="1" si="2">IF(Q8&lt;=0,"-",($X$3-Q8))</f>
        <v>-3</v>
      </c>
      <c r="AC8" s="69"/>
      <c r="AD8" s="409" t="str">
        <f>IF(V8=100%,K8,"")</f>
        <v/>
      </c>
      <c r="AE8" s="410" t="str">
        <f>IF(V8=100%,M8,"")</f>
        <v/>
      </c>
      <c r="AF8" s="411" t="str">
        <f>IF(V8=100%,P8,"")</f>
        <v/>
      </c>
    </row>
    <row r="9" spans="1:32" s="27" customFormat="1" ht="25.15" hidden="1" customHeight="1" x14ac:dyDescent="0.2">
      <c r="A9" s="412"/>
      <c r="B9" s="413"/>
      <c r="C9" s="414"/>
      <c r="D9" s="159"/>
      <c r="E9" s="160"/>
      <c r="F9" s="160"/>
      <c r="G9" s="291"/>
      <c r="H9" s="291"/>
      <c r="I9" s="90"/>
      <c r="J9" s="90"/>
      <c r="K9" s="91">
        <f>J9-I9</f>
        <v>0</v>
      </c>
      <c r="L9" s="92"/>
      <c r="M9" s="93"/>
      <c r="N9" s="516" t="str">
        <f t="shared" ref="N9:N37" si="3">IF(M9&gt;0,((M9-L9)/L9),"-")</f>
        <v>-</v>
      </c>
      <c r="O9" s="415" t="str">
        <f t="shared" si="0"/>
        <v>-</v>
      </c>
      <c r="P9" s="94"/>
      <c r="Q9" s="95"/>
      <c r="R9" s="95"/>
      <c r="S9" s="95"/>
      <c r="T9" s="96" t="str">
        <f t="shared" si="1"/>
        <v>-</v>
      </c>
      <c r="U9" s="96"/>
      <c r="V9" s="97"/>
      <c r="W9" s="416" t="str">
        <f>IF(S9&lt;=0,(IF(OR(Q9&lt;=0,R9&lt;=0),"-",IF(AND(($X$3-Q9)&gt;(R9-Q9),V9&lt;100%),"Time Expired",IF(AND(($X$3-Q9)&gt;(R9-Q9)*3/4,V9&lt;=10%),"Very Critical",IF(AND(($X$3-Q9)&gt;(R9-Q9)*3/4,V9&lt;=25%),"Critical",IF(AND(($X$3-Q9)&gt;(R9-Q9)*3/4,V9&lt;=50%),"Slow Progress",IF(AND(($X$3-Q9)&gt;(R9-Q9)/2,V9&lt;=10%),"Very Slow Progress",IF(AND(($X$3-Q9)&gt;(R9-Q9)/2,V9&lt;=25%),"Progress Slow",IF(AND(($X$3-Q9)&gt;(R9-Q9)/4,V9&lt;=20%),"Progress Slow","-"))))))))),(IF(OR(Q9&lt;=0,S9&lt;=0),"-",IF(AND(($X$3-Q9)&gt;(S9-Q9),V9&lt;100%),"Time Expired",IF(AND(($X$3-Q9)&gt;(S9-Q9)*3/4,V9&lt;=10%),"Very Critical",IF(AND(($X$3-Q9)&gt;(S9-Q9)*3/4,V9&lt;=25%),"Critical",IF(AND(($X$3-Q9)&gt;(S9-Q9)*3/4,V9&lt;=50%),"Slow Progress",IF(AND(($X$3-Q9)&gt;(S9-Q9)/2,V9&lt;=10%),"Very Slow Progress",IF(AND(($X$3-Q9)&gt;(S9-Q9)/2,V9&lt;=25%),"Progress Slow",IF(AND(($X$3-Q9)&gt;(S9-Q9)/4,V9&lt;=20%),"Progress Slow","-"))))))))))</f>
        <v>-</v>
      </c>
      <c r="X9" s="417"/>
      <c r="Y9" s="167"/>
      <c r="Z9" s="68">
        <f t="shared" ref="Z9:Z37" si="4">R9-Q9</f>
        <v>0</v>
      </c>
      <c r="AA9" s="408">
        <f t="shared" ref="AA9:AA37" si="5">S9-Q9</f>
        <v>0</v>
      </c>
      <c r="AB9" s="69" t="str">
        <f t="shared" si="2"/>
        <v>-</v>
      </c>
      <c r="AC9" s="69"/>
      <c r="AD9" s="418" t="str">
        <f>IF(V9=100%,K9,"")</f>
        <v/>
      </c>
      <c r="AE9" s="419" t="str">
        <f>IF(V9=100%,M9,"")</f>
        <v/>
      </c>
      <c r="AF9" s="420" t="str">
        <f>IF(V9=100%,P9,"")</f>
        <v/>
      </c>
    </row>
    <row r="10" spans="1:32" s="27" customFormat="1" ht="25.15" hidden="1" customHeight="1" x14ac:dyDescent="0.2">
      <c r="A10" s="412"/>
      <c r="B10" s="413"/>
      <c r="C10" s="414"/>
      <c r="D10" s="159"/>
      <c r="E10" s="160"/>
      <c r="F10" s="160"/>
      <c r="G10" s="291"/>
      <c r="H10" s="291"/>
      <c r="I10" s="90"/>
      <c r="J10" s="90"/>
      <c r="K10" s="91">
        <f t="shared" ref="K10:K37" si="6">J10-I10</f>
        <v>0</v>
      </c>
      <c r="L10" s="92"/>
      <c r="M10" s="93"/>
      <c r="N10" s="516" t="str">
        <f t="shared" si="3"/>
        <v>-</v>
      </c>
      <c r="O10" s="415" t="str">
        <f t="shared" si="0"/>
        <v>-</v>
      </c>
      <c r="P10" s="94"/>
      <c r="Q10" s="95"/>
      <c r="R10" s="95"/>
      <c r="S10" s="95"/>
      <c r="T10" s="96" t="str">
        <f t="shared" si="1"/>
        <v>-</v>
      </c>
      <c r="U10" s="96"/>
      <c r="V10" s="97"/>
      <c r="W10" s="416" t="str">
        <f t="shared" ref="W10:W37" si="7">IF(S10&lt;=0,(IF(OR(Q10&lt;=0,R10&lt;=0),"-",IF(AND(($X$3-Q10)&gt;(R10-Q10),V10&lt;100%),"Time Expired",IF(AND(($X$3-Q10)&gt;(R10-Q10)*3/4,V10&lt;=10%),"Very Critical",IF(AND(($X$3-Q10)&gt;(R10-Q10)*3/4,V10&lt;=25%),"Critical",IF(AND(($X$3-Q10)&gt;(R10-Q10)*3/4,V10&lt;=50%),"Slow Progress",IF(AND(($X$3-Q10)&gt;(R10-Q10)/2,V10&lt;=10%),"Very Slow Progress",IF(AND(($X$3-Q10)&gt;(R10-Q10)/2,V10&lt;=25%),"Progress Slow",IF(AND(($X$3-Q10)&gt;(R10-Q10)/4,V10&lt;=20%),"Progress Slow","-"))))))))),(IF(OR(Q10&lt;=0,S10&lt;=0),"-",IF(AND(($X$3-Q10)&gt;(S10-Q10),V10&lt;100%),"Time Expired",IF(AND(($X$3-Q10)&gt;(S10-Q10)*3/4,V10&lt;=10%),"Very Critical",IF(AND(($X$3-Q10)&gt;(S10-Q10)*3/4,V10&lt;=25%),"Critical",IF(AND(($X$3-Q10)&gt;(S10-Q10)*3/4,V10&lt;=50%),"Slow Progress",IF(AND(($X$3-Q10)&gt;(S10-Q10)/2,V10&lt;=10%),"Very Slow Progress",IF(AND(($X$3-Q10)&gt;(S10-Q10)/2,V10&lt;=25%),"Progress Slow",IF(AND(($X$3-Q10)&gt;(S10-Q10)/4,V10&lt;=20%),"Progress Slow","-"))))))))))</f>
        <v>-</v>
      </c>
      <c r="X10" s="417"/>
      <c r="Y10" s="167"/>
      <c r="Z10" s="68">
        <f t="shared" si="4"/>
        <v>0</v>
      </c>
      <c r="AA10" s="408">
        <f t="shared" si="5"/>
        <v>0</v>
      </c>
      <c r="AB10" s="69" t="str">
        <f t="shared" si="2"/>
        <v>-</v>
      </c>
      <c r="AC10" s="69"/>
      <c r="AD10" s="418" t="str">
        <f t="shared" ref="AD10:AD37" si="8">IF(V10=100%,K10,"")</f>
        <v/>
      </c>
      <c r="AE10" s="419" t="str">
        <f t="shared" ref="AE10:AE37" si="9">IF(V10=100%,M10,"")</f>
        <v/>
      </c>
      <c r="AF10" s="420" t="str">
        <f t="shared" ref="AF10:AF37" si="10">IF(V10=100%,P10,"")</f>
        <v/>
      </c>
    </row>
    <row r="11" spans="1:32" s="27" customFormat="1" ht="25.15" hidden="1" customHeight="1" x14ac:dyDescent="0.2">
      <c r="A11" s="412"/>
      <c r="B11" s="413"/>
      <c r="C11" s="414"/>
      <c r="D11" s="159"/>
      <c r="E11" s="160"/>
      <c r="F11" s="160"/>
      <c r="G11" s="291"/>
      <c r="H11" s="291"/>
      <c r="I11" s="90"/>
      <c r="J11" s="90"/>
      <c r="K11" s="91">
        <f t="shared" si="6"/>
        <v>0</v>
      </c>
      <c r="L11" s="92"/>
      <c r="M11" s="93"/>
      <c r="N11" s="516" t="str">
        <f t="shared" si="3"/>
        <v>-</v>
      </c>
      <c r="O11" s="415" t="str">
        <f t="shared" si="0"/>
        <v>-</v>
      </c>
      <c r="P11" s="94"/>
      <c r="Q11" s="95"/>
      <c r="R11" s="95"/>
      <c r="S11" s="95"/>
      <c r="T11" s="96" t="str">
        <f t="shared" si="1"/>
        <v>-</v>
      </c>
      <c r="U11" s="96"/>
      <c r="V11" s="99"/>
      <c r="W11" s="416" t="str">
        <f t="shared" si="7"/>
        <v>-</v>
      </c>
      <c r="X11" s="417"/>
      <c r="Y11" s="167"/>
      <c r="Z11" s="68">
        <f t="shared" si="4"/>
        <v>0</v>
      </c>
      <c r="AA11" s="408">
        <f t="shared" si="5"/>
        <v>0</v>
      </c>
      <c r="AB11" s="69" t="str">
        <f t="shared" si="2"/>
        <v>-</v>
      </c>
      <c r="AC11" s="69"/>
      <c r="AD11" s="418" t="str">
        <f t="shared" si="8"/>
        <v/>
      </c>
      <c r="AE11" s="419" t="str">
        <f t="shared" si="9"/>
        <v/>
      </c>
      <c r="AF11" s="420" t="str">
        <f t="shared" si="10"/>
        <v/>
      </c>
    </row>
    <row r="12" spans="1:32" s="27" customFormat="1" ht="25.15" hidden="1" customHeight="1" x14ac:dyDescent="0.2">
      <c r="A12" s="412"/>
      <c r="B12" s="413"/>
      <c r="C12" s="414"/>
      <c r="D12" s="159"/>
      <c r="E12" s="160"/>
      <c r="F12" s="160"/>
      <c r="G12" s="291"/>
      <c r="H12" s="291"/>
      <c r="I12" s="90"/>
      <c r="J12" s="90"/>
      <c r="K12" s="91">
        <f t="shared" si="6"/>
        <v>0</v>
      </c>
      <c r="L12" s="92"/>
      <c r="M12" s="93"/>
      <c r="N12" s="516" t="str">
        <f t="shared" si="3"/>
        <v>-</v>
      </c>
      <c r="O12" s="415" t="str">
        <f t="shared" si="0"/>
        <v>-</v>
      </c>
      <c r="P12" s="94"/>
      <c r="Q12" s="95"/>
      <c r="R12" s="95"/>
      <c r="S12" s="95"/>
      <c r="T12" s="96" t="str">
        <f t="shared" si="1"/>
        <v>-</v>
      </c>
      <c r="U12" s="96"/>
      <c r="V12" s="97"/>
      <c r="W12" s="416" t="str">
        <f t="shared" si="7"/>
        <v>-</v>
      </c>
      <c r="X12" s="417"/>
      <c r="Y12" s="167"/>
      <c r="Z12" s="68">
        <f t="shared" si="4"/>
        <v>0</v>
      </c>
      <c r="AA12" s="408">
        <f t="shared" si="5"/>
        <v>0</v>
      </c>
      <c r="AB12" s="69" t="str">
        <f t="shared" si="2"/>
        <v>-</v>
      </c>
      <c r="AC12" s="69"/>
      <c r="AD12" s="418" t="str">
        <f t="shared" si="8"/>
        <v/>
      </c>
      <c r="AE12" s="419" t="str">
        <f t="shared" si="9"/>
        <v/>
      </c>
      <c r="AF12" s="420" t="str">
        <f t="shared" si="10"/>
        <v/>
      </c>
    </row>
    <row r="13" spans="1:32" s="27" customFormat="1" ht="25.15" hidden="1" customHeight="1" x14ac:dyDescent="0.2">
      <c r="A13" s="412"/>
      <c r="B13" s="413"/>
      <c r="C13" s="414"/>
      <c r="D13" s="159"/>
      <c r="E13" s="160"/>
      <c r="F13" s="160"/>
      <c r="G13" s="291"/>
      <c r="H13" s="291"/>
      <c r="I13" s="90"/>
      <c r="J13" s="90"/>
      <c r="K13" s="91">
        <f t="shared" si="6"/>
        <v>0</v>
      </c>
      <c r="L13" s="92"/>
      <c r="M13" s="93"/>
      <c r="N13" s="516" t="str">
        <f t="shared" si="3"/>
        <v>-</v>
      </c>
      <c r="O13" s="415" t="str">
        <f t="shared" si="0"/>
        <v>-</v>
      </c>
      <c r="P13" s="94"/>
      <c r="Q13" s="95"/>
      <c r="R13" s="95"/>
      <c r="S13" s="95"/>
      <c r="T13" s="96" t="str">
        <f t="shared" si="1"/>
        <v>-</v>
      </c>
      <c r="U13" s="96"/>
      <c r="V13" s="97"/>
      <c r="W13" s="416" t="str">
        <f t="shared" si="7"/>
        <v>-</v>
      </c>
      <c r="X13" s="417"/>
      <c r="Y13" s="167"/>
      <c r="Z13" s="68">
        <f t="shared" si="4"/>
        <v>0</v>
      </c>
      <c r="AA13" s="408">
        <f t="shared" si="5"/>
        <v>0</v>
      </c>
      <c r="AB13" s="69" t="str">
        <f t="shared" si="2"/>
        <v>-</v>
      </c>
      <c r="AC13" s="69"/>
      <c r="AD13" s="418" t="str">
        <f t="shared" si="8"/>
        <v/>
      </c>
      <c r="AE13" s="419" t="str">
        <f t="shared" si="9"/>
        <v/>
      </c>
      <c r="AF13" s="420" t="str">
        <f t="shared" si="10"/>
        <v/>
      </c>
    </row>
    <row r="14" spans="1:32" s="27" customFormat="1" ht="25.15" hidden="1" customHeight="1" x14ac:dyDescent="0.2">
      <c r="A14" s="412"/>
      <c r="B14" s="413"/>
      <c r="C14" s="414"/>
      <c r="D14" s="159"/>
      <c r="E14" s="160"/>
      <c r="F14" s="160"/>
      <c r="G14" s="291"/>
      <c r="H14" s="291"/>
      <c r="I14" s="90"/>
      <c r="J14" s="90"/>
      <c r="K14" s="91">
        <f t="shared" si="6"/>
        <v>0</v>
      </c>
      <c r="L14" s="92"/>
      <c r="M14" s="100"/>
      <c r="N14" s="516" t="str">
        <f t="shared" si="3"/>
        <v>-</v>
      </c>
      <c r="O14" s="415" t="str">
        <f t="shared" si="0"/>
        <v>-</v>
      </c>
      <c r="P14" s="94"/>
      <c r="Q14" s="95"/>
      <c r="R14" s="95"/>
      <c r="S14" s="95"/>
      <c r="T14" s="96" t="str">
        <f t="shared" si="1"/>
        <v>-</v>
      </c>
      <c r="U14" s="96"/>
      <c r="V14" s="99"/>
      <c r="W14" s="416" t="str">
        <f t="shared" si="7"/>
        <v>-</v>
      </c>
      <c r="X14" s="417"/>
      <c r="Y14" s="167"/>
      <c r="Z14" s="68">
        <f t="shared" si="4"/>
        <v>0</v>
      </c>
      <c r="AA14" s="408">
        <f t="shared" si="5"/>
        <v>0</v>
      </c>
      <c r="AB14" s="69" t="str">
        <f t="shared" si="2"/>
        <v>-</v>
      </c>
      <c r="AC14" s="69"/>
      <c r="AD14" s="418" t="str">
        <f t="shared" si="8"/>
        <v/>
      </c>
      <c r="AE14" s="419" t="str">
        <f t="shared" si="9"/>
        <v/>
      </c>
      <c r="AF14" s="420" t="str">
        <f t="shared" si="10"/>
        <v/>
      </c>
    </row>
    <row r="15" spans="1:32" s="27" customFormat="1" ht="25.15" hidden="1" customHeight="1" x14ac:dyDescent="0.2">
      <c r="A15" s="412"/>
      <c r="B15" s="413"/>
      <c r="C15" s="414"/>
      <c r="D15" s="159"/>
      <c r="E15" s="160"/>
      <c r="F15" s="160"/>
      <c r="G15" s="291"/>
      <c r="H15" s="291"/>
      <c r="I15" s="90"/>
      <c r="J15" s="90"/>
      <c r="K15" s="91">
        <f t="shared" si="6"/>
        <v>0</v>
      </c>
      <c r="L15" s="92"/>
      <c r="M15" s="100"/>
      <c r="N15" s="516" t="str">
        <f t="shared" si="3"/>
        <v>-</v>
      </c>
      <c r="O15" s="415" t="str">
        <f t="shared" si="0"/>
        <v>-</v>
      </c>
      <c r="P15" s="94"/>
      <c r="Q15" s="95"/>
      <c r="R15" s="95"/>
      <c r="S15" s="95"/>
      <c r="T15" s="96" t="str">
        <f t="shared" si="1"/>
        <v>-</v>
      </c>
      <c r="U15" s="96"/>
      <c r="V15" s="97"/>
      <c r="W15" s="416" t="str">
        <f t="shared" si="7"/>
        <v>-</v>
      </c>
      <c r="X15" s="417"/>
      <c r="Y15" s="167"/>
      <c r="Z15" s="68">
        <f t="shared" si="4"/>
        <v>0</v>
      </c>
      <c r="AA15" s="408">
        <f t="shared" si="5"/>
        <v>0</v>
      </c>
      <c r="AB15" s="69" t="str">
        <f t="shared" si="2"/>
        <v>-</v>
      </c>
      <c r="AC15" s="69"/>
      <c r="AD15" s="418" t="str">
        <f t="shared" si="8"/>
        <v/>
      </c>
      <c r="AE15" s="419" t="str">
        <f t="shared" si="9"/>
        <v/>
      </c>
      <c r="AF15" s="420" t="str">
        <f t="shared" si="10"/>
        <v/>
      </c>
    </row>
    <row r="16" spans="1:32" s="27" customFormat="1" ht="25.15" hidden="1" customHeight="1" x14ac:dyDescent="0.2">
      <c r="A16" s="412"/>
      <c r="B16" s="413"/>
      <c r="C16" s="414"/>
      <c r="D16" s="159"/>
      <c r="E16" s="160"/>
      <c r="F16" s="160"/>
      <c r="G16" s="291"/>
      <c r="H16" s="291"/>
      <c r="I16" s="90"/>
      <c r="J16" s="90"/>
      <c r="K16" s="91">
        <f t="shared" si="6"/>
        <v>0</v>
      </c>
      <c r="L16" s="92"/>
      <c r="M16" s="421"/>
      <c r="N16" s="516" t="str">
        <f t="shared" si="3"/>
        <v>-</v>
      </c>
      <c r="O16" s="415" t="str">
        <f t="shared" si="0"/>
        <v>-</v>
      </c>
      <c r="P16" s="422"/>
      <c r="Q16" s="95"/>
      <c r="R16" s="95"/>
      <c r="S16" s="95"/>
      <c r="T16" s="96" t="str">
        <f t="shared" si="1"/>
        <v>-</v>
      </c>
      <c r="U16" s="96"/>
      <c r="V16" s="97"/>
      <c r="W16" s="416" t="str">
        <f t="shared" si="7"/>
        <v>-</v>
      </c>
      <c r="X16" s="417"/>
      <c r="Y16" s="167"/>
      <c r="Z16" s="68">
        <f t="shared" si="4"/>
        <v>0</v>
      </c>
      <c r="AA16" s="408">
        <f t="shared" si="5"/>
        <v>0</v>
      </c>
      <c r="AB16" s="69" t="str">
        <f t="shared" si="2"/>
        <v>-</v>
      </c>
      <c r="AC16" s="69"/>
      <c r="AD16" s="418" t="str">
        <f t="shared" si="8"/>
        <v/>
      </c>
      <c r="AE16" s="419" t="str">
        <f t="shared" si="9"/>
        <v/>
      </c>
      <c r="AF16" s="420" t="str">
        <f t="shared" si="10"/>
        <v/>
      </c>
    </row>
    <row r="17" spans="1:32" s="27" customFormat="1" ht="25.15" hidden="1" customHeight="1" x14ac:dyDescent="0.2">
      <c r="A17" s="412"/>
      <c r="B17" s="413"/>
      <c r="C17" s="414"/>
      <c r="D17" s="159"/>
      <c r="E17" s="160"/>
      <c r="F17" s="160"/>
      <c r="G17" s="291"/>
      <c r="H17" s="291"/>
      <c r="I17" s="90"/>
      <c r="J17" s="90"/>
      <c r="K17" s="91">
        <f t="shared" si="6"/>
        <v>0</v>
      </c>
      <c r="L17" s="92"/>
      <c r="M17" s="423"/>
      <c r="N17" s="516" t="str">
        <f t="shared" si="3"/>
        <v>-</v>
      </c>
      <c r="O17" s="415" t="str">
        <f t="shared" si="0"/>
        <v>-</v>
      </c>
      <c r="P17" s="422"/>
      <c r="Q17" s="95"/>
      <c r="R17" s="95"/>
      <c r="S17" s="95"/>
      <c r="T17" s="96" t="str">
        <f t="shared" si="1"/>
        <v>-</v>
      </c>
      <c r="U17" s="96"/>
      <c r="V17" s="97"/>
      <c r="W17" s="416" t="str">
        <f t="shared" si="7"/>
        <v>-</v>
      </c>
      <c r="X17" s="417"/>
      <c r="Y17" s="167"/>
      <c r="Z17" s="68">
        <f t="shared" si="4"/>
        <v>0</v>
      </c>
      <c r="AA17" s="408">
        <f t="shared" si="5"/>
        <v>0</v>
      </c>
      <c r="AB17" s="69" t="str">
        <f t="shared" si="2"/>
        <v>-</v>
      </c>
      <c r="AC17" s="69"/>
      <c r="AD17" s="418" t="str">
        <f t="shared" si="8"/>
        <v/>
      </c>
      <c r="AE17" s="419" t="str">
        <f t="shared" si="9"/>
        <v/>
      </c>
      <c r="AF17" s="420" t="str">
        <f t="shared" si="10"/>
        <v/>
      </c>
    </row>
    <row r="18" spans="1:32" s="27" customFormat="1" ht="25.15" hidden="1" customHeight="1" x14ac:dyDescent="0.2">
      <c r="A18" s="412"/>
      <c r="B18" s="413"/>
      <c r="C18" s="414"/>
      <c r="D18" s="159"/>
      <c r="E18" s="160"/>
      <c r="F18" s="160"/>
      <c r="G18" s="291"/>
      <c r="H18" s="291"/>
      <c r="I18" s="90"/>
      <c r="J18" s="90"/>
      <c r="K18" s="91">
        <f t="shared" si="6"/>
        <v>0</v>
      </c>
      <c r="L18" s="92"/>
      <c r="M18" s="423"/>
      <c r="N18" s="516" t="str">
        <f t="shared" si="3"/>
        <v>-</v>
      </c>
      <c r="O18" s="415" t="str">
        <f t="shared" si="0"/>
        <v>-</v>
      </c>
      <c r="P18" s="422"/>
      <c r="Q18" s="95"/>
      <c r="R18" s="95"/>
      <c r="S18" s="95"/>
      <c r="T18" s="96" t="str">
        <f t="shared" si="1"/>
        <v>-</v>
      </c>
      <c r="U18" s="96"/>
      <c r="V18" s="97"/>
      <c r="W18" s="416" t="str">
        <f t="shared" si="7"/>
        <v>-</v>
      </c>
      <c r="X18" s="417"/>
      <c r="Y18" s="167"/>
      <c r="Z18" s="68">
        <f t="shared" si="4"/>
        <v>0</v>
      </c>
      <c r="AA18" s="408">
        <f t="shared" si="5"/>
        <v>0</v>
      </c>
      <c r="AB18" s="69" t="str">
        <f t="shared" si="2"/>
        <v>-</v>
      </c>
      <c r="AC18" s="69"/>
      <c r="AD18" s="418" t="str">
        <f t="shared" si="8"/>
        <v/>
      </c>
      <c r="AE18" s="419" t="str">
        <f t="shared" si="9"/>
        <v/>
      </c>
      <c r="AF18" s="420" t="str">
        <f t="shared" si="10"/>
        <v/>
      </c>
    </row>
    <row r="19" spans="1:32" s="27" customFormat="1" ht="25.15" hidden="1" customHeight="1" x14ac:dyDescent="0.2">
      <c r="A19" s="412"/>
      <c r="B19" s="413"/>
      <c r="C19" s="414"/>
      <c r="D19" s="424"/>
      <c r="E19" s="160"/>
      <c r="F19" s="160"/>
      <c r="G19" s="413"/>
      <c r="H19" s="413"/>
      <c r="I19" s="102"/>
      <c r="J19" s="102"/>
      <c r="K19" s="91">
        <f t="shared" si="6"/>
        <v>0</v>
      </c>
      <c r="L19" s="101"/>
      <c r="M19" s="422"/>
      <c r="N19" s="516" t="str">
        <f t="shared" si="3"/>
        <v>-</v>
      </c>
      <c r="O19" s="415" t="str">
        <f t="shared" si="0"/>
        <v>-</v>
      </c>
      <c r="P19" s="422"/>
      <c r="Q19" s="95"/>
      <c r="R19" s="95"/>
      <c r="S19" s="95"/>
      <c r="T19" s="96" t="str">
        <f t="shared" si="1"/>
        <v>-</v>
      </c>
      <c r="U19" s="96"/>
      <c r="V19" s="99"/>
      <c r="W19" s="416" t="str">
        <f t="shared" si="7"/>
        <v>-</v>
      </c>
      <c r="X19" s="417"/>
      <c r="Y19" s="167"/>
      <c r="Z19" s="68">
        <f t="shared" si="4"/>
        <v>0</v>
      </c>
      <c r="AA19" s="408">
        <f t="shared" si="5"/>
        <v>0</v>
      </c>
      <c r="AB19" s="69" t="str">
        <f t="shared" si="2"/>
        <v>-</v>
      </c>
      <c r="AC19" s="69"/>
      <c r="AD19" s="418" t="str">
        <f t="shared" si="8"/>
        <v/>
      </c>
      <c r="AE19" s="419" t="str">
        <f t="shared" si="9"/>
        <v/>
      </c>
      <c r="AF19" s="420" t="str">
        <f t="shared" si="10"/>
        <v/>
      </c>
    </row>
    <row r="20" spans="1:32" s="27" customFormat="1" ht="25.15" hidden="1" customHeight="1" x14ac:dyDescent="0.2">
      <c r="A20" s="120"/>
      <c r="B20" s="86"/>
      <c r="C20" s="425"/>
      <c r="D20" s="87"/>
      <c r="E20" s="87"/>
      <c r="F20" s="88"/>
      <c r="G20" s="86"/>
      <c r="H20" s="86"/>
      <c r="I20" s="102"/>
      <c r="J20" s="102"/>
      <c r="K20" s="91">
        <f t="shared" si="6"/>
        <v>0</v>
      </c>
      <c r="L20" s="101"/>
      <c r="M20" s="94"/>
      <c r="N20" s="516" t="str">
        <f t="shared" si="3"/>
        <v>-</v>
      </c>
      <c r="O20" s="415" t="str">
        <f t="shared" si="0"/>
        <v>-</v>
      </c>
      <c r="P20" s="94"/>
      <c r="Q20" s="95"/>
      <c r="R20" s="95"/>
      <c r="S20" s="95"/>
      <c r="T20" s="96" t="str">
        <f t="shared" si="1"/>
        <v>-</v>
      </c>
      <c r="U20" s="96"/>
      <c r="V20" s="99"/>
      <c r="W20" s="416" t="str">
        <f t="shared" si="7"/>
        <v>-</v>
      </c>
      <c r="X20" s="98"/>
      <c r="Y20" s="167"/>
      <c r="Z20" s="68">
        <f t="shared" si="4"/>
        <v>0</v>
      </c>
      <c r="AA20" s="408">
        <f t="shared" si="5"/>
        <v>0</v>
      </c>
      <c r="AB20" s="69" t="str">
        <f t="shared" si="2"/>
        <v>-</v>
      </c>
      <c r="AC20" s="69"/>
      <c r="AD20" s="418" t="str">
        <f t="shared" si="8"/>
        <v/>
      </c>
      <c r="AE20" s="419" t="str">
        <f t="shared" si="9"/>
        <v/>
      </c>
      <c r="AF20" s="420" t="str">
        <f t="shared" si="10"/>
        <v/>
      </c>
    </row>
    <row r="21" spans="1:32" s="27" customFormat="1" ht="25.15" hidden="1" customHeight="1" x14ac:dyDescent="0.2">
      <c r="A21" s="120"/>
      <c r="B21" s="86"/>
      <c r="C21" s="425"/>
      <c r="D21" s="87"/>
      <c r="E21" s="87"/>
      <c r="F21" s="88"/>
      <c r="G21" s="86"/>
      <c r="H21" s="86"/>
      <c r="I21" s="102"/>
      <c r="J21" s="102"/>
      <c r="K21" s="91">
        <f t="shared" si="6"/>
        <v>0</v>
      </c>
      <c r="L21" s="101"/>
      <c r="M21" s="94"/>
      <c r="N21" s="516" t="str">
        <f t="shared" si="3"/>
        <v>-</v>
      </c>
      <c r="O21" s="415" t="str">
        <f t="shared" si="0"/>
        <v>-</v>
      </c>
      <c r="P21" s="94"/>
      <c r="Q21" s="95"/>
      <c r="R21" s="95"/>
      <c r="S21" s="95"/>
      <c r="T21" s="96" t="str">
        <f t="shared" si="1"/>
        <v>-</v>
      </c>
      <c r="U21" s="96"/>
      <c r="V21" s="99"/>
      <c r="W21" s="416" t="str">
        <f t="shared" si="7"/>
        <v>-</v>
      </c>
      <c r="X21" s="98"/>
      <c r="Y21" s="167"/>
      <c r="Z21" s="68">
        <f t="shared" si="4"/>
        <v>0</v>
      </c>
      <c r="AA21" s="408">
        <f t="shared" si="5"/>
        <v>0</v>
      </c>
      <c r="AB21" s="69" t="str">
        <f t="shared" si="2"/>
        <v>-</v>
      </c>
      <c r="AC21" s="69"/>
      <c r="AD21" s="418" t="str">
        <f t="shared" si="8"/>
        <v/>
      </c>
      <c r="AE21" s="419" t="str">
        <f t="shared" si="9"/>
        <v/>
      </c>
      <c r="AF21" s="420" t="str">
        <f t="shared" si="10"/>
        <v/>
      </c>
    </row>
    <row r="22" spans="1:32" s="27" customFormat="1" ht="25.15" hidden="1" customHeight="1" x14ac:dyDescent="0.2">
      <c r="A22" s="120"/>
      <c r="B22" s="86"/>
      <c r="C22" s="425"/>
      <c r="D22" s="87"/>
      <c r="E22" s="87"/>
      <c r="F22" s="88"/>
      <c r="G22" s="86"/>
      <c r="H22" s="86"/>
      <c r="I22" s="102"/>
      <c r="J22" s="102"/>
      <c r="K22" s="91">
        <f t="shared" si="6"/>
        <v>0</v>
      </c>
      <c r="L22" s="101"/>
      <c r="M22" s="94"/>
      <c r="N22" s="516" t="str">
        <f t="shared" si="3"/>
        <v>-</v>
      </c>
      <c r="O22" s="415" t="str">
        <f t="shared" si="0"/>
        <v>-</v>
      </c>
      <c r="P22" s="94"/>
      <c r="Q22" s="95"/>
      <c r="R22" s="95"/>
      <c r="S22" s="95"/>
      <c r="T22" s="96" t="str">
        <f t="shared" si="1"/>
        <v>-</v>
      </c>
      <c r="U22" s="96"/>
      <c r="V22" s="99"/>
      <c r="W22" s="416" t="str">
        <f t="shared" si="7"/>
        <v>-</v>
      </c>
      <c r="X22" s="98"/>
      <c r="Y22" s="167"/>
      <c r="Z22" s="68">
        <f t="shared" si="4"/>
        <v>0</v>
      </c>
      <c r="AA22" s="408">
        <f t="shared" si="5"/>
        <v>0</v>
      </c>
      <c r="AB22" s="69" t="str">
        <f t="shared" si="2"/>
        <v>-</v>
      </c>
      <c r="AC22" s="69"/>
      <c r="AD22" s="418" t="str">
        <f t="shared" si="8"/>
        <v/>
      </c>
      <c r="AE22" s="419" t="str">
        <f t="shared" si="9"/>
        <v/>
      </c>
      <c r="AF22" s="420" t="str">
        <f t="shared" si="10"/>
        <v/>
      </c>
    </row>
    <row r="23" spans="1:32" s="27" customFormat="1" ht="25.15" hidden="1" customHeight="1" x14ac:dyDescent="0.2">
      <c r="A23" s="120"/>
      <c r="B23" s="86"/>
      <c r="C23" s="425"/>
      <c r="D23" s="87"/>
      <c r="E23" s="87"/>
      <c r="F23" s="88"/>
      <c r="G23" s="86"/>
      <c r="H23" s="86"/>
      <c r="I23" s="102"/>
      <c r="J23" s="102"/>
      <c r="K23" s="91">
        <f t="shared" si="6"/>
        <v>0</v>
      </c>
      <c r="L23" s="101"/>
      <c r="M23" s="94"/>
      <c r="N23" s="516" t="str">
        <f t="shared" si="3"/>
        <v>-</v>
      </c>
      <c r="O23" s="415" t="str">
        <f t="shared" si="0"/>
        <v>-</v>
      </c>
      <c r="P23" s="94"/>
      <c r="Q23" s="95"/>
      <c r="R23" s="95"/>
      <c r="S23" s="95"/>
      <c r="T23" s="96" t="str">
        <f t="shared" si="1"/>
        <v>-</v>
      </c>
      <c r="U23" s="96"/>
      <c r="V23" s="99"/>
      <c r="W23" s="416" t="str">
        <f t="shared" si="7"/>
        <v>-</v>
      </c>
      <c r="X23" s="98"/>
      <c r="Y23" s="167"/>
      <c r="Z23" s="68">
        <f t="shared" si="4"/>
        <v>0</v>
      </c>
      <c r="AA23" s="408">
        <f t="shared" si="5"/>
        <v>0</v>
      </c>
      <c r="AB23" s="69" t="str">
        <f t="shared" si="2"/>
        <v>-</v>
      </c>
      <c r="AC23" s="69"/>
      <c r="AD23" s="418" t="str">
        <f t="shared" si="8"/>
        <v/>
      </c>
      <c r="AE23" s="419" t="str">
        <f t="shared" si="9"/>
        <v/>
      </c>
      <c r="AF23" s="420" t="str">
        <f t="shared" si="10"/>
        <v/>
      </c>
    </row>
    <row r="24" spans="1:32" s="27" customFormat="1" ht="25.15" hidden="1" customHeight="1" x14ac:dyDescent="0.2">
      <c r="A24" s="120"/>
      <c r="B24" s="86"/>
      <c r="C24" s="425"/>
      <c r="D24" s="87"/>
      <c r="E24" s="87"/>
      <c r="F24" s="88"/>
      <c r="G24" s="86"/>
      <c r="H24" s="86"/>
      <c r="I24" s="102"/>
      <c r="J24" s="102"/>
      <c r="K24" s="91">
        <f t="shared" si="6"/>
        <v>0</v>
      </c>
      <c r="L24" s="101"/>
      <c r="M24" s="94"/>
      <c r="N24" s="516" t="str">
        <f t="shared" si="3"/>
        <v>-</v>
      </c>
      <c r="O24" s="415" t="str">
        <f t="shared" si="0"/>
        <v>-</v>
      </c>
      <c r="P24" s="94"/>
      <c r="Q24" s="95"/>
      <c r="R24" s="95"/>
      <c r="S24" s="95"/>
      <c r="T24" s="96" t="str">
        <f t="shared" si="1"/>
        <v>-</v>
      </c>
      <c r="U24" s="96"/>
      <c r="V24" s="99"/>
      <c r="W24" s="416" t="str">
        <f t="shared" si="7"/>
        <v>-</v>
      </c>
      <c r="X24" s="98"/>
      <c r="Y24" s="167"/>
      <c r="Z24" s="68">
        <f t="shared" si="4"/>
        <v>0</v>
      </c>
      <c r="AA24" s="408">
        <f t="shared" si="5"/>
        <v>0</v>
      </c>
      <c r="AB24" s="69" t="str">
        <f t="shared" si="2"/>
        <v>-</v>
      </c>
      <c r="AC24" s="69"/>
      <c r="AD24" s="418" t="str">
        <f t="shared" si="8"/>
        <v/>
      </c>
      <c r="AE24" s="419" t="str">
        <f t="shared" si="9"/>
        <v/>
      </c>
      <c r="AF24" s="420" t="str">
        <f t="shared" si="10"/>
        <v/>
      </c>
    </row>
    <row r="25" spans="1:32" s="27" customFormat="1" ht="25.15" hidden="1" customHeight="1" x14ac:dyDescent="0.2">
      <c r="A25" s="120"/>
      <c r="B25" s="86"/>
      <c r="C25" s="425"/>
      <c r="D25" s="87"/>
      <c r="E25" s="87"/>
      <c r="F25" s="88"/>
      <c r="G25" s="86"/>
      <c r="H25" s="86"/>
      <c r="I25" s="102"/>
      <c r="J25" s="102"/>
      <c r="K25" s="91">
        <f t="shared" si="6"/>
        <v>0</v>
      </c>
      <c r="L25" s="101"/>
      <c r="M25" s="94"/>
      <c r="N25" s="516" t="str">
        <f t="shared" si="3"/>
        <v>-</v>
      </c>
      <c r="O25" s="415" t="str">
        <f t="shared" si="0"/>
        <v>-</v>
      </c>
      <c r="P25" s="94"/>
      <c r="Q25" s="95"/>
      <c r="R25" s="95"/>
      <c r="S25" s="95"/>
      <c r="T25" s="96" t="str">
        <f t="shared" si="1"/>
        <v>-</v>
      </c>
      <c r="U25" s="96"/>
      <c r="V25" s="99"/>
      <c r="W25" s="416" t="str">
        <f t="shared" si="7"/>
        <v>-</v>
      </c>
      <c r="X25" s="98"/>
      <c r="Y25" s="167"/>
      <c r="Z25" s="68">
        <f t="shared" si="4"/>
        <v>0</v>
      </c>
      <c r="AA25" s="408">
        <f t="shared" si="5"/>
        <v>0</v>
      </c>
      <c r="AB25" s="69" t="str">
        <f t="shared" si="2"/>
        <v>-</v>
      </c>
      <c r="AC25" s="69"/>
      <c r="AD25" s="418" t="str">
        <f t="shared" si="8"/>
        <v/>
      </c>
      <c r="AE25" s="419" t="str">
        <f t="shared" si="9"/>
        <v/>
      </c>
      <c r="AF25" s="420" t="str">
        <f t="shared" si="10"/>
        <v/>
      </c>
    </row>
    <row r="26" spans="1:32" s="27" customFormat="1" ht="25.15" hidden="1" customHeight="1" x14ac:dyDescent="0.2">
      <c r="A26" s="120"/>
      <c r="B26" s="86"/>
      <c r="C26" s="425"/>
      <c r="D26" s="87"/>
      <c r="E26" s="87"/>
      <c r="F26" s="88"/>
      <c r="G26" s="86"/>
      <c r="H26" s="86"/>
      <c r="I26" s="102"/>
      <c r="J26" s="102"/>
      <c r="K26" s="91">
        <f t="shared" si="6"/>
        <v>0</v>
      </c>
      <c r="L26" s="101"/>
      <c r="M26" s="94"/>
      <c r="N26" s="516" t="str">
        <f t="shared" si="3"/>
        <v>-</v>
      </c>
      <c r="O26" s="415" t="str">
        <f t="shared" si="0"/>
        <v>-</v>
      </c>
      <c r="P26" s="94"/>
      <c r="Q26" s="95"/>
      <c r="R26" s="95"/>
      <c r="S26" s="95"/>
      <c r="T26" s="96" t="str">
        <f t="shared" si="1"/>
        <v>-</v>
      </c>
      <c r="U26" s="96"/>
      <c r="V26" s="99"/>
      <c r="W26" s="416" t="str">
        <f t="shared" si="7"/>
        <v>-</v>
      </c>
      <c r="X26" s="98"/>
      <c r="Y26" s="167"/>
      <c r="Z26" s="68">
        <f t="shared" si="4"/>
        <v>0</v>
      </c>
      <c r="AA26" s="408">
        <f t="shared" si="5"/>
        <v>0</v>
      </c>
      <c r="AB26" s="69" t="str">
        <f t="shared" si="2"/>
        <v>-</v>
      </c>
      <c r="AC26" s="69"/>
      <c r="AD26" s="418" t="str">
        <f t="shared" si="8"/>
        <v/>
      </c>
      <c r="AE26" s="419" t="str">
        <f t="shared" si="9"/>
        <v/>
      </c>
      <c r="AF26" s="420" t="str">
        <f t="shared" si="10"/>
        <v/>
      </c>
    </row>
    <row r="27" spans="1:32" s="27" customFormat="1" ht="25.15" hidden="1" customHeight="1" x14ac:dyDescent="0.2">
      <c r="A27" s="120"/>
      <c r="B27" s="86"/>
      <c r="C27" s="425"/>
      <c r="D27" s="87"/>
      <c r="E27" s="87"/>
      <c r="F27" s="88"/>
      <c r="G27" s="86"/>
      <c r="H27" s="86"/>
      <c r="I27" s="102"/>
      <c r="J27" s="102"/>
      <c r="K27" s="91">
        <f t="shared" si="6"/>
        <v>0</v>
      </c>
      <c r="L27" s="101"/>
      <c r="M27" s="94"/>
      <c r="N27" s="516" t="str">
        <f t="shared" si="3"/>
        <v>-</v>
      </c>
      <c r="O27" s="415" t="str">
        <f t="shared" si="0"/>
        <v>-</v>
      </c>
      <c r="P27" s="94"/>
      <c r="Q27" s="95"/>
      <c r="R27" s="95"/>
      <c r="S27" s="95"/>
      <c r="T27" s="96" t="str">
        <f t="shared" si="1"/>
        <v>-</v>
      </c>
      <c r="U27" s="96"/>
      <c r="V27" s="99"/>
      <c r="W27" s="416" t="str">
        <f t="shared" si="7"/>
        <v>-</v>
      </c>
      <c r="X27" s="98"/>
      <c r="Y27" s="167"/>
      <c r="Z27" s="68">
        <f t="shared" si="4"/>
        <v>0</v>
      </c>
      <c r="AA27" s="408">
        <f t="shared" si="5"/>
        <v>0</v>
      </c>
      <c r="AB27" s="69" t="str">
        <f t="shared" si="2"/>
        <v>-</v>
      </c>
      <c r="AC27" s="69"/>
      <c r="AD27" s="418" t="str">
        <f t="shared" si="8"/>
        <v/>
      </c>
      <c r="AE27" s="419" t="str">
        <f t="shared" si="9"/>
        <v/>
      </c>
      <c r="AF27" s="420" t="str">
        <f t="shared" si="10"/>
        <v/>
      </c>
    </row>
    <row r="28" spans="1:32" s="27" customFormat="1" ht="25.15" hidden="1" customHeight="1" x14ac:dyDescent="0.2">
      <c r="A28" s="120"/>
      <c r="B28" s="86"/>
      <c r="C28" s="425"/>
      <c r="D28" s="87"/>
      <c r="E28" s="87"/>
      <c r="F28" s="88"/>
      <c r="G28" s="86"/>
      <c r="H28" s="86"/>
      <c r="I28" s="102"/>
      <c r="J28" s="102"/>
      <c r="K28" s="91">
        <f t="shared" si="6"/>
        <v>0</v>
      </c>
      <c r="L28" s="101"/>
      <c r="M28" s="94"/>
      <c r="N28" s="516" t="str">
        <f t="shared" si="3"/>
        <v>-</v>
      </c>
      <c r="O28" s="415" t="str">
        <f t="shared" si="0"/>
        <v>-</v>
      </c>
      <c r="P28" s="94"/>
      <c r="Q28" s="95"/>
      <c r="R28" s="95"/>
      <c r="S28" s="95"/>
      <c r="T28" s="96" t="str">
        <f t="shared" si="1"/>
        <v>-</v>
      </c>
      <c r="U28" s="96"/>
      <c r="V28" s="99"/>
      <c r="W28" s="416" t="str">
        <f t="shared" si="7"/>
        <v>-</v>
      </c>
      <c r="X28" s="98"/>
      <c r="Y28" s="167"/>
      <c r="Z28" s="68">
        <f t="shared" si="4"/>
        <v>0</v>
      </c>
      <c r="AA28" s="408">
        <f t="shared" si="5"/>
        <v>0</v>
      </c>
      <c r="AB28" s="69" t="str">
        <f t="shared" si="2"/>
        <v>-</v>
      </c>
      <c r="AC28" s="69"/>
      <c r="AD28" s="418" t="str">
        <f t="shared" si="8"/>
        <v/>
      </c>
      <c r="AE28" s="419" t="str">
        <f t="shared" si="9"/>
        <v/>
      </c>
      <c r="AF28" s="420" t="str">
        <f t="shared" si="10"/>
        <v/>
      </c>
    </row>
    <row r="29" spans="1:32" s="27" customFormat="1" ht="25.15" hidden="1" customHeight="1" x14ac:dyDescent="0.2">
      <c r="A29" s="120"/>
      <c r="B29" s="86"/>
      <c r="C29" s="425"/>
      <c r="D29" s="87"/>
      <c r="E29" s="87"/>
      <c r="F29" s="88"/>
      <c r="G29" s="86"/>
      <c r="H29" s="86"/>
      <c r="I29" s="102"/>
      <c r="J29" s="102"/>
      <c r="K29" s="91">
        <f t="shared" si="6"/>
        <v>0</v>
      </c>
      <c r="L29" s="101"/>
      <c r="M29" s="94"/>
      <c r="N29" s="516" t="str">
        <f t="shared" si="3"/>
        <v>-</v>
      </c>
      <c r="O29" s="415" t="str">
        <f t="shared" si="0"/>
        <v>-</v>
      </c>
      <c r="P29" s="94"/>
      <c r="Q29" s="95"/>
      <c r="R29" s="95"/>
      <c r="S29" s="95"/>
      <c r="T29" s="96" t="str">
        <f t="shared" si="1"/>
        <v>-</v>
      </c>
      <c r="U29" s="96"/>
      <c r="V29" s="99"/>
      <c r="W29" s="416" t="str">
        <f t="shared" si="7"/>
        <v>-</v>
      </c>
      <c r="X29" s="98"/>
      <c r="Y29" s="167"/>
      <c r="Z29" s="68">
        <f t="shared" si="4"/>
        <v>0</v>
      </c>
      <c r="AA29" s="408">
        <f t="shared" si="5"/>
        <v>0</v>
      </c>
      <c r="AB29" s="69" t="str">
        <f t="shared" si="2"/>
        <v>-</v>
      </c>
      <c r="AC29" s="69"/>
      <c r="AD29" s="418" t="str">
        <f t="shared" si="8"/>
        <v/>
      </c>
      <c r="AE29" s="419" t="str">
        <f t="shared" si="9"/>
        <v/>
      </c>
      <c r="AF29" s="420" t="str">
        <f t="shared" si="10"/>
        <v/>
      </c>
    </row>
    <row r="30" spans="1:32" s="27" customFormat="1" ht="25.15" hidden="1" customHeight="1" x14ac:dyDescent="0.2">
      <c r="A30" s="120"/>
      <c r="B30" s="86"/>
      <c r="C30" s="425"/>
      <c r="D30" s="87"/>
      <c r="E30" s="87"/>
      <c r="F30" s="88"/>
      <c r="G30" s="86"/>
      <c r="H30" s="86"/>
      <c r="I30" s="102"/>
      <c r="J30" s="102"/>
      <c r="K30" s="91">
        <f t="shared" si="6"/>
        <v>0</v>
      </c>
      <c r="L30" s="101"/>
      <c r="M30" s="94"/>
      <c r="N30" s="516" t="str">
        <f t="shared" si="3"/>
        <v>-</v>
      </c>
      <c r="O30" s="415" t="str">
        <f t="shared" si="0"/>
        <v>-</v>
      </c>
      <c r="P30" s="94"/>
      <c r="Q30" s="95"/>
      <c r="R30" s="95"/>
      <c r="S30" s="95"/>
      <c r="T30" s="96" t="str">
        <f t="shared" si="1"/>
        <v>-</v>
      </c>
      <c r="U30" s="96"/>
      <c r="V30" s="99"/>
      <c r="W30" s="416" t="str">
        <f t="shared" si="7"/>
        <v>-</v>
      </c>
      <c r="X30" s="98"/>
      <c r="Y30" s="167"/>
      <c r="Z30" s="68">
        <f t="shared" si="4"/>
        <v>0</v>
      </c>
      <c r="AA30" s="408">
        <f t="shared" si="5"/>
        <v>0</v>
      </c>
      <c r="AB30" s="69" t="str">
        <f t="shared" si="2"/>
        <v>-</v>
      </c>
      <c r="AC30" s="69"/>
      <c r="AD30" s="418" t="str">
        <f t="shared" si="8"/>
        <v/>
      </c>
      <c r="AE30" s="419" t="str">
        <f t="shared" si="9"/>
        <v/>
      </c>
      <c r="AF30" s="420" t="str">
        <f t="shared" si="10"/>
        <v/>
      </c>
    </row>
    <row r="31" spans="1:32" s="27" customFormat="1" ht="25.15" hidden="1" customHeight="1" x14ac:dyDescent="0.2">
      <c r="A31" s="120"/>
      <c r="B31" s="86"/>
      <c r="C31" s="425"/>
      <c r="D31" s="87"/>
      <c r="E31" s="87"/>
      <c r="F31" s="88"/>
      <c r="G31" s="86"/>
      <c r="H31" s="86"/>
      <c r="I31" s="102"/>
      <c r="J31" s="102"/>
      <c r="K31" s="91">
        <f t="shared" si="6"/>
        <v>0</v>
      </c>
      <c r="L31" s="101"/>
      <c r="M31" s="94"/>
      <c r="N31" s="516" t="str">
        <f t="shared" si="3"/>
        <v>-</v>
      </c>
      <c r="O31" s="415" t="str">
        <f t="shared" si="0"/>
        <v>-</v>
      </c>
      <c r="P31" s="94"/>
      <c r="Q31" s="95"/>
      <c r="R31" s="95"/>
      <c r="S31" s="95"/>
      <c r="T31" s="96" t="str">
        <f t="shared" si="1"/>
        <v>-</v>
      </c>
      <c r="U31" s="96"/>
      <c r="V31" s="99"/>
      <c r="W31" s="416" t="str">
        <f t="shared" si="7"/>
        <v>-</v>
      </c>
      <c r="X31" s="98"/>
      <c r="Y31" s="167"/>
      <c r="Z31" s="68">
        <f t="shared" si="4"/>
        <v>0</v>
      </c>
      <c r="AA31" s="408">
        <f t="shared" si="5"/>
        <v>0</v>
      </c>
      <c r="AB31" s="69" t="str">
        <f t="shared" si="2"/>
        <v>-</v>
      </c>
      <c r="AC31" s="69"/>
      <c r="AD31" s="418" t="str">
        <f t="shared" si="8"/>
        <v/>
      </c>
      <c r="AE31" s="419" t="str">
        <f t="shared" si="9"/>
        <v/>
      </c>
      <c r="AF31" s="420" t="str">
        <f t="shared" si="10"/>
        <v/>
      </c>
    </row>
    <row r="32" spans="1:32" s="27" customFormat="1" ht="25.15" hidden="1" customHeight="1" x14ac:dyDescent="0.2">
      <c r="A32" s="120"/>
      <c r="B32" s="86"/>
      <c r="C32" s="425"/>
      <c r="D32" s="87"/>
      <c r="E32" s="87"/>
      <c r="F32" s="88"/>
      <c r="G32" s="86"/>
      <c r="H32" s="86"/>
      <c r="I32" s="102"/>
      <c r="J32" s="102"/>
      <c r="K32" s="91">
        <f t="shared" si="6"/>
        <v>0</v>
      </c>
      <c r="L32" s="101"/>
      <c r="M32" s="94"/>
      <c r="N32" s="516" t="str">
        <f t="shared" si="3"/>
        <v>-</v>
      </c>
      <c r="O32" s="415" t="str">
        <f t="shared" si="0"/>
        <v>-</v>
      </c>
      <c r="P32" s="94"/>
      <c r="Q32" s="95"/>
      <c r="R32" s="95"/>
      <c r="S32" s="95"/>
      <c r="T32" s="96" t="str">
        <f t="shared" si="1"/>
        <v>-</v>
      </c>
      <c r="U32" s="96"/>
      <c r="V32" s="99"/>
      <c r="W32" s="416" t="str">
        <f t="shared" si="7"/>
        <v>-</v>
      </c>
      <c r="X32" s="98"/>
      <c r="Y32" s="167"/>
      <c r="Z32" s="68">
        <f t="shared" si="4"/>
        <v>0</v>
      </c>
      <c r="AA32" s="408">
        <f t="shared" si="5"/>
        <v>0</v>
      </c>
      <c r="AB32" s="69" t="str">
        <f t="shared" si="2"/>
        <v>-</v>
      </c>
      <c r="AC32" s="69"/>
      <c r="AD32" s="418" t="str">
        <f t="shared" si="8"/>
        <v/>
      </c>
      <c r="AE32" s="419" t="str">
        <f t="shared" si="9"/>
        <v/>
      </c>
      <c r="AF32" s="420" t="str">
        <f t="shared" si="10"/>
        <v/>
      </c>
    </row>
    <row r="33" spans="1:32" s="27" customFormat="1" ht="25.15" hidden="1" customHeight="1" x14ac:dyDescent="0.2">
      <c r="A33" s="120"/>
      <c r="B33" s="86"/>
      <c r="C33" s="425"/>
      <c r="D33" s="87"/>
      <c r="E33" s="87"/>
      <c r="F33" s="88"/>
      <c r="G33" s="86"/>
      <c r="H33" s="86"/>
      <c r="I33" s="102"/>
      <c r="J33" s="102"/>
      <c r="K33" s="91">
        <f t="shared" si="6"/>
        <v>0</v>
      </c>
      <c r="L33" s="101"/>
      <c r="M33" s="94"/>
      <c r="N33" s="516" t="str">
        <f t="shared" si="3"/>
        <v>-</v>
      </c>
      <c r="O33" s="415" t="str">
        <f t="shared" si="0"/>
        <v>-</v>
      </c>
      <c r="P33" s="94"/>
      <c r="Q33" s="95"/>
      <c r="R33" s="95"/>
      <c r="S33" s="95"/>
      <c r="T33" s="96" t="str">
        <f t="shared" si="1"/>
        <v>-</v>
      </c>
      <c r="U33" s="96"/>
      <c r="V33" s="99"/>
      <c r="W33" s="416" t="str">
        <f t="shared" si="7"/>
        <v>-</v>
      </c>
      <c r="X33" s="98"/>
      <c r="Y33" s="167"/>
      <c r="Z33" s="68">
        <f t="shared" si="4"/>
        <v>0</v>
      </c>
      <c r="AA33" s="408">
        <f t="shared" si="5"/>
        <v>0</v>
      </c>
      <c r="AB33" s="69" t="str">
        <f t="shared" si="2"/>
        <v>-</v>
      </c>
      <c r="AC33" s="69"/>
      <c r="AD33" s="418" t="str">
        <f t="shared" si="8"/>
        <v/>
      </c>
      <c r="AE33" s="419" t="str">
        <f t="shared" si="9"/>
        <v/>
      </c>
      <c r="AF33" s="420" t="str">
        <f t="shared" si="10"/>
        <v/>
      </c>
    </row>
    <row r="34" spans="1:32" s="27" customFormat="1" ht="25.15" hidden="1" customHeight="1" x14ac:dyDescent="0.2">
      <c r="A34" s="120"/>
      <c r="B34" s="86"/>
      <c r="C34" s="425"/>
      <c r="D34" s="87"/>
      <c r="E34" s="87"/>
      <c r="F34" s="88"/>
      <c r="G34" s="86"/>
      <c r="H34" s="86"/>
      <c r="I34" s="102"/>
      <c r="J34" s="102"/>
      <c r="K34" s="91">
        <f t="shared" si="6"/>
        <v>0</v>
      </c>
      <c r="L34" s="101"/>
      <c r="M34" s="94"/>
      <c r="N34" s="516" t="str">
        <f t="shared" si="3"/>
        <v>-</v>
      </c>
      <c r="O34" s="415" t="str">
        <f t="shared" si="0"/>
        <v>-</v>
      </c>
      <c r="P34" s="94"/>
      <c r="Q34" s="95"/>
      <c r="R34" s="95"/>
      <c r="S34" s="95"/>
      <c r="T34" s="96" t="str">
        <f t="shared" si="1"/>
        <v>-</v>
      </c>
      <c r="U34" s="96"/>
      <c r="V34" s="99"/>
      <c r="W34" s="416" t="str">
        <f t="shared" si="7"/>
        <v>-</v>
      </c>
      <c r="X34" s="98"/>
      <c r="Y34" s="167"/>
      <c r="Z34" s="68">
        <f t="shared" si="4"/>
        <v>0</v>
      </c>
      <c r="AA34" s="408">
        <f t="shared" si="5"/>
        <v>0</v>
      </c>
      <c r="AB34" s="69" t="str">
        <f t="shared" si="2"/>
        <v>-</v>
      </c>
      <c r="AC34" s="69"/>
      <c r="AD34" s="418" t="str">
        <f t="shared" si="8"/>
        <v/>
      </c>
      <c r="AE34" s="419" t="str">
        <f t="shared" si="9"/>
        <v/>
      </c>
      <c r="AF34" s="420" t="str">
        <f t="shared" si="10"/>
        <v/>
      </c>
    </row>
    <row r="35" spans="1:32" s="27" customFormat="1" ht="25.15" hidden="1" customHeight="1" x14ac:dyDescent="0.2">
      <c r="A35" s="120"/>
      <c r="B35" s="86"/>
      <c r="C35" s="425"/>
      <c r="D35" s="87"/>
      <c r="E35" s="87"/>
      <c r="F35" s="88"/>
      <c r="G35" s="86"/>
      <c r="H35" s="86"/>
      <c r="I35" s="102"/>
      <c r="J35" s="102"/>
      <c r="K35" s="91">
        <f t="shared" si="6"/>
        <v>0</v>
      </c>
      <c r="L35" s="101"/>
      <c r="M35" s="94"/>
      <c r="N35" s="516" t="str">
        <f t="shared" si="3"/>
        <v>-</v>
      </c>
      <c r="O35" s="415" t="str">
        <f t="shared" si="0"/>
        <v>-</v>
      </c>
      <c r="P35" s="94"/>
      <c r="Q35" s="95"/>
      <c r="R35" s="95"/>
      <c r="S35" s="95"/>
      <c r="T35" s="96" t="str">
        <f t="shared" si="1"/>
        <v>-</v>
      </c>
      <c r="U35" s="96"/>
      <c r="V35" s="99"/>
      <c r="W35" s="416" t="str">
        <f t="shared" si="7"/>
        <v>-</v>
      </c>
      <c r="X35" s="98"/>
      <c r="Y35" s="167"/>
      <c r="Z35" s="68">
        <f t="shared" si="4"/>
        <v>0</v>
      </c>
      <c r="AA35" s="408">
        <f t="shared" si="5"/>
        <v>0</v>
      </c>
      <c r="AB35" s="69" t="str">
        <f t="shared" si="2"/>
        <v>-</v>
      </c>
      <c r="AC35" s="69"/>
      <c r="AD35" s="418" t="str">
        <f t="shared" si="8"/>
        <v/>
      </c>
      <c r="AE35" s="419" t="str">
        <f t="shared" si="9"/>
        <v/>
      </c>
      <c r="AF35" s="420" t="str">
        <f t="shared" si="10"/>
        <v/>
      </c>
    </row>
    <row r="36" spans="1:32" s="27" customFormat="1" ht="25.15" hidden="1" customHeight="1" x14ac:dyDescent="0.2">
      <c r="A36" s="120"/>
      <c r="B36" s="86"/>
      <c r="C36" s="425"/>
      <c r="D36" s="87"/>
      <c r="E36" s="87"/>
      <c r="F36" s="88"/>
      <c r="G36" s="86"/>
      <c r="H36" s="86"/>
      <c r="I36" s="102"/>
      <c r="J36" s="102"/>
      <c r="K36" s="91">
        <f t="shared" si="6"/>
        <v>0</v>
      </c>
      <c r="L36" s="101"/>
      <c r="M36" s="94"/>
      <c r="N36" s="516" t="str">
        <f t="shared" si="3"/>
        <v>-</v>
      </c>
      <c r="O36" s="415" t="str">
        <f t="shared" si="0"/>
        <v>-</v>
      </c>
      <c r="P36" s="94"/>
      <c r="Q36" s="95"/>
      <c r="R36" s="95"/>
      <c r="S36" s="95"/>
      <c r="T36" s="96" t="str">
        <f t="shared" si="1"/>
        <v>-</v>
      </c>
      <c r="U36" s="96"/>
      <c r="V36" s="99"/>
      <c r="W36" s="416" t="str">
        <f t="shared" si="7"/>
        <v>-</v>
      </c>
      <c r="X36" s="98"/>
      <c r="Y36" s="167"/>
      <c r="Z36" s="68">
        <f t="shared" si="4"/>
        <v>0</v>
      </c>
      <c r="AA36" s="408">
        <f t="shared" si="5"/>
        <v>0</v>
      </c>
      <c r="AB36" s="69" t="str">
        <f t="shared" si="2"/>
        <v>-</v>
      </c>
      <c r="AC36" s="69"/>
      <c r="AD36" s="418" t="str">
        <f t="shared" si="8"/>
        <v/>
      </c>
      <c r="AE36" s="419" t="str">
        <f t="shared" si="9"/>
        <v/>
      </c>
      <c r="AF36" s="420" t="str">
        <f t="shared" si="10"/>
        <v/>
      </c>
    </row>
    <row r="37" spans="1:32" s="27" customFormat="1" ht="25.15" hidden="1" customHeight="1" x14ac:dyDescent="0.2">
      <c r="A37" s="120"/>
      <c r="B37" s="103"/>
      <c r="C37" s="426"/>
      <c r="D37" s="104"/>
      <c r="E37" s="104"/>
      <c r="F37" s="105"/>
      <c r="G37" s="103"/>
      <c r="H37" s="103"/>
      <c r="I37" s="106"/>
      <c r="J37" s="106"/>
      <c r="K37" s="107">
        <f t="shared" si="6"/>
        <v>0</v>
      </c>
      <c r="L37" s="108"/>
      <c r="M37" s="109"/>
      <c r="N37" s="517" t="str">
        <f t="shared" si="3"/>
        <v>-</v>
      </c>
      <c r="O37" s="415" t="str">
        <f t="shared" si="0"/>
        <v>-</v>
      </c>
      <c r="P37" s="109"/>
      <c r="Q37" s="110"/>
      <c r="R37" s="110"/>
      <c r="S37" s="292"/>
      <c r="T37" s="96" t="str">
        <f t="shared" si="1"/>
        <v>-</v>
      </c>
      <c r="U37" s="293"/>
      <c r="V37" s="111"/>
      <c r="W37" s="416" t="str">
        <f t="shared" si="7"/>
        <v>-</v>
      </c>
      <c r="X37" s="112"/>
      <c r="Y37" s="167"/>
      <c r="Z37" s="68">
        <f t="shared" si="4"/>
        <v>0</v>
      </c>
      <c r="AA37" s="408">
        <f t="shared" si="5"/>
        <v>0</v>
      </c>
      <c r="AB37" s="69" t="str">
        <f t="shared" si="2"/>
        <v>-</v>
      </c>
      <c r="AC37" s="69"/>
      <c r="AD37" s="418" t="str">
        <f t="shared" si="8"/>
        <v/>
      </c>
      <c r="AE37" s="419" t="str">
        <f t="shared" si="9"/>
        <v/>
      </c>
      <c r="AF37" s="420" t="str">
        <f t="shared" si="10"/>
        <v/>
      </c>
    </row>
    <row r="38" spans="1:32" s="27" customFormat="1" ht="19.899999999999999" customHeight="1" x14ac:dyDescent="0.2">
      <c r="A38" s="56">
        <f>COUNT(A8:A37)</f>
        <v>1</v>
      </c>
      <c r="B38" s="182" t="s">
        <v>42</v>
      </c>
      <c r="C38" s="427"/>
      <c r="D38" s="57">
        <f>COUNT(L8:L37)-COUNT(M8:M37)</f>
        <v>-1</v>
      </c>
      <c r="E38" s="57"/>
      <c r="F38" s="57"/>
      <c r="G38" s="57" t="s">
        <v>29</v>
      </c>
      <c r="H38" s="59">
        <f>IF(M8&gt;1,0,L8)+IF(M9&gt;0,0,L9)+IF(M10&gt;0,0,L10)+IF(M11&gt;0,0,L11)+IF(M12&gt;0,0,L12)+IF(M13&gt;0,0,L13)+IF(M14&gt;0,0,L14)+IF(M15&gt;0,0,L15)+IF(M16&gt;0,0,L16)+IF(M17&gt;0,0,L17)+IF(M18&gt;0,0,L18)+IF(M19&gt;0,0,L19)+IF(M20&gt;0,0,L20)+IF(M21&gt;0,0,L21)+IF(M22&gt;0,0,L22)+IF(M23&gt;0,0,L23)+IF(M24&gt;0,0,L24)+IF(M25&gt;0,0,L25)+IF(M26&gt;0,0,L26)+IF(M27&gt;0,0,L27)+IF(M28&gt;0,0,L28)+IF(M29&gt;0,0,L29)+IF(M30&gt;0,0,L30)+IF(M31&gt;0,0,L31)+IF(M32&gt;0,0,L32)+IF(M33&gt;0,0,L33)+IF(M34&gt;0,0,L34)+IF(M35&gt;0,0,L35)+IF(M36&gt;0,0,L36)+IF(M37&gt;0,0,L37)</f>
        <v>0</v>
      </c>
      <c r="I38" s="57"/>
      <c r="J38" s="57"/>
      <c r="K38" s="428">
        <f>SUM(K8:K37)/1000</f>
        <v>1.42</v>
      </c>
      <c r="L38" s="67">
        <f>SUM(L8:L37)</f>
        <v>0</v>
      </c>
      <c r="M38" s="67">
        <f>SUM(M8:M37)</f>
        <v>4592080.55</v>
      </c>
      <c r="N38" s="518" t="e">
        <f>IF(M38&gt;0,((M38-(L38-H38))/(L38-H38)),"-")</f>
        <v>#DIV/0!</v>
      </c>
      <c r="O38" s="57"/>
      <c r="P38" s="67">
        <f>SUM(P8:P37)</f>
        <v>0</v>
      </c>
      <c r="Q38" s="117" t="s">
        <v>6</v>
      </c>
      <c r="R38" s="58" t="str">
        <f>IF(P38&lt;=0,"-",(P38/M38))</f>
        <v>-</v>
      </c>
      <c r="S38" s="58"/>
      <c r="T38" s="58"/>
      <c r="U38" s="58"/>
      <c r="V38" s="58">
        <f>IF(M8&lt;=0,"0",(IF(V8&gt;0,V8*M8)+IF(V9&gt;0,V9*M9)+IF(V10&gt;0,V10*M10)+IF(V11&gt;0,V11*M11)+IF(V12&gt;0,V12*M12)+IF(V13&gt;0,V13*M13)+IF(V14&gt;0,V14*M14)+IF(V15&gt;0,V15*M15)+IF(V16&gt;0,V16*M16)+IF(V17&gt;0,V17*M17)+IF(V18&gt;0,V18*M18)+IF(V19&gt;0,V19*M19)+IF(V20&gt;0,V20*M20)+IF(V21&gt;0,V21*M21)+IF(V22&gt;0,V22*M22)+IF(V23&gt;0,V23*M23)+IF(V24&gt;0,V24*M24)+IF(V25&gt;0,V25*M25)+IF(V26&gt;0,V26*M26)+IF(V27&gt;0,V27*M27)+IF(V28&gt;0,V28*M28)+IF(V29&gt;0,V29*M29)+IF(V30&gt;0,V30*M30)+IF(V31&gt;0,V31*M31)+IF(V32&gt;0,V32*M32)+IF(V33&gt;0,V33*M33)+IF(V34&gt;0,V34*M34)+IF(V35&gt;0,V35*M35)+IF(V36&gt;0,V36*M36)+IF(V37&gt;0,V37*M37))/M38)</f>
        <v>0.1</v>
      </c>
      <c r="W38" s="57"/>
      <c r="X38" s="57"/>
      <c r="Y38" s="167"/>
      <c r="Z38" s="70"/>
      <c r="AA38" s="429"/>
      <c r="AB38" s="69"/>
      <c r="AC38" s="430">
        <f>COUNT(AD8:AD37)</f>
        <v>0</v>
      </c>
      <c r="AD38" s="431">
        <f>SUM(AD8:AD37)/1000</f>
        <v>0</v>
      </c>
      <c r="AE38" s="428">
        <f>SUM(AE8:AE37)</f>
        <v>0</v>
      </c>
      <c r="AF38" s="428">
        <f>SUM(AF8:AF37)</f>
        <v>0</v>
      </c>
    </row>
    <row r="39" spans="1:32" s="124" customFormat="1" ht="19.899999999999999" customHeight="1" x14ac:dyDescent="0.2">
      <c r="A39" s="122" t="s">
        <v>45</v>
      </c>
      <c r="B39" s="123"/>
      <c r="C39" s="432"/>
      <c r="D39" s="572" t="s">
        <v>51</v>
      </c>
      <c r="E39" s="572"/>
      <c r="F39" s="572"/>
      <c r="G39" s="123"/>
      <c r="H39" s="123"/>
      <c r="I39" s="123"/>
      <c r="J39" s="123"/>
      <c r="K39" s="122"/>
      <c r="L39" s="123"/>
      <c r="M39" s="123"/>
      <c r="N39" s="519"/>
      <c r="O39" s="433"/>
      <c r="P39" s="122"/>
      <c r="Q39" s="123"/>
      <c r="R39" s="123"/>
      <c r="S39" s="123"/>
      <c r="T39" s="123"/>
      <c r="U39" s="122"/>
      <c r="V39" s="122"/>
      <c r="W39" s="123"/>
      <c r="X39" s="122"/>
      <c r="Y39" s="168"/>
      <c r="Z39" s="125"/>
      <c r="AA39" s="125"/>
      <c r="AC39" s="434"/>
      <c r="AD39" s="434"/>
      <c r="AE39" s="435"/>
      <c r="AF39" s="434"/>
    </row>
    <row r="40" spans="1:32" s="27" customFormat="1" ht="25.15" customHeight="1" x14ac:dyDescent="0.2">
      <c r="A40" s="402">
        <v>1</v>
      </c>
      <c r="B40" s="403" t="s">
        <v>188</v>
      </c>
      <c r="C40" s="404">
        <v>44119</v>
      </c>
      <c r="D40" s="287" t="s">
        <v>193</v>
      </c>
      <c r="E40" s="405">
        <v>1</v>
      </c>
      <c r="F40" s="405">
        <v>132304141</v>
      </c>
      <c r="G40" s="288" t="s">
        <v>194</v>
      </c>
      <c r="H40" s="288" t="s">
        <v>287</v>
      </c>
      <c r="I40" s="77">
        <v>1275</v>
      </c>
      <c r="J40" s="77">
        <v>2680</v>
      </c>
      <c r="K40" s="78">
        <f>J40-I40</f>
        <v>1405</v>
      </c>
      <c r="L40" s="79" t="s">
        <v>195</v>
      </c>
      <c r="M40" s="80">
        <v>5302536.1500000004</v>
      </c>
      <c r="N40" s="516" t="e">
        <f>IF(M40&gt;0,((M40-L40)/L40),"-")</f>
        <v>#VALUE!</v>
      </c>
      <c r="O40" s="406">
        <f t="shared" ref="O40:O69" si="11">IF(AND(C40&lt;=0,Q40&lt;=0),"-",IF(Q40&lt;=0,"Not yet Cont.",(Q40-C40)))</f>
        <v>90</v>
      </c>
      <c r="P40" s="81"/>
      <c r="Q40" s="82">
        <v>44209</v>
      </c>
      <c r="R40" s="82">
        <v>44283</v>
      </c>
      <c r="S40" s="82"/>
      <c r="T40" s="96">
        <f t="shared" ref="T40:T69" ca="1" si="12">IF(OR(R40&lt;=0,Q40&lt;=0),"-",(($X$3-Q40)/(R40-Q40)))</f>
        <v>-4.0540540540540543E-2</v>
      </c>
      <c r="U40" s="289"/>
      <c r="V40" s="83">
        <v>0.1</v>
      </c>
      <c r="W40" s="290" t="str">
        <f ca="1">IF(S40&lt;=0,(IF(OR(Q40&lt;=0,R40&lt;=0),"-",IF(AND(($X$3-Q40)&gt;(R40-Q40),V40&lt;100%),"Time Expired",IF(AND(($X$3-Q40)&gt;(R40-Q40)*3/4,V40&lt;=10%),"Very Critical",IF(AND(($X$3-Q40)&gt;(R40-Q40)*3/4,V40&lt;=25%),"Critical",IF(AND(($X$3-Q40)&gt;(R40-Q40)*3/4,V40&lt;=50%),"Slow Progress",IF(AND(($X$3-Q40)&gt;(R40-Q40)/2,V40&lt;=10%),"Very Slow Progress",IF(AND(($X$3-Q40)&gt;(R40-Q40)/2,V40&lt;=25%),"Progress Slow",IF(AND(($X$3-Q40)&gt;(R40-Q40)/4,V40&lt;=20%),"Progress Slow","-"))))))))),(IF(OR(Q40&lt;=0,S40&lt;=0),"-",IF(AND(($X$3-Q40)&gt;(S40-Q40),V40&lt;100%),"Time Expired",IF(AND(($X$3-Q40)&gt;(S40-Q40)*3/4,V40&lt;=10%),"Very Critical",IF(AND(($X$3-Q40)&gt;(S40-Q40)*3/4,V40&lt;=25%),"Critical",IF(AND(($X$3-Q40)&gt;(S40-Q40)*3/4,V40&lt;=50%),"Slow Progress",IF(AND(($X$3-Q40)&gt;(S40-Q40)/2,V40&lt;=10%),"Very Slow Progress",IF(AND(($X$3-Q40)&gt;(S40-Q40)/2,V40&lt;=25%),"Progress Slow",IF(AND(($X$3-Q40)&gt;(S40-Q40)/4,V40&lt;=20%),"Progress Slow","-"))))))))))</f>
        <v>-</v>
      </c>
      <c r="X40" s="407"/>
      <c r="Y40" s="167"/>
      <c r="Z40" s="68">
        <f>R40-Q40</f>
        <v>74</v>
      </c>
      <c r="AA40" s="408">
        <f>S40-Q40</f>
        <v>-44209</v>
      </c>
      <c r="AB40" s="69">
        <f t="shared" ref="AB40:AB69" ca="1" si="13">IF(Q40&lt;=0,"-",($X$3-Q40))</f>
        <v>-3</v>
      </c>
      <c r="AC40" s="69"/>
      <c r="AD40" s="409" t="str">
        <f>IF(V40=100%,K40,"")</f>
        <v/>
      </c>
      <c r="AE40" s="410" t="str">
        <f>IF(V40=100%,M40,"")</f>
        <v/>
      </c>
      <c r="AF40" s="411" t="str">
        <f>IF(V40=100%,P40,"")</f>
        <v/>
      </c>
    </row>
    <row r="41" spans="1:32" s="27" customFormat="1" ht="25.15" hidden="1" customHeight="1" x14ac:dyDescent="0.2">
      <c r="A41" s="412"/>
      <c r="B41" s="413"/>
      <c r="C41" s="414"/>
      <c r="D41" s="159"/>
      <c r="E41" s="160"/>
      <c r="F41" s="160"/>
      <c r="G41" s="291"/>
      <c r="H41" s="291"/>
      <c r="I41" s="90"/>
      <c r="J41" s="90"/>
      <c r="K41" s="91">
        <f>J41-I41</f>
        <v>0</v>
      </c>
      <c r="L41" s="92"/>
      <c r="M41" s="93"/>
      <c r="N41" s="516" t="str">
        <f t="shared" ref="N41:N69" si="14">IF(M41&gt;0,((M41-L41)/L41),"-")</f>
        <v>-</v>
      </c>
      <c r="O41" s="415" t="str">
        <f t="shared" si="11"/>
        <v>-</v>
      </c>
      <c r="P41" s="94"/>
      <c r="Q41" s="95"/>
      <c r="R41" s="95"/>
      <c r="S41" s="95"/>
      <c r="T41" s="96" t="str">
        <f t="shared" si="12"/>
        <v>-</v>
      </c>
      <c r="U41" s="96"/>
      <c r="V41" s="97"/>
      <c r="W41" s="416" t="str">
        <f>IF(S41&lt;=0,(IF(OR(Q41&lt;=0,R41&lt;=0),"-",IF(AND(($X$3-Q41)&gt;(R41-Q41),V41&lt;100%),"Time Expired",IF(AND(($X$3-Q41)&gt;(R41-Q41)*3/4,V41&lt;=10%),"Very Critical",IF(AND(($X$3-Q41)&gt;(R41-Q41)*3/4,V41&lt;=25%),"Critical",IF(AND(($X$3-Q41)&gt;(R41-Q41)*3/4,V41&lt;=50%),"Slow Progress",IF(AND(($X$3-Q41)&gt;(R41-Q41)/2,V41&lt;=10%),"Very Slow Progress",IF(AND(($X$3-Q41)&gt;(R41-Q41)/2,V41&lt;=25%),"Progress Slow",IF(AND(($X$3-Q41)&gt;(R41-Q41)/4,V41&lt;=20%),"Progress Slow","-"))))))))),(IF(OR(Q41&lt;=0,S41&lt;=0),"-",IF(AND(($X$3-Q41)&gt;(S41-Q41),V41&lt;100%),"Time Expired",IF(AND(($X$3-Q41)&gt;(S41-Q41)*3/4,V41&lt;=10%),"Very Critical",IF(AND(($X$3-Q41)&gt;(S41-Q41)*3/4,V41&lt;=25%),"Critical",IF(AND(($X$3-Q41)&gt;(S41-Q41)*3/4,V41&lt;=50%),"Slow Progress",IF(AND(($X$3-Q41)&gt;(S41-Q41)/2,V41&lt;=10%),"Very Slow Progress",IF(AND(($X$3-Q41)&gt;(S41-Q41)/2,V41&lt;=25%),"Progress Slow",IF(AND(($X$3-Q41)&gt;(S41-Q41)/4,V41&lt;=20%),"Progress Slow","-"))))))))))</f>
        <v>-</v>
      </c>
      <c r="X41" s="417"/>
      <c r="Y41" s="167"/>
      <c r="Z41" s="68">
        <f t="shared" ref="Z41:Z69" si="15">R41-Q41</f>
        <v>0</v>
      </c>
      <c r="AA41" s="408">
        <f t="shared" ref="AA41:AA69" si="16">S41-Q41</f>
        <v>0</v>
      </c>
      <c r="AB41" s="69" t="str">
        <f t="shared" si="13"/>
        <v>-</v>
      </c>
      <c r="AC41" s="69"/>
      <c r="AD41" s="418" t="str">
        <f>IF(V41=100%,K41,"")</f>
        <v/>
      </c>
      <c r="AE41" s="419" t="str">
        <f>IF(V41=100%,M41,"")</f>
        <v/>
      </c>
      <c r="AF41" s="420" t="str">
        <f>IF(V41=100%,P41,"")</f>
        <v/>
      </c>
    </row>
    <row r="42" spans="1:32" s="27" customFormat="1" ht="25.15" hidden="1" customHeight="1" x14ac:dyDescent="0.2">
      <c r="A42" s="412"/>
      <c r="B42" s="413"/>
      <c r="C42" s="414"/>
      <c r="D42" s="159"/>
      <c r="E42" s="160"/>
      <c r="F42" s="160"/>
      <c r="G42" s="291"/>
      <c r="H42" s="291"/>
      <c r="I42" s="90"/>
      <c r="J42" s="90"/>
      <c r="K42" s="91">
        <f t="shared" ref="K42:K69" si="17">J42-I42</f>
        <v>0</v>
      </c>
      <c r="L42" s="92"/>
      <c r="M42" s="93"/>
      <c r="N42" s="516" t="str">
        <f t="shared" si="14"/>
        <v>-</v>
      </c>
      <c r="O42" s="415" t="str">
        <f t="shared" si="11"/>
        <v>-</v>
      </c>
      <c r="P42" s="94"/>
      <c r="Q42" s="95"/>
      <c r="R42" s="95"/>
      <c r="S42" s="95"/>
      <c r="T42" s="96" t="str">
        <f t="shared" si="12"/>
        <v>-</v>
      </c>
      <c r="U42" s="96"/>
      <c r="V42" s="97"/>
      <c r="W42" s="416" t="str">
        <f t="shared" ref="W42:W69" si="18">IF(S42&lt;=0,(IF(OR(Q42&lt;=0,R42&lt;=0),"-",IF(AND(($X$3-Q42)&gt;(R42-Q42),V42&lt;100%),"Time Expired",IF(AND(($X$3-Q42)&gt;(R42-Q42)*3/4,V42&lt;=10%),"Very Critical",IF(AND(($X$3-Q42)&gt;(R42-Q42)*3/4,V42&lt;=25%),"Critical",IF(AND(($X$3-Q42)&gt;(R42-Q42)*3/4,V42&lt;=50%),"Slow Progress",IF(AND(($X$3-Q42)&gt;(R42-Q42)/2,V42&lt;=10%),"Very Slow Progress",IF(AND(($X$3-Q42)&gt;(R42-Q42)/2,V42&lt;=25%),"Progress Slow",IF(AND(($X$3-Q42)&gt;(R42-Q42)/4,V42&lt;=20%),"Progress Slow","-"))))))))),(IF(OR(Q42&lt;=0,S42&lt;=0),"-",IF(AND(($X$3-Q42)&gt;(S42-Q42),V42&lt;100%),"Time Expired",IF(AND(($X$3-Q42)&gt;(S42-Q42)*3/4,V42&lt;=10%),"Very Critical",IF(AND(($X$3-Q42)&gt;(S42-Q42)*3/4,V42&lt;=25%),"Critical",IF(AND(($X$3-Q42)&gt;(S42-Q42)*3/4,V42&lt;=50%),"Slow Progress",IF(AND(($X$3-Q42)&gt;(S42-Q42)/2,V42&lt;=10%),"Very Slow Progress",IF(AND(($X$3-Q42)&gt;(S42-Q42)/2,V42&lt;=25%),"Progress Slow",IF(AND(($X$3-Q42)&gt;(S42-Q42)/4,V42&lt;=20%),"Progress Slow","-"))))))))))</f>
        <v>-</v>
      </c>
      <c r="X42" s="417"/>
      <c r="Y42" s="167"/>
      <c r="Z42" s="68">
        <f t="shared" si="15"/>
        <v>0</v>
      </c>
      <c r="AA42" s="408">
        <f t="shared" si="16"/>
        <v>0</v>
      </c>
      <c r="AB42" s="69" t="str">
        <f t="shared" si="13"/>
        <v>-</v>
      </c>
      <c r="AC42" s="69"/>
      <c r="AD42" s="418" t="str">
        <f t="shared" ref="AD42:AD69" si="19">IF(V42=100%,K42,"")</f>
        <v/>
      </c>
      <c r="AE42" s="419" t="str">
        <f t="shared" ref="AE42:AE69" si="20">IF(V42=100%,M42,"")</f>
        <v/>
      </c>
      <c r="AF42" s="420" t="str">
        <f t="shared" ref="AF42:AF69" si="21">IF(V42=100%,P42,"")</f>
        <v/>
      </c>
    </row>
    <row r="43" spans="1:32" s="27" customFormat="1" ht="25.15" hidden="1" customHeight="1" x14ac:dyDescent="0.2">
      <c r="A43" s="412"/>
      <c r="B43" s="413"/>
      <c r="C43" s="414"/>
      <c r="D43" s="159"/>
      <c r="E43" s="160"/>
      <c r="F43" s="160"/>
      <c r="G43" s="291"/>
      <c r="H43" s="291"/>
      <c r="I43" s="90"/>
      <c r="J43" s="90"/>
      <c r="K43" s="91">
        <f t="shared" si="17"/>
        <v>0</v>
      </c>
      <c r="L43" s="92"/>
      <c r="M43" s="93"/>
      <c r="N43" s="516" t="str">
        <f t="shared" si="14"/>
        <v>-</v>
      </c>
      <c r="O43" s="415" t="str">
        <f t="shared" si="11"/>
        <v>-</v>
      </c>
      <c r="P43" s="94"/>
      <c r="Q43" s="95"/>
      <c r="R43" s="95"/>
      <c r="S43" s="95"/>
      <c r="T43" s="96" t="str">
        <f t="shared" si="12"/>
        <v>-</v>
      </c>
      <c r="U43" s="96"/>
      <c r="V43" s="99"/>
      <c r="W43" s="416" t="str">
        <f t="shared" si="18"/>
        <v>-</v>
      </c>
      <c r="X43" s="417"/>
      <c r="Y43" s="167"/>
      <c r="Z43" s="68">
        <f t="shared" si="15"/>
        <v>0</v>
      </c>
      <c r="AA43" s="408">
        <f t="shared" si="16"/>
        <v>0</v>
      </c>
      <c r="AB43" s="69" t="str">
        <f t="shared" si="13"/>
        <v>-</v>
      </c>
      <c r="AC43" s="69"/>
      <c r="AD43" s="418" t="str">
        <f t="shared" si="19"/>
        <v/>
      </c>
      <c r="AE43" s="419" t="str">
        <f t="shared" si="20"/>
        <v/>
      </c>
      <c r="AF43" s="420" t="str">
        <f t="shared" si="21"/>
        <v/>
      </c>
    </row>
    <row r="44" spans="1:32" s="27" customFormat="1" ht="25.15" hidden="1" customHeight="1" x14ac:dyDescent="0.2">
      <c r="A44" s="412"/>
      <c r="B44" s="413"/>
      <c r="C44" s="414"/>
      <c r="D44" s="159"/>
      <c r="E44" s="160"/>
      <c r="F44" s="160"/>
      <c r="G44" s="291"/>
      <c r="H44" s="291"/>
      <c r="I44" s="90"/>
      <c r="J44" s="90"/>
      <c r="K44" s="91">
        <f t="shared" si="17"/>
        <v>0</v>
      </c>
      <c r="L44" s="92"/>
      <c r="M44" s="93"/>
      <c r="N44" s="516" t="str">
        <f t="shared" si="14"/>
        <v>-</v>
      </c>
      <c r="O44" s="415" t="str">
        <f t="shared" si="11"/>
        <v>-</v>
      </c>
      <c r="P44" s="94"/>
      <c r="Q44" s="95"/>
      <c r="R44" s="95"/>
      <c r="S44" s="95"/>
      <c r="T44" s="96" t="str">
        <f t="shared" si="12"/>
        <v>-</v>
      </c>
      <c r="U44" s="96"/>
      <c r="V44" s="97"/>
      <c r="W44" s="416" t="str">
        <f t="shared" si="18"/>
        <v>-</v>
      </c>
      <c r="X44" s="417"/>
      <c r="Y44" s="167"/>
      <c r="Z44" s="68">
        <f t="shared" si="15"/>
        <v>0</v>
      </c>
      <c r="AA44" s="408">
        <f t="shared" si="16"/>
        <v>0</v>
      </c>
      <c r="AB44" s="69" t="str">
        <f t="shared" si="13"/>
        <v>-</v>
      </c>
      <c r="AC44" s="69"/>
      <c r="AD44" s="418" t="str">
        <f t="shared" si="19"/>
        <v/>
      </c>
      <c r="AE44" s="419" t="str">
        <f t="shared" si="20"/>
        <v/>
      </c>
      <c r="AF44" s="420" t="str">
        <f t="shared" si="21"/>
        <v/>
      </c>
    </row>
    <row r="45" spans="1:32" s="27" customFormat="1" ht="25.15" hidden="1" customHeight="1" x14ac:dyDescent="0.2">
      <c r="A45" s="412"/>
      <c r="B45" s="413"/>
      <c r="C45" s="414"/>
      <c r="D45" s="159"/>
      <c r="E45" s="160"/>
      <c r="F45" s="160"/>
      <c r="G45" s="291"/>
      <c r="H45" s="291"/>
      <c r="I45" s="90"/>
      <c r="J45" s="90"/>
      <c r="K45" s="91">
        <f t="shared" si="17"/>
        <v>0</v>
      </c>
      <c r="L45" s="92"/>
      <c r="M45" s="93"/>
      <c r="N45" s="516" t="str">
        <f t="shared" si="14"/>
        <v>-</v>
      </c>
      <c r="O45" s="415" t="str">
        <f t="shared" si="11"/>
        <v>-</v>
      </c>
      <c r="P45" s="94"/>
      <c r="Q45" s="95"/>
      <c r="R45" s="95"/>
      <c r="S45" s="95"/>
      <c r="T45" s="96" t="str">
        <f t="shared" si="12"/>
        <v>-</v>
      </c>
      <c r="U45" s="96"/>
      <c r="V45" s="97"/>
      <c r="W45" s="416" t="str">
        <f t="shared" si="18"/>
        <v>-</v>
      </c>
      <c r="X45" s="417"/>
      <c r="Y45" s="167"/>
      <c r="Z45" s="68">
        <f t="shared" si="15"/>
        <v>0</v>
      </c>
      <c r="AA45" s="408">
        <f t="shared" si="16"/>
        <v>0</v>
      </c>
      <c r="AB45" s="69" t="str">
        <f t="shared" si="13"/>
        <v>-</v>
      </c>
      <c r="AC45" s="69"/>
      <c r="AD45" s="418" t="str">
        <f t="shared" si="19"/>
        <v/>
      </c>
      <c r="AE45" s="419" t="str">
        <f t="shared" si="20"/>
        <v/>
      </c>
      <c r="AF45" s="420" t="str">
        <f t="shared" si="21"/>
        <v/>
      </c>
    </row>
    <row r="46" spans="1:32" s="27" customFormat="1" ht="25.15" hidden="1" customHeight="1" x14ac:dyDescent="0.2">
      <c r="A46" s="412"/>
      <c r="B46" s="413"/>
      <c r="C46" s="414"/>
      <c r="D46" s="159"/>
      <c r="E46" s="160"/>
      <c r="F46" s="160"/>
      <c r="G46" s="291"/>
      <c r="H46" s="291"/>
      <c r="I46" s="90"/>
      <c r="J46" s="90"/>
      <c r="K46" s="91">
        <f t="shared" si="17"/>
        <v>0</v>
      </c>
      <c r="L46" s="92"/>
      <c r="M46" s="100"/>
      <c r="N46" s="516" t="str">
        <f t="shared" si="14"/>
        <v>-</v>
      </c>
      <c r="O46" s="415" t="str">
        <f t="shared" si="11"/>
        <v>-</v>
      </c>
      <c r="P46" s="94"/>
      <c r="Q46" s="95"/>
      <c r="R46" s="95"/>
      <c r="S46" s="95"/>
      <c r="T46" s="96" t="str">
        <f t="shared" si="12"/>
        <v>-</v>
      </c>
      <c r="U46" s="96"/>
      <c r="V46" s="99"/>
      <c r="W46" s="416" t="str">
        <f t="shared" si="18"/>
        <v>-</v>
      </c>
      <c r="X46" s="417"/>
      <c r="Y46" s="167"/>
      <c r="Z46" s="68">
        <f t="shared" si="15"/>
        <v>0</v>
      </c>
      <c r="AA46" s="408">
        <f t="shared" si="16"/>
        <v>0</v>
      </c>
      <c r="AB46" s="69" t="str">
        <f t="shared" si="13"/>
        <v>-</v>
      </c>
      <c r="AC46" s="69"/>
      <c r="AD46" s="418" t="str">
        <f t="shared" si="19"/>
        <v/>
      </c>
      <c r="AE46" s="419" t="str">
        <f t="shared" si="20"/>
        <v/>
      </c>
      <c r="AF46" s="420" t="str">
        <f t="shared" si="21"/>
        <v/>
      </c>
    </row>
    <row r="47" spans="1:32" s="27" customFormat="1" ht="25.15" hidden="1" customHeight="1" x14ac:dyDescent="0.2">
      <c r="A47" s="412"/>
      <c r="B47" s="413"/>
      <c r="C47" s="414"/>
      <c r="D47" s="159"/>
      <c r="E47" s="160"/>
      <c r="F47" s="160"/>
      <c r="G47" s="291"/>
      <c r="H47" s="291"/>
      <c r="I47" s="90"/>
      <c r="J47" s="90"/>
      <c r="K47" s="91">
        <f t="shared" si="17"/>
        <v>0</v>
      </c>
      <c r="L47" s="92"/>
      <c r="M47" s="100"/>
      <c r="N47" s="516" t="str">
        <f t="shared" si="14"/>
        <v>-</v>
      </c>
      <c r="O47" s="415" t="str">
        <f t="shared" si="11"/>
        <v>-</v>
      </c>
      <c r="P47" s="94"/>
      <c r="Q47" s="95"/>
      <c r="R47" s="95"/>
      <c r="S47" s="95"/>
      <c r="T47" s="96" t="str">
        <f t="shared" si="12"/>
        <v>-</v>
      </c>
      <c r="U47" s="96"/>
      <c r="V47" s="97"/>
      <c r="W47" s="416" t="str">
        <f t="shared" si="18"/>
        <v>-</v>
      </c>
      <c r="X47" s="417"/>
      <c r="Y47" s="167"/>
      <c r="Z47" s="68">
        <f t="shared" si="15"/>
        <v>0</v>
      </c>
      <c r="AA47" s="408">
        <f t="shared" si="16"/>
        <v>0</v>
      </c>
      <c r="AB47" s="69" t="str">
        <f t="shared" si="13"/>
        <v>-</v>
      </c>
      <c r="AC47" s="69"/>
      <c r="AD47" s="418" t="str">
        <f t="shared" si="19"/>
        <v/>
      </c>
      <c r="AE47" s="419" t="str">
        <f t="shared" si="20"/>
        <v/>
      </c>
      <c r="AF47" s="420" t="str">
        <f t="shared" si="21"/>
        <v/>
      </c>
    </row>
    <row r="48" spans="1:32" s="27" customFormat="1" ht="25.15" hidden="1" customHeight="1" x14ac:dyDescent="0.2">
      <c r="A48" s="412"/>
      <c r="B48" s="413"/>
      <c r="C48" s="414"/>
      <c r="D48" s="159"/>
      <c r="E48" s="160"/>
      <c r="F48" s="160"/>
      <c r="G48" s="291"/>
      <c r="H48" s="291"/>
      <c r="I48" s="90"/>
      <c r="J48" s="90"/>
      <c r="K48" s="91">
        <f t="shared" si="17"/>
        <v>0</v>
      </c>
      <c r="L48" s="92"/>
      <c r="M48" s="101"/>
      <c r="N48" s="516" t="str">
        <f t="shared" si="14"/>
        <v>-</v>
      </c>
      <c r="O48" s="415" t="str">
        <f t="shared" si="11"/>
        <v>-</v>
      </c>
      <c r="P48" s="94"/>
      <c r="Q48" s="95"/>
      <c r="R48" s="95"/>
      <c r="S48" s="95"/>
      <c r="T48" s="96" t="str">
        <f t="shared" si="12"/>
        <v>-</v>
      </c>
      <c r="U48" s="96"/>
      <c r="V48" s="97"/>
      <c r="W48" s="416" t="str">
        <f t="shared" si="18"/>
        <v>-</v>
      </c>
      <c r="X48" s="417"/>
      <c r="Y48" s="167"/>
      <c r="Z48" s="68">
        <f t="shared" si="15"/>
        <v>0</v>
      </c>
      <c r="AA48" s="408">
        <f t="shared" si="16"/>
        <v>0</v>
      </c>
      <c r="AB48" s="69" t="str">
        <f t="shared" si="13"/>
        <v>-</v>
      </c>
      <c r="AC48" s="69"/>
      <c r="AD48" s="418" t="str">
        <f t="shared" si="19"/>
        <v/>
      </c>
      <c r="AE48" s="419" t="str">
        <f t="shared" si="20"/>
        <v/>
      </c>
      <c r="AF48" s="420" t="str">
        <f t="shared" si="21"/>
        <v/>
      </c>
    </row>
    <row r="49" spans="1:32" s="27" customFormat="1" ht="25.15" hidden="1" customHeight="1" x14ac:dyDescent="0.2">
      <c r="A49" s="412"/>
      <c r="B49" s="413"/>
      <c r="C49" s="414"/>
      <c r="D49" s="159"/>
      <c r="E49" s="160"/>
      <c r="F49" s="160"/>
      <c r="G49" s="291"/>
      <c r="H49" s="291"/>
      <c r="I49" s="90"/>
      <c r="J49" s="90"/>
      <c r="K49" s="91">
        <f t="shared" si="17"/>
        <v>0</v>
      </c>
      <c r="L49" s="92"/>
      <c r="M49" s="100"/>
      <c r="N49" s="516" t="str">
        <f t="shared" si="14"/>
        <v>-</v>
      </c>
      <c r="O49" s="415" t="str">
        <f t="shared" si="11"/>
        <v>-</v>
      </c>
      <c r="P49" s="94"/>
      <c r="Q49" s="95"/>
      <c r="R49" s="95"/>
      <c r="S49" s="95"/>
      <c r="T49" s="96" t="str">
        <f t="shared" si="12"/>
        <v>-</v>
      </c>
      <c r="U49" s="96"/>
      <c r="V49" s="97"/>
      <c r="W49" s="416" t="str">
        <f t="shared" si="18"/>
        <v>-</v>
      </c>
      <c r="X49" s="417"/>
      <c r="Y49" s="167"/>
      <c r="Z49" s="68">
        <f t="shared" si="15"/>
        <v>0</v>
      </c>
      <c r="AA49" s="408">
        <f t="shared" si="16"/>
        <v>0</v>
      </c>
      <c r="AB49" s="69" t="str">
        <f t="shared" si="13"/>
        <v>-</v>
      </c>
      <c r="AC49" s="69"/>
      <c r="AD49" s="418" t="str">
        <f t="shared" si="19"/>
        <v/>
      </c>
      <c r="AE49" s="419" t="str">
        <f t="shared" si="20"/>
        <v/>
      </c>
      <c r="AF49" s="420" t="str">
        <f t="shared" si="21"/>
        <v/>
      </c>
    </row>
    <row r="50" spans="1:32" s="27" customFormat="1" ht="25.15" hidden="1" customHeight="1" x14ac:dyDescent="0.2">
      <c r="A50" s="412"/>
      <c r="B50" s="413"/>
      <c r="C50" s="414"/>
      <c r="D50" s="159"/>
      <c r="E50" s="160"/>
      <c r="F50" s="160"/>
      <c r="G50" s="291"/>
      <c r="H50" s="291"/>
      <c r="I50" s="90"/>
      <c r="J50" s="90"/>
      <c r="K50" s="91">
        <f t="shared" si="17"/>
        <v>0</v>
      </c>
      <c r="L50" s="92"/>
      <c r="M50" s="100"/>
      <c r="N50" s="516" t="str">
        <f t="shared" si="14"/>
        <v>-</v>
      </c>
      <c r="O50" s="415" t="str">
        <f t="shared" si="11"/>
        <v>-</v>
      </c>
      <c r="P50" s="94"/>
      <c r="Q50" s="95"/>
      <c r="R50" s="95"/>
      <c r="S50" s="95"/>
      <c r="T50" s="96" t="str">
        <f t="shared" si="12"/>
        <v>-</v>
      </c>
      <c r="U50" s="96"/>
      <c r="V50" s="97"/>
      <c r="W50" s="416" t="str">
        <f t="shared" si="18"/>
        <v>-</v>
      </c>
      <c r="X50" s="417"/>
      <c r="Y50" s="167"/>
      <c r="Z50" s="68">
        <f t="shared" si="15"/>
        <v>0</v>
      </c>
      <c r="AA50" s="408">
        <f t="shared" si="16"/>
        <v>0</v>
      </c>
      <c r="AB50" s="69" t="str">
        <f t="shared" si="13"/>
        <v>-</v>
      </c>
      <c r="AC50" s="69"/>
      <c r="AD50" s="418" t="str">
        <f t="shared" si="19"/>
        <v/>
      </c>
      <c r="AE50" s="419" t="str">
        <f t="shared" si="20"/>
        <v/>
      </c>
      <c r="AF50" s="420" t="str">
        <f t="shared" si="21"/>
        <v/>
      </c>
    </row>
    <row r="51" spans="1:32" s="27" customFormat="1" ht="25.15" hidden="1" customHeight="1" x14ac:dyDescent="0.2">
      <c r="A51" s="412"/>
      <c r="B51" s="413"/>
      <c r="C51" s="414"/>
      <c r="D51" s="160"/>
      <c r="E51" s="160"/>
      <c r="F51" s="160"/>
      <c r="G51" s="413"/>
      <c r="H51" s="413"/>
      <c r="I51" s="102"/>
      <c r="J51" s="102"/>
      <c r="K51" s="91">
        <f t="shared" si="17"/>
        <v>0</v>
      </c>
      <c r="L51" s="101"/>
      <c r="M51" s="94"/>
      <c r="N51" s="516" t="str">
        <f t="shared" si="14"/>
        <v>-</v>
      </c>
      <c r="O51" s="415" t="str">
        <f t="shared" si="11"/>
        <v>-</v>
      </c>
      <c r="P51" s="94"/>
      <c r="Q51" s="95"/>
      <c r="R51" s="95"/>
      <c r="S51" s="95"/>
      <c r="T51" s="96" t="str">
        <f t="shared" si="12"/>
        <v>-</v>
      </c>
      <c r="U51" s="96"/>
      <c r="V51" s="99"/>
      <c r="W51" s="416" t="str">
        <f t="shared" si="18"/>
        <v>-</v>
      </c>
      <c r="X51" s="417"/>
      <c r="Y51" s="167"/>
      <c r="Z51" s="68">
        <f t="shared" si="15"/>
        <v>0</v>
      </c>
      <c r="AA51" s="408">
        <f t="shared" si="16"/>
        <v>0</v>
      </c>
      <c r="AB51" s="69" t="str">
        <f t="shared" si="13"/>
        <v>-</v>
      </c>
      <c r="AC51" s="69"/>
      <c r="AD51" s="418" t="str">
        <f t="shared" si="19"/>
        <v/>
      </c>
      <c r="AE51" s="419" t="str">
        <f t="shared" si="20"/>
        <v/>
      </c>
      <c r="AF51" s="420" t="str">
        <f t="shared" si="21"/>
        <v/>
      </c>
    </row>
    <row r="52" spans="1:32" s="27" customFormat="1" ht="25.15" hidden="1" customHeight="1" x14ac:dyDescent="0.2">
      <c r="A52" s="412"/>
      <c r="B52" s="413"/>
      <c r="C52" s="414"/>
      <c r="D52" s="160"/>
      <c r="E52" s="160"/>
      <c r="F52" s="160"/>
      <c r="G52" s="413"/>
      <c r="H52" s="413"/>
      <c r="I52" s="102"/>
      <c r="J52" s="102"/>
      <c r="K52" s="91">
        <f t="shared" si="17"/>
        <v>0</v>
      </c>
      <c r="L52" s="101"/>
      <c r="M52" s="94"/>
      <c r="N52" s="516" t="str">
        <f t="shared" si="14"/>
        <v>-</v>
      </c>
      <c r="O52" s="415" t="str">
        <f t="shared" si="11"/>
        <v>-</v>
      </c>
      <c r="P52" s="94"/>
      <c r="Q52" s="95"/>
      <c r="R52" s="95"/>
      <c r="S52" s="95"/>
      <c r="T52" s="96" t="str">
        <f t="shared" si="12"/>
        <v>-</v>
      </c>
      <c r="U52" s="96"/>
      <c r="V52" s="99"/>
      <c r="W52" s="416" t="str">
        <f t="shared" si="18"/>
        <v>-</v>
      </c>
      <c r="X52" s="417"/>
      <c r="Y52" s="167"/>
      <c r="Z52" s="68">
        <f t="shared" si="15"/>
        <v>0</v>
      </c>
      <c r="AA52" s="408">
        <f t="shared" si="16"/>
        <v>0</v>
      </c>
      <c r="AB52" s="69" t="str">
        <f t="shared" si="13"/>
        <v>-</v>
      </c>
      <c r="AC52" s="69"/>
      <c r="AD52" s="418" t="str">
        <f t="shared" si="19"/>
        <v/>
      </c>
      <c r="AE52" s="419" t="str">
        <f t="shared" si="20"/>
        <v/>
      </c>
      <c r="AF52" s="420" t="str">
        <f t="shared" si="21"/>
        <v/>
      </c>
    </row>
    <row r="53" spans="1:32" s="27" customFormat="1" ht="25.15" hidden="1" customHeight="1" x14ac:dyDescent="0.2">
      <c r="A53" s="412"/>
      <c r="B53" s="413"/>
      <c r="C53" s="414"/>
      <c r="D53" s="160"/>
      <c r="E53" s="160"/>
      <c r="F53" s="160"/>
      <c r="G53" s="413"/>
      <c r="H53" s="413"/>
      <c r="I53" s="102"/>
      <c r="J53" s="102"/>
      <c r="K53" s="91">
        <f t="shared" si="17"/>
        <v>0</v>
      </c>
      <c r="L53" s="101"/>
      <c r="M53" s="94"/>
      <c r="N53" s="516" t="str">
        <f t="shared" si="14"/>
        <v>-</v>
      </c>
      <c r="O53" s="415" t="str">
        <f t="shared" si="11"/>
        <v>-</v>
      </c>
      <c r="P53" s="94"/>
      <c r="Q53" s="95"/>
      <c r="R53" s="95"/>
      <c r="S53" s="95"/>
      <c r="T53" s="96" t="str">
        <f t="shared" si="12"/>
        <v>-</v>
      </c>
      <c r="U53" s="96"/>
      <c r="V53" s="99"/>
      <c r="W53" s="416" t="str">
        <f t="shared" si="18"/>
        <v>-</v>
      </c>
      <c r="X53" s="417"/>
      <c r="Y53" s="167"/>
      <c r="Z53" s="68">
        <f t="shared" si="15"/>
        <v>0</v>
      </c>
      <c r="AA53" s="408">
        <f t="shared" si="16"/>
        <v>0</v>
      </c>
      <c r="AB53" s="69" t="str">
        <f t="shared" si="13"/>
        <v>-</v>
      </c>
      <c r="AC53" s="69"/>
      <c r="AD53" s="418" t="str">
        <f t="shared" si="19"/>
        <v/>
      </c>
      <c r="AE53" s="419" t="str">
        <f t="shared" si="20"/>
        <v/>
      </c>
      <c r="AF53" s="420" t="str">
        <f t="shared" si="21"/>
        <v/>
      </c>
    </row>
    <row r="54" spans="1:32" s="27" customFormat="1" ht="25.15" hidden="1" customHeight="1" x14ac:dyDescent="0.2">
      <c r="A54" s="412"/>
      <c r="B54" s="413"/>
      <c r="C54" s="414"/>
      <c r="D54" s="160"/>
      <c r="E54" s="160"/>
      <c r="F54" s="160"/>
      <c r="G54" s="413"/>
      <c r="H54" s="413"/>
      <c r="I54" s="102"/>
      <c r="J54" s="102"/>
      <c r="K54" s="91">
        <f t="shared" si="17"/>
        <v>0</v>
      </c>
      <c r="L54" s="101"/>
      <c r="M54" s="94"/>
      <c r="N54" s="516" t="str">
        <f t="shared" si="14"/>
        <v>-</v>
      </c>
      <c r="O54" s="415" t="str">
        <f t="shared" si="11"/>
        <v>-</v>
      </c>
      <c r="P54" s="94"/>
      <c r="Q54" s="95"/>
      <c r="R54" s="95"/>
      <c r="S54" s="95"/>
      <c r="T54" s="96" t="str">
        <f t="shared" si="12"/>
        <v>-</v>
      </c>
      <c r="U54" s="96"/>
      <c r="V54" s="99"/>
      <c r="W54" s="416" t="str">
        <f t="shared" si="18"/>
        <v>-</v>
      </c>
      <c r="X54" s="417"/>
      <c r="Y54" s="167"/>
      <c r="Z54" s="68">
        <f t="shared" si="15"/>
        <v>0</v>
      </c>
      <c r="AA54" s="408">
        <f t="shared" si="16"/>
        <v>0</v>
      </c>
      <c r="AB54" s="69" t="str">
        <f t="shared" si="13"/>
        <v>-</v>
      </c>
      <c r="AC54" s="69"/>
      <c r="AD54" s="418" t="str">
        <f t="shared" si="19"/>
        <v/>
      </c>
      <c r="AE54" s="419" t="str">
        <f t="shared" si="20"/>
        <v/>
      </c>
      <c r="AF54" s="420" t="str">
        <f t="shared" si="21"/>
        <v/>
      </c>
    </row>
    <row r="55" spans="1:32" s="27" customFormat="1" ht="25.15" hidden="1" customHeight="1" x14ac:dyDescent="0.2">
      <c r="A55" s="412"/>
      <c r="B55" s="413"/>
      <c r="C55" s="414"/>
      <c r="D55" s="160"/>
      <c r="E55" s="160"/>
      <c r="F55" s="160"/>
      <c r="G55" s="413"/>
      <c r="H55" s="413"/>
      <c r="I55" s="102"/>
      <c r="J55" s="102"/>
      <c r="K55" s="91">
        <f t="shared" si="17"/>
        <v>0</v>
      </c>
      <c r="L55" s="101"/>
      <c r="M55" s="94"/>
      <c r="N55" s="516" t="str">
        <f t="shared" si="14"/>
        <v>-</v>
      </c>
      <c r="O55" s="415" t="str">
        <f t="shared" si="11"/>
        <v>-</v>
      </c>
      <c r="P55" s="94"/>
      <c r="Q55" s="95"/>
      <c r="R55" s="95"/>
      <c r="S55" s="95"/>
      <c r="T55" s="96" t="str">
        <f t="shared" si="12"/>
        <v>-</v>
      </c>
      <c r="U55" s="96"/>
      <c r="V55" s="99"/>
      <c r="W55" s="416" t="str">
        <f t="shared" si="18"/>
        <v>-</v>
      </c>
      <c r="X55" s="417"/>
      <c r="Y55" s="167"/>
      <c r="Z55" s="68">
        <f t="shared" si="15"/>
        <v>0</v>
      </c>
      <c r="AA55" s="408">
        <f t="shared" si="16"/>
        <v>0</v>
      </c>
      <c r="AB55" s="69" t="str">
        <f t="shared" si="13"/>
        <v>-</v>
      </c>
      <c r="AC55" s="69"/>
      <c r="AD55" s="418" t="str">
        <f t="shared" si="19"/>
        <v/>
      </c>
      <c r="AE55" s="419" t="str">
        <f t="shared" si="20"/>
        <v/>
      </c>
      <c r="AF55" s="420" t="str">
        <f t="shared" si="21"/>
        <v/>
      </c>
    </row>
    <row r="56" spans="1:32" s="27" customFormat="1" ht="25.15" hidden="1" customHeight="1" x14ac:dyDescent="0.2">
      <c r="A56" s="412"/>
      <c r="B56" s="413"/>
      <c r="C56" s="414"/>
      <c r="D56" s="160"/>
      <c r="E56" s="160"/>
      <c r="F56" s="160"/>
      <c r="G56" s="413"/>
      <c r="H56" s="413"/>
      <c r="I56" s="102"/>
      <c r="J56" s="102"/>
      <c r="K56" s="91">
        <f t="shared" si="17"/>
        <v>0</v>
      </c>
      <c r="L56" s="101"/>
      <c r="M56" s="94"/>
      <c r="N56" s="516" t="str">
        <f t="shared" si="14"/>
        <v>-</v>
      </c>
      <c r="O56" s="415" t="str">
        <f t="shared" si="11"/>
        <v>-</v>
      </c>
      <c r="P56" s="94"/>
      <c r="Q56" s="95"/>
      <c r="R56" s="95"/>
      <c r="S56" s="95"/>
      <c r="T56" s="96" t="str">
        <f t="shared" si="12"/>
        <v>-</v>
      </c>
      <c r="U56" s="96"/>
      <c r="V56" s="99"/>
      <c r="W56" s="416" t="str">
        <f t="shared" si="18"/>
        <v>-</v>
      </c>
      <c r="X56" s="417"/>
      <c r="Y56" s="167"/>
      <c r="Z56" s="68">
        <f t="shared" si="15"/>
        <v>0</v>
      </c>
      <c r="AA56" s="408">
        <f t="shared" si="16"/>
        <v>0</v>
      </c>
      <c r="AB56" s="69" t="str">
        <f t="shared" si="13"/>
        <v>-</v>
      </c>
      <c r="AC56" s="69"/>
      <c r="AD56" s="418" t="str">
        <f t="shared" si="19"/>
        <v/>
      </c>
      <c r="AE56" s="419" t="str">
        <f t="shared" si="20"/>
        <v/>
      </c>
      <c r="AF56" s="420" t="str">
        <f t="shared" si="21"/>
        <v/>
      </c>
    </row>
    <row r="57" spans="1:32" s="27" customFormat="1" ht="25.15" hidden="1" customHeight="1" x14ac:dyDescent="0.2">
      <c r="A57" s="412"/>
      <c r="B57" s="413"/>
      <c r="C57" s="414"/>
      <c r="D57" s="160"/>
      <c r="E57" s="160"/>
      <c r="F57" s="160"/>
      <c r="G57" s="413"/>
      <c r="H57" s="413"/>
      <c r="I57" s="102"/>
      <c r="J57" s="102"/>
      <c r="K57" s="91">
        <f t="shared" si="17"/>
        <v>0</v>
      </c>
      <c r="L57" s="101"/>
      <c r="M57" s="94"/>
      <c r="N57" s="516" t="str">
        <f t="shared" si="14"/>
        <v>-</v>
      </c>
      <c r="O57" s="415" t="str">
        <f t="shared" si="11"/>
        <v>-</v>
      </c>
      <c r="P57" s="94"/>
      <c r="Q57" s="95"/>
      <c r="R57" s="95"/>
      <c r="S57" s="95"/>
      <c r="T57" s="96" t="str">
        <f t="shared" si="12"/>
        <v>-</v>
      </c>
      <c r="U57" s="96"/>
      <c r="V57" s="99"/>
      <c r="W57" s="416" t="str">
        <f t="shared" si="18"/>
        <v>-</v>
      </c>
      <c r="X57" s="417"/>
      <c r="Y57" s="167"/>
      <c r="Z57" s="68">
        <f t="shared" si="15"/>
        <v>0</v>
      </c>
      <c r="AA57" s="408">
        <f t="shared" si="16"/>
        <v>0</v>
      </c>
      <c r="AB57" s="69" t="str">
        <f t="shared" si="13"/>
        <v>-</v>
      </c>
      <c r="AC57" s="69"/>
      <c r="AD57" s="418" t="str">
        <f t="shared" si="19"/>
        <v/>
      </c>
      <c r="AE57" s="419" t="str">
        <f t="shared" si="20"/>
        <v/>
      </c>
      <c r="AF57" s="420" t="str">
        <f t="shared" si="21"/>
        <v/>
      </c>
    </row>
    <row r="58" spans="1:32" s="27" customFormat="1" ht="25.15" hidden="1" customHeight="1" x14ac:dyDescent="0.2">
      <c r="A58" s="412"/>
      <c r="B58" s="413"/>
      <c r="C58" s="414"/>
      <c r="D58" s="160"/>
      <c r="E58" s="160"/>
      <c r="F58" s="160"/>
      <c r="G58" s="413"/>
      <c r="H58" s="413"/>
      <c r="I58" s="102"/>
      <c r="J58" s="102"/>
      <c r="K58" s="91">
        <f t="shared" si="17"/>
        <v>0</v>
      </c>
      <c r="L58" s="101"/>
      <c r="M58" s="94"/>
      <c r="N58" s="516" t="str">
        <f t="shared" si="14"/>
        <v>-</v>
      </c>
      <c r="O58" s="415" t="str">
        <f t="shared" si="11"/>
        <v>-</v>
      </c>
      <c r="P58" s="94"/>
      <c r="Q58" s="95"/>
      <c r="R58" s="95"/>
      <c r="S58" s="95"/>
      <c r="T58" s="96" t="str">
        <f t="shared" si="12"/>
        <v>-</v>
      </c>
      <c r="U58" s="96"/>
      <c r="V58" s="99"/>
      <c r="W58" s="416" t="str">
        <f t="shared" si="18"/>
        <v>-</v>
      </c>
      <c r="X58" s="417"/>
      <c r="Y58" s="167"/>
      <c r="Z58" s="68">
        <f t="shared" si="15"/>
        <v>0</v>
      </c>
      <c r="AA58" s="408">
        <f t="shared" si="16"/>
        <v>0</v>
      </c>
      <c r="AB58" s="69" t="str">
        <f t="shared" si="13"/>
        <v>-</v>
      </c>
      <c r="AC58" s="69"/>
      <c r="AD58" s="418" t="str">
        <f t="shared" si="19"/>
        <v/>
      </c>
      <c r="AE58" s="419" t="str">
        <f t="shared" si="20"/>
        <v/>
      </c>
      <c r="AF58" s="420" t="str">
        <f t="shared" si="21"/>
        <v/>
      </c>
    </row>
    <row r="59" spans="1:32" s="27" customFormat="1" ht="25.15" hidden="1" customHeight="1" x14ac:dyDescent="0.2">
      <c r="A59" s="412"/>
      <c r="B59" s="413"/>
      <c r="C59" s="414"/>
      <c r="D59" s="160"/>
      <c r="E59" s="160"/>
      <c r="F59" s="160"/>
      <c r="G59" s="413"/>
      <c r="H59" s="413"/>
      <c r="I59" s="102"/>
      <c r="J59" s="102"/>
      <c r="K59" s="91">
        <f t="shared" si="17"/>
        <v>0</v>
      </c>
      <c r="L59" s="101"/>
      <c r="M59" s="94"/>
      <c r="N59" s="516" t="str">
        <f t="shared" si="14"/>
        <v>-</v>
      </c>
      <c r="O59" s="415" t="str">
        <f t="shared" si="11"/>
        <v>-</v>
      </c>
      <c r="P59" s="94"/>
      <c r="Q59" s="95"/>
      <c r="R59" s="95"/>
      <c r="S59" s="95"/>
      <c r="T59" s="96" t="str">
        <f t="shared" si="12"/>
        <v>-</v>
      </c>
      <c r="U59" s="96"/>
      <c r="V59" s="99"/>
      <c r="W59" s="416" t="str">
        <f t="shared" si="18"/>
        <v>-</v>
      </c>
      <c r="X59" s="417"/>
      <c r="Y59" s="167"/>
      <c r="Z59" s="68">
        <f t="shared" si="15"/>
        <v>0</v>
      </c>
      <c r="AA59" s="408">
        <f t="shared" si="16"/>
        <v>0</v>
      </c>
      <c r="AB59" s="69" t="str">
        <f t="shared" si="13"/>
        <v>-</v>
      </c>
      <c r="AC59" s="69"/>
      <c r="AD59" s="418" t="str">
        <f t="shared" si="19"/>
        <v/>
      </c>
      <c r="AE59" s="419" t="str">
        <f t="shared" si="20"/>
        <v/>
      </c>
      <c r="AF59" s="420" t="str">
        <f t="shared" si="21"/>
        <v/>
      </c>
    </row>
    <row r="60" spans="1:32" s="27" customFormat="1" ht="25.15" hidden="1" customHeight="1" x14ac:dyDescent="0.2">
      <c r="A60" s="412"/>
      <c r="B60" s="413"/>
      <c r="C60" s="414"/>
      <c r="D60" s="160"/>
      <c r="E60" s="160"/>
      <c r="F60" s="160"/>
      <c r="G60" s="413"/>
      <c r="H60" s="413"/>
      <c r="I60" s="102"/>
      <c r="J60" s="102"/>
      <c r="K60" s="91">
        <f t="shared" si="17"/>
        <v>0</v>
      </c>
      <c r="L60" s="101"/>
      <c r="M60" s="94"/>
      <c r="N60" s="516" t="str">
        <f t="shared" si="14"/>
        <v>-</v>
      </c>
      <c r="O60" s="415" t="str">
        <f t="shared" si="11"/>
        <v>-</v>
      </c>
      <c r="P60" s="94"/>
      <c r="Q60" s="95"/>
      <c r="R60" s="95"/>
      <c r="S60" s="95"/>
      <c r="T60" s="96" t="str">
        <f t="shared" si="12"/>
        <v>-</v>
      </c>
      <c r="U60" s="96"/>
      <c r="V60" s="99"/>
      <c r="W60" s="416" t="str">
        <f t="shared" si="18"/>
        <v>-</v>
      </c>
      <c r="X60" s="417"/>
      <c r="Y60" s="167"/>
      <c r="Z60" s="68">
        <f t="shared" si="15"/>
        <v>0</v>
      </c>
      <c r="AA60" s="408">
        <f t="shared" si="16"/>
        <v>0</v>
      </c>
      <c r="AB60" s="69" t="str">
        <f t="shared" si="13"/>
        <v>-</v>
      </c>
      <c r="AC60" s="69"/>
      <c r="AD60" s="418" t="str">
        <f t="shared" si="19"/>
        <v/>
      </c>
      <c r="AE60" s="419" t="str">
        <f t="shared" si="20"/>
        <v/>
      </c>
      <c r="AF60" s="420" t="str">
        <f t="shared" si="21"/>
        <v/>
      </c>
    </row>
    <row r="61" spans="1:32" s="27" customFormat="1" ht="25.15" hidden="1" customHeight="1" x14ac:dyDescent="0.2">
      <c r="A61" s="412"/>
      <c r="B61" s="413"/>
      <c r="C61" s="414"/>
      <c r="D61" s="160"/>
      <c r="E61" s="160"/>
      <c r="F61" s="160"/>
      <c r="G61" s="413"/>
      <c r="H61" s="413"/>
      <c r="I61" s="102"/>
      <c r="J61" s="102"/>
      <c r="K61" s="91">
        <f t="shared" si="17"/>
        <v>0</v>
      </c>
      <c r="L61" s="101"/>
      <c r="M61" s="94"/>
      <c r="N61" s="516" t="str">
        <f t="shared" si="14"/>
        <v>-</v>
      </c>
      <c r="O61" s="415" t="str">
        <f t="shared" si="11"/>
        <v>-</v>
      </c>
      <c r="P61" s="94"/>
      <c r="Q61" s="95"/>
      <c r="R61" s="95"/>
      <c r="S61" s="95"/>
      <c r="T61" s="96" t="str">
        <f t="shared" si="12"/>
        <v>-</v>
      </c>
      <c r="U61" s="96"/>
      <c r="V61" s="99"/>
      <c r="W61" s="416" t="str">
        <f t="shared" si="18"/>
        <v>-</v>
      </c>
      <c r="X61" s="417"/>
      <c r="Y61" s="167"/>
      <c r="Z61" s="68">
        <f t="shared" si="15"/>
        <v>0</v>
      </c>
      <c r="AA61" s="408">
        <f t="shared" si="16"/>
        <v>0</v>
      </c>
      <c r="AB61" s="69" t="str">
        <f t="shared" si="13"/>
        <v>-</v>
      </c>
      <c r="AC61" s="69"/>
      <c r="AD61" s="418" t="str">
        <f t="shared" si="19"/>
        <v/>
      </c>
      <c r="AE61" s="419" t="str">
        <f t="shared" si="20"/>
        <v/>
      </c>
      <c r="AF61" s="420" t="str">
        <f t="shared" si="21"/>
        <v/>
      </c>
    </row>
    <row r="62" spans="1:32" s="27" customFormat="1" ht="25.15" hidden="1" customHeight="1" x14ac:dyDescent="0.2">
      <c r="A62" s="412"/>
      <c r="B62" s="413"/>
      <c r="C62" s="414"/>
      <c r="D62" s="160"/>
      <c r="E62" s="160"/>
      <c r="F62" s="160"/>
      <c r="G62" s="413"/>
      <c r="H62" s="413"/>
      <c r="I62" s="102"/>
      <c r="J62" s="102"/>
      <c r="K62" s="91">
        <f t="shared" si="17"/>
        <v>0</v>
      </c>
      <c r="L62" s="101"/>
      <c r="M62" s="94"/>
      <c r="N62" s="516" t="str">
        <f t="shared" si="14"/>
        <v>-</v>
      </c>
      <c r="O62" s="415" t="str">
        <f t="shared" si="11"/>
        <v>-</v>
      </c>
      <c r="P62" s="94"/>
      <c r="Q62" s="95"/>
      <c r="R62" s="95"/>
      <c r="S62" s="95"/>
      <c r="T62" s="96" t="str">
        <f t="shared" si="12"/>
        <v>-</v>
      </c>
      <c r="U62" s="96"/>
      <c r="V62" s="99"/>
      <c r="W62" s="416" t="str">
        <f t="shared" si="18"/>
        <v>-</v>
      </c>
      <c r="X62" s="417"/>
      <c r="Y62" s="167"/>
      <c r="Z62" s="68">
        <f t="shared" si="15"/>
        <v>0</v>
      </c>
      <c r="AA62" s="408">
        <f t="shared" si="16"/>
        <v>0</v>
      </c>
      <c r="AB62" s="69" t="str">
        <f t="shared" si="13"/>
        <v>-</v>
      </c>
      <c r="AC62" s="69"/>
      <c r="AD62" s="418" t="str">
        <f t="shared" si="19"/>
        <v/>
      </c>
      <c r="AE62" s="419" t="str">
        <f t="shared" si="20"/>
        <v/>
      </c>
      <c r="AF62" s="420" t="str">
        <f t="shared" si="21"/>
        <v/>
      </c>
    </row>
    <row r="63" spans="1:32" s="27" customFormat="1" ht="25.15" hidden="1" customHeight="1" x14ac:dyDescent="0.2">
      <c r="A63" s="412"/>
      <c r="B63" s="413"/>
      <c r="C63" s="414"/>
      <c r="D63" s="424"/>
      <c r="E63" s="160"/>
      <c r="F63" s="160"/>
      <c r="G63" s="413"/>
      <c r="H63" s="413"/>
      <c r="I63" s="102"/>
      <c r="J63" s="102"/>
      <c r="K63" s="91">
        <f t="shared" si="17"/>
        <v>0</v>
      </c>
      <c r="L63" s="101"/>
      <c r="M63" s="94"/>
      <c r="N63" s="516" t="str">
        <f t="shared" si="14"/>
        <v>-</v>
      </c>
      <c r="O63" s="415" t="str">
        <f t="shared" si="11"/>
        <v>-</v>
      </c>
      <c r="P63" s="422"/>
      <c r="Q63" s="95"/>
      <c r="R63" s="95"/>
      <c r="S63" s="95"/>
      <c r="T63" s="96" t="str">
        <f t="shared" si="12"/>
        <v>-</v>
      </c>
      <c r="U63" s="96"/>
      <c r="V63" s="99"/>
      <c r="W63" s="416" t="str">
        <f t="shared" si="18"/>
        <v>-</v>
      </c>
      <c r="X63" s="417"/>
      <c r="Y63" s="167"/>
      <c r="Z63" s="68">
        <f t="shared" si="15"/>
        <v>0</v>
      </c>
      <c r="AA63" s="408">
        <f t="shared" si="16"/>
        <v>0</v>
      </c>
      <c r="AB63" s="69" t="str">
        <f t="shared" si="13"/>
        <v>-</v>
      </c>
      <c r="AC63" s="69"/>
      <c r="AD63" s="418" t="str">
        <f t="shared" si="19"/>
        <v/>
      </c>
      <c r="AE63" s="419" t="str">
        <f t="shared" si="20"/>
        <v/>
      </c>
      <c r="AF63" s="420" t="str">
        <f t="shared" si="21"/>
        <v/>
      </c>
    </row>
    <row r="64" spans="1:32" s="27" customFormat="1" ht="25.15" hidden="1" customHeight="1" x14ac:dyDescent="0.2">
      <c r="A64" s="412"/>
      <c r="B64" s="413"/>
      <c r="C64" s="414"/>
      <c r="D64" s="424"/>
      <c r="E64" s="160"/>
      <c r="F64" s="160"/>
      <c r="G64" s="413"/>
      <c r="H64" s="413"/>
      <c r="I64" s="102"/>
      <c r="J64" s="102"/>
      <c r="K64" s="91">
        <f t="shared" si="17"/>
        <v>0</v>
      </c>
      <c r="L64" s="101"/>
      <c r="M64" s="421"/>
      <c r="N64" s="516" t="str">
        <f t="shared" si="14"/>
        <v>-</v>
      </c>
      <c r="O64" s="415" t="str">
        <f t="shared" si="11"/>
        <v>-</v>
      </c>
      <c r="P64" s="422"/>
      <c r="Q64" s="95"/>
      <c r="R64" s="95"/>
      <c r="S64" s="95"/>
      <c r="T64" s="96" t="str">
        <f t="shared" si="12"/>
        <v>-</v>
      </c>
      <c r="U64" s="96"/>
      <c r="V64" s="99"/>
      <c r="W64" s="416" t="str">
        <f t="shared" si="18"/>
        <v>-</v>
      </c>
      <c r="X64" s="417"/>
      <c r="Y64" s="167"/>
      <c r="Z64" s="68">
        <f t="shared" si="15"/>
        <v>0</v>
      </c>
      <c r="AA64" s="408">
        <f t="shared" si="16"/>
        <v>0</v>
      </c>
      <c r="AB64" s="69" t="str">
        <f t="shared" si="13"/>
        <v>-</v>
      </c>
      <c r="AC64" s="69"/>
      <c r="AD64" s="418" t="str">
        <f t="shared" si="19"/>
        <v/>
      </c>
      <c r="AE64" s="419" t="str">
        <f t="shared" si="20"/>
        <v/>
      </c>
      <c r="AF64" s="420" t="str">
        <f t="shared" si="21"/>
        <v/>
      </c>
    </row>
    <row r="65" spans="1:32" s="27" customFormat="1" ht="25.15" hidden="1" customHeight="1" x14ac:dyDescent="0.2">
      <c r="A65" s="412"/>
      <c r="B65" s="413"/>
      <c r="C65" s="414"/>
      <c r="D65" s="424"/>
      <c r="E65" s="160"/>
      <c r="F65" s="160"/>
      <c r="G65" s="413"/>
      <c r="H65" s="413"/>
      <c r="I65" s="102"/>
      <c r="J65" s="102"/>
      <c r="K65" s="91">
        <f t="shared" si="17"/>
        <v>0</v>
      </c>
      <c r="L65" s="101"/>
      <c r="M65" s="421"/>
      <c r="N65" s="516" t="str">
        <f t="shared" si="14"/>
        <v>-</v>
      </c>
      <c r="O65" s="415" t="str">
        <f t="shared" si="11"/>
        <v>-</v>
      </c>
      <c r="P65" s="422"/>
      <c r="Q65" s="95"/>
      <c r="R65" s="95"/>
      <c r="S65" s="95"/>
      <c r="T65" s="96" t="str">
        <f t="shared" si="12"/>
        <v>-</v>
      </c>
      <c r="U65" s="96"/>
      <c r="V65" s="99"/>
      <c r="W65" s="416" t="str">
        <f t="shared" si="18"/>
        <v>-</v>
      </c>
      <c r="X65" s="417"/>
      <c r="Y65" s="167"/>
      <c r="Z65" s="68">
        <f t="shared" si="15"/>
        <v>0</v>
      </c>
      <c r="AA65" s="408">
        <f t="shared" si="16"/>
        <v>0</v>
      </c>
      <c r="AB65" s="69" t="str">
        <f t="shared" si="13"/>
        <v>-</v>
      </c>
      <c r="AC65" s="69"/>
      <c r="AD65" s="418" t="str">
        <f t="shared" si="19"/>
        <v/>
      </c>
      <c r="AE65" s="419" t="str">
        <f t="shared" si="20"/>
        <v/>
      </c>
      <c r="AF65" s="420" t="str">
        <f t="shared" si="21"/>
        <v/>
      </c>
    </row>
    <row r="66" spans="1:32" s="27" customFormat="1" ht="25.15" hidden="1" customHeight="1" x14ac:dyDescent="0.2">
      <c r="A66" s="412"/>
      <c r="B66" s="413"/>
      <c r="C66" s="414"/>
      <c r="D66" s="424"/>
      <c r="E66" s="160"/>
      <c r="F66" s="160"/>
      <c r="G66" s="413"/>
      <c r="H66" s="413"/>
      <c r="I66" s="102"/>
      <c r="J66" s="102"/>
      <c r="K66" s="91">
        <f t="shared" si="17"/>
        <v>0</v>
      </c>
      <c r="L66" s="101"/>
      <c r="M66" s="421"/>
      <c r="N66" s="516" t="str">
        <f t="shared" si="14"/>
        <v>-</v>
      </c>
      <c r="O66" s="415" t="str">
        <f t="shared" si="11"/>
        <v>-</v>
      </c>
      <c r="P66" s="422"/>
      <c r="Q66" s="95"/>
      <c r="R66" s="95"/>
      <c r="S66" s="95"/>
      <c r="T66" s="96" t="str">
        <f t="shared" si="12"/>
        <v>-</v>
      </c>
      <c r="U66" s="96"/>
      <c r="V66" s="99"/>
      <c r="W66" s="416" t="str">
        <f t="shared" si="18"/>
        <v>-</v>
      </c>
      <c r="X66" s="417"/>
      <c r="Y66" s="167"/>
      <c r="Z66" s="68">
        <f t="shared" si="15"/>
        <v>0</v>
      </c>
      <c r="AA66" s="408">
        <f t="shared" si="16"/>
        <v>0</v>
      </c>
      <c r="AB66" s="69" t="str">
        <f t="shared" si="13"/>
        <v>-</v>
      </c>
      <c r="AC66" s="69"/>
      <c r="AD66" s="418" t="str">
        <f t="shared" si="19"/>
        <v/>
      </c>
      <c r="AE66" s="419" t="str">
        <f t="shared" si="20"/>
        <v/>
      </c>
      <c r="AF66" s="420" t="str">
        <f t="shared" si="21"/>
        <v/>
      </c>
    </row>
    <row r="67" spans="1:32" s="438" customFormat="1" ht="25.15" hidden="1" customHeight="1" x14ac:dyDescent="0.2">
      <c r="A67" s="412"/>
      <c r="B67" s="413"/>
      <c r="C67" s="414"/>
      <c r="D67" s="160"/>
      <c r="E67" s="160"/>
      <c r="F67" s="160"/>
      <c r="G67" s="413"/>
      <c r="H67" s="413"/>
      <c r="I67" s="102"/>
      <c r="J67" s="102"/>
      <c r="K67" s="91">
        <f t="shared" si="17"/>
        <v>0</v>
      </c>
      <c r="L67" s="101"/>
      <c r="M67" s="94"/>
      <c r="N67" s="516" t="str">
        <f t="shared" si="14"/>
        <v>-</v>
      </c>
      <c r="O67" s="415" t="str">
        <f t="shared" si="11"/>
        <v>-</v>
      </c>
      <c r="P67" s="94"/>
      <c r="Q67" s="95"/>
      <c r="R67" s="95"/>
      <c r="S67" s="95"/>
      <c r="T67" s="96" t="str">
        <f t="shared" si="12"/>
        <v>-</v>
      </c>
      <c r="U67" s="96"/>
      <c r="V67" s="99"/>
      <c r="W67" s="416" t="str">
        <f t="shared" si="18"/>
        <v>-</v>
      </c>
      <c r="X67" s="417"/>
      <c r="Y67" s="436"/>
      <c r="Z67" s="437">
        <f t="shared" si="15"/>
        <v>0</v>
      </c>
      <c r="AA67" s="408">
        <f t="shared" si="16"/>
        <v>0</v>
      </c>
      <c r="AB67" s="69" t="str">
        <f t="shared" si="13"/>
        <v>-</v>
      </c>
      <c r="AC67" s="69"/>
      <c r="AD67" s="418" t="str">
        <f t="shared" si="19"/>
        <v/>
      </c>
      <c r="AE67" s="419" t="str">
        <f t="shared" si="20"/>
        <v/>
      </c>
      <c r="AF67" s="420" t="str">
        <f t="shared" si="21"/>
        <v/>
      </c>
    </row>
    <row r="68" spans="1:32" s="27" customFormat="1" ht="25.15" hidden="1" customHeight="1" x14ac:dyDescent="0.2">
      <c r="A68" s="120"/>
      <c r="B68" s="86"/>
      <c r="C68" s="425"/>
      <c r="D68" s="87"/>
      <c r="E68" s="87"/>
      <c r="F68" s="88"/>
      <c r="G68" s="86"/>
      <c r="H68" s="86"/>
      <c r="I68" s="102"/>
      <c r="J68" s="102"/>
      <c r="K68" s="91">
        <f t="shared" si="17"/>
        <v>0</v>
      </c>
      <c r="L68" s="101"/>
      <c r="M68" s="94"/>
      <c r="N68" s="516" t="str">
        <f t="shared" si="14"/>
        <v>-</v>
      </c>
      <c r="O68" s="415" t="str">
        <f t="shared" si="11"/>
        <v>-</v>
      </c>
      <c r="P68" s="94"/>
      <c r="Q68" s="95"/>
      <c r="R68" s="95"/>
      <c r="S68" s="95"/>
      <c r="T68" s="96" t="str">
        <f t="shared" si="12"/>
        <v>-</v>
      </c>
      <c r="U68" s="96"/>
      <c r="V68" s="99"/>
      <c r="W68" s="416" t="str">
        <f t="shared" si="18"/>
        <v>-</v>
      </c>
      <c r="X68" s="98"/>
      <c r="Y68" s="167"/>
      <c r="Z68" s="68">
        <f t="shared" si="15"/>
        <v>0</v>
      </c>
      <c r="AA68" s="408">
        <f t="shared" si="16"/>
        <v>0</v>
      </c>
      <c r="AB68" s="69" t="str">
        <f t="shared" si="13"/>
        <v>-</v>
      </c>
      <c r="AC68" s="69"/>
      <c r="AD68" s="418" t="str">
        <f t="shared" si="19"/>
        <v/>
      </c>
      <c r="AE68" s="419" t="str">
        <f t="shared" si="20"/>
        <v/>
      </c>
      <c r="AF68" s="420" t="str">
        <f t="shared" si="21"/>
        <v/>
      </c>
    </row>
    <row r="69" spans="1:32" s="27" customFormat="1" ht="25.15" hidden="1" customHeight="1" x14ac:dyDescent="0.2">
      <c r="A69" s="120"/>
      <c r="B69" s="103"/>
      <c r="C69" s="426"/>
      <c r="D69" s="104"/>
      <c r="E69" s="104"/>
      <c r="F69" s="105"/>
      <c r="G69" s="103"/>
      <c r="H69" s="103"/>
      <c r="I69" s="106"/>
      <c r="J69" s="106"/>
      <c r="K69" s="107">
        <f t="shared" si="17"/>
        <v>0</v>
      </c>
      <c r="L69" s="108"/>
      <c r="M69" s="109"/>
      <c r="N69" s="517" t="str">
        <f t="shared" si="14"/>
        <v>-</v>
      </c>
      <c r="O69" s="415" t="str">
        <f t="shared" si="11"/>
        <v>-</v>
      </c>
      <c r="P69" s="109"/>
      <c r="Q69" s="110"/>
      <c r="R69" s="110"/>
      <c r="S69" s="292"/>
      <c r="T69" s="96" t="str">
        <f t="shared" si="12"/>
        <v>-</v>
      </c>
      <c r="U69" s="293"/>
      <c r="V69" s="111"/>
      <c r="W69" s="416" t="str">
        <f t="shared" si="18"/>
        <v>-</v>
      </c>
      <c r="X69" s="112"/>
      <c r="Y69" s="167"/>
      <c r="Z69" s="68">
        <f t="shared" si="15"/>
        <v>0</v>
      </c>
      <c r="AA69" s="408">
        <f t="shared" si="16"/>
        <v>0</v>
      </c>
      <c r="AB69" s="69" t="str">
        <f t="shared" si="13"/>
        <v>-</v>
      </c>
      <c r="AC69" s="69"/>
      <c r="AD69" s="418" t="str">
        <f t="shared" si="19"/>
        <v/>
      </c>
      <c r="AE69" s="419" t="str">
        <f t="shared" si="20"/>
        <v/>
      </c>
      <c r="AF69" s="420" t="str">
        <f t="shared" si="21"/>
        <v/>
      </c>
    </row>
    <row r="70" spans="1:32" s="27" customFormat="1" ht="19.899999999999999" customHeight="1" x14ac:dyDescent="0.2">
      <c r="A70" s="56">
        <f>COUNT(A40:A69)</f>
        <v>1</v>
      </c>
      <c r="B70" s="182" t="s">
        <v>42</v>
      </c>
      <c r="C70" s="427"/>
      <c r="D70" s="57">
        <f>COUNT(L40:L69)-COUNT(M40:M69)</f>
        <v>-1</v>
      </c>
      <c r="E70" s="57"/>
      <c r="F70" s="57"/>
      <c r="G70" s="57" t="s">
        <v>29</v>
      </c>
      <c r="H70" s="59">
        <f>IF(M40&gt;1,0,L40)+IF(M41&gt;0,0,L41)+IF(M42&gt;0,0,L42)+IF(M43&gt;0,0,L43)+IF(M44&gt;0,0,L44)+IF(M45&gt;0,0,L45)+IF(M46&gt;0,0,L46)+IF(M47&gt;0,0,L47)+IF(M48&gt;0,0,L48)+IF(M49&gt;0,0,L49)+IF(M50&gt;0,0,L50)+IF(M51&gt;0,0,L51)+IF(M52&gt;0,0,L52)+IF(M53&gt;0,0,L53)+IF(M54&gt;0,0,L54)+IF(M55&gt;0,0,L55)+IF(M56&gt;0,0,L56)+IF(M57&gt;0,0,L57)+IF(M58&gt;0,0,L58)+IF(M59&gt;0,0,L59)+IF(M60&gt;0,0,L60)+IF(M61&gt;0,0,L61)+IF(M62&gt;0,0,L62)+IF(M63&gt;0,0,L63)+IF(M64&gt;0,0,L64)+IF(M65&gt;0,0,L65)+IF(M66&gt;0,0,L66)+IF(M67&gt;0,0,L67)+IF(M68&gt;0,0,L68)+IF(M69&gt;0,0,L69)</f>
        <v>0</v>
      </c>
      <c r="I70" s="57"/>
      <c r="J70" s="57"/>
      <c r="K70" s="428">
        <f>SUM(K40:K69)/1000</f>
        <v>1.405</v>
      </c>
      <c r="L70" s="67">
        <f>SUM(L40:L69)</f>
        <v>0</v>
      </c>
      <c r="M70" s="67">
        <f>SUM(M40:M69)</f>
        <v>5302536.1500000004</v>
      </c>
      <c r="N70" s="518" t="e">
        <f>IF(M70&gt;0,((M70-(L70-H70))/(L70-H70)),"-")</f>
        <v>#DIV/0!</v>
      </c>
      <c r="O70" s="57"/>
      <c r="P70" s="67">
        <f>SUM(P40:P69)</f>
        <v>0</v>
      </c>
      <c r="Q70" s="117" t="s">
        <v>6</v>
      </c>
      <c r="R70" s="58" t="str">
        <f>IF(P70&lt;=0,"-",(P70/M70))</f>
        <v>-</v>
      </c>
      <c r="S70" s="58"/>
      <c r="T70" s="58"/>
      <c r="U70" s="58"/>
      <c r="V70" s="58">
        <f>IF(M40&lt;=0,"0",(IF(V40&gt;0,V40*M40)+IF(V41&gt;0,V41*M41)+IF(V42&gt;0,V42*M42)+IF(V43&gt;0,V43*M43)+IF(V44&gt;0,V44*M44)+IF(V45&gt;0,V45*M45)+IF(V46&gt;0,V46*M46)+IF(V47&gt;0,V47*M47)+IF(V48&gt;0,V48*M48)+IF(V49&gt;0,V49*M49)+IF(V50&gt;0,V50*M50)+IF(V51&gt;0,V51*M51)+IF(V52&gt;0,V52*M52)+IF(V53&gt;0,V53*M53)+IF(V54&gt;0,V54*M54)+IF(V55&gt;0,V55*M55)+IF(V56&gt;0,V56*M56)+IF(V57&gt;0,V57*M57)+IF(V58&gt;0,V58*M58)+IF(V59&gt;0,V59*M59)+IF(V60&gt;0,V60*M60)+IF(V61&gt;0,V61*M61)+IF(V62&gt;0,V62*M62)+IF(V63&gt;0,V63*M63)+IF(V64&gt;0,V64*M64)+IF(V65&gt;0,V65*M65)+IF(V66&gt;0,V66*M66)+IF(V67&gt;0,V67*M67)+IF(V68&gt;0,V68*M68)+IF(V69&gt;0,V69*M69))/M70)</f>
        <v>0.10000000000000002</v>
      </c>
      <c r="W70" s="57"/>
      <c r="X70" s="57"/>
      <c r="Y70" s="167"/>
      <c r="Z70" s="70"/>
      <c r="AA70" s="429"/>
      <c r="AB70" s="69"/>
      <c r="AC70" s="430">
        <f>COUNT(AD40:AD69)</f>
        <v>0</v>
      </c>
      <c r="AD70" s="431">
        <f>SUM(AD40:AD69)/1000</f>
        <v>0</v>
      </c>
      <c r="AE70" s="428">
        <f>SUM(AE40:AE69)</f>
        <v>0</v>
      </c>
      <c r="AF70" s="428">
        <f>SUM(AF40:AF69)</f>
        <v>0</v>
      </c>
    </row>
    <row r="71" spans="1:32" s="124" customFormat="1" ht="19.899999999999999" customHeight="1" x14ac:dyDescent="0.2">
      <c r="A71" s="122" t="s">
        <v>45</v>
      </c>
      <c r="B71" s="123"/>
      <c r="C71" s="432"/>
      <c r="D71" s="572" t="s">
        <v>52</v>
      </c>
      <c r="E71" s="572"/>
      <c r="F71" s="572"/>
      <c r="G71" s="123"/>
      <c r="H71" s="123"/>
      <c r="I71" s="123"/>
      <c r="J71" s="123"/>
      <c r="K71" s="122"/>
      <c r="L71" s="123"/>
      <c r="M71" s="123"/>
      <c r="N71" s="519"/>
      <c r="O71" s="433"/>
      <c r="P71" s="122"/>
      <c r="Q71" s="123"/>
      <c r="R71" s="123"/>
      <c r="S71" s="123"/>
      <c r="T71" s="123"/>
      <c r="U71" s="122"/>
      <c r="V71" s="122"/>
      <c r="W71" s="123"/>
      <c r="X71" s="122"/>
      <c r="Y71" s="168"/>
      <c r="Z71" s="125"/>
      <c r="AA71" s="125"/>
      <c r="AC71" s="434"/>
      <c r="AD71" s="434"/>
      <c r="AE71" s="435"/>
      <c r="AF71" s="434"/>
    </row>
    <row r="72" spans="1:32" s="27" customFormat="1" ht="25.35" customHeight="1" x14ac:dyDescent="0.2">
      <c r="A72" s="402">
        <v>1</v>
      </c>
      <c r="B72" s="403" t="s">
        <v>165</v>
      </c>
      <c r="C72" s="404">
        <v>43530</v>
      </c>
      <c r="D72" s="287" t="s">
        <v>166</v>
      </c>
      <c r="E72" s="405">
        <v>1</v>
      </c>
      <c r="F72" s="405">
        <v>132214016</v>
      </c>
      <c r="G72" s="288" t="s">
        <v>167</v>
      </c>
      <c r="H72" s="288" t="s">
        <v>168</v>
      </c>
      <c r="I72" s="77">
        <v>0</v>
      </c>
      <c r="J72" s="77">
        <v>1014</v>
      </c>
      <c r="K72" s="78">
        <f>J72-I72</f>
        <v>1014</v>
      </c>
      <c r="L72" s="79">
        <v>5494150</v>
      </c>
      <c r="M72" s="80">
        <v>5219442.5</v>
      </c>
      <c r="N72" s="516">
        <f>IF(M72&gt;0,((M72-L72)/L72),"-")</f>
        <v>-0.05</v>
      </c>
      <c r="O72" s="439">
        <f t="shared" ref="O72:O101" si="22">IF(AND(C72&lt;=0,Q72&lt;=0),"-",IF(Q72&lt;=0,"Not yet Cont.",(Q72-C72)))</f>
        <v>81</v>
      </c>
      <c r="P72" s="81">
        <v>5207167</v>
      </c>
      <c r="Q72" s="82">
        <v>43611</v>
      </c>
      <c r="R72" s="82">
        <v>43656</v>
      </c>
      <c r="S72" s="82"/>
      <c r="T72" s="96">
        <f t="shared" ref="T72:T101" ca="1" si="23">IF(OR(R72&lt;=0,Q72&lt;=0),"-",(($X$3-Q72)/(R72-Q72)))</f>
        <v>13.222222222222221</v>
      </c>
      <c r="U72" s="289"/>
      <c r="V72" s="83">
        <v>1</v>
      </c>
      <c r="W72" s="356" t="str">
        <f ca="1">IF(S72&lt;=0,(IF(OR(Q72&lt;=0,R72&lt;=0),"-",IF(AND(($X$3-Q72)&gt;(R72-Q72),V72&lt;100%),"Time Expired",IF(AND(($X$3-Q72)&gt;(R72-Q72)*3/4,V72&lt;=10%),"Very Critical",IF(AND(($X$3-Q72)&gt;(R72-Q72)*3/4,V72&lt;=25%),"Critical",IF(AND(($X$3-Q72)&gt;(R72-Q72)*3/4,V72&lt;=50%),"Slow Progress",IF(AND(($X$3-Q72)&gt;(R72-Q72)/2,V72&lt;=10%),"Very Slow Progress",IF(AND(($X$3-Q72)&gt;(R72-Q72)/2,V72&lt;=25%),"Progress Slow",IF(AND(($X$3-Q72)&gt;(R72-Q72)/4,V72&lt;=20%),"Progress Slow","-"))))))))),(IF(OR(Q72&lt;=0,S72&lt;=0),"-",IF(AND(($X$3-Q72)&gt;(S72-Q72),V72&lt;100%),"Time Expired",IF(AND(($X$3-Q72)&gt;(S72-Q72)*3/4,V72&lt;=10%),"Very Critical",IF(AND(($X$3-Q72)&gt;(S72-Q72)*3/4,V72&lt;=25%),"Critical",IF(AND(($X$3-Q72)&gt;(S72-Q72)*3/4,V72&lt;=50%),"Slow Progress",IF(AND(($X$3-Q72)&gt;(S72-Q72)/2,V72&lt;=10%),"Very Slow Progress",IF(AND(($X$3-Q72)&gt;(S72-Q72)/2,V72&lt;=25%),"Progress Slow",IF(AND(($X$3-Q72)&gt;(S72-Q72)/4,V72&lt;=20%),"Progress Slow","-"))))))))))</f>
        <v>-</v>
      </c>
      <c r="X72" s="407" t="s">
        <v>169</v>
      </c>
      <c r="Y72" s="167"/>
      <c r="Z72" s="68">
        <f>R72-Q72</f>
        <v>45</v>
      </c>
      <c r="AA72" s="408">
        <f>S72-Q72</f>
        <v>-43611</v>
      </c>
      <c r="AB72" s="69">
        <f t="shared" ref="AB72:AB101" ca="1" si="24">IF(Q72&lt;=0,"-",($X$3-Q72))</f>
        <v>595</v>
      </c>
      <c r="AC72" s="69"/>
      <c r="AD72" s="409">
        <f>IF(V72=100%,K72,"")</f>
        <v>1014</v>
      </c>
      <c r="AE72" s="410">
        <f>IF(V72=100%,M72,"")</f>
        <v>5219442.5</v>
      </c>
      <c r="AF72" s="411">
        <f>IF(V72=100%,P72,"")</f>
        <v>5207167</v>
      </c>
    </row>
    <row r="73" spans="1:32" s="27" customFormat="1" ht="25.15" hidden="1" customHeight="1" x14ac:dyDescent="0.2">
      <c r="A73" s="412"/>
      <c r="B73" s="413"/>
      <c r="C73" s="414"/>
      <c r="D73" s="159"/>
      <c r="E73" s="160"/>
      <c r="F73" s="160"/>
      <c r="G73" s="291"/>
      <c r="H73" s="291"/>
      <c r="I73" s="90"/>
      <c r="J73" s="90"/>
      <c r="K73" s="91">
        <f>J73-I73</f>
        <v>0</v>
      </c>
      <c r="L73" s="92"/>
      <c r="M73" s="93"/>
      <c r="N73" s="516" t="str">
        <f t="shared" ref="N73:N101" si="25">IF(M73&gt;0,((M73-L73)/L73),"-")</f>
        <v>-</v>
      </c>
      <c r="O73" s="415" t="str">
        <f t="shared" si="22"/>
        <v>-</v>
      </c>
      <c r="P73" s="94"/>
      <c r="Q73" s="95"/>
      <c r="R73" s="95"/>
      <c r="S73" s="95"/>
      <c r="T73" s="96" t="str">
        <f t="shared" si="23"/>
        <v>-</v>
      </c>
      <c r="U73" s="96"/>
      <c r="V73" s="97"/>
      <c r="W73" s="416" t="str">
        <f>IF(S73&lt;=0,(IF(OR(Q73&lt;=0,R73&lt;=0),"-",IF(AND(($X$3-Q73)&gt;(R73-Q73),V73&lt;100%),"Time Expired",IF(AND(($X$3-Q73)&gt;(R73-Q73)*3/4,V73&lt;=10%),"Very Critical",IF(AND(($X$3-Q73)&gt;(R73-Q73)*3/4,V73&lt;=25%),"Critical",IF(AND(($X$3-Q73)&gt;(R73-Q73)*3/4,V73&lt;=50%),"Slow Progress",IF(AND(($X$3-Q73)&gt;(R73-Q73)/2,V73&lt;=10%),"Very Slow Progress",IF(AND(($X$3-Q73)&gt;(R73-Q73)/2,V73&lt;=25%),"Progress Slow",IF(AND(($X$3-Q73)&gt;(R73-Q73)/4,V73&lt;=20%),"Progress Slow","-"))))))))),(IF(OR(Q73&lt;=0,S73&lt;=0),"-",IF(AND(($X$3-Q73)&gt;(S73-Q73),V73&lt;100%),"Time Expired",IF(AND(($X$3-Q73)&gt;(S73-Q73)*3/4,V73&lt;=10%),"Very Critical",IF(AND(($X$3-Q73)&gt;(S73-Q73)*3/4,V73&lt;=25%),"Critical",IF(AND(($X$3-Q73)&gt;(S73-Q73)*3/4,V73&lt;=50%),"Slow Progress",IF(AND(($X$3-Q73)&gt;(S73-Q73)/2,V73&lt;=10%),"Very Slow Progress",IF(AND(($X$3-Q73)&gt;(S73-Q73)/2,V73&lt;=25%),"Progress Slow",IF(AND(($X$3-Q73)&gt;(S73-Q73)/4,V73&lt;=20%),"Progress Slow","-"))))))))))</f>
        <v>-</v>
      </c>
      <c r="X73" s="417"/>
      <c r="Y73" s="167"/>
      <c r="Z73" s="68">
        <f t="shared" ref="Z73:Z101" si="26">R73-Q73</f>
        <v>0</v>
      </c>
      <c r="AA73" s="408">
        <f t="shared" ref="AA73:AA101" si="27">S73-Q73</f>
        <v>0</v>
      </c>
      <c r="AB73" s="69" t="str">
        <f t="shared" si="24"/>
        <v>-</v>
      </c>
      <c r="AC73" s="69"/>
      <c r="AD73" s="418" t="str">
        <f>IF(V73=100%,K73,"")</f>
        <v/>
      </c>
      <c r="AE73" s="419" t="str">
        <f>IF(V73=100%,M73,"")</f>
        <v/>
      </c>
      <c r="AF73" s="420" t="str">
        <f>IF(V73=100%,P73,"")</f>
        <v/>
      </c>
    </row>
    <row r="74" spans="1:32" s="27" customFormat="1" ht="25.15" hidden="1" customHeight="1" x14ac:dyDescent="0.2">
      <c r="A74" s="412"/>
      <c r="B74" s="413"/>
      <c r="C74" s="414"/>
      <c r="D74" s="159"/>
      <c r="E74" s="160"/>
      <c r="F74" s="160"/>
      <c r="G74" s="291"/>
      <c r="H74" s="291"/>
      <c r="I74" s="90"/>
      <c r="J74" s="90"/>
      <c r="K74" s="91">
        <f t="shared" ref="K74:K101" si="28">J74-I74</f>
        <v>0</v>
      </c>
      <c r="L74" s="92"/>
      <c r="M74" s="93"/>
      <c r="N74" s="516" t="str">
        <f t="shared" si="25"/>
        <v>-</v>
      </c>
      <c r="O74" s="415" t="str">
        <f t="shared" si="22"/>
        <v>-</v>
      </c>
      <c r="P74" s="94"/>
      <c r="Q74" s="95"/>
      <c r="R74" s="95"/>
      <c r="S74" s="95"/>
      <c r="T74" s="96" t="str">
        <f t="shared" si="23"/>
        <v>-</v>
      </c>
      <c r="U74" s="96"/>
      <c r="V74" s="97"/>
      <c r="W74" s="416" t="str">
        <f t="shared" ref="W74:W101" si="29">IF(S74&lt;=0,(IF(OR(Q74&lt;=0,R74&lt;=0),"-",IF(AND(($X$3-Q74)&gt;(R74-Q74),V74&lt;100%),"Time Expired",IF(AND(($X$3-Q74)&gt;(R74-Q74)*3/4,V74&lt;=10%),"Very Critical",IF(AND(($X$3-Q74)&gt;(R74-Q74)*3/4,V74&lt;=25%),"Critical",IF(AND(($X$3-Q74)&gt;(R74-Q74)*3/4,V74&lt;=50%),"Slow Progress",IF(AND(($X$3-Q74)&gt;(R74-Q74)/2,V74&lt;=10%),"Very Slow Progress",IF(AND(($X$3-Q74)&gt;(R74-Q74)/2,V74&lt;=25%),"Progress Slow",IF(AND(($X$3-Q74)&gt;(R74-Q74)/4,V74&lt;=20%),"Progress Slow","-"))))))))),(IF(OR(Q74&lt;=0,S74&lt;=0),"-",IF(AND(($X$3-Q74)&gt;(S74-Q74),V74&lt;100%),"Time Expired",IF(AND(($X$3-Q74)&gt;(S74-Q74)*3/4,V74&lt;=10%),"Very Critical",IF(AND(($X$3-Q74)&gt;(S74-Q74)*3/4,V74&lt;=25%),"Critical",IF(AND(($X$3-Q74)&gt;(S74-Q74)*3/4,V74&lt;=50%),"Slow Progress",IF(AND(($X$3-Q74)&gt;(S74-Q74)/2,V74&lt;=10%),"Very Slow Progress",IF(AND(($X$3-Q74)&gt;(S74-Q74)/2,V74&lt;=25%),"Progress Slow",IF(AND(($X$3-Q74)&gt;(S74-Q74)/4,V74&lt;=20%),"Progress Slow","-"))))))))))</f>
        <v>-</v>
      </c>
      <c r="X74" s="417"/>
      <c r="Y74" s="167"/>
      <c r="Z74" s="68">
        <f t="shared" si="26"/>
        <v>0</v>
      </c>
      <c r="AA74" s="408">
        <f t="shared" si="27"/>
        <v>0</v>
      </c>
      <c r="AB74" s="69" t="str">
        <f t="shared" si="24"/>
        <v>-</v>
      </c>
      <c r="AC74" s="69"/>
      <c r="AD74" s="418" t="str">
        <f t="shared" ref="AD74:AD101" si="30">IF(V74=100%,K74,"")</f>
        <v/>
      </c>
      <c r="AE74" s="419" t="str">
        <f t="shared" ref="AE74:AE101" si="31">IF(V74=100%,M74,"")</f>
        <v/>
      </c>
      <c r="AF74" s="420" t="str">
        <f t="shared" ref="AF74:AF101" si="32">IF(V74=100%,P74,"")</f>
        <v/>
      </c>
    </row>
    <row r="75" spans="1:32" s="27" customFormat="1" ht="25.15" hidden="1" customHeight="1" x14ac:dyDescent="0.2">
      <c r="A75" s="412"/>
      <c r="B75" s="413"/>
      <c r="C75" s="414"/>
      <c r="D75" s="159"/>
      <c r="E75" s="160"/>
      <c r="F75" s="160"/>
      <c r="G75" s="291"/>
      <c r="H75" s="291"/>
      <c r="I75" s="90"/>
      <c r="J75" s="90"/>
      <c r="K75" s="91">
        <f t="shared" si="28"/>
        <v>0</v>
      </c>
      <c r="L75" s="92"/>
      <c r="M75" s="93"/>
      <c r="N75" s="516" t="str">
        <f t="shared" si="25"/>
        <v>-</v>
      </c>
      <c r="O75" s="415" t="str">
        <f t="shared" si="22"/>
        <v>-</v>
      </c>
      <c r="P75" s="94"/>
      <c r="Q75" s="95"/>
      <c r="R75" s="95"/>
      <c r="S75" s="95"/>
      <c r="T75" s="96" t="str">
        <f t="shared" si="23"/>
        <v>-</v>
      </c>
      <c r="U75" s="96"/>
      <c r="V75" s="99"/>
      <c r="W75" s="416" t="str">
        <f t="shared" si="29"/>
        <v>-</v>
      </c>
      <c r="X75" s="417"/>
      <c r="Y75" s="167"/>
      <c r="Z75" s="68">
        <f t="shared" si="26"/>
        <v>0</v>
      </c>
      <c r="AA75" s="408">
        <f t="shared" si="27"/>
        <v>0</v>
      </c>
      <c r="AB75" s="69" t="str">
        <f t="shared" si="24"/>
        <v>-</v>
      </c>
      <c r="AC75" s="69"/>
      <c r="AD75" s="418" t="str">
        <f t="shared" si="30"/>
        <v/>
      </c>
      <c r="AE75" s="419" t="str">
        <f t="shared" si="31"/>
        <v/>
      </c>
      <c r="AF75" s="420" t="str">
        <f t="shared" si="32"/>
        <v/>
      </c>
    </row>
    <row r="76" spans="1:32" s="27" customFormat="1" ht="25.15" hidden="1" customHeight="1" x14ac:dyDescent="0.2">
      <c r="A76" s="412"/>
      <c r="B76" s="413"/>
      <c r="C76" s="414"/>
      <c r="D76" s="159"/>
      <c r="E76" s="160"/>
      <c r="F76" s="160"/>
      <c r="G76" s="291"/>
      <c r="H76" s="291"/>
      <c r="I76" s="90"/>
      <c r="J76" s="90"/>
      <c r="K76" s="91">
        <f t="shared" si="28"/>
        <v>0</v>
      </c>
      <c r="L76" s="92"/>
      <c r="M76" s="93"/>
      <c r="N76" s="516" t="str">
        <f t="shared" si="25"/>
        <v>-</v>
      </c>
      <c r="O76" s="415" t="str">
        <f t="shared" si="22"/>
        <v>-</v>
      </c>
      <c r="P76" s="94"/>
      <c r="Q76" s="95"/>
      <c r="R76" s="95"/>
      <c r="S76" s="95"/>
      <c r="T76" s="96" t="str">
        <f t="shared" si="23"/>
        <v>-</v>
      </c>
      <c r="U76" s="96"/>
      <c r="V76" s="97"/>
      <c r="W76" s="416" t="str">
        <f t="shared" si="29"/>
        <v>-</v>
      </c>
      <c r="X76" s="417"/>
      <c r="Y76" s="167"/>
      <c r="Z76" s="68">
        <f t="shared" si="26"/>
        <v>0</v>
      </c>
      <c r="AA76" s="408">
        <f t="shared" si="27"/>
        <v>0</v>
      </c>
      <c r="AB76" s="69" t="str">
        <f t="shared" si="24"/>
        <v>-</v>
      </c>
      <c r="AC76" s="69"/>
      <c r="AD76" s="418" t="str">
        <f t="shared" si="30"/>
        <v/>
      </c>
      <c r="AE76" s="419" t="str">
        <f t="shared" si="31"/>
        <v/>
      </c>
      <c r="AF76" s="420" t="str">
        <f t="shared" si="32"/>
        <v/>
      </c>
    </row>
    <row r="77" spans="1:32" s="438" customFormat="1" ht="25.15" hidden="1" customHeight="1" x14ac:dyDescent="0.2">
      <c r="A77" s="412"/>
      <c r="B77" s="413"/>
      <c r="C77" s="414"/>
      <c r="D77" s="159"/>
      <c r="E77" s="160"/>
      <c r="F77" s="160"/>
      <c r="G77" s="291"/>
      <c r="H77" s="291"/>
      <c r="I77" s="90"/>
      <c r="J77" s="90"/>
      <c r="K77" s="91">
        <f t="shared" si="28"/>
        <v>0</v>
      </c>
      <c r="L77" s="92"/>
      <c r="M77" s="100"/>
      <c r="N77" s="516" t="str">
        <f t="shared" si="25"/>
        <v>-</v>
      </c>
      <c r="O77" s="415" t="str">
        <f t="shared" si="22"/>
        <v>-</v>
      </c>
      <c r="P77" s="94"/>
      <c r="Q77" s="95"/>
      <c r="R77" s="95"/>
      <c r="S77" s="95"/>
      <c r="T77" s="96" t="str">
        <f t="shared" si="23"/>
        <v>-</v>
      </c>
      <c r="U77" s="96"/>
      <c r="V77" s="97"/>
      <c r="W77" s="416" t="str">
        <f t="shared" si="29"/>
        <v>-</v>
      </c>
      <c r="X77" s="417"/>
      <c r="Y77" s="436"/>
      <c r="Z77" s="437">
        <f t="shared" si="26"/>
        <v>0</v>
      </c>
      <c r="AA77" s="408">
        <f t="shared" si="27"/>
        <v>0</v>
      </c>
      <c r="AB77" s="69" t="str">
        <f t="shared" si="24"/>
        <v>-</v>
      </c>
      <c r="AC77" s="69"/>
      <c r="AD77" s="418" t="str">
        <f t="shared" si="30"/>
        <v/>
      </c>
      <c r="AE77" s="419" t="str">
        <f t="shared" si="31"/>
        <v/>
      </c>
      <c r="AF77" s="420" t="str">
        <f t="shared" si="32"/>
        <v/>
      </c>
    </row>
    <row r="78" spans="1:32" s="27" customFormat="1" ht="25.15" hidden="1" customHeight="1" x14ac:dyDescent="0.2">
      <c r="A78" s="120"/>
      <c r="B78" s="86"/>
      <c r="C78" s="425"/>
      <c r="D78" s="440"/>
      <c r="E78" s="87"/>
      <c r="F78" s="88"/>
      <c r="G78" s="89"/>
      <c r="H78" s="89"/>
      <c r="I78" s="90"/>
      <c r="J78" s="90"/>
      <c r="K78" s="91">
        <f t="shared" si="28"/>
        <v>0</v>
      </c>
      <c r="L78" s="92"/>
      <c r="M78" s="100"/>
      <c r="N78" s="516" t="str">
        <f t="shared" si="25"/>
        <v>-</v>
      </c>
      <c r="O78" s="415" t="str">
        <f t="shared" si="22"/>
        <v>-</v>
      </c>
      <c r="P78" s="94"/>
      <c r="Q78" s="95"/>
      <c r="R78" s="95"/>
      <c r="S78" s="95"/>
      <c r="T78" s="96" t="str">
        <f t="shared" si="23"/>
        <v>-</v>
      </c>
      <c r="U78" s="96"/>
      <c r="V78" s="99"/>
      <c r="W78" s="416" t="str">
        <f t="shared" si="29"/>
        <v>-</v>
      </c>
      <c r="X78" s="98"/>
      <c r="Y78" s="167"/>
      <c r="Z78" s="68">
        <f t="shared" si="26"/>
        <v>0</v>
      </c>
      <c r="AA78" s="408">
        <f t="shared" si="27"/>
        <v>0</v>
      </c>
      <c r="AB78" s="69" t="str">
        <f t="shared" si="24"/>
        <v>-</v>
      </c>
      <c r="AC78" s="69"/>
      <c r="AD78" s="418" t="str">
        <f t="shared" si="30"/>
        <v/>
      </c>
      <c r="AE78" s="419" t="str">
        <f t="shared" si="31"/>
        <v/>
      </c>
      <c r="AF78" s="420" t="str">
        <f t="shared" si="32"/>
        <v/>
      </c>
    </row>
    <row r="79" spans="1:32" s="27" customFormat="1" ht="25.15" hidden="1" customHeight="1" x14ac:dyDescent="0.2">
      <c r="A79" s="120"/>
      <c r="B79" s="86"/>
      <c r="C79" s="425"/>
      <c r="D79" s="440"/>
      <c r="E79" s="87"/>
      <c r="F79" s="88"/>
      <c r="G79" s="89"/>
      <c r="H79" s="89"/>
      <c r="I79" s="90"/>
      <c r="J79" s="90"/>
      <c r="K79" s="91">
        <f t="shared" si="28"/>
        <v>0</v>
      </c>
      <c r="L79" s="92"/>
      <c r="M79" s="100"/>
      <c r="N79" s="516" t="str">
        <f t="shared" si="25"/>
        <v>-</v>
      </c>
      <c r="O79" s="415" t="str">
        <f t="shared" si="22"/>
        <v>-</v>
      </c>
      <c r="P79" s="94"/>
      <c r="Q79" s="95"/>
      <c r="R79" s="95"/>
      <c r="S79" s="95"/>
      <c r="T79" s="96" t="str">
        <f t="shared" si="23"/>
        <v>-</v>
      </c>
      <c r="U79" s="96"/>
      <c r="V79" s="97"/>
      <c r="W79" s="416" t="str">
        <f t="shared" si="29"/>
        <v>-</v>
      </c>
      <c r="X79" s="98"/>
      <c r="Y79" s="167"/>
      <c r="Z79" s="68">
        <f t="shared" si="26"/>
        <v>0</v>
      </c>
      <c r="AA79" s="408">
        <f t="shared" si="27"/>
        <v>0</v>
      </c>
      <c r="AB79" s="69" t="str">
        <f t="shared" si="24"/>
        <v>-</v>
      </c>
      <c r="AC79" s="69"/>
      <c r="AD79" s="418" t="str">
        <f t="shared" si="30"/>
        <v/>
      </c>
      <c r="AE79" s="419" t="str">
        <f t="shared" si="31"/>
        <v/>
      </c>
      <c r="AF79" s="420" t="str">
        <f t="shared" si="32"/>
        <v/>
      </c>
    </row>
    <row r="80" spans="1:32" s="27" customFormat="1" ht="25.15" hidden="1" customHeight="1" x14ac:dyDescent="0.2">
      <c r="A80" s="120"/>
      <c r="B80" s="86"/>
      <c r="C80" s="425"/>
      <c r="D80" s="440"/>
      <c r="E80" s="87"/>
      <c r="F80" s="88"/>
      <c r="G80" s="89"/>
      <c r="H80" s="89"/>
      <c r="I80" s="90"/>
      <c r="J80" s="90"/>
      <c r="K80" s="91">
        <f t="shared" si="28"/>
        <v>0</v>
      </c>
      <c r="L80" s="92"/>
      <c r="M80" s="101"/>
      <c r="N80" s="516" t="str">
        <f t="shared" si="25"/>
        <v>-</v>
      </c>
      <c r="O80" s="415" t="str">
        <f t="shared" si="22"/>
        <v>-</v>
      </c>
      <c r="P80" s="94"/>
      <c r="Q80" s="95"/>
      <c r="R80" s="95"/>
      <c r="S80" s="95"/>
      <c r="T80" s="96" t="str">
        <f t="shared" si="23"/>
        <v>-</v>
      </c>
      <c r="U80" s="96"/>
      <c r="V80" s="97"/>
      <c r="W80" s="416" t="str">
        <f t="shared" si="29"/>
        <v>-</v>
      </c>
      <c r="X80" s="98"/>
      <c r="Y80" s="167"/>
      <c r="Z80" s="68">
        <f t="shared" si="26"/>
        <v>0</v>
      </c>
      <c r="AA80" s="408">
        <f t="shared" si="27"/>
        <v>0</v>
      </c>
      <c r="AB80" s="69" t="str">
        <f t="shared" si="24"/>
        <v>-</v>
      </c>
      <c r="AC80" s="69"/>
      <c r="AD80" s="418" t="str">
        <f t="shared" si="30"/>
        <v/>
      </c>
      <c r="AE80" s="419" t="str">
        <f t="shared" si="31"/>
        <v/>
      </c>
      <c r="AF80" s="420" t="str">
        <f t="shared" si="32"/>
        <v/>
      </c>
    </row>
    <row r="81" spans="1:32" s="27" customFormat="1" ht="25.15" hidden="1" customHeight="1" x14ac:dyDescent="0.2">
      <c r="A81" s="120"/>
      <c r="B81" s="86"/>
      <c r="C81" s="425"/>
      <c r="D81" s="440"/>
      <c r="E81" s="87"/>
      <c r="F81" s="88"/>
      <c r="G81" s="89"/>
      <c r="H81" s="89"/>
      <c r="I81" s="90"/>
      <c r="J81" s="90"/>
      <c r="K81" s="91">
        <f t="shared" si="28"/>
        <v>0</v>
      </c>
      <c r="L81" s="92"/>
      <c r="M81" s="100"/>
      <c r="N81" s="516" t="str">
        <f t="shared" si="25"/>
        <v>-</v>
      </c>
      <c r="O81" s="415" t="str">
        <f t="shared" si="22"/>
        <v>-</v>
      </c>
      <c r="P81" s="94"/>
      <c r="Q81" s="95"/>
      <c r="R81" s="95"/>
      <c r="S81" s="95"/>
      <c r="T81" s="96" t="str">
        <f t="shared" si="23"/>
        <v>-</v>
      </c>
      <c r="U81" s="96"/>
      <c r="V81" s="97"/>
      <c r="W81" s="416" t="str">
        <f t="shared" si="29"/>
        <v>-</v>
      </c>
      <c r="X81" s="98"/>
      <c r="Y81" s="167"/>
      <c r="Z81" s="68">
        <f t="shared" si="26"/>
        <v>0</v>
      </c>
      <c r="AA81" s="408">
        <f t="shared" si="27"/>
        <v>0</v>
      </c>
      <c r="AB81" s="69" t="str">
        <f t="shared" si="24"/>
        <v>-</v>
      </c>
      <c r="AC81" s="69"/>
      <c r="AD81" s="418" t="str">
        <f t="shared" si="30"/>
        <v/>
      </c>
      <c r="AE81" s="419" t="str">
        <f t="shared" si="31"/>
        <v/>
      </c>
      <c r="AF81" s="420" t="str">
        <f t="shared" si="32"/>
        <v/>
      </c>
    </row>
    <row r="82" spans="1:32" s="27" customFormat="1" ht="25.15" hidden="1" customHeight="1" x14ac:dyDescent="0.2">
      <c r="A82" s="120"/>
      <c r="B82" s="86"/>
      <c r="C82" s="425"/>
      <c r="D82" s="440"/>
      <c r="E82" s="87"/>
      <c r="F82" s="88"/>
      <c r="G82" s="89"/>
      <c r="H82" s="89"/>
      <c r="I82" s="90"/>
      <c r="J82" s="90"/>
      <c r="K82" s="91">
        <f t="shared" si="28"/>
        <v>0</v>
      </c>
      <c r="L82" s="92"/>
      <c r="M82" s="100"/>
      <c r="N82" s="516" t="str">
        <f t="shared" si="25"/>
        <v>-</v>
      </c>
      <c r="O82" s="415" t="str">
        <f t="shared" si="22"/>
        <v>-</v>
      </c>
      <c r="P82" s="94"/>
      <c r="Q82" s="95"/>
      <c r="R82" s="95"/>
      <c r="S82" s="95"/>
      <c r="T82" s="96" t="str">
        <f t="shared" si="23"/>
        <v>-</v>
      </c>
      <c r="U82" s="96"/>
      <c r="V82" s="97"/>
      <c r="W82" s="416" t="str">
        <f t="shared" si="29"/>
        <v>-</v>
      </c>
      <c r="X82" s="98"/>
      <c r="Y82" s="167"/>
      <c r="Z82" s="68">
        <f t="shared" si="26"/>
        <v>0</v>
      </c>
      <c r="AA82" s="408">
        <f t="shared" si="27"/>
        <v>0</v>
      </c>
      <c r="AB82" s="69" t="str">
        <f t="shared" si="24"/>
        <v>-</v>
      </c>
      <c r="AC82" s="69"/>
      <c r="AD82" s="418" t="str">
        <f t="shared" si="30"/>
        <v/>
      </c>
      <c r="AE82" s="419" t="str">
        <f t="shared" si="31"/>
        <v/>
      </c>
      <c r="AF82" s="420" t="str">
        <f t="shared" si="32"/>
        <v/>
      </c>
    </row>
    <row r="83" spans="1:32" s="27" customFormat="1" ht="25.15" hidden="1" customHeight="1" x14ac:dyDescent="0.2">
      <c r="A83" s="120"/>
      <c r="B83" s="86"/>
      <c r="C83" s="425"/>
      <c r="D83" s="87"/>
      <c r="E83" s="87"/>
      <c r="F83" s="88"/>
      <c r="G83" s="86"/>
      <c r="H83" s="86"/>
      <c r="I83" s="102"/>
      <c r="J83" s="102"/>
      <c r="K83" s="91">
        <f t="shared" si="28"/>
        <v>0</v>
      </c>
      <c r="L83" s="101"/>
      <c r="M83" s="94"/>
      <c r="N83" s="516" t="str">
        <f t="shared" si="25"/>
        <v>-</v>
      </c>
      <c r="O83" s="415" t="str">
        <f t="shared" si="22"/>
        <v>-</v>
      </c>
      <c r="P83" s="94"/>
      <c r="Q83" s="95"/>
      <c r="R83" s="95"/>
      <c r="S83" s="95"/>
      <c r="T83" s="96" t="str">
        <f t="shared" si="23"/>
        <v>-</v>
      </c>
      <c r="U83" s="96"/>
      <c r="V83" s="99"/>
      <c r="W83" s="416" t="str">
        <f t="shared" si="29"/>
        <v>-</v>
      </c>
      <c r="X83" s="98"/>
      <c r="Y83" s="167"/>
      <c r="Z83" s="68">
        <f t="shared" si="26"/>
        <v>0</v>
      </c>
      <c r="AA83" s="408">
        <f t="shared" si="27"/>
        <v>0</v>
      </c>
      <c r="AB83" s="69" t="str">
        <f t="shared" si="24"/>
        <v>-</v>
      </c>
      <c r="AC83" s="69"/>
      <c r="AD83" s="418" t="str">
        <f t="shared" si="30"/>
        <v/>
      </c>
      <c r="AE83" s="419" t="str">
        <f t="shared" si="31"/>
        <v/>
      </c>
      <c r="AF83" s="420" t="str">
        <f t="shared" si="32"/>
        <v/>
      </c>
    </row>
    <row r="84" spans="1:32" s="27" customFormat="1" ht="25.15" hidden="1" customHeight="1" x14ac:dyDescent="0.2">
      <c r="A84" s="120"/>
      <c r="B84" s="86"/>
      <c r="C84" s="425"/>
      <c r="D84" s="87"/>
      <c r="E84" s="87"/>
      <c r="F84" s="88"/>
      <c r="G84" s="86"/>
      <c r="H84" s="86"/>
      <c r="I84" s="102"/>
      <c r="J84" s="102"/>
      <c r="K84" s="91">
        <f t="shared" si="28"/>
        <v>0</v>
      </c>
      <c r="L84" s="101"/>
      <c r="M84" s="94"/>
      <c r="N84" s="516" t="str">
        <f t="shared" si="25"/>
        <v>-</v>
      </c>
      <c r="O84" s="415" t="str">
        <f t="shared" si="22"/>
        <v>-</v>
      </c>
      <c r="P84" s="94"/>
      <c r="Q84" s="95"/>
      <c r="R84" s="95"/>
      <c r="S84" s="95"/>
      <c r="T84" s="96" t="str">
        <f t="shared" si="23"/>
        <v>-</v>
      </c>
      <c r="U84" s="96"/>
      <c r="V84" s="99"/>
      <c r="W84" s="416" t="str">
        <f t="shared" si="29"/>
        <v>-</v>
      </c>
      <c r="X84" s="98"/>
      <c r="Y84" s="167"/>
      <c r="Z84" s="68">
        <f t="shared" si="26"/>
        <v>0</v>
      </c>
      <c r="AA84" s="408">
        <f t="shared" si="27"/>
        <v>0</v>
      </c>
      <c r="AB84" s="69" t="str">
        <f t="shared" si="24"/>
        <v>-</v>
      </c>
      <c r="AC84" s="69"/>
      <c r="AD84" s="418" t="str">
        <f t="shared" si="30"/>
        <v/>
      </c>
      <c r="AE84" s="419" t="str">
        <f t="shared" si="31"/>
        <v/>
      </c>
      <c r="AF84" s="420" t="str">
        <f t="shared" si="32"/>
        <v/>
      </c>
    </row>
    <row r="85" spans="1:32" s="27" customFormat="1" ht="25.15" hidden="1" customHeight="1" x14ac:dyDescent="0.2">
      <c r="A85" s="120"/>
      <c r="B85" s="86"/>
      <c r="C85" s="425"/>
      <c r="D85" s="87"/>
      <c r="E85" s="87"/>
      <c r="F85" s="88"/>
      <c r="G85" s="86"/>
      <c r="H85" s="86"/>
      <c r="I85" s="102"/>
      <c r="J85" s="102"/>
      <c r="K85" s="91">
        <f t="shared" si="28"/>
        <v>0</v>
      </c>
      <c r="L85" s="101"/>
      <c r="M85" s="94"/>
      <c r="N85" s="516" t="str">
        <f t="shared" si="25"/>
        <v>-</v>
      </c>
      <c r="O85" s="415" t="str">
        <f t="shared" si="22"/>
        <v>-</v>
      </c>
      <c r="P85" s="94"/>
      <c r="Q85" s="95"/>
      <c r="R85" s="95"/>
      <c r="S85" s="95"/>
      <c r="T85" s="96" t="str">
        <f t="shared" si="23"/>
        <v>-</v>
      </c>
      <c r="U85" s="96"/>
      <c r="V85" s="99"/>
      <c r="W85" s="416" t="str">
        <f t="shared" si="29"/>
        <v>-</v>
      </c>
      <c r="X85" s="98"/>
      <c r="Y85" s="167"/>
      <c r="Z85" s="68">
        <f t="shared" si="26"/>
        <v>0</v>
      </c>
      <c r="AA85" s="408">
        <f t="shared" si="27"/>
        <v>0</v>
      </c>
      <c r="AB85" s="69" t="str">
        <f t="shared" si="24"/>
        <v>-</v>
      </c>
      <c r="AC85" s="69"/>
      <c r="AD85" s="418" t="str">
        <f t="shared" si="30"/>
        <v/>
      </c>
      <c r="AE85" s="419" t="str">
        <f t="shared" si="31"/>
        <v/>
      </c>
      <c r="AF85" s="420" t="str">
        <f t="shared" si="32"/>
        <v/>
      </c>
    </row>
    <row r="86" spans="1:32" s="27" customFormat="1" ht="25.15" hidden="1" customHeight="1" x14ac:dyDescent="0.2">
      <c r="A86" s="120"/>
      <c r="B86" s="86"/>
      <c r="C86" s="425"/>
      <c r="D86" s="87"/>
      <c r="E86" s="87"/>
      <c r="F86" s="88"/>
      <c r="G86" s="86"/>
      <c r="H86" s="86"/>
      <c r="I86" s="102"/>
      <c r="J86" s="102"/>
      <c r="K86" s="91">
        <f t="shared" si="28"/>
        <v>0</v>
      </c>
      <c r="L86" s="101"/>
      <c r="M86" s="94"/>
      <c r="N86" s="516" t="str">
        <f t="shared" si="25"/>
        <v>-</v>
      </c>
      <c r="O86" s="415" t="str">
        <f t="shared" si="22"/>
        <v>-</v>
      </c>
      <c r="P86" s="94"/>
      <c r="Q86" s="95"/>
      <c r="R86" s="95"/>
      <c r="S86" s="95"/>
      <c r="T86" s="96" t="str">
        <f t="shared" si="23"/>
        <v>-</v>
      </c>
      <c r="U86" s="96"/>
      <c r="V86" s="99"/>
      <c r="W86" s="416" t="str">
        <f t="shared" si="29"/>
        <v>-</v>
      </c>
      <c r="X86" s="98"/>
      <c r="Y86" s="167"/>
      <c r="Z86" s="68">
        <f t="shared" si="26"/>
        <v>0</v>
      </c>
      <c r="AA86" s="408">
        <f t="shared" si="27"/>
        <v>0</v>
      </c>
      <c r="AB86" s="69" t="str">
        <f t="shared" si="24"/>
        <v>-</v>
      </c>
      <c r="AC86" s="69"/>
      <c r="AD86" s="418" t="str">
        <f t="shared" si="30"/>
        <v/>
      </c>
      <c r="AE86" s="419" t="str">
        <f t="shared" si="31"/>
        <v/>
      </c>
      <c r="AF86" s="420" t="str">
        <f t="shared" si="32"/>
        <v/>
      </c>
    </row>
    <row r="87" spans="1:32" s="27" customFormat="1" ht="25.15" hidden="1" customHeight="1" x14ac:dyDescent="0.2">
      <c r="A87" s="120"/>
      <c r="B87" s="86"/>
      <c r="C87" s="425"/>
      <c r="D87" s="87"/>
      <c r="E87" s="87"/>
      <c r="F87" s="88"/>
      <c r="G87" s="86"/>
      <c r="H87" s="86"/>
      <c r="I87" s="102"/>
      <c r="J87" s="102"/>
      <c r="K87" s="91">
        <f t="shared" si="28"/>
        <v>0</v>
      </c>
      <c r="L87" s="101"/>
      <c r="M87" s="94"/>
      <c r="N87" s="516" t="str">
        <f t="shared" si="25"/>
        <v>-</v>
      </c>
      <c r="O87" s="415" t="str">
        <f t="shared" si="22"/>
        <v>-</v>
      </c>
      <c r="P87" s="94"/>
      <c r="Q87" s="95"/>
      <c r="R87" s="95"/>
      <c r="S87" s="95"/>
      <c r="T87" s="96" t="str">
        <f t="shared" si="23"/>
        <v>-</v>
      </c>
      <c r="U87" s="96"/>
      <c r="V87" s="99"/>
      <c r="W87" s="416" t="str">
        <f t="shared" si="29"/>
        <v>-</v>
      </c>
      <c r="X87" s="98"/>
      <c r="Y87" s="167"/>
      <c r="Z87" s="68">
        <f t="shared" si="26"/>
        <v>0</v>
      </c>
      <c r="AA87" s="408">
        <f t="shared" si="27"/>
        <v>0</v>
      </c>
      <c r="AB87" s="69" t="str">
        <f t="shared" si="24"/>
        <v>-</v>
      </c>
      <c r="AC87" s="69"/>
      <c r="AD87" s="418" t="str">
        <f t="shared" si="30"/>
        <v/>
      </c>
      <c r="AE87" s="419" t="str">
        <f t="shared" si="31"/>
        <v/>
      </c>
      <c r="AF87" s="420" t="str">
        <f t="shared" si="32"/>
        <v/>
      </c>
    </row>
    <row r="88" spans="1:32" s="27" customFormat="1" ht="25.15" hidden="1" customHeight="1" x14ac:dyDescent="0.2">
      <c r="A88" s="120"/>
      <c r="B88" s="86"/>
      <c r="C88" s="425"/>
      <c r="D88" s="87"/>
      <c r="E88" s="87"/>
      <c r="F88" s="88"/>
      <c r="G88" s="86"/>
      <c r="H88" s="86"/>
      <c r="I88" s="102"/>
      <c r="J88" s="102"/>
      <c r="K88" s="91">
        <f t="shared" si="28"/>
        <v>0</v>
      </c>
      <c r="L88" s="101"/>
      <c r="M88" s="94"/>
      <c r="N88" s="516" t="str">
        <f t="shared" si="25"/>
        <v>-</v>
      </c>
      <c r="O88" s="415" t="str">
        <f t="shared" si="22"/>
        <v>-</v>
      </c>
      <c r="P88" s="94"/>
      <c r="Q88" s="95"/>
      <c r="R88" s="95"/>
      <c r="S88" s="95"/>
      <c r="T88" s="96" t="str">
        <f t="shared" si="23"/>
        <v>-</v>
      </c>
      <c r="U88" s="96"/>
      <c r="V88" s="99"/>
      <c r="W88" s="416" t="str">
        <f t="shared" si="29"/>
        <v>-</v>
      </c>
      <c r="X88" s="98"/>
      <c r="Y88" s="167"/>
      <c r="Z88" s="68">
        <f t="shared" si="26"/>
        <v>0</v>
      </c>
      <c r="AA88" s="408">
        <f t="shared" si="27"/>
        <v>0</v>
      </c>
      <c r="AB88" s="69" t="str">
        <f t="shared" si="24"/>
        <v>-</v>
      </c>
      <c r="AC88" s="69"/>
      <c r="AD88" s="418" t="str">
        <f t="shared" si="30"/>
        <v/>
      </c>
      <c r="AE88" s="419" t="str">
        <f t="shared" si="31"/>
        <v/>
      </c>
      <c r="AF88" s="420" t="str">
        <f t="shared" si="32"/>
        <v/>
      </c>
    </row>
    <row r="89" spans="1:32" s="27" customFormat="1" ht="25.15" hidden="1" customHeight="1" x14ac:dyDescent="0.2">
      <c r="A89" s="120"/>
      <c r="B89" s="86"/>
      <c r="C89" s="425"/>
      <c r="D89" s="87"/>
      <c r="E89" s="87"/>
      <c r="F89" s="88"/>
      <c r="G89" s="86"/>
      <c r="H89" s="86"/>
      <c r="I89" s="102"/>
      <c r="J89" s="102"/>
      <c r="K89" s="91">
        <f t="shared" si="28"/>
        <v>0</v>
      </c>
      <c r="L89" s="101"/>
      <c r="M89" s="94"/>
      <c r="N89" s="516" t="str">
        <f t="shared" si="25"/>
        <v>-</v>
      </c>
      <c r="O89" s="415" t="str">
        <f t="shared" si="22"/>
        <v>-</v>
      </c>
      <c r="P89" s="94"/>
      <c r="Q89" s="95"/>
      <c r="R89" s="95"/>
      <c r="S89" s="95"/>
      <c r="T89" s="96" t="str">
        <f t="shared" si="23"/>
        <v>-</v>
      </c>
      <c r="U89" s="96"/>
      <c r="V89" s="99"/>
      <c r="W89" s="416" t="str">
        <f t="shared" si="29"/>
        <v>-</v>
      </c>
      <c r="X89" s="98"/>
      <c r="Y89" s="167"/>
      <c r="Z89" s="68">
        <f t="shared" si="26"/>
        <v>0</v>
      </c>
      <c r="AA89" s="408">
        <f t="shared" si="27"/>
        <v>0</v>
      </c>
      <c r="AB89" s="69" t="str">
        <f t="shared" si="24"/>
        <v>-</v>
      </c>
      <c r="AC89" s="69"/>
      <c r="AD89" s="418" t="str">
        <f t="shared" si="30"/>
        <v/>
      </c>
      <c r="AE89" s="419" t="str">
        <f t="shared" si="31"/>
        <v/>
      </c>
      <c r="AF89" s="420" t="str">
        <f t="shared" si="32"/>
        <v/>
      </c>
    </row>
    <row r="90" spans="1:32" s="27" customFormat="1" ht="25.15" hidden="1" customHeight="1" x14ac:dyDescent="0.2">
      <c r="A90" s="120"/>
      <c r="B90" s="86"/>
      <c r="C90" s="425"/>
      <c r="D90" s="87"/>
      <c r="E90" s="87"/>
      <c r="F90" s="88"/>
      <c r="G90" s="86"/>
      <c r="H90" s="86"/>
      <c r="I90" s="102"/>
      <c r="J90" s="102"/>
      <c r="K90" s="91">
        <f t="shared" si="28"/>
        <v>0</v>
      </c>
      <c r="L90" s="101"/>
      <c r="M90" s="94"/>
      <c r="N90" s="516" t="str">
        <f t="shared" si="25"/>
        <v>-</v>
      </c>
      <c r="O90" s="415" t="str">
        <f t="shared" si="22"/>
        <v>-</v>
      </c>
      <c r="P90" s="94"/>
      <c r="Q90" s="95"/>
      <c r="R90" s="95"/>
      <c r="S90" s="95"/>
      <c r="T90" s="96" t="str">
        <f t="shared" si="23"/>
        <v>-</v>
      </c>
      <c r="U90" s="96"/>
      <c r="V90" s="99"/>
      <c r="W90" s="416" t="str">
        <f t="shared" si="29"/>
        <v>-</v>
      </c>
      <c r="X90" s="98"/>
      <c r="Y90" s="167"/>
      <c r="Z90" s="68">
        <f t="shared" si="26"/>
        <v>0</v>
      </c>
      <c r="AA90" s="408">
        <f t="shared" si="27"/>
        <v>0</v>
      </c>
      <c r="AB90" s="69" t="str">
        <f t="shared" si="24"/>
        <v>-</v>
      </c>
      <c r="AC90" s="69"/>
      <c r="AD90" s="418" t="str">
        <f t="shared" si="30"/>
        <v/>
      </c>
      <c r="AE90" s="419" t="str">
        <f t="shared" si="31"/>
        <v/>
      </c>
      <c r="AF90" s="420" t="str">
        <f t="shared" si="32"/>
        <v/>
      </c>
    </row>
    <row r="91" spans="1:32" s="27" customFormat="1" ht="25.15" hidden="1" customHeight="1" x14ac:dyDescent="0.2">
      <c r="A91" s="120"/>
      <c r="B91" s="86"/>
      <c r="C91" s="425"/>
      <c r="D91" s="87"/>
      <c r="E91" s="87"/>
      <c r="F91" s="88"/>
      <c r="G91" s="86"/>
      <c r="H91" s="86"/>
      <c r="I91" s="102"/>
      <c r="J91" s="102"/>
      <c r="K91" s="91">
        <f t="shared" si="28"/>
        <v>0</v>
      </c>
      <c r="L91" s="101"/>
      <c r="M91" s="94"/>
      <c r="N91" s="516" t="str">
        <f t="shared" si="25"/>
        <v>-</v>
      </c>
      <c r="O91" s="415" t="str">
        <f t="shared" si="22"/>
        <v>-</v>
      </c>
      <c r="P91" s="94"/>
      <c r="Q91" s="95"/>
      <c r="R91" s="95"/>
      <c r="S91" s="95"/>
      <c r="T91" s="96" t="str">
        <f t="shared" si="23"/>
        <v>-</v>
      </c>
      <c r="U91" s="96"/>
      <c r="V91" s="99"/>
      <c r="W91" s="416" t="str">
        <f t="shared" si="29"/>
        <v>-</v>
      </c>
      <c r="X91" s="98"/>
      <c r="Y91" s="167"/>
      <c r="Z91" s="68">
        <f t="shared" si="26"/>
        <v>0</v>
      </c>
      <c r="AA91" s="408">
        <f t="shared" si="27"/>
        <v>0</v>
      </c>
      <c r="AB91" s="69" t="str">
        <f t="shared" si="24"/>
        <v>-</v>
      </c>
      <c r="AC91" s="69"/>
      <c r="AD91" s="418" t="str">
        <f t="shared" si="30"/>
        <v/>
      </c>
      <c r="AE91" s="419" t="str">
        <f t="shared" si="31"/>
        <v/>
      </c>
      <c r="AF91" s="420" t="str">
        <f t="shared" si="32"/>
        <v/>
      </c>
    </row>
    <row r="92" spans="1:32" s="27" customFormat="1" ht="25.15" hidden="1" customHeight="1" x14ac:dyDescent="0.2">
      <c r="A92" s="120"/>
      <c r="B92" s="86"/>
      <c r="C92" s="425"/>
      <c r="D92" s="87"/>
      <c r="E92" s="87"/>
      <c r="F92" s="88"/>
      <c r="G92" s="86"/>
      <c r="H92" s="86"/>
      <c r="I92" s="102"/>
      <c r="J92" s="102"/>
      <c r="K92" s="91">
        <f t="shared" si="28"/>
        <v>0</v>
      </c>
      <c r="L92" s="101"/>
      <c r="M92" s="94"/>
      <c r="N92" s="516" t="str">
        <f t="shared" si="25"/>
        <v>-</v>
      </c>
      <c r="O92" s="415" t="str">
        <f t="shared" si="22"/>
        <v>-</v>
      </c>
      <c r="P92" s="94"/>
      <c r="Q92" s="95"/>
      <c r="R92" s="95"/>
      <c r="S92" s="95"/>
      <c r="T92" s="96" t="str">
        <f t="shared" si="23"/>
        <v>-</v>
      </c>
      <c r="U92" s="96"/>
      <c r="V92" s="99"/>
      <c r="W92" s="416" t="str">
        <f t="shared" si="29"/>
        <v>-</v>
      </c>
      <c r="X92" s="98"/>
      <c r="Y92" s="167"/>
      <c r="Z92" s="68">
        <f t="shared" si="26"/>
        <v>0</v>
      </c>
      <c r="AA92" s="408">
        <f t="shared" si="27"/>
        <v>0</v>
      </c>
      <c r="AB92" s="69" t="str">
        <f t="shared" si="24"/>
        <v>-</v>
      </c>
      <c r="AC92" s="69"/>
      <c r="AD92" s="418" t="str">
        <f t="shared" si="30"/>
        <v/>
      </c>
      <c r="AE92" s="419" t="str">
        <f t="shared" si="31"/>
        <v/>
      </c>
      <c r="AF92" s="420" t="str">
        <f t="shared" si="32"/>
        <v/>
      </c>
    </row>
    <row r="93" spans="1:32" s="27" customFormat="1" ht="25.15" hidden="1" customHeight="1" x14ac:dyDescent="0.2">
      <c r="A93" s="120"/>
      <c r="B93" s="86"/>
      <c r="C93" s="425"/>
      <c r="D93" s="87"/>
      <c r="E93" s="87"/>
      <c r="F93" s="88"/>
      <c r="G93" s="86"/>
      <c r="H93" s="86"/>
      <c r="I93" s="102"/>
      <c r="J93" s="102"/>
      <c r="K93" s="91">
        <f t="shared" si="28"/>
        <v>0</v>
      </c>
      <c r="L93" s="101"/>
      <c r="M93" s="94"/>
      <c r="N93" s="516" t="str">
        <f t="shared" si="25"/>
        <v>-</v>
      </c>
      <c r="O93" s="415" t="str">
        <f t="shared" si="22"/>
        <v>-</v>
      </c>
      <c r="P93" s="94"/>
      <c r="Q93" s="95"/>
      <c r="R93" s="95"/>
      <c r="S93" s="95"/>
      <c r="T93" s="96" t="str">
        <f t="shared" si="23"/>
        <v>-</v>
      </c>
      <c r="U93" s="96"/>
      <c r="V93" s="99"/>
      <c r="W93" s="416" t="str">
        <f t="shared" si="29"/>
        <v>-</v>
      </c>
      <c r="X93" s="98"/>
      <c r="Y93" s="167"/>
      <c r="Z93" s="68">
        <f t="shared" si="26"/>
        <v>0</v>
      </c>
      <c r="AA93" s="408">
        <f t="shared" si="27"/>
        <v>0</v>
      </c>
      <c r="AB93" s="69" t="str">
        <f t="shared" si="24"/>
        <v>-</v>
      </c>
      <c r="AC93" s="69"/>
      <c r="AD93" s="418" t="str">
        <f t="shared" si="30"/>
        <v/>
      </c>
      <c r="AE93" s="419" t="str">
        <f t="shared" si="31"/>
        <v/>
      </c>
      <c r="AF93" s="420" t="str">
        <f t="shared" si="32"/>
        <v/>
      </c>
    </row>
    <row r="94" spans="1:32" s="27" customFormat="1" ht="25.15" hidden="1" customHeight="1" x14ac:dyDescent="0.2">
      <c r="A94" s="120"/>
      <c r="B94" s="86"/>
      <c r="C94" s="425"/>
      <c r="D94" s="87"/>
      <c r="E94" s="87"/>
      <c r="F94" s="88"/>
      <c r="G94" s="86"/>
      <c r="H94" s="86"/>
      <c r="I94" s="102"/>
      <c r="J94" s="102"/>
      <c r="K94" s="91">
        <f t="shared" si="28"/>
        <v>0</v>
      </c>
      <c r="L94" s="101"/>
      <c r="M94" s="94"/>
      <c r="N94" s="516" t="str">
        <f t="shared" si="25"/>
        <v>-</v>
      </c>
      <c r="O94" s="415" t="str">
        <f t="shared" si="22"/>
        <v>-</v>
      </c>
      <c r="P94" s="94"/>
      <c r="Q94" s="95"/>
      <c r="R94" s="95"/>
      <c r="S94" s="95"/>
      <c r="T94" s="96" t="str">
        <f t="shared" si="23"/>
        <v>-</v>
      </c>
      <c r="U94" s="96"/>
      <c r="V94" s="99"/>
      <c r="W94" s="416" t="str">
        <f t="shared" si="29"/>
        <v>-</v>
      </c>
      <c r="X94" s="98"/>
      <c r="Y94" s="167"/>
      <c r="Z94" s="68">
        <f t="shared" si="26"/>
        <v>0</v>
      </c>
      <c r="AA94" s="408">
        <f t="shared" si="27"/>
        <v>0</v>
      </c>
      <c r="AB94" s="69" t="str">
        <f t="shared" si="24"/>
        <v>-</v>
      </c>
      <c r="AC94" s="69"/>
      <c r="AD94" s="418" t="str">
        <f t="shared" si="30"/>
        <v/>
      </c>
      <c r="AE94" s="419" t="str">
        <f t="shared" si="31"/>
        <v/>
      </c>
      <c r="AF94" s="420" t="str">
        <f t="shared" si="32"/>
        <v/>
      </c>
    </row>
    <row r="95" spans="1:32" s="27" customFormat="1" ht="25.15" hidden="1" customHeight="1" x14ac:dyDescent="0.2">
      <c r="A95" s="120"/>
      <c r="B95" s="86"/>
      <c r="C95" s="425"/>
      <c r="D95" s="87"/>
      <c r="E95" s="87"/>
      <c r="F95" s="88"/>
      <c r="G95" s="86"/>
      <c r="H95" s="86"/>
      <c r="I95" s="102"/>
      <c r="J95" s="102"/>
      <c r="K95" s="91">
        <f t="shared" si="28"/>
        <v>0</v>
      </c>
      <c r="L95" s="101"/>
      <c r="M95" s="94"/>
      <c r="N95" s="516" t="str">
        <f t="shared" si="25"/>
        <v>-</v>
      </c>
      <c r="O95" s="415" t="str">
        <f t="shared" si="22"/>
        <v>-</v>
      </c>
      <c r="P95" s="94"/>
      <c r="Q95" s="95"/>
      <c r="R95" s="95"/>
      <c r="S95" s="95"/>
      <c r="T95" s="96" t="str">
        <f t="shared" si="23"/>
        <v>-</v>
      </c>
      <c r="U95" s="96"/>
      <c r="V95" s="99"/>
      <c r="W95" s="416" t="str">
        <f t="shared" si="29"/>
        <v>-</v>
      </c>
      <c r="X95" s="98"/>
      <c r="Y95" s="167"/>
      <c r="Z95" s="68">
        <f t="shared" si="26"/>
        <v>0</v>
      </c>
      <c r="AA95" s="408">
        <f t="shared" si="27"/>
        <v>0</v>
      </c>
      <c r="AB95" s="69" t="str">
        <f t="shared" si="24"/>
        <v>-</v>
      </c>
      <c r="AC95" s="69"/>
      <c r="AD95" s="418" t="str">
        <f t="shared" si="30"/>
        <v/>
      </c>
      <c r="AE95" s="419" t="str">
        <f t="shared" si="31"/>
        <v/>
      </c>
      <c r="AF95" s="420" t="str">
        <f t="shared" si="32"/>
        <v/>
      </c>
    </row>
    <row r="96" spans="1:32" s="27" customFormat="1" ht="25.15" hidden="1" customHeight="1" x14ac:dyDescent="0.2">
      <c r="A96" s="120"/>
      <c r="B96" s="86"/>
      <c r="C96" s="425"/>
      <c r="D96" s="87"/>
      <c r="E96" s="87"/>
      <c r="F96" s="88"/>
      <c r="G96" s="86"/>
      <c r="H96" s="86"/>
      <c r="I96" s="102"/>
      <c r="J96" s="102"/>
      <c r="K96" s="91">
        <f t="shared" si="28"/>
        <v>0</v>
      </c>
      <c r="L96" s="101"/>
      <c r="M96" s="94"/>
      <c r="N96" s="516" t="str">
        <f t="shared" si="25"/>
        <v>-</v>
      </c>
      <c r="O96" s="415" t="str">
        <f t="shared" si="22"/>
        <v>-</v>
      </c>
      <c r="P96" s="94"/>
      <c r="Q96" s="95"/>
      <c r="R96" s="95"/>
      <c r="S96" s="95"/>
      <c r="T96" s="96" t="str">
        <f t="shared" si="23"/>
        <v>-</v>
      </c>
      <c r="U96" s="96"/>
      <c r="V96" s="99"/>
      <c r="W96" s="416" t="str">
        <f t="shared" si="29"/>
        <v>-</v>
      </c>
      <c r="X96" s="98"/>
      <c r="Y96" s="167"/>
      <c r="Z96" s="68">
        <f t="shared" si="26"/>
        <v>0</v>
      </c>
      <c r="AA96" s="408">
        <f t="shared" si="27"/>
        <v>0</v>
      </c>
      <c r="AB96" s="69" t="str">
        <f t="shared" si="24"/>
        <v>-</v>
      </c>
      <c r="AC96" s="69"/>
      <c r="AD96" s="418" t="str">
        <f t="shared" si="30"/>
        <v/>
      </c>
      <c r="AE96" s="419" t="str">
        <f t="shared" si="31"/>
        <v/>
      </c>
      <c r="AF96" s="420" t="str">
        <f t="shared" si="32"/>
        <v/>
      </c>
    </row>
    <row r="97" spans="1:32" s="27" customFormat="1" ht="25.15" hidden="1" customHeight="1" x14ac:dyDescent="0.2">
      <c r="A97" s="120"/>
      <c r="B97" s="86"/>
      <c r="C97" s="425"/>
      <c r="D97" s="87"/>
      <c r="E97" s="87"/>
      <c r="F97" s="88"/>
      <c r="G97" s="86"/>
      <c r="H97" s="86"/>
      <c r="I97" s="102"/>
      <c r="J97" s="102"/>
      <c r="K97" s="91">
        <f t="shared" si="28"/>
        <v>0</v>
      </c>
      <c r="L97" s="101"/>
      <c r="M97" s="94"/>
      <c r="N97" s="516" t="str">
        <f t="shared" si="25"/>
        <v>-</v>
      </c>
      <c r="O97" s="415" t="str">
        <f t="shared" si="22"/>
        <v>-</v>
      </c>
      <c r="P97" s="94"/>
      <c r="Q97" s="95"/>
      <c r="R97" s="95"/>
      <c r="S97" s="95"/>
      <c r="T97" s="96" t="str">
        <f t="shared" si="23"/>
        <v>-</v>
      </c>
      <c r="U97" s="96"/>
      <c r="V97" s="99"/>
      <c r="W97" s="416" t="str">
        <f t="shared" si="29"/>
        <v>-</v>
      </c>
      <c r="X97" s="98"/>
      <c r="Y97" s="167"/>
      <c r="Z97" s="68">
        <f t="shared" si="26"/>
        <v>0</v>
      </c>
      <c r="AA97" s="408">
        <f t="shared" si="27"/>
        <v>0</v>
      </c>
      <c r="AB97" s="69" t="str">
        <f t="shared" si="24"/>
        <v>-</v>
      </c>
      <c r="AC97" s="69"/>
      <c r="AD97" s="418" t="str">
        <f t="shared" si="30"/>
        <v/>
      </c>
      <c r="AE97" s="419" t="str">
        <f t="shared" si="31"/>
        <v/>
      </c>
      <c r="AF97" s="420" t="str">
        <f t="shared" si="32"/>
        <v/>
      </c>
    </row>
    <row r="98" spans="1:32" s="27" customFormat="1" ht="25.15" hidden="1" customHeight="1" x14ac:dyDescent="0.2">
      <c r="A98" s="120"/>
      <c r="B98" s="86"/>
      <c r="C98" s="425"/>
      <c r="D98" s="87"/>
      <c r="E98" s="87"/>
      <c r="F98" s="88"/>
      <c r="G98" s="86"/>
      <c r="H98" s="86"/>
      <c r="I98" s="102"/>
      <c r="J98" s="102"/>
      <c r="K98" s="91">
        <f t="shared" si="28"/>
        <v>0</v>
      </c>
      <c r="L98" s="101"/>
      <c r="M98" s="94"/>
      <c r="N98" s="516" t="str">
        <f t="shared" si="25"/>
        <v>-</v>
      </c>
      <c r="O98" s="415" t="str">
        <f t="shared" si="22"/>
        <v>-</v>
      </c>
      <c r="P98" s="94"/>
      <c r="Q98" s="95"/>
      <c r="R98" s="95"/>
      <c r="S98" s="95"/>
      <c r="T98" s="96" t="str">
        <f t="shared" si="23"/>
        <v>-</v>
      </c>
      <c r="U98" s="96"/>
      <c r="V98" s="99"/>
      <c r="W98" s="416" t="str">
        <f t="shared" si="29"/>
        <v>-</v>
      </c>
      <c r="X98" s="98"/>
      <c r="Y98" s="167"/>
      <c r="Z98" s="68">
        <f t="shared" si="26"/>
        <v>0</v>
      </c>
      <c r="AA98" s="408">
        <f t="shared" si="27"/>
        <v>0</v>
      </c>
      <c r="AB98" s="69" t="str">
        <f t="shared" si="24"/>
        <v>-</v>
      </c>
      <c r="AC98" s="69"/>
      <c r="AD98" s="418" t="str">
        <f t="shared" si="30"/>
        <v/>
      </c>
      <c r="AE98" s="419" t="str">
        <f t="shared" si="31"/>
        <v/>
      </c>
      <c r="AF98" s="420" t="str">
        <f t="shared" si="32"/>
        <v/>
      </c>
    </row>
    <row r="99" spans="1:32" s="27" customFormat="1" ht="25.15" hidden="1" customHeight="1" x14ac:dyDescent="0.2">
      <c r="A99" s="120"/>
      <c r="B99" s="86"/>
      <c r="C99" s="425"/>
      <c r="D99" s="87"/>
      <c r="E99" s="87"/>
      <c r="F99" s="88"/>
      <c r="G99" s="86"/>
      <c r="H99" s="86"/>
      <c r="I99" s="102"/>
      <c r="J99" s="102"/>
      <c r="K99" s="91">
        <f t="shared" si="28"/>
        <v>0</v>
      </c>
      <c r="L99" s="101"/>
      <c r="M99" s="94"/>
      <c r="N99" s="516" t="str">
        <f t="shared" si="25"/>
        <v>-</v>
      </c>
      <c r="O99" s="415" t="str">
        <f t="shared" si="22"/>
        <v>-</v>
      </c>
      <c r="P99" s="94"/>
      <c r="Q99" s="95"/>
      <c r="R99" s="95"/>
      <c r="S99" s="95"/>
      <c r="T99" s="96" t="str">
        <f t="shared" si="23"/>
        <v>-</v>
      </c>
      <c r="U99" s="96"/>
      <c r="V99" s="99"/>
      <c r="W99" s="416" t="str">
        <f t="shared" si="29"/>
        <v>-</v>
      </c>
      <c r="X99" s="98"/>
      <c r="Y99" s="167"/>
      <c r="Z99" s="68">
        <f t="shared" si="26"/>
        <v>0</v>
      </c>
      <c r="AA99" s="408">
        <f t="shared" si="27"/>
        <v>0</v>
      </c>
      <c r="AB99" s="69" t="str">
        <f t="shared" si="24"/>
        <v>-</v>
      </c>
      <c r="AC99" s="69"/>
      <c r="AD99" s="418" t="str">
        <f t="shared" si="30"/>
        <v/>
      </c>
      <c r="AE99" s="419" t="str">
        <f t="shared" si="31"/>
        <v/>
      </c>
      <c r="AF99" s="420" t="str">
        <f t="shared" si="32"/>
        <v/>
      </c>
    </row>
    <row r="100" spans="1:32" s="27" customFormat="1" ht="25.15" hidden="1" customHeight="1" x14ac:dyDescent="0.2">
      <c r="A100" s="120"/>
      <c r="B100" s="86"/>
      <c r="C100" s="425"/>
      <c r="D100" s="87"/>
      <c r="E100" s="87"/>
      <c r="F100" s="88"/>
      <c r="G100" s="86"/>
      <c r="H100" s="86"/>
      <c r="I100" s="102"/>
      <c r="J100" s="102"/>
      <c r="K100" s="91">
        <f t="shared" si="28"/>
        <v>0</v>
      </c>
      <c r="L100" s="101"/>
      <c r="M100" s="94"/>
      <c r="N100" s="516" t="str">
        <f t="shared" si="25"/>
        <v>-</v>
      </c>
      <c r="O100" s="415" t="str">
        <f t="shared" si="22"/>
        <v>-</v>
      </c>
      <c r="P100" s="94"/>
      <c r="Q100" s="95"/>
      <c r="R100" s="95"/>
      <c r="S100" s="95"/>
      <c r="T100" s="96" t="str">
        <f t="shared" si="23"/>
        <v>-</v>
      </c>
      <c r="U100" s="96"/>
      <c r="V100" s="99"/>
      <c r="W100" s="416" t="str">
        <f t="shared" si="29"/>
        <v>-</v>
      </c>
      <c r="X100" s="98"/>
      <c r="Y100" s="167"/>
      <c r="Z100" s="68">
        <f t="shared" si="26"/>
        <v>0</v>
      </c>
      <c r="AA100" s="408">
        <f t="shared" si="27"/>
        <v>0</v>
      </c>
      <c r="AB100" s="69" t="str">
        <f t="shared" si="24"/>
        <v>-</v>
      </c>
      <c r="AC100" s="69"/>
      <c r="AD100" s="418" t="str">
        <f t="shared" si="30"/>
        <v/>
      </c>
      <c r="AE100" s="419" t="str">
        <f t="shared" si="31"/>
        <v/>
      </c>
      <c r="AF100" s="420" t="str">
        <f t="shared" si="32"/>
        <v/>
      </c>
    </row>
    <row r="101" spans="1:32" s="27" customFormat="1" ht="25.15" hidden="1" customHeight="1" x14ac:dyDescent="0.2">
      <c r="A101" s="120"/>
      <c r="B101" s="103"/>
      <c r="C101" s="426"/>
      <c r="D101" s="104"/>
      <c r="E101" s="104"/>
      <c r="F101" s="105"/>
      <c r="G101" s="103"/>
      <c r="H101" s="103"/>
      <c r="I101" s="106"/>
      <c r="J101" s="106"/>
      <c r="K101" s="107">
        <f t="shared" si="28"/>
        <v>0</v>
      </c>
      <c r="L101" s="108"/>
      <c r="M101" s="109"/>
      <c r="N101" s="517" t="str">
        <f t="shared" si="25"/>
        <v>-</v>
      </c>
      <c r="O101" s="415" t="str">
        <f t="shared" si="22"/>
        <v>-</v>
      </c>
      <c r="P101" s="109"/>
      <c r="Q101" s="110"/>
      <c r="R101" s="110"/>
      <c r="S101" s="292"/>
      <c r="T101" s="96" t="str">
        <f t="shared" si="23"/>
        <v>-</v>
      </c>
      <c r="U101" s="293"/>
      <c r="V101" s="111"/>
      <c r="W101" s="416" t="str">
        <f t="shared" si="29"/>
        <v>-</v>
      </c>
      <c r="X101" s="112"/>
      <c r="Y101" s="167"/>
      <c r="Z101" s="68">
        <f t="shared" si="26"/>
        <v>0</v>
      </c>
      <c r="AA101" s="408">
        <f t="shared" si="27"/>
        <v>0</v>
      </c>
      <c r="AB101" s="69" t="str">
        <f t="shared" si="24"/>
        <v>-</v>
      </c>
      <c r="AC101" s="69"/>
      <c r="AD101" s="418" t="str">
        <f t="shared" si="30"/>
        <v/>
      </c>
      <c r="AE101" s="419" t="str">
        <f t="shared" si="31"/>
        <v/>
      </c>
      <c r="AF101" s="420" t="str">
        <f t="shared" si="32"/>
        <v/>
      </c>
    </row>
    <row r="102" spans="1:32" s="27" customFormat="1" ht="19.899999999999999" customHeight="1" x14ac:dyDescent="0.2">
      <c r="A102" s="56">
        <f>COUNT(A72:A101)</f>
        <v>1</v>
      </c>
      <c r="B102" s="182" t="s">
        <v>42</v>
      </c>
      <c r="C102" s="427"/>
      <c r="D102" s="57">
        <f>COUNT(L72:L101)-COUNT(M72:M101)</f>
        <v>0</v>
      </c>
      <c r="E102" s="57"/>
      <c r="F102" s="57"/>
      <c r="G102" s="57" t="s">
        <v>29</v>
      </c>
      <c r="H102" s="59">
        <f>IF(M72&gt;1,0,L72)+IF(M73&gt;0,0,L73)+IF(M74&gt;0,0,L74)+IF(M75&gt;0,0,L75)+IF(M76&gt;0,0,L76)+IF(M77&gt;0,0,L77)+IF(M78&gt;0,0,L78)+IF(M79&gt;0,0,L79)+IF(M80&gt;0,0,L80)+IF(M81&gt;0,0,L81)+IF(M82&gt;0,0,L82)+IF(M83&gt;0,0,L83)+IF(M84&gt;0,0,L84)+IF(M85&gt;0,0,L85)+IF(M86&gt;0,0,L86)+IF(M87&gt;0,0,L87)+IF(M88&gt;0,0,L88)+IF(M89&gt;0,0,L89)+IF(M90&gt;0,0,L90)+IF(M91&gt;0,0,L91)+IF(M92&gt;0,0,L92)+IF(M93&gt;0,0,L93)+IF(M94&gt;0,0,L94)+IF(M95&gt;0,0,L95)+IF(M96&gt;0,0,L96)+IF(M97&gt;0,0,L97)+IF(M98&gt;0,0,L98)+IF(M99&gt;0,0,L99)+IF(M100&gt;0,0,L100)+IF(M101&gt;0,0,L101)</f>
        <v>0</v>
      </c>
      <c r="I102" s="57"/>
      <c r="J102" s="57"/>
      <c r="K102" s="428">
        <f>SUM(K72:K101)/1000</f>
        <v>1.014</v>
      </c>
      <c r="L102" s="67">
        <f>SUM(L72:L101)</f>
        <v>5494150</v>
      </c>
      <c r="M102" s="67">
        <f>SUM(M72:M101)</f>
        <v>5219442.5</v>
      </c>
      <c r="N102" s="518">
        <f>IF(M102&gt;0,((M102-(L102-H102))/(L102-H102)),"-")</f>
        <v>-0.05</v>
      </c>
      <c r="O102" s="57"/>
      <c r="P102" s="67">
        <f>SUM(P72:P101)</f>
        <v>5207167</v>
      </c>
      <c r="Q102" s="117" t="s">
        <v>6</v>
      </c>
      <c r="R102" s="58">
        <f>IF(P102&lt;=0,"-",(P102/M102))</f>
        <v>0.99764812046497298</v>
      </c>
      <c r="S102" s="58"/>
      <c r="T102" s="58"/>
      <c r="U102" s="58"/>
      <c r="V102" s="58">
        <f>IF(M72&lt;=0,"0",(IF(V72&gt;0,V72*M72)+IF(V73&gt;0,V73*M73)+IF(V74&gt;0,V74*M74)+IF(V75&gt;0,V75*M75)+IF(V76&gt;0,V76*M76)+IF(V77&gt;0,V77*M77)+IF(V78&gt;0,V78*M78)+IF(V79&gt;0,V79*M79)+IF(V80&gt;0,V80*M80)+IF(V81&gt;0,V81*M81)+IF(V82&gt;0,V82*M82)+IF(V83&gt;0,V83*M83)+IF(V84&gt;0,V84*M84)+IF(V85&gt;0,V85*M85)+IF(V86&gt;0,V86*M86)+IF(V87&gt;0,V87*M87)+IF(V88&gt;0,V88*M88)+IF(V89&gt;0,V89*M89)+IF(V90&gt;0,V90*M90)+IF(V91&gt;0,V91*M91)+IF(V92&gt;0,V92*M92)+IF(V93&gt;0,V93*M93)+IF(V94&gt;0,V94*M94)+IF(V95&gt;0,V95*M95)+IF(V96&gt;0,V96*M96)+IF(V97&gt;0,V97*M97)+IF(V98&gt;0,V98*M98)+IF(V99&gt;0,V99*M99)+IF(V100&gt;0,V100*M100)+IF(V101&gt;0,V101*M101))/M102)</f>
        <v>1</v>
      </c>
      <c r="W102" s="57"/>
      <c r="X102" s="57"/>
      <c r="Y102" s="167"/>
      <c r="Z102" s="70"/>
      <c r="AA102" s="429"/>
      <c r="AB102" s="69"/>
      <c r="AC102" s="430">
        <f>COUNT(AD72:AD101)</f>
        <v>1</v>
      </c>
      <c r="AD102" s="431">
        <f>SUM(AD72:AD101)/1000</f>
        <v>1.014</v>
      </c>
      <c r="AE102" s="428">
        <f>SUM(AE72:AE101)</f>
        <v>5219442.5</v>
      </c>
      <c r="AF102" s="428">
        <f>SUM(AF72:AF101)</f>
        <v>5207167</v>
      </c>
    </row>
    <row r="103" spans="1:32" s="124" customFormat="1" ht="19.899999999999999" customHeight="1" x14ac:dyDescent="0.2">
      <c r="A103" s="122" t="s">
        <v>45</v>
      </c>
      <c r="B103" s="123"/>
      <c r="C103" s="432"/>
      <c r="D103" s="572" t="s">
        <v>53</v>
      </c>
      <c r="E103" s="572"/>
      <c r="F103" s="572"/>
      <c r="G103" s="123"/>
      <c r="H103" s="123"/>
      <c r="I103" s="123"/>
      <c r="J103" s="123"/>
      <c r="K103" s="122"/>
      <c r="L103" s="123"/>
      <c r="M103" s="123"/>
      <c r="N103" s="519"/>
      <c r="O103" s="433"/>
      <c r="P103" s="122"/>
      <c r="Q103" s="123"/>
      <c r="R103" s="123"/>
      <c r="S103" s="123"/>
      <c r="T103" s="123"/>
      <c r="U103" s="122"/>
      <c r="V103" s="122"/>
      <c r="W103" s="123"/>
      <c r="X103" s="122"/>
      <c r="Y103" s="168"/>
      <c r="Z103" s="125"/>
      <c r="AA103" s="125"/>
      <c r="AC103" s="434"/>
      <c r="AD103" s="434"/>
      <c r="AE103" s="435"/>
      <c r="AF103" s="434"/>
    </row>
    <row r="104" spans="1:32" s="27" customFormat="1" ht="25.35" customHeight="1" x14ac:dyDescent="0.2">
      <c r="A104" s="402">
        <v>1</v>
      </c>
      <c r="B104" s="403" t="s">
        <v>165</v>
      </c>
      <c r="C104" s="404">
        <v>43530</v>
      </c>
      <c r="D104" s="287" t="s">
        <v>170</v>
      </c>
      <c r="E104" s="405">
        <v>1</v>
      </c>
      <c r="F104" s="405">
        <v>132675070</v>
      </c>
      <c r="G104" s="288" t="s">
        <v>171</v>
      </c>
      <c r="H104" s="288" t="s">
        <v>172</v>
      </c>
      <c r="I104" s="77">
        <v>0</v>
      </c>
      <c r="J104" s="77">
        <v>285</v>
      </c>
      <c r="K104" s="78">
        <f>J104-I104</f>
        <v>285</v>
      </c>
      <c r="L104" s="79">
        <v>820775</v>
      </c>
      <c r="M104" s="80">
        <v>779736.25</v>
      </c>
      <c r="N104" s="516">
        <f>IF(M104&gt;0,((M104-L104)/L104),"-")</f>
        <v>-0.05</v>
      </c>
      <c r="O104" s="439">
        <f t="shared" ref="O104:O133" si="33">IF(AND(C104&lt;=0,Q104&lt;=0),"-",IF(Q104&lt;=0,"Not yet Cont.",(Q104-C104)))</f>
        <v>89</v>
      </c>
      <c r="P104" s="81">
        <v>779735</v>
      </c>
      <c r="Q104" s="95">
        <v>43619</v>
      </c>
      <c r="R104" s="95">
        <v>43642</v>
      </c>
      <c r="S104" s="95"/>
      <c r="T104" s="96">
        <f t="shared" ref="T104:T133" ca="1" si="34">IF(OR(R104&lt;=0,Q104&lt;=0),"-",(($X$3-Q104)/(R104-Q104)))</f>
        <v>25.521739130434781</v>
      </c>
      <c r="U104" s="289"/>
      <c r="V104" s="83">
        <v>1</v>
      </c>
      <c r="W104" s="356" t="str">
        <f ca="1">IF(S104&lt;=0,(IF(OR(Q104&lt;=0,R104&lt;=0),"-",IF(AND(($X$3-Q104)&gt;(R104-Q104),V104&lt;100%),"Time Expired",IF(AND(($X$3-Q104)&gt;(R104-Q104)*3/4,V104&lt;=10%),"Very Critical",IF(AND(($X$3-Q104)&gt;(R104-Q104)*3/4,V104&lt;=25%),"Critical",IF(AND(($X$3-Q104)&gt;(R104-Q104)*3/4,V104&lt;=50%),"Slow Progress",IF(AND(($X$3-Q104)&gt;(R104-Q104)/2,V104&lt;=10%),"Very Slow Progress",IF(AND(($X$3-Q104)&gt;(R104-Q104)/2,V104&lt;=25%),"Progress Slow",IF(AND(($X$3-Q104)&gt;(R104-Q104)/4,V104&lt;=20%),"Progress Slow","-"))))))))),(IF(OR(Q104&lt;=0,S104&lt;=0),"-",IF(AND(($X$3-Q104)&gt;(S104-Q104),V104&lt;100%),"Time Expired",IF(AND(($X$3-Q104)&gt;(S104-Q104)*3/4,V104&lt;=10%),"Very Critical",IF(AND(($X$3-Q104)&gt;(S104-Q104)*3/4,V104&lt;=25%),"Critical",IF(AND(($X$3-Q104)&gt;(S104-Q104)*3/4,V104&lt;=50%),"Slow Progress",IF(AND(($X$3-Q104)&gt;(S104-Q104)/2,V104&lt;=10%),"Very Slow Progress",IF(AND(($X$3-Q104)&gt;(S104-Q104)/2,V104&lt;=25%),"Progress Slow",IF(AND(($X$3-Q104)&gt;(S104-Q104)/4,V104&lt;=20%),"Progress Slow","-"))))))))))</f>
        <v>-</v>
      </c>
      <c r="X104" s="407" t="s">
        <v>169</v>
      </c>
      <c r="Y104" s="167"/>
      <c r="Z104" s="68">
        <f>R104-Q104</f>
        <v>23</v>
      </c>
      <c r="AA104" s="408">
        <f>S104-Q104</f>
        <v>-43619</v>
      </c>
      <c r="AB104" s="69">
        <f t="shared" ref="AB104:AB133" ca="1" si="35">IF(Q104&lt;=0,"-",($X$3-Q104))</f>
        <v>587</v>
      </c>
      <c r="AC104" s="69"/>
      <c r="AD104" s="409">
        <f>IF(V104=100%,K104,"")</f>
        <v>285</v>
      </c>
      <c r="AE104" s="410">
        <f>IF(V104=100%,M104,"")</f>
        <v>779736.25</v>
      </c>
      <c r="AF104" s="411">
        <f>IF(V104=100%,P104,"")</f>
        <v>779735</v>
      </c>
    </row>
    <row r="105" spans="1:32" s="27" customFormat="1" ht="25.15" customHeight="1" x14ac:dyDescent="0.2">
      <c r="A105" s="412">
        <v>2</v>
      </c>
      <c r="B105" s="413" t="s">
        <v>188</v>
      </c>
      <c r="C105" s="414">
        <v>44119</v>
      </c>
      <c r="D105" s="159" t="s">
        <v>190</v>
      </c>
      <c r="E105" s="160">
        <v>1</v>
      </c>
      <c r="F105" s="160">
        <v>132674063</v>
      </c>
      <c r="G105" s="291" t="s">
        <v>191</v>
      </c>
      <c r="H105" s="291" t="s">
        <v>288</v>
      </c>
      <c r="I105" s="90">
        <v>0</v>
      </c>
      <c r="J105" s="90">
        <v>1645</v>
      </c>
      <c r="K105" s="91">
        <f>J105-I105</f>
        <v>1645</v>
      </c>
      <c r="L105" s="92" t="s">
        <v>192</v>
      </c>
      <c r="M105" s="93">
        <v>5865046.3499999996</v>
      </c>
      <c r="N105" s="516" t="e">
        <f t="shared" ref="N105:N133" si="36">IF(M105&gt;0,((M105-L105)/L105),"-")</f>
        <v>#VALUE!</v>
      </c>
      <c r="O105" s="415">
        <f t="shared" si="33"/>
        <v>90</v>
      </c>
      <c r="P105" s="94"/>
      <c r="Q105" s="95">
        <v>44209</v>
      </c>
      <c r="R105" s="95">
        <v>44283</v>
      </c>
      <c r="S105" s="95"/>
      <c r="T105" s="96">
        <f t="shared" ca="1" si="34"/>
        <v>-4.0540540540540543E-2</v>
      </c>
      <c r="U105" s="96"/>
      <c r="V105" s="97"/>
      <c r="W105" s="416" t="str">
        <f ca="1">IF(S105&lt;=0,(IF(OR(Q105&lt;=0,R105&lt;=0),"-",IF(AND(($X$3-Q105)&gt;(R105-Q105),V105&lt;100%),"Time Expired",IF(AND(($X$3-Q105)&gt;(R105-Q105)*3/4,V105&lt;=10%),"Very Critical",IF(AND(($X$3-Q105)&gt;(R105-Q105)*3/4,V105&lt;=25%),"Critical",IF(AND(($X$3-Q105)&gt;(R105-Q105)*3/4,V105&lt;=50%),"Slow Progress",IF(AND(($X$3-Q105)&gt;(R105-Q105)/2,V105&lt;=10%),"Very Slow Progress",IF(AND(($X$3-Q105)&gt;(R105-Q105)/2,V105&lt;=25%),"Progress Slow",IF(AND(($X$3-Q105)&gt;(R105-Q105)/4,V105&lt;=20%),"Progress Slow","-"))))))))),(IF(OR(Q105&lt;=0,S105&lt;=0),"-",IF(AND(($X$3-Q105)&gt;(S105-Q105),V105&lt;100%),"Time Expired",IF(AND(($X$3-Q105)&gt;(S105-Q105)*3/4,V105&lt;=10%),"Very Critical",IF(AND(($X$3-Q105)&gt;(S105-Q105)*3/4,V105&lt;=25%),"Critical",IF(AND(($X$3-Q105)&gt;(S105-Q105)*3/4,V105&lt;=50%),"Slow Progress",IF(AND(($X$3-Q105)&gt;(S105-Q105)/2,V105&lt;=10%),"Very Slow Progress",IF(AND(($X$3-Q105)&gt;(S105-Q105)/2,V105&lt;=25%),"Progress Slow",IF(AND(($X$3-Q105)&gt;(S105-Q105)/4,V105&lt;=20%),"Progress Slow","-"))))))))))</f>
        <v>-</v>
      </c>
      <c r="X105" s="407"/>
      <c r="Y105" s="167"/>
      <c r="Z105" s="68">
        <f t="shared" ref="Z105:Z133" si="37">R105-Q105</f>
        <v>74</v>
      </c>
      <c r="AA105" s="408">
        <f t="shared" ref="AA105:AA133" si="38">S105-Q105</f>
        <v>-44209</v>
      </c>
      <c r="AB105" s="69">
        <f t="shared" ca="1" si="35"/>
        <v>-3</v>
      </c>
      <c r="AC105" s="69"/>
      <c r="AD105" s="418" t="str">
        <f>IF(V105=100%,K105,"")</f>
        <v/>
      </c>
      <c r="AE105" s="419" t="str">
        <f>IF(V105=100%,M105,"")</f>
        <v/>
      </c>
      <c r="AF105" s="420" t="str">
        <f>IF(V105=100%,P105,"")</f>
        <v/>
      </c>
    </row>
    <row r="106" spans="1:32" s="27" customFormat="1" ht="25.15" hidden="1" customHeight="1" x14ac:dyDescent="0.2">
      <c r="A106" s="412"/>
      <c r="B106" s="413"/>
      <c r="C106" s="414"/>
      <c r="D106" s="159"/>
      <c r="E106" s="160"/>
      <c r="F106" s="160"/>
      <c r="G106" s="291"/>
      <c r="H106" s="291"/>
      <c r="I106" s="90"/>
      <c r="J106" s="90"/>
      <c r="K106" s="91">
        <f t="shared" ref="K106:K133" si="39">J106-I106</f>
        <v>0</v>
      </c>
      <c r="L106" s="92"/>
      <c r="M106" s="93"/>
      <c r="N106" s="516" t="str">
        <f t="shared" si="36"/>
        <v>-</v>
      </c>
      <c r="O106" s="415" t="str">
        <f t="shared" si="33"/>
        <v>-</v>
      </c>
      <c r="P106" s="94"/>
      <c r="Q106" s="95"/>
      <c r="R106" s="95"/>
      <c r="S106" s="95"/>
      <c r="T106" s="96" t="str">
        <f t="shared" si="34"/>
        <v>-</v>
      </c>
      <c r="U106" s="96"/>
      <c r="V106" s="97"/>
      <c r="W106" s="416" t="str">
        <f t="shared" ref="W106:W133" si="40">IF(S106&lt;=0,(IF(OR(Q106&lt;=0,R106&lt;=0),"-",IF(AND(($X$3-Q106)&gt;(R106-Q106),V106&lt;100%),"Time Expired",IF(AND(($X$3-Q106)&gt;(R106-Q106)*3/4,V106&lt;=10%),"Very Critical",IF(AND(($X$3-Q106)&gt;(R106-Q106)*3/4,V106&lt;=25%),"Critical",IF(AND(($X$3-Q106)&gt;(R106-Q106)*3/4,V106&lt;=50%),"Slow Progress",IF(AND(($X$3-Q106)&gt;(R106-Q106)/2,V106&lt;=10%),"Very Slow Progress",IF(AND(($X$3-Q106)&gt;(R106-Q106)/2,V106&lt;=25%),"Progress Slow",IF(AND(($X$3-Q106)&gt;(R106-Q106)/4,V106&lt;=20%),"Progress Slow","-"))))))))),(IF(OR(Q106&lt;=0,S106&lt;=0),"-",IF(AND(($X$3-Q106)&gt;(S106-Q106),V106&lt;100%),"Time Expired",IF(AND(($X$3-Q106)&gt;(S106-Q106)*3/4,V106&lt;=10%),"Very Critical",IF(AND(($X$3-Q106)&gt;(S106-Q106)*3/4,V106&lt;=25%),"Critical",IF(AND(($X$3-Q106)&gt;(S106-Q106)*3/4,V106&lt;=50%),"Slow Progress",IF(AND(($X$3-Q106)&gt;(S106-Q106)/2,V106&lt;=10%),"Very Slow Progress",IF(AND(($X$3-Q106)&gt;(S106-Q106)/2,V106&lt;=25%),"Progress Slow",IF(AND(($X$3-Q106)&gt;(S106-Q106)/4,V106&lt;=20%),"Progress Slow","-"))))))))))</f>
        <v>-</v>
      </c>
      <c r="X106" s="417"/>
      <c r="Y106" s="167"/>
      <c r="Z106" s="68">
        <f t="shared" si="37"/>
        <v>0</v>
      </c>
      <c r="AA106" s="408">
        <f t="shared" si="38"/>
        <v>0</v>
      </c>
      <c r="AB106" s="69" t="str">
        <f t="shared" si="35"/>
        <v>-</v>
      </c>
      <c r="AC106" s="69"/>
      <c r="AD106" s="418" t="str">
        <f t="shared" ref="AD106:AD133" si="41">IF(V106=100%,K106,"")</f>
        <v/>
      </c>
      <c r="AE106" s="419" t="str">
        <f t="shared" ref="AE106:AE133" si="42">IF(V106=100%,M106,"")</f>
        <v/>
      </c>
      <c r="AF106" s="420" t="str">
        <f t="shared" ref="AF106:AF133" si="43">IF(V106=100%,P106,"")</f>
        <v/>
      </c>
    </row>
    <row r="107" spans="1:32" s="27" customFormat="1" ht="25.15" hidden="1" customHeight="1" x14ac:dyDescent="0.2">
      <c r="A107" s="412"/>
      <c r="B107" s="413"/>
      <c r="C107" s="414"/>
      <c r="D107" s="159"/>
      <c r="E107" s="160"/>
      <c r="F107" s="160"/>
      <c r="G107" s="291"/>
      <c r="H107" s="291"/>
      <c r="I107" s="90"/>
      <c r="J107" s="90"/>
      <c r="K107" s="91">
        <f t="shared" si="39"/>
        <v>0</v>
      </c>
      <c r="L107" s="92"/>
      <c r="M107" s="93"/>
      <c r="N107" s="516" t="str">
        <f t="shared" si="36"/>
        <v>-</v>
      </c>
      <c r="O107" s="415" t="str">
        <f t="shared" si="33"/>
        <v>-</v>
      </c>
      <c r="P107" s="94"/>
      <c r="Q107" s="95"/>
      <c r="R107" s="95"/>
      <c r="S107" s="95"/>
      <c r="T107" s="96" t="str">
        <f t="shared" si="34"/>
        <v>-</v>
      </c>
      <c r="U107" s="96"/>
      <c r="V107" s="99"/>
      <c r="W107" s="416" t="str">
        <f t="shared" si="40"/>
        <v>-</v>
      </c>
      <c r="X107" s="417"/>
      <c r="Y107" s="167"/>
      <c r="Z107" s="68">
        <f t="shared" si="37"/>
        <v>0</v>
      </c>
      <c r="AA107" s="408">
        <f t="shared" si="38"/>
        <v>0</v>
      </c>
      <c r="AB107" s="69" t="str">
        <f t="shared" si="35"/>
        <v>-</v>
      </c>
      <c r="AC107" s="69"/>
      <c r="AD107" s="418" t="str">
        <f t="shared" si="41"/>
        <v/>
      </c>
      <c r="AE107" s="419" t="str">
        <f t="shared" si="42"/>
        <v/>
      </c>
      <c r="AF107" s="420" t="str">
        <f t="shared" si="43"/>
        <v/>
      </c>
    </row>
    <row r="108" spans="1:32" s="27" customFormat="1" ht="25.15" hidden="1" customHeight="1" x14ac:dyDescent="0.2">
      <c r="A108" s="412"/>
      <c r="B108" s="413"/>
      <c r="C108" s="414"/>
      <c r="D108" s="159"/>
      <c r="E108" s="160"/>
      <c r="F108" s="160"/>
      <c r="G108" s="291"/>
      <c r="H108" s="291"/>
      <c r="I108" s="90"/>
      <c r="J108" s="90"/>
      <c r="K108" s="91">
        <f t="shared" si="39"/>
        <v>0</v>
      </c>
      <c r="L108" s="92"/>
      <c r="M108" s="93"/>
      <c r="N108" s="516" t="str">
        <f t="shared" si="36"/>
        <v>-</v>
      </c>
      <c r="O108" s="415" t="str">
        <f t="shared" si="33"/>
        <v>-</v>
      </c>
      <c r="P108" s="94"/>
      <c r="Q108" s="95"/>
      <c r="R108" s="95"/>
      <c r="S108" s="95"/>
      <c r="T108" s="96" t="str">
        <f t="shared" si="34"/>
        <v>-</v>
      </c>
      <c r="U108" s="96"/>
      <c r="V108" s="97"/>
      <c r="W108" s="416" t="str">
        <f t="shared" si="40"/>
        <v>-</v>
      </c>
      <c r="X108" s="417"/>
      <c r="Y108" s="167"/>
      <c r="Z108" s="68">
        <f t="shared" si="37"/>
        <v>0</v>
      </c>
      <c r="AA108" s="408">
        <f t="shared" si="38"/>
        <v>0</v>
      </c>
      <c r="AB108" s="69" t="str">
        <f t="shared" si="35"/>
        <v>-</v>
      </c>
      <c r="AC108" s="69"/>
      <c r="AD108" s="418" t="str">
        <f t="shared" si="41"/>
        <v/>
      </c>
      <c r="AE108" s="419" t="str">
        <f t="shared" si="42"/>
        <v/>
      </c>
      <c r="AF108" s="420" t="str">
        <f t="shared" si="43"/>
        <v/>
      </c>
    </row>
    <row r="109" spans="1:32" s="27" customFormat="1" ht="25.15" hidden="1" customHeight="1" x14ac:dyDescent="0.2">
      <c r="A109" s="412"/>
      <c r="B109" s="413"/>
      <c r="C109" s="414"/>
      <c r="D109" s="159"/>
      <c r="E109" s="160"/>
      <c r="F109" s="160"/>
      <c r="G109" s="291"/>
      <c r="H109" s="291"/>
      <c r="I109" s="90"/>
      <c r="J109" s="90"/>
      <c r="K109" s="91">
        <f t="shared" si="39"/>
        <v>0</v>
      </c>
      <c r="L109" s="92"/>
      <c r="M109" s="93"/>
      <c r="N109" s="516" t="str">
        <f t="shared" si="36"/>
        <v>-</v>
      </c>
      <c r="O109" s="415" t="str">
        <f t="shared" si="33"/>
        <v>-</v>
      </c>
      <c r="P109" s="94"/>
      <c r="Q109" s="95"/>
      <c r="R109" s="95"/>
      <c r="S109" s="95"/>
      <c r="T109" s="96" t="str">
        <f t="shared" si="34"/>
        <v>-</v>
      </c>
      <c r="U109" s="96"/>
      <c r="V109" s="97"/>
      <c r="W109" s="416" t="str">
        <f t="shared" si="40"/>
        <v>-</v>
      </c>
      <c r="X109" s="417"/>
      <c r="Y109" s="167"/>
      <c r="Z109" s="68">
        <f t="shared" si="37"/>
        <v>0</v>
      </c>
      <c r="AA109" s="408">
        <f t="shared" si="38"/>
        <v>0</v>
      </c>
      <c r="AB109" s="69" t="str">
        <f t="shared" si="35"/>
        <v>-</v>
      </c>
      <c r="AC109" s="69"/>
      <c r="AD109" s="418" t="str">
        <f t="shared" si="41"/>
        <v/>
      </c>
      <c r="AE109" s="419" t="str">
        <f t="shared" si="42"/>
        <v/>
      </c>
      <c r="AF109" s="420" t="str">
        <f t="shared" si="43"/>
        <v/>
      </c>
    </row>
    <row r="110" spans="1:32" s="27" customFormat="1" ht="25.15" hidden="1" customHeight="1" x14ac:dyDescent="0.2">
      <c r="A110" s="412"/>
      <c r="B110" s="413"/>
      <c r="C110" s="414"/>
      <c r="D110" s="159"/>
      <c r="E110" s="160"/>
      <c r="F110" s="160"/>
      <c r="G110" s="291"/>
      <c r="H110" s="291"/>
      <c r="I110" s="90"/>
      <c r="J110" s="90"/>
      <c r="K110" s="91">
        <f t="shared" si="39"/>
        <v>0</v>
      </c>
      <c r="L110" s="92"/>
      <c r="M110" s="100"/>
      <c r="N110" s="516" t="str">
        <f t="shared" si="36"/>
        <v>-</v>
      </c>
      <c r="O110" s="415" t="str">
        <f t="shared" si="33"/>
        <v>-</v>
      </c>
      <c r="P110" s="94"/>
      <c r="Q110" s="95"/>
      <c r="R110" s="95"/>
      <c r="S110" s="95"/>
      <c r="T110" s="96" t="str">
        <f t="shared" si="34"/>
        <v>-</v>
      </c>
      <c r="U110" s="96"/>
      <c r="V110" s="99"/>
      <c r="W110" s="416" t="str">
        <f t="shared" si="40"/>
        <v>-</v>
      </c>
      <c r="X110" s="417"/>
      <c r="Y110" s="167"/>
      <c r="Z110" s="68">
        <f t="shared" si="37"/>
        <v>0</v>
      </c>
      <c r="AA110" s="408">
        <f t="shared" si="38"/>
        <v>0</v>
      </c>
      <c r="AB110" s="69" t="str">
        <f t="shared" si="35"/>
        <v>-</v>
      </c>
      <c r="AC110" s="69"/>
      <c r="AD110" s="418" t="str">
        <f t="shared" si="41"/>
        <v/>
      </c>
      <c r="AE110" s="419" t="str">
        <f t="shared" si="42"/>
        <v/>
      </c>
      <c r="AF110" s="420" t="str">
        <f t="shared" si="43"/>
        <v/>
      </c>
    </row>
    <row r="111" spans="1:32" s="27" customFormat="1" ht="25.15" hidden="1" customHeight="1" x14ac:dyDescent="0.2">
      <c r="A111" s="412"/>
      <c r="B111" s="413"/>
      <c r="C111" s="414"/>
      <c r="D111" s="159"/>
      <c r="E111" s="160"/>
      <c r="F111" s="160"/>
      <c r="G111" s="291"/>
      <c r="H111" s="291"/>
      <c r="I111" s="90"/>
      <c r="J111" s="90"/>
      <c r="K111" s="91">
        <f t="shared" si="39"/>
        <v>0</v>
      </c>
      <c r="L111" s="92"/>
      <c r="M111" s="100"/>
      <c r="N111" s="516" t="str">
        <f t="shared" si="36"/>
        <v>-</v>
      </c>
      <c r="O111" s="415" t="str">
        <f t="shared" si="33"/>
        <v>-</v>
      </c>
      <c r="P111" s="94"/>
      <c r="Q111" s="95"/>
      <c r="R111" s="95"/>
      <c r="S111" s="95"/>
      <c r="T111" s="96" t="str">
        <f t="shared" si="34"/>
        <v>-</v>
      </c>
      <c r="U111" s="96"/>
      <c r="V111" s="97"/>
      <c r="W111" s="416" t="str">
        <f t="shared" si="40"/>
        <v>-</v>
      </c>
      <c r="X111" s="417"/>
      <c r="Y111" s="167"/>
      <c r="Z111" s="68">
        <f t="shared" si="37"/>
        <v>0</v>
      </c>
      <c r="AA111" s="408">
        <f t="shared" si="38"/>
        <v>0</v>
      </c>
      <c r="AB111" s="69" t="str">
        <f t="shared" si="35"/>
        <v>-</v>
      </c>
      <c r="AC111" s="69"/>
      <c r="AD111" s="418" t="str">
        <f t="shared" si="41"/>
        <v/>
      </c>
      <c r="AE111" s="419" t="str">
        <f t="shared" si="42"/>
        <v/>
      </c>
      <c r="AF111" s="420" t="str">
        <f t="shared" si="43"/>
        <v/>
      </c>
    </row>
    <row r="112" spans="1:32" s="27" customFormat="1" ht="25.15" hidden="1" customHeight="1" x14ac:dyDescent="0.2">
      <c r="A112" s="412"/>
      <c r="B112" s="413"/>
      <c r="C112" s="414"/>
      <c r="D112" s="159"/>
      <c r="E112" s="160"/>
      <c r="F112" s="160"/>
      <c r="G112" s="291"/>
      <c r="H112" s="291"/>
      <c r="I112" s="90"/>
      <c r="J112" s="90"/>
      <c r="K112" s="91">
        <f t="shared" si="39"/>
        <v>0</v>
      </c>
      <c r="L112" s="92"/>
      <c r="M112" s="101"/>
      <c r="N112" s="516" t="str">
        <f t="shared" si="36"/>
        <v>-</v>
      </c>
      <c r="O112" s="415" t="str">
        <f t="shared" si="33"/>
        <v>-</v>
      </c>
      <c r="P112" s="94"/>
      <c r="Q112" s="95"/>
      <c r="R112" s="95"/>
      <c r="S112" s="95"/>
      <c r="T112" s="96" t="str">
        <f t="shared" si="34"/>
        <v>-</v>
      </c>
      <c r="U112" s="96"/>
      <c r="V112" s="97"/>
      <c r="W112" s="416" t="str">
        <f t="shared" si="40"/>
        <v>-</v>
      </c>
      <c r="X112" s="417"/>
      <c r="Y112" s="167"/>
      <c r="Z112" s="68">
        <f t="shared" si="37"/>
        <v>0</v>
      </c>
      <c r="AA112" s="408">
        <f t="shared" si="38"/>
        <v>0</v>
      </c>
      <c r="AB112" s="69" t="str">
        <f t="shared" si="35"/>
        <v>-</v>
      </c>
      <c r="AC112" s="69"/>
      <c r="AD112" s="418" t="str">
        <f t="shared" si="41"/>
        <v/>
      </c>
      <c r="AE112" s="419" t="str">
        <f t="shared" si="42"/>
        <v/>
      </c>
      <c r="AF112" s="420" t="str">
        <f t="shared" si="43"/>
        <v/>
      </c>
    </row>
    <row r="113" spans="1:32" s="438" customFormat="1" ht="25.15" hidden="1" customHeight="1" x14ac:dyDescent="0.2">
      <c r="A113" s="412"/>
      <c r="B113" s="413"/>
      <c r="C113" s="414"/>
      <c r="D113" s="159"/>
      <c r="E113" s="160"/>
      <c r="F113" s="160"/>
      <c r="G113" s="291"/>
      <c r="H113" s="291"/>
      <c r="I113" s="90"/>
      <c r="J113" s="90"/>
      <c r="K113" s="91">
        <f t="shared" si="39"/>
        <v>0</v>
      </c>
      <c r="L113" s="92"/>
      <c r="M113" s="100"/>
      <c r="N113" s="516" t="str">
        <f t="shared" si="36"/>
        <v>-</v>
      </c>
      <c r="O113" s="415" t="str">
        <f t="shared" si="33"/>
        <v>-</v>
      </c>
      <c r="P113" s="94"/>
      <c r="Q113" s="95"/>
      <c r="R113" s="95"/>
      <c r="S113" s="95"/>
      <c r="T113" s="96" t="str">
        <f t="shared" si="34"/>
        <v>-</v>
      </c>
      <c r="U113" s="96"/>
      <c r="V113" s="97"/>
      <c r="W113" s="416" t="str">
        <f t="shared" si="40"/>
        <v>-</v>
      </c>
      <c r="X113" s="417"/>
      <c r="Y113" s="436"/>
      <c r="Z113" s="437">
        <f t="shared" si="37"/>
        <v>0</v>
      </c>
      <c r="AA113" s="408">
        <f t="shared" si="38"/>
        <v>0</v>
      </c>
      <c r="AB113" s="69" t="str">
        <f t="shared" si="35"/>
        <v>-</v>
      </c>
      <c r="AC113" s="69"/>
      <c r="AD113" s="418" t="str">
        <f t="shared" si="41"/>
        <v/>
      </c>
      <c r="AE113" s="419" t="str">
        <f t="shared" si="42"/>
        <v/>
      </c>
      <c r="AF113" s="420" t="str">
        <f t="shared" si="43"/>
        <v/>
      </c>
    </row>
    <row r="114" spans="1:32" s="27" customFormat="1" ht="25.15" hidden="1" customHeight="1" x14ac:dyDescent="0.2">
      <c r="A114" s="120"/>
      <c r="B114" s="86"/>
      <c r="C114" s="425"/>
      <c r="D114" s="440"/>
      <c r="E114" s="87"/>
      <c r="F114" s="88"/>
      <c r="G114" s="89"/>
      <c r="H114" s="89"/>
      <c r="I114" s="90"/>
      <c r="J114" s="90"/>
      <c r="K114" s="91">
        <f t="shared" si="39"/>
        <v>0</v>
      </c>
      <c r="L114" s="92"/>
      <c r="M114" s="100"/>
      <c r="N114" s="516" t="str">
        <f t="shared" si="36"/>
        <v>-</v>
      </c>
      <c r="O114" s="415" t="str">
        <f t="shared" si="33"/>
        <v>-</v>
      </c>
      <c r="P114" s="94"/>
      <c r="Q114" s="95"/>
      <c r="R114" s="95"/>
      <c r="S114" s="95"/>
      <c r="T114" s="96" t="str">
        <f t="shared" si="34"/>
        <v>-</v>
      </c>
      <c r="U114" s="96"/>
      <c r="V114" s="97"/>
      <c r="W114" s="416" t="str">
        <f t="shared" si="40"/>
        <v>-</v>
      </c>
      <c r="X114" s="98"/>
      <c r="Y114" s="167"/>
      <c r="Z114" s="68">
        <f t="shared" si="37"/>
        <v>0</v>
      </c>
      <c r="AA114" s="408">
        <f t="shared" si="38"/>
        <v>0</v>
      </c>
      <c r="AB114" s="69" t="str">
        <f t="shared" si="35"/>
        <v>-</v>
      </c>
      <c r="AC114" s="69"/>
      <c r="AD114" s="418" t="str">
        <f t="shared" si="41"/>
        <v/>
      </c>
      <c r="AE114" s="419" t="str">
        <f t="shared" si="42"/>
        <v/>
      </c>
      <c r="AF114" s="420" t="str">
        <f t="shared" si="43"/>
        <v/>
      </c>
    </row>
    <row r="115" spans="1:32" s="27" customFormat="1" ht="25.15" hidden="1" customHeight="1" x14ac:dyDescent="0.2">
      <c r="A115" s="120"/>
      <c r="B115" s="86"/>
      <c r="C115" s="425"/>
      <c r="D115" s="87"/>
      <c r="E115" s="87"/>
      <c r="F115" s="88"/>
      <c r="G115" s="86"/>
      <c r="H115" s="86"/>
      <c r="I115" s="102"/>
      <c r="J115" s="102"/>
      <c r="K115" s="91">
        <f t="shared" si="39"/>
        <v>0</v>
      </c>
      <c r="L115" s="101"/>
      <c r="M115" s="94"/>
      <c r="N115" s="516" t="str">
        <f t="shared" si="36"/>
        <v>-</v>
      </c>
      <c r="O115" s="415" t="str">
        <f t="shared" si="33"/>
        <v>-</v>
      </c>
      <c r="P115" s="94"/>
      <c r="Q115" s="95"/>
      <c r="R115" s="95"/>
      <c r="S115" s="95"/>
      <c r="T115" s="96" t="str">
        <f t="shared" si="34"/>
        <v>-</v>
      </c>
      <c r="U115" s="96"/>
      <c r="V115" s="99"/>
      <c r="W115" s="416" t="str">
        <f t="shared" si="40"/>
        <v>-</v>
      </c>
      <c r="X115" s="98"/>
      <c r="Y115" s="167"/>
      <c r="Z115" s="68">
        <f t="shared" si="37"/>
        <v>0</v>
      </c>
      <c r="AA115" s="408">
        <f t="shared" si="38"/>
        <v>0</v>
      </c>
      <c r="AB115" s="69" t="str">
        <f t="shared" si="35"/>
        <v>-</v>
      </c>
      <c r="AC115" s="69"/>
      <c r="AD115" s="418" t="str">
        <f t="shared" si="41"/>
        <v/>
      </c>
      <c r="AE115" s="419" t="str">
        <f t="shared" si="42"/>
        <v/>
      </c>
      <c r="AF115" s="420" t="str">
        <f t="shared" si="43"/>
        <v/>
      </c>
    </row>
    <row r="116" spans="1:32" s="27" customFormat="1" ht="25.15" hidden="1" customHeight="1" x14ac:dyDescent="0.2">
      <c r="A116" s="120"/>
      <c r="B116" s="86"/>
      <c r="C116" s="425"/>
      <c r="D116" s="87"/>
      <c r="E116" s="87"/>
      <c r="F116" s="88"/>
      <c r="G116" s="86"/>
      <c r="H116" s="86"/>
      <c r="I116" s="102"/>
      <c r="J116" s="102"/>
      <c r="K116" s="91">
        <f t="shared" si="39"/>
        <v>0</v>
      </c>
      <c r="L116" s="101"/>
      <c r="M116" s="94"/>
      <c r="N116" s="516" t="str">
        <f t="shared" si="36"/>
        <v>-</v>
      </c>
      <c r="O116" s="415" t="str">
        <f t="shared" si="33"/>
        <v>-</v>
      </c>
      <c r="P116" s="94"/>
      <c r="Q116" s="95"/>
      <c r="R116" s="95"/>
      <c r="S116" s="95"/>
      <c r="T116" s="96" t="str">
        <f t="shared" si="34"/>
        <v>-</v>
      </c>
      <c r="U116" s="96"/>
      <c r="V116" s="99"/>
      <c r="W116" s="416" t="str">
        <f t="shared" si="40"/>
        <v>-</v>
      </c>
      <c r="X116" s="98"/>
      <c r="Y116" s="167"/>
      <c r="Z116" s="68">
        <f t="shared" si="37"/>
        <v>0</v>
      </c>
      <c r="AA116" s="408">
        <f t="shared" si="38"/>
        <v>0</v>
      </c>
      <c r="AB116" s="69" t="str">
        <f t="shared" si="35"/>
        <v>-</v>
      </c>
      <c r="AC116" s="69"/>
      <c r="AD116" s="418" t="str">
        <f t="shared" si="41"/>
        <v/>
      </c>
      <c r="AE116" s="419" t="str">
        <f t="shared" si="42"/>
        <v/>
      </c>
      <c r="AF116" s="420" t="str">
        <f t="shared" si="43"/>
        <v/>
      </c>
    </row>
    <row r="117" spans="1:32" s="27" customFormat="1" ht="25.15" hidden="1" customHeight="1" x14ac:dyDescent="0.2">
      <c r="A117" s="120"/>
      <c r="B117" s="86"/>
      <c r="C117" s="425"/>
      <c r="D117" s="87"/>
      <c r="E117" s="87"/>
      <c r="F117" s="88"/>
      <c r="G117" s="86"/>
      <c r="H117" s="86"/>
      <c r="I117" s="102"/>
      <c r="J117" s="102"/>
      <c r="K117" s="91">
        <f t="shared" si="39"/>
        <v>0</v>
      </c>
      <c r="L117" s="101"/>
      <c r="M117" s="94"/>
      <c r="N117" s="516" t="str">
        <f t="shared" si="36"/>
        <v>-</v>
      </c>
      <c r="O117" s="415" t="str">
        <f t="shared" si="33"/>
        <v>-</v>
      </c>
      <c r="P117" s="94"/>
      <c r="Q117" s="95"/>
      <c r="R117" s="95"/>
      <c r="S117" s="95"/>
      <c r="T117" s="96" t="str">
        <f t="shared" si="34"/>
        <v>-</v>
      </c>
      <c r="U117" s="96"/>
      <c r="V117" s="99"/>
      <c r="W117" s="416" t="str">
        <f t="shared" si="40"/>
        <v>-</v>
      </c>
      <c r="X117" s="98"/>
      <c r="Y117" s="167"/>
      <c r="Z117" s="68">
        <f t="shared" si="37"/>
        <v>0</v>
      </c>
      <c r="AA117" s="408">
        <f t="shared" si="38"/>
        <v>0</v>
      </c>
      <c r="AB117" s="69" t="str">
        <f t="shared" si="35"/>
        <v>-</v>
      </c>
      <c r="AC117" s="69"/>
      <c r="AD117" s="418" t="str">
        <f t="shared" si="41"/>
        <v/>
      </c>
      <c r="AE117" s="419" t="str">
        <f t="shared" si="42"/>
        <v/>
      </c>
      <c r="AF117" s="420" t="str">
        <f t="shared" si="43"/>
        <v/>
      </c>
    </row>
    <row r="118" spans="1:32" s="27" customFormat="1" ht="25.15" hidden="1" customHeight="1" x14ac:dyDescent="0.2">
      <c r="A118" s="120"/>
      <c r="B118" s="86"/>
      <c r="C118" s="425"/>
      <c r="D118" s="87"/>
      <c r="E118" s="87"/>
      <c r="F118" s="88"/>
      <c r="G118" s="86"/>
      <c r="H118" s="86"/>
      <c r="I118" s="102"/>
      <c r="J118" s="102"/>
      <c r="K118" s="91">
        <f t="shared" si="39"/>
        <v>0</v>
      </c>
      <c r="L118" s="101"/>
      <c r="M118" s="94"/>
      <c r="N118" s="516" t="str">
        <f t="shared" si="36"/>
        <v>-</v>
      </c>
      <c r="O118" s="415" t="str">
        <f t="shared" si="33"/>
        <v>-</v>
      </c>
      <c r="P118" s="94"/>
      <c r="Q118" s="95"/>
      <c r="R118" s="95"/>
      <c r="S118" s="95"/>
      <c r="T118" s="96" t="str">
        <f t="shared" si="34"/>
        <v>-</v>
      </c>
      <c r="U118" s="96"/>
      <c r="V118" s="99"/>
      <c r="W118" s="416" t="str">
        <f t="shared" si="40"/>
        <v>-</v>
      </c>
      <c r="X118" s="98"/>
      <c r="Y118" s="167"/>
      <c r="Z118" s="68">
        <f t="shared" si="37"/>
        <v>0</v>
      </c>
      <c r="AA118" s="408">
        <f t="shared" si="38"/>
        <v>0</v>
      </c>
      <c r="AB118" s="69" t="str">
        <f t="shared" si="35"/>
        <v>-</v>
      </c>
      <c r="AC118" s="69"/>
      <c r="AD118" s="418" t="str">
        <f t="shared" si="41"/>
        <v/>
      </c>
      <c r="AE118" s="419" t="str">
        <f t="shared" si="42"/>
        <v/>
      </c>
      <c r="AF118" s="420" t="str">
        <f t="shared" si="43"/>
        <v/>
      </c>
    </row>
    <row r="119" spans="1:32" s="27" customFormat="1" ht="25.15" hidden="1" customHeight="1" x14ac:dyDescent="0.2">
      <c r="A119" s="120"/>
      <c r="B119" s="86"/>
      <c r="C119" s="425"/>
      <c r="D119" s="87"/>
      <c r="E119" s="87"/>
      <c r="F119" s="88"/>
      <c r="G119" s="86"/>
      <c r="H119" s="86"/>
      <c r="I119" s="102"/>
      <c r="J119" s="102"/>
      <c r="K119" s="91">
        <f t="shared" si="39"/>
        <v>0</v>
      </c>
      <c r="L119" s="101"/>
      <c r="M119" s="94"/>
      <c r="N119" s="516" t="str">
        <f t="shared" si="36"/>
        <v>-</v>
      </c>
      <c r="O119" s="415" t="str">
        <f t="shared" si="33"/>
        <v>-</v>
      </c>
      <c r="P119" s="94"/>
      <c r="Q119" s="95"/>
      <c r="R119" s="95"/>
      <c r="S119" s="95"/>
      <c r="T119" s="96" t="str">
        <f t="shared" si="34"/>
        <v>-</v>
      </c>
      <c r="U119" s="96"/>
      <c r="V119" s="99"/>
      <c r="W119" s="416" t="str">
        <f t="shared" si="40"/>
        <v>-</v>
      </c>
      <c r="X119" s="98"/>
      <c r="Y119" s="167"/>
      <c r="Z119" s="68">
        <f t="shared" si="37"/>
        <v>0</v>
      </c>
      <c r="AA119" s="408">
        <f t="shared" si="38"/>
        <v>0</v>
      </c>
      <c r="AB119" s="69" t="str">
        <f t="shared" si="35"/>
        <v>-</v>
      </c>
      <c r="AC119" s="69"/>
      <c r="AD119" s="418" t="str">
        <f t="shared" si="41"/>
        <v/>
      </c>
      <c r="AE119" s="419" t="str">
        <f t="shared" si="42"/>
        <v/>
      </c>
      <c r="AF119" s="420" t="str">
        <f t="shared" si="43"/>
        <v/>
      </c>
    </row>
    <row r="120" spans="1:32" s="27" customFormat="1" ht="25.15" hidden="1" customHeight="1" x14ac:dyDescent="0.2">
      <c r="A120" s="120"/>
      <c r="B120" s="86"/>
      <c r="C120" s="425"/>
      <c r="D120" s="87"/>
      <c r="E120" s="87"/>
      <c r="F120" s="88"/>
      <c r="G120" s="86"/>
      <c r="H120" s="86"/>
      <c r="I120" s="102"/>
      <c r="J120" s="102"/>
      <c r="K120" s="91">
        <f t="shared" si="39"/>
        <v>0</v>
      </c>
      <c r="L120" s="101"/>
      <c r="M120" s="94"/>
      <c r="N120" s="516" t="str">
        <f t="shared" si="36"/>
        <v>-</v>
      </c>
      <c r="O120" s="415" t="str">
        <f t="shared" si="33"/>
        <v>-</v>
      </c>
      <c r="P120" s="94"/>
      <c r="Q120" s="95"/>
      <c r="R120" s="95"/>
      <c r="S120" s="95"/>
      <c r="T120" s="96" t="str">
        <f t="shared" si="34"/>
        <v>-</v>
      </c>
      <c r="U120" s="96"/>
      <c r="V120" s="99"/>
      <c r="W120" s="416" t="str">
        <f t="shared" si="40"/>
        <v>-</v>
      </c>
      <c r="X120" s="98"/>
      <c r="Y120" s="167"/>
      <c r="Z120" s="68">
        <f t="shared" si="37"/>
        <v>0</v>
      </c>
      <c r="AA120" s="408">
        <f t="shared" si="38"/>
        <v>0</v>
      </c>
      <c r="AB120" s="69" t="str">
        <f t="shared" si="35"/>
        <v>-</v>
      </c>
      <c r="AC120" s="69"/>
      <c r="AD120" s="418" t="str">
        <f t="shared" si="41"/>
        <v/>
      </c>
      <c r="AE120" s="419" t="str">
        <f t="shared" si="42"/>
        <v/>
      </c>
      <c r="AF120" s="420" t="str">
        <f t="shared" si="43"/>
        <v/>
      </c>
    </row>
    <row r="121" spans="1:32" s="27" customFormat="1" ht="25.15" hidden="1" customHeight="1" x14ac:dyDescent="0.2">
      <c r="A121" s="120"/>
      <c r="B121" s="86"/>
      <c r="C121" s="425"/>
      <c r="D121" s="87"/>
      <c r="E121" s="87"/>
      <c r="F121" s="88"/>
      <c r="G121" s="86"/>
      <c r="H121" s="86"/>
      <c r="I121" s="102"/>
      <c r="J121" s="102"/>
      <c r="K121" s="91">
        <f t="shared" si="39"/>
        <v>0</v>
      </c>
      <c r="L121" s="101"/>
      <c r="M121" s="94"/>
      <c r="N121" s="516" t="str">
        <f t="shared" si="36"/>
        <v>-</v>
      </c>
      <c r="O121" s="415" t="str">
        <f t="shared" si="33"/>
        <v>-</v>
      </c>
      <c r="P121" s="94"/>
      <c r="Q121" s="95"/>
      <c r="R121" s="95"/>
      <c r="S121" s="95"/>
      <c r="T121" s="96" t="str">
        <f t="shared" si="34"/>
        <v>-</v>
      </c>
      <c r="U121" s="96"/>
      <c r="V121" s="99"/>
      <c r="W121" s="416" t="str">
        <f t="shared" si="40"/>
        <v>-</v>
      </c>
      <c r="X121" s="98"/>
      <c r="Y121" s="167"/>
      <c r="Z121" s="68">
        <f t="shared" si="37"/>
        <v>0</v>
      </c>
      <c r="AA121" s="408">
        <f t="shared" si="38"/>
        <v>0</v>
      </c>
      <c r="AB121" s="69" t="str">
        <f t="shared" si="35"/>
        <v>-</v>
      </c>
      <c r="AC121" s="69"/>
      <c r="AD121" s="418" t="str">
        <f t="shared" si="41"/>
        <v/>
      </c>
      <c r="AE121" s="419" t="str">
        <f t="shared" si="42"/>
        <v/>
      </c>
      <c r="AF121" s="420" t="str">
        <f t="shared" si="43"/>
        <v/>
      </c>
    </row>
    <row r="122" spans="1:32" s="27" customFormat="1" ht="25.15" hidden="1" customHeight="1" x14ac:dyDescent="0.2">
      <c r="A122" s="120"/>
      <c r="B122" s="86"/>
      <c r="C122" s="425"/>
      <c r="D122" s="87"/>
      <c r="E122" s="87"/>
      <c r="F122" s="88"/>
      <c r="G122" s="86"/>
      <c r="H122" s="86"/>
      <c r="I122" s="102"/>
      <c r="J122" s="102"/>
      <c r="K122" s="91">
        <f t="shared" si="39"/>
        <v>0</v>
      </c>
      <c r="L122" s="101"/>
      <c r="M122" s="94"/>
      <c r="N122" s="516" t="str">
        <f t="shared" si="36"/>
        <v>-</v>
      </c>
      <c r="O122" s="415" t="str">
        <f t="shared" si="33"/>
        <v>-</v>
      </c>
      <c r="P122" s="94"/>
      <c r="Q122" s="95"/>
      <c r="R122" s="95"/>
      <c r="S122" s="95"/>
      <c r="T122" s="96" t="str">
        <f t="shared" si="34"/>
        <v>-</v>
      </c>
      <c r="U122" s="96"/>
      <c r="V122" s="99"/>
      <c r="W122" s="416" t="str">
        <f t="shared" si="40"/>
        <v>-</v>
      </c>
      <c r="X122" s="98"/>
      <c r="Y122" s="167"/>
      <c r="Z122" s="68">
        <f t="shared" si="37"/>
        <v>0</v>
      </c>
      <c r="AA122" s="408">
        <f t="shared" si="38"/>
        <v>0</v>
      </c>
      <c r="AB122" s="69" t="str">
        <f t="shared" si="35"/>
        <v>-</v>
      </c>
      <c r="AC122" s="69"/>
      <c r="AD122" s="418" t="str">
        <f t="shared" si="41"/>
        <v/>
      </c>
      <c r="AE122" s="419" t="str">
        <f t="shared" si="42"/>
        <v/>
      </c>
      <c r="AF122" s="420" t="str">
        <f t="shared" si="43"/>
        <v/>
      </c>
    </row>
    <row r="123" spans="1:32" s="27" customFormat="1" ht="25.15" hidden="1" customHeight="1" x14ac:dyDescent="0.2">
      <c r="A123" s="120"/>
      <c r="B123" s="86"/>
      <c r="C123" s="425"/>
      <c r="D123" s="87"/>
      <c r="E123" s="87"/>
      <c r="F123" s="88"/>
      <c r="G123" s="86"/>
      <c r="H123" s="86"/>
      <c r="I123" s="102"/>
      <c r="J123" s="102"/>
      <c r="K123" s="91">
        <f t="shared" si="39"/>
        <v>0</v>
      </c>
      <c r="L123" s="101"/>
      <c r="M123" s="94"/>
      <c r="N123" s="516" t="str">
        <f t="shared" si="36"/>
        <v>-</v>
      </c>
      <c r="O123" s="415" t="str">
        <f t="shared" si="33"/>
        <v>-</v>
      </c>
      <c r="P123" s="94"/>
      <c r="Q123" s="95"/>
      <c r="R123" s="95"/>
      <c r="S123" s="95"/>
      <c r="T123" s="96" t="str">
        <f t="shared" si="34"/>
        <v>-</v>
      </c>
      <c r="U123" s="96"/>
      <c r="V123" s="99"/>
      <c r="W123" s="416" t="str">
        <f t="shared" si="40"/>
        <v>-</v>
      </c>
      <c r="X123" s="98"/>
      <c r="Y123" s="167"/>
      <c r="Z123" s="68">
        <f t="shared" si="37"/>
        <v>0</v>
      </c>
      <c r="AA123" s="408">
        <f t="shared" si="38"/>
        <v>0</v>
      </c>
      <c r="AB123" s="69" t="str">
        <f t="shared" si="35"/>
        <v>-</v>
      </c>
      <c r="AC123" s="69"/>
      <c r="AD123" s="418" t="str">
        <f t="shared" si="41"/>
        <v/>
      </c>
      <c r="AE123" s="419" t="str">
        <f t="shared" si="42"/>
        <v/>
      </c>
      <c r="AF123" s="420" t="str">
        <f t="shared" si="43"/>
        <v/>
      </c>
    </row>
    <row r="124" spans="1:32" s="27" customFormat="1" ht="25.15" hidden="1" customHeight="1" x14ac:dyDescent="0.2">
      <c r="A124" s="120"/>
      <c r="B124" s="86"/>
      <c r="C124" s="425"/>
      <c r="D124" s="87"/>
      <c r="E124" s="87"/>
      <c r="F124" s="88"/>
      <c r="G124" s="86"/>
      <c r="H124" s="86"/>
      <c r="I124" s="102"/>
      <c r="J124" s="102"/>
      <c r="K124" s="91">
        <f t="shared" si="39"/>
        <v>0</v>
      </c>
      <c r="L124" s="101"/>
      <c r="M124" s="94"/>
      <c r="N124" s="516" t="str">
        <f t="shared" si="36"/>
        <v>-</v>
      </c>
      <c r="O124" s="415" t="str">
        <f t="shared" si="33"/>
        <v>-</v>
      </c>
      <c r="P124" s="94"/>
      <c r="Q124" s="95"/>
      <c r="R124" s="95"/>
      <c r="S124" s="95"/>
      <c r="T124" s="96" t="str">
        <f t="shared" si="34"/>
        <v>-</v>
      </c>
      <c r="U124" s="96"/>
      <c r="V124" s="99"/>
      <c r="W124" s="416" t="str">
        <f t="shared" si="40"/>
        <v>-</v>
      </c>
      <c r="X124" s="98"/>
      <c r="Y124" s="167"/>
      <c r="Z124" s="68">
        <f t="shared" si="37"/>
        <v>0</v>
      </c>
      <c r="AA124" s="408">
        <f t="shared" si="38"/>
        <v>0</v>
      </c>
      <c r="AB124" s="69" t="str">
        <f t="shared" si="35"/>
        <v>-</v>
      </c>
      <c r="AC124" s="69"/>
      <c r="AD124" s="418" t="str">
        <f t="shared" si="41"/>
        <v/>
      </c>
      <c r="AE124" s="419" t="str">
        <f t="shared" si="42"/>
        <v/>
      </c>
      <c r="AF124" s="420" t="str">
        <f t="shared" si="43"/>
        <v/>
      </c>
    </row>
    <row r="125" spans="1:32" s="27" customFormat="1" ht="25.15" hidden="1" customHeight="1" x14ac:dyDescent="0.2">
      <c r="A125" s="120"/>
      <c r="B125" s="86"/>
      <c r="C125" s="425"/>
      <c r="D125" s="87"/>
      <c r="E125" s="87"/>
      <c r="F125" s="88"/>
      <c r="G125" s="86"/>
      <c r="H125" s="86"/>
      <c r="I125" s="102"/>
      <c r="J125" s="102"/>
      <c r="K125" s="91">
        <f t="shared" si="39"/>
        <v>0</v>
      </c>
      <c r="L125" s="101"/>
      <c r="M125" s="94"/>
      <c r="N125" s="516" t="str">
        <f t="shared" si="36"/>
        <v>-</v>
      </c>
      <c r="O125" s="415" t="str">
        <f t="shared" si="33"/>
        <v>-</v>
      </c>
      <c r="P125" s="94"/>
      <c r="Q125" s="95"/>
      <c r="R125" s="95"/>
      <c r="S125" s="95"/>
      <c r="T125" s="96" t="str">
        <f t="shared" si="34"/>
        <v>-</v>
      </c>
      <c r="U125" s="96"/>
      <c r="V125" s="99"/>
      <c r="W125" s="416" t="str">
        <f t="shared" si="40"/>
        <v>-</v>
      </c>
      <c r="X125" s="98"/>
      <c r="Y125" s="167"/>
      <c r="Z125" s="68">
        <f t="shared" si="37"/>
        <v>0</v>
      </c>
      <c r="AA125" s="408">
        <f t="shared" si="38"/>
        <v>0</v>
      </c>
      <c r="AB125" s="69" t="str">
        <f t="shared" si="35"/>
        <v>-</v>
      </c>
      <c r="AC125" s="69"/>
      <c r="AD125" s="418" t="str">
        <f t="shared" si="41"/>
        <v/>
      </c>
      <c r="AE125" s="419" t="str">
        <f t="shared" si="42"/>
        <v/>
      </c>
      <c r="AF125" s="420" t="str">
        <f t="shared" si="43"/>
        <v/>
      </c>
    </row>
    <row r="126" spans="1:32" s="27" customFormat="1" ht="25.15" hidden="1" customHeight="1" x14ac:dyDescent="0.2">
      <c r="A126" s="120"/>
      <c r="B126" s="86"/>
      <c r="C126" s="425"/>
      <c r="D126" s="87"/>
      <c r="E126" s="87"/>
      <c r="F126" s="88"/>
      <c r="G126" s="86"/>
      <c r="H126" s="86"/>
      <c r="I126" s="102"/>
      <c r="J126" s="102"/>
      <c r="K126" s="91">
        <f t="shared" si="39"/>
        <v>0</v>
      </c>
      <c r="L126" s="101"/>
      <c r="M126" s="94"/>
      <c r="N126" s="516" t="str">
        <f t="shared" si="36"/>
        <v>-</v>
      </c>
      <c r="O126" s="415" t="str">
        <f t="shared" si="33"/>
        <v>-</v>
      </c>
      <c r="P126" s="94"/>
      <c r="Q126" s="95"/>
      <c r="R126" s="95"/>
      <c r="S126" s="95"/>
      <c r="T126" s="96" t="str">
        <f t="shared" si="34"/>
        <v>-</v>
      </c>
      <c r="U126" s="96"/>
      <c r="V126" s="99"/>
      <c r="W126" s="416" t="str">
        <f t="shared" si="40"/>
        <v>-</v>
      </c>
      <c r="X126" s="98"/>
      <c r="Y126" s="167"/>
      <c r="Z126" s="68">
        <f t="shared" si="37"/>
        <v>0</v>
      </c>
      <c r="AA126" s="408">
        <f t="shared" si="38"/>
        <v>0</v>
      </c>
      <c r="AB126" s="69" t="str">
        <f t="shared" si="35"/>
        <v>-</v>
      </c>
      <c r="AC126" s="69"/>
      <c r="AD126" s="418" t="str">
        <f t="shared" si="41"/>
        <v/>
      </c>
      <c r="AE126" s="419" t="str">
        <f t="shared" si="42"/>
        <v/>
      </c>
      <c r="AF126" s="420" t="str">
        <f t="shared" si="43"/>
        <v/>
      </c>
    </row>
    <row r="127" spans="1:32" s="27" customFormat="1" ht="25.15" hidden="1" customHeight="1" x14ac:dyDescent="0.2">
      <c r="A127" s="120"/>
      <c r="B127" s="86"/>
      <c r="C127" s="425"/>
      <c r="D127" s="87"/>
      <c r="E127" s="87"/>
      <c r="F127" s="88"/>
      <c r="G127" s="86"/>
      <c r="H127" s="86"/>
      <c r="I127" s="102"/>
      <c r="J127" s="102"/>
      <c r="K127" s="91">
        <f t="shared" si="39"/>
        <v>0</v>
      </c>
      <c r="L127" s="101"/>
      <c r="M127" s="94"/>
      <c r="N127" s="516" t="str">
        <f t="shared" si="36"/>
        <v>-</v>
      </c>
      <c r="O127" s="415" t="str">
        <f t="shared" si="33"/>
        <v>-</v>
      </c>
      <c r="P127" s="94"/>
      <c r="Q127" s="95"/>
      <c r="R127" s="95"/>
      <c r="S127" s="95"/>
      <c r="T127" s="96" t="str">
        <f t="shared" si="34"/>
        <v>-</v>
      </c>
      <c r="U127" s="96"/>
      <c r="V127" s="99"/>
      <c r="W127" s="416" t="str">
        <f t="shared" si="40"/>
        <v>-</v>
      </c>
      <c r="X127" s="98"/>
      <c r="Y127" s="167"/>
      <c r="Z127" s="68">
        <f t="shared" si="37"/>
        <v>0</v>
      </c>
      <c r="AA127" s="408">
        <f t="shared" si="38"/>
        <v>0</v>
      </c>
      <c r="AB127" s="69" t="str">
        <f t="shared" si="35"/>
        <v>-</v>
      </c>
      <c r="AC127" s="69"/>
      <c r="AD127" s="418" t="str">
        <f t="shared" si="41"/>
        <v/>
      </c>
      <c r="AE127" s="419" t="str">
        <f t="shared" si="42"/>
        <v/>
      </c>
      <c r="AF127" s="420" t="str">
        <f t="shared" si="43"/>
        <v/>
      </c>
    </row>
    <row r="128" spans="1:32" s="27" customFormat="1" ht="25.15" hidden="1" customHeight="1" x14ac:dyDescent="0.2">
      <c r="A128" s="120"/>
      <c r="B128" s="86"/>
      <c r="C128" s="425"/>
      <c r="D128" s="87"/>
      <c r="E128" s="87"/>
      <c r="F128" s="88"/>
      <c r="G128" s="86"/>
      <c r="H128" s="86"/>
      <c r="I128" s="102"/>
      <c r="J128" s="102"/>
      <c r="K128" s="91">
        <f t="shared" si="39"/>
        <v>0</v>
      </c>
      <c r="L128" s="101"/>
      <c r="M128" s="94"/>
      <c r="N128" s="516" t="str">
        <f t="shared" si="36"/>
        <v>-</v>
      </c>
      <c r="O128" s="415" t="str">
        <f t="shared" si="33"/>
        <v>-</v>
      </c>
      <c r="P128" s="94"/>
      <c r="Q128" s="95"/>
      <c r="R128" s="95"/>
      <c r="S128" s="95"/>
      <c r="T128" s="96" t="str">
        <f t="shared" si="34"/>
        <v>-</v>
      </c>
      <c r="U128" s="96"/>
      <c r="V128" s="99"/>
      <c r="W128" s="416" t="str">
        <f t="shared" si="40"/>
        <v>-</v>
      </c>
      <c r="X128" s="98"/>
      <c r="Y128" s="167"/>
      <c r="Z128" s="68">
        <f t="shared" si="37"/>
        <v>0</v>
      </c>
      <c r="AA128" s="408">
        <f t="shared" si="38"/>
        <v>0</v>
      </c>
      <c r="AB128" s="69" t="str">
        <f t="shared" si="35"/>
        <v>-</v>
      </c>
      <c r="AC128" s="69"/>
      <c r="AD128" s="418" t="str">
        <f t="shared" si="41"/>
        <v/>
      </c>
      <c r="AE128" s="419" t="str">
        <f t="shared" si="42"/>
        <v/>
      </c>
      <c r="AF128" s="420" t="str">
        <f t="shared" si="43"/>
        <v/>
      </c>
    </row>
    <row r="129" spans="1:32" s="27" customFormat="1" ht="25.15" hidden="1" customHeight="1" x14ac:dyDescent="0.2">
      <c r="A129" s="120"/>
      <c r="B129" s="86"/>
      <c r="C129" s="425"/>
      <c r="D129" s="87"/>
      <c r="E129" s="87"/>
      <c r="F129" s="88"/>
      <c r="G129" s="86"/>
      <c r="H129" s="86"/>
      <c r="I129" s="102"/>
      <c r="J129" s="102"/>
      <c r="K129" s="91">
        <f t="shared" si="39"/>
        <v>0</v>
      </c>
      <c r="L129" s="101"/>
      <c r="M129" s="94"/>
      <c r="N129" s="516" t="str">
        <f t="shared" si="36"/>
        <v>-</v>
      </c>
      <c r="O129" s="415" t="str">
        <f t="shared" si="33"/>
        <v>-</v>
      </c>
      <c r="P129" s="94"/>
      <c r="Q129" s="95"/>
      <c r="R129" s="95"/>
      <c r="S129" s="95"/>
      <c r="T129" s="96" t="str">
        <f t="shared" si="34"/>
        <v>-</v>
      </c>
      <c r="U129" s="96"/>
      <c r="V129" s="99"/>
      <c r="W129" s="416" t="str">
        <f t="shared" si="40"/>
        <v>-</v>
      </c>
      <c r="X129" s="98"/>
      <c r="Y129" s="167"/>
      <c r="Z129" s="68">
        <f t="shared" si="37"/>
        <v>0</v>
      </c>
      <c r="AA129" s="408">
        <f t="shared" si="38"/>
        <v>0</v>
      </c>
      <c r="AB129" s="69" t="str">
        <f t="shared" si="35"/>
        <v>-</v>
      </c>
      <c r="AC129" s="69"/>
      <c r="AD129" s="418" t="str">
        <f t="shared" si="41"/>
        <v/>
      </c>
      <c r="AE129" s="419" t="str">
        <f t="shared" si="42"/>
        <v/>
      </c>
      <c r="AF129" s="420" t="str">
        <f t="shared" si="43"/>
        <v/>
      </c>
    </row>
    <row r="130" spans="1:32" s="27" customFormat="1" ht="25.15" hidden="1" customHeight="1" x14ac:dyDescent="0.2">
      <c r="A130" s="120"/>
      <c r="B130" s="86"/>
      <c r="C130" s="425"/>
      <c r="D130" s="87"/>
      <c r="E130" s="87"/>
      <c r="F130" s="88"/>
      <c r="G130" s="86"/>
      <c r="H130" s="86"/>
      <c r="I130" s="102"/>
      <c r="J130" s="102"/>
      <c r="K130" s="91">
        <f t="shared" si="39"/>
        <v>0</v>
      </c>
      <c r="L130" s="101"/>
      <c r="M130" s="94"/>
      <c r="N130" s="516" t="str">
        <f t="shared" si="36"/>
        <v>-</v>
      </c>
      <c r="O130" s="415" t="str">
        <f t="shared" si="33"/>
        <v>-</v>
      </c>
      <c r="P130" s="94"/>
      <c r="Q130" s="95"/>
      <c r="R130" s="95"/>
      <c r="S130" s="95"/>
      <c r="T130" s="96" t="str">
        <f t="shared" si="34"/>
        <v>-</v>
      </c>
      <c r="U130" s="96"/>
      <c r="V130" s="99"/>
      <c r="W130" s="416" t="str">
        <f t="shared" si="40"/>
        <v>-</v>
      </c>
      <c r="X130" s="98"/>
      <c r="Y130" s="167"/>
      <c r="Z130" s="68">
        <f t="shared" si="37"/>
        <v>0</v>
      </c>
      <c r="AA130" s="408">
        <f t="shared" si="38"/>
        <v>0</v>
      </c>
      <c r="AB130" s="69" t="str">
        <f t="shared" si="35"/>
        <v>-</v>
      </c>
      <c r="AC130" s="69"/>
      <c r="AD130" s="418" t="str">
        <f t="shared" si="41"/>
        <v/>
      </c>
      <c r="AE130" s="419" t="str">
        <f t="shared" si="42"/>
        <v/>
      </c>
      <c r="AF130" s="420" t="str">
        <f t="shared" si="43"/>
        <v/>
      </c>
    </row>
    <row r="131" spans="1:32" s="27" customFormat="1" ht="25.15" hidden="1" customHeight="1" x14ac:dyDescent="0.2">
      <c r="A131" s="120"/>
      <c r="B131" s="86"/>
      <c r="C131" s="425"/>
      <c r="D131" s="87"/>
      <c r="E131" s="87"/>
      <c r="F131" s="88"/>
      <c r="G131" s="86"/>
      <c r="H131" s="86"/>
      <c r="I131" s="102"/>
      <c r="J131" s="102"/>
      <c r="K131" s="91">
        <f t="shared" si="39"/>
        <v>0</v>
      </c>
      <c r="L131" s="101"/>
      <c r="M131" s="94"/>
      <c r="N131" s="516" t="str">
        <f t="shared" si="36"/>
        <v>-</v>
      </c>
      <c r="O131" s="415" t="str">
        <f t="shared" si="33"/>
        <v>-</v>
      </c>
      <c r="P131" s="94"/>
      <c r="Q131" s="95"/>
      <c r="R131" s="95"/>
      <c r="S131" s="95"/>
      <c r="T131" s="96" t="str">
        <f t="shared" si="34"/>
        <v>-</v>
      </c>
      <c r="U131" s="96"/>
      <c r="V131" s="99"/>
      <c r="W131" s="416" t="str">
        <f t="shared" si="40"/>
        <v>-</v>
      </c>
      <c r="X131" s="98"/>
      <c r="Y131" s="167"/>
      <c r="Z131" s="68">
        <f t="shared" si="37"/>
        <v>0</v>
      </c>
      <c r="AA131" s="408">
        <f t="shared" si="38"/>
        <v>0</v>
      </c>
      <c r="AB131" s="69" t="str">
        <f t="shared" si="35"/>
        <v>-</v>
      </c>
      <c r="AC131" s="69"/>
      <c r="AD131" s="418" t="str">
        <f t="shared" si="41"/>
        <v/>
      </c>
      <c r="AE131" s="419" t="str">
        <f t="shared" si="42"/>
        <v/>
      </c>
      <c r="AF131" s="420" t="str">
        <f t="shared" si="43"/>
        <v/>
      </c>
    </row>
    <row r="132" spans="1:32" s="27" customFormat="1" ht="25.15" hidden="1" customHeight="1" x14ac:dyDescent="0.2">
      <c r="A132" s="120"/>
      <c r="B132" s="86"/>
      <c r="C132" s="425"/>
      <c r="D132" s="87"/>
      <c r="E132" s="87"/>
      <c r="F132" s="88"/>
      <c r="G132" s="86"/>
      <c r="H132" s="86"/>
      <c r="I132" s="102"/>
      <c r="J132" s="102"/>
      <c r="K132" s="91">
        <f t="shared" si="39"/>
        <v>0</v>
      </c>
      <c r="L132" s="101"/>
      <c r="M132" s="94"/>
      <c r="N132" s="516" t="str">
        <f t="shared" si="36"/>
        <v>-</v>
      </c>
      <c r="O132" s="415" t="str">
        <f t="shared" si="33"/>
        <v>-</v>
      </c>
      <c r="P132" s="94"/>
      <c r="Q132" s="95"/>
      <c r="R132" s="95"/>
      <c r="S132" s="95"/>
      <c r="T132" s="96" t="str">
        <f t="shared" si="34"/>
        <v>-</v>
      </c>
      <c r="U132" s="96"/>
      <c r="V132" s="99"/>
      <c r="W132" s="416" t="str">
        <f t="shared" si="40"/>
        <v>-</v>
      </c>
      <c r="X132" s="98"/>
      <c r="Y132" s="167"/>
      <c r="Z132" s="68">
        <f t="shared" si="37"/>
        <v>0</v>
      </c>
      <c r="AA132" s="408">
        <f t="shared" si="38"/>
        <v>0</v>
      </c>
      <c r="AB132" s="69" t="str">
        <f t="shared" si="35"/>
        <v>-</v>
      </c>
      <c r="AC132" s="69"/>
      <c r="AD132" s="418" t="str">
        <f t="shared" si="41"/>
        <v/>
      </c>
      <c r="AE132" s="419" t="str">
        <f t="shared" si="42"/>
        <v/>
      </c>
      <c r="AF132" s="420" t="str">
        <f t="shared" si="43"/>
        <v/>
      </c>
    </row>
    <row r="133" spans="1:32" s="27" customFormat="1" ht="25.15" hidden="1" customHeight="1" x14ac:dyDescent="0.2">
      <c r="A133" s="120"/>
      <c r="B133" s="103"/>
      <c r="C133" s="426"/>
      <c r="D133" s="104"/>
      <c r="E133" s="104"/>
      <c r="F133" s="105"/>
      <c r="G133" s="103"/>
      <c r="H133" s="103"/>
      <c r="I133" s="106"/>
      <c r="J133" s="106"/>
      <c r="K133" s="107">
        <f t="shared" si="39"/>
        <v>0</v>
      </c>
      <c r="L133" s="108"/>
      <c r="M133" s="109"/>
      <c r="N133" s="517" t="str">
        <f t="shared" si="36"/>
        <v>-</v>
      </c>
      <c r="O133" s="415" t="str">
        <f t="shared" si="33"/>
        <v>-</v>
      </c>
      <c r="P133" s="109"/>
      <c r="Q133" s="110"/>
      <c r="R133" s="110"/>
      <c r="S133" s="292"/>
      <c r="T133" s="96" t="str">
        <f t="shared" si="34"/>
        <v>-</v>
      </c>
      <c r="U133" s="293"/>
      <c r="V133" s="111"/>
      <c r="W133" s="416" t="str">
        <f t="shared" si="40"/>
        <v>-</v>
      </c>
      <c r="X133" s="112"/>
      <c r="Y133" s="167"/>
      <c r="Z133" s="68">
        <f t="shared" si="37"/>
        <v>0</v>
      </c>
      <c r="AA133" s="408">
        <f t="shared" si="38"/>
        <v>0</v>
      </c>
      <c r="AB133" s="69" t="str">
        <f t="shared" si="35"/>
        <v>-</v>
      </c>
      <c r="AC133" s="69"/>
      <c r="AD133" s="418" t="str">
        <f t="shared" si="41"/>
        <v/>
      </c>
      <c r="AE133" s="419" t="str">
        <f t="shared" si="42"/>
        <v/>
      </c>
      <c r="AF133" s="420" t="str">
        <f t="shared" si="43"/>
        <v/>
      </c>
    </row>
    <row r="134" spans="1:32" s="27" customFormat="1" ht="19.899999999999999" customHeight="1" x14ac:dyDescent="0.2">
      <c r="A134" s="56">
        <f>COUNT(A104:A133)</f>
        <v>2</v>
      </c>
      <c r="B134" s="182" t="s">
        <v>42</v>
      </c>
      <c r="C134" s="427"/>
      <c r="D134" s="57">
        <f>COUNT(L104:L133)-COUNT(M104:M133)</f>
        <v>-1</v>
      </c>
      <c r="E134" s="57"/>
      <c r="F134" s="57"/>
      <c r="G134" s="57" t="s">
        <v>29</v>
      </c>
      <c r="H134" s="59">
        <f>IF(M104&gt;1,0,L104)+IF(M105&gt;0,0,L105)+IF(M106&gt;0,0,L106)+IF(M107&gt;0,0,L107)+IF(M108&gt;0,0,L108)+IF(M109&gt;0,0,L109)+IF(M110&gt;0,0,L110)+IF(M111&gt;0,0,L111)+IF(M112&gt;0,0,L112)+IF(M113&gt;0,0,L113)+IF(M114&gt;0,0,L114)+IF(M115&gt;0,0,L115)+IF(M116&gt;0,0,L116)+IF(M117&gt;0,0,L117)+IF(M118&gt;0,0,L118)+IF(M119&gt;0,0,L119)+IF(M120&gt;0,0,L120)+IF(M121&gt;0,0,L121)+IF(M122&gt;0,0,L122)+IF(M123&gt;0,0,L123)+IF(M124&gt;0,0,L124)+IF(M125&gt;0,0,L125)+IF(M126&gt;0,0,L126)+IF(M127&gt;0,0,L127)+IF(M128&gt;0,0,L128)+IF(M129&gt;0,0,L129)+IF(M130&gt;0,0,L130)+IF(M131&gt;0,0,L131)+IF(M132&gt;0,0,L132)+IF(M133&gt;0,0,L133)</f>
        <v>0</v>
      </c>
      <c r="I134" s="57"/>
      <c r="J134" s="57"/>
      <c r="K134" s="428">
        <f>SUM(K104:K133)/1000</f>
        <v>1.93</v>
      </c>
      <c r="L134" s="67">
        <f>SUM(L104:L133)</f>
        <v>820775</v>
      </c>
      <c r="M134" s="67">
        <f>SUM(M104:M133)</f>
        <v>6644782.5999999996</v>
      </c>
      <c r="N134" s="518">
        <f>IF(M134&gt;0,((M134-(L134-H134))/(L134-H134)),"-")</f>
        <v>7.095741951204654</v>
      </c>
      <c r="O134" s="57"/>
      <c r="P134" s="67">
        <f>SUM(P104:P133)</f>
        <v>779735</v>
      </c>
      <c r="Q134" s="117" t="s">
        <v>6</v>
      </c>
      <c r="R134" s="58">
        <f>IF(P134&lt;=0,"-",(P134/M134))</f>
        <v>0.11734544934547596</v>
      </c>
      <c r="S134" s="58"/>
      <c r="T134" s="58"/>
      <c r="U134" s="58"/>
      <c r="V134" s="58">
        <f>IF(M104&lt;=0,"0",(IF(V104&gt;0,V104*M104)+IF(V105&gt;0,V105*M105)+IF(V106&gt;0,V106*M106)+IF(V107&gt;0,V107*M107)+IF(V108&gt;0,V108*M108)+IF(V109&gt;0,V109*M109)+IF(V110&gt;0,V110*M110)+IF(V111&gt;0,V111*M111)+IF(V112&gt;0,V112*M112)+IF(V113&gt;0,V113*M113)+IF(V114&gt;0,V114*M114)+IF(V115&gt;0,V115*M115)+IF(V116&gt;0,V116*M116)+IF(V117&gt;0,V117*M117)+IF(V118&gt;0,V118*M118)+IF(V119&gt;0,V119*M119)+IF(V120&gt;0,V120*M120)+IF(V121&gt;0,V121*M121)+IF(V122&gt;0,V122*M122)+IF(V123&gt;0,V123*M123)+IF(V124&gt;0,V124*M124)+IF(V125&gt;0,V125*M125)+IF(V126&gt;0,V126*M126)+IF(V127&gt;0,V127*M127)+IF(V128&gt;0,V128*M128)+IF(V129&gt;0,V129*M129)+IF(V130&gt;0,V130*M130)+IF(V131&gt;0,V131*M131)+IF(V132&gt;0,V132*M132)+IF(V133&gt;0,V133*M133))/M134)</f>
        <v>0.1173456374629924</v>
      </c>
      <c r="W134" s="57"/>
      <c r="X134" s="57"/>
      <c r="Y134" s="167"/>
      <c r="Z134" s="70"/>
      <c r="AA134" s="429"/>
      <c r="AB134" s="69"/>
      <c r="AC134" s="430">
        <f>COUNT(AD104:AD133)</f>
        <v>1</v>
      </c>
      <c r="AD134" s="431">
        <f>SUM(AD104:AD133)/1000</f>
        <v>0.28499999999999998</v>
      </c>
      <c r="AE134" s="428">
        <f>SUM(AE104:AE133)</f>
        <v>779736.25</v>
      </c>
      <c r="AF134" s="428">
        <f>SUM(AF104:AF133)</f>
        <v>779735</v>
      </c>
    </row>
    <row r="135" spans="1:32" s="124" customFormat="1" ht="19.899999999999999" customHeight="1" x14ac:dyDescent="0.2">
      <c r="A135" s="122" t="s">
        <v>45</v>
      </c>
      <c r="B135" s="123"/>
      <c r="C135" s="432"/>
      <c r="D135" s="572" t="s">
        <v>54</v>
      </c>
      <c r="E135" s="572"/>
      <c r="F135" s="572"/>
      <c r="G135" s="123"/>
      <c r="H135" s="123"/>
      <c r="I135" s="123"/>
      <c r="J135" s="123"/>
      <c r="K135" s="122"/>
      <c r="L135" s="123"/>
      <c r="M135" s="123"/>
      <c r="N135" s="519"/>
      <c r="O135" s="433"/>
      <c r="P135" s="122"/>
      <c r="Q135" s="123"/>
      <c r="R135" s="123"/>
      <c r="S135" s="123"/>
      <c r="T135" s="123"/>
      <c r="U135" s="122"/>
      <c r="V135" s="122"/>
      <c r="W135" s="123"/>
      <c r="X135" s="122"/>
      <c r="Y135" s="168"/>
      <c r="Z135" s="125"/>
      <c r="AA135" s="125"/>
      <c r="AC135" s="434"/>
      <c r="AD135" s="434"/>
      <c r="AE135" s="435"/>
      <c r="AF135" s="434"/>
    </row>
    <row r="136" spans="1:32" s="27" customFormat="1" ht="25.35" customHeight="1" x14ac:dyDescent="0.2">
      <c r="A136" s="402">
        <v>1</v>
      </c>
      <c r="B136" s="403" t="s">
        <v>165</v>
      </c>
      <c r="C136" s="404">
        <v>43472</v>
      </c>
      <c r="D136" s="287" t="s">
        <v>173</v>
      </c>
      <c r="E136" s="405">
        <v>1</v>
      </c>
      <c r="F136" s="405">
        <v>132824023</v>
      </c>
      <c r="G136" s="288" t="s">
        <v>174</v>
      </c>
      <c r="H136" s="288" t="s">
        <v>175</v>
      </c>
      <c r="I136" s="77">
        <v>0</v>
      </c>
      <c r="J136" s="77">
        <v>530</v>
      </c>
      <c r="K136" s="78">
        <f>J136-I136</f>
        <v>530</v>
      </c>
      <c r="L136" s="79">
        <v>1943783</v>
      </c>
      <c r="M136" s="80">
        <v>1846593.85</v>
      </c>
      <c r="N136" s="516">
        <f>IF(M136&gt;0,((M136-L136)/L136),"-")</f>
        <v>-4.9999999999999954E-2</v>
      </c>
      <c r="O136" s="439">
        <f t="shared" ref="O136:O165" si="44">IF(AND(C136&lt;=0,Q136&lt;=0),"-",IF(Q136&lt;=0,"Not yet Cont.",(Q136-C136)))</f>
        <v>71</v>
      </c>
      <c r="P136" s="81">
        <v>1845191</v>
      </c>
      <c r="Q136" s="95">
        <v>43543</v>
      </c>
      <c r="R136" s="95">
        <v>43603</v>
      </c>
      <c r="S136" s="95"/>
      <c r="T136" s="96">
        <f t="shared" ref="T136:T165" ca="1" si="45">IF(OR(R136&lt;=0,Q136&lt;=0),"-",(($X$3-Q136)/(R136-Q136)))</f>
        <v>11.05</v>
      </c>
      <c r="U136" s="289"/>
      <c r="V136" s="83">
        <v>1</v>
      </c>
      <c r="W136" s="356" t="str">
        <f ca="1">IF(S136&lt;=0,(IF(OR(Q136&lt;=0,R136&lt;=0),"-",IF(AND(($X$3-Q136)&gt;(R136-Q136),V136&lt;100%),"Time Expired",IF(AND(($X$3-Q136)&gt;(R136-Q136)*3/4,V136&lt;=10%),"Very Critical",IF(AND(($X$3-Q136)&gt;(R136-Q136)*3/4,V136&lt;=25%),"Critical",IF(AND(($X$3-Q136)&gt;(R136-Q136)*3/4,V136&lt;=50%),"Slow Progress",IF(AND(($X$3-Q136)&gt;(R136-Q136)/2,V136&lt;=10%),"Very Slow Progress",IF(AND(($X$3-Q136)&gt;(R136-Q136)/2,V136&lt;=25%),"Progress Slow",IF(AND(($X$3-Q136)&gt;(R136-Q136)/4,V136&lt;=20%),"Progress Slow","-"))))))))),(IF(OR(Q136&lt;=0,S136&lt;=0),"-",IF(AND(($X$3-Q136)&gt;(S136-Q136),V136&lt;100%),"Time Expired",IF(AND(($X$3-Q136)&gt;(S136-Q136)*3/4,V136&lt;=10%),"Very Critical",IF(AND(($X$3-Q136)&gt;(S136-Q136)*3/4,V136&lt;=25%),"Critical",IF(AND(($X$3-Q136)&gt;(S136-Q136)*3/4,V136&lt;=50%),"Slow Progress",IF(AND(($X$3-Q136)&gt;(S136-Q136)/2,V136&lt;=10%),"Very Slow Progress",IF(AND(($X$3-Q136)&gt;(S136-Q136)/2,V136&lt;=25%),"Progress Slow",IF(AND(($X$3-Q136)&gt;(S136-Q136)/4,V136&lt;=20%),"Progress Slow","-"))))))))))</f>
        <v>-</v>
      </c>
      <c r="X136" s="407" t="s">
        <v>169</v>
      </c>
      <c r="Y136" s="167"/>
      <c r="Z136" s="68">
        <f>R136-Q136</f>
        <v>60</v>
      </c>
      <c r="AA136" s="408">
        <f>S136-Q136</f>
        <v>-43543</v>
      </c>
      <c r="AB136" s="69">
        <f t="shared" ref="AB136:AB165" ca="1" si="46">IF(Q136&lt;=0,"-",($X$3-Q136))</f>
        <v>663</v>
      </c>
      <c r="AC136" s="69"/>
      <c r="AD136" s="409">
        <f>IF(V136=100%,K136,"")</f>
        <v>530</v>
      </c>
      <c r="AE136" s="410">
        <f>IF(V136=100%,M136,"")</f>
        <v>1846593.85</v>
      </c>
      <c r="AF136" s="411">
        <f>IF(V136=100%,P136,"")</f>
        <v>1845191</v>
      </c>
    </row>
    <row r="137" spans="1:32" s="27" customFormat="1" ht="25.15" customHeight="1" x14ac:dyDescent="0.2">
      <c r="A137" s="412">
        <v>2</v>
      </c>
      <c r="B137" s="413" t="s">
        <v>188</v>
      </c>
      <c r="C137" s="414">
        <v>44119</v>
      </c>
      <c r="D137" s="159" t="s">
        <v>214</v>
      </c>
      <c r="E137" s="160">
        <v>1</v>
      </c>
      <c r="F137" s="160">
        <v>132825050</v>
      </c>
      <c r="G137" s="291" t="s">
        <v>215</v>
      </c>
      <c r="H137" s="291" t="s">
        <v>289</v>
      </c>
      <c r="I137" s="90">
        <v>0</v>
      </c>
      <c r="J137" s="90">
        <v>700</v>
      </c>
      <c r="K137" s="91">
        <f>J137-I137</f>
        <v>700</v>
      </c>
      <c r="L137" s="92" t="s">
        <v>216</v>
      </c>
      <c r="M137" s="93">
        <v>1932711.35</v>
      </c>
      <c r="N137" s="516" t="e">
        <f t="shared" ref="N137:N165" si="47">IF(M137&gt;0,((M137-L137)/L137),"-")</f>
        <v>#VALUE!</v>
      </c>
      <c r="O137" s="415">
        <f t="shared" si="44"/>
        <v>90</v>
      </c>
      <c r="P137" s="94"/>
      <c r="Q137" s="95">
        <v>44209</v>
      </c>
      <c r="R137" s="95">
        <v>44268</v>
      </c>
      <c r="S137" s="95"/>
      <c r="T137" s="96">
        <f t="shared" ca="1" si="45"/>
        <v>-5.0847457627118647E-2</v>
      </c>
      <c r="U137" s="96"/>
      <c r="V137" s="97">
        <v>0</v>
      </c>
      <c r="W137" s="416" t="str">
        <f ca="1">IF(S137&lt;=0,(IF(OR(Q137&lt;=0,R137&lt;=0),"-",IF(AND(($X$3-Q137)&gt;(R137-Q137),V137&lt;100%),"Time Expired",IF(AND(($X$3-Q137)&gt;(R137-Q137)*3/4,V137&lt;=10%),"Very Critical",IF(AND(($X$3-Q137)&gt;(R137-Q137)*3/4,V137&lt;=25%),"Critical",IF(AND(($X$3-Q137)&gt;(R137-Q137)*3/4,V137&lt;=50%),"Slow Progress",IF(AND(($X$3-Q137)&gt;(R137-Q137)/2,V137&lt;=10%),"Very Slow Progress",IF(AND(($X$3-Q137)&gt;(R137-Q137)/2,V137&lt;=25%),"Progress Slow",IF(AND(($X$3-Q137)&gt;(R137-Q137)/4,V137&lt;=20%),"Progress Slow","-"))))))))),(IF(OR(Q137&lt;=0,S137&lt;=0),"-",IF(AND(($X$3-Q137)&gt;(S137-Q137),V137&lt;100%),"Time Expired",IF(AND(($X$3-Q137)&gt;(S137-Q137)*3/4,V137&lt;=10%),"Very Critical",IF(AND(($X$3-Q137)&gt;(S137-Q137)*3/4,V137&lt;=25%),"Critical",IF(AND(($X$3-Q137)&gt;(S137-Q137)*3/4,V137&lt;=50%),"Slow Progress",IF(AND(($X$3-Q137)&gt;(S137-Q137)/2,V137&lt;=10%),"Very Slow Progress",IF(AND(($X$3-Q137)&gt;(S137-Q137)/2,V137&lt;=25%),"Progress Slow",IF(AND(($X$3-Q137)&gt;(S137-Q137)/4,V137&lt;=20%),"Progress Slow","-"))))))))))</f>
        <v>-</v>
      </c>
      <c r="X137" s="407"/>
      <c r="Y137" s="167"/>
      <c r="Z137" s="68">
        <f t="shared" ref="Z137:Z165" si="48">R137-Q137</f>
        <v>59</v>
      </c>
      <c r="AA137" s="408">
        <f t="shared" ref="AA137:AA165" si="49">S137-Q137</f>
        <v>-44209</v>
      </c>
      <c r="AB137" s="69">
        <f t="shared" ca="1" si="46"/>
        <v>-3</v>
      </c>
      <c r="AC137" s="69"/>
      <c r="AD137" s="418" t="str">
        <f>IF(V137=100%,K137,"")</f>
        <v/>
      </c>
      <c r="AE137" s="419" t="str">
        <f>IF(V137=100%,M137,"")</f>
        <v/>
      </c>
      <c r="AF137" s="420" t="str">
        <f>IF(V137=100%,P137,"")</f>
        <v/>
      </c>
    </row>
    <row r="138" spans="1:32" s="27" customFormat="1" ht="25.15" hidden="1" customHeight="1" x14ac:dyDescent="0.2">
      <c r="A138" s="412"/>
      <c r="B138" s="413"/>
      <c r="C138" s="414"/>
      <c r="D138" s="159"/>
      <c r="E138" s="160"/>
      <c r="F138" s="160"/>
      <c r="G138" s="291"/>
      <c r="H138" s="291"/>
      <c r="I138" s="90"/>
      <c r="J138" s="90"/>
      <c r="K138" s="91">
        <f t="shared" ref="K138:K165" si="50">J138-I138</f>
        <v>0</v>
      </c>
      <c r="L138" s="92"/>
      <c r="M138" s="93"/>
      <c r="N138" s="516" t="str">
        <f t="shared" si="47"/>
        <v>-</v>
      </c>
      <c r="O138" s="415" t="str">
        <f t="shared" si="44"/>
        <v>-</v>
      </c>
      <c r="P138" s="94"/>
      <c r="Q138" s="95"/>
      <c r="R138" s="95"/>
      <c r="S138" s="95"/>
      <c r="T138" s="96" t="str">
        <f t="shared" si="45"/>
        <v>-</v>
      </c>
      <c r="U138" s="96"/>
      <c r="V138" s="97"/>
      <c r="W138" s="416" t="str">
        <f t="shared" ref="W138:W165" si="51">IF(S138&lt;=0,(IF(OR(Q138&lt;=0,R138&lt;=0),"-",IF(AND(($X$3-Q138)&gt;(R138-Q138),V138&lt;100%),"Time Expired",IF(AND(($X$3-Q138)&gt;(R138-Q138)*3/4,V138&lt;=10%),"Very Critical",IF(AND(($X$3-Q138)&gt;(R138-Q138)*3/4,V138&lt;=25%),"Critical",IF(AND(($X$3-Q138)&gt;(R138-Q138)*3/4,V138&lt;=50%),"Slow Progress",IF(AND(($X$3-Q138)&gt;(R138-Q138)/2,V138&lt;=10%),"Very Slow Progress",IF(AND(($X$3-Q138)&gt;(R138-Q138)/2,V138&lt;=25%),"Progress Slow",IF(AND(($X$3-Q138)&gt;(R138-Q138)/4,V138&lt;=20%),"Progress Slow","-"))))))))),(IF(OR(Q138&lt;=0,S138&lt;=0),"-",IF(AND(($X$3-Q138)&gt;(S138-Q138),V138&lt;100%),"Time Expired",IF(AND(($X$3-Q138)&gt;(S138-Q138)*3/4,V138&lt;=10%),"Very Critical",IF(AND(($X$3-Q138)&gt;(S138-Q138)*3/4,V138&lt;=25%),"Critical",IF(AND(($X$3-Q138)&gt;(S138-Q138)*3/4,V138&lt;=50%),"Slow Progress",IF(AND(($X$3-Q138)&gt;(S138-Q138)/2,V138&lt;=10%),"Very Slow Progress",IF(AND(($X$3-Q138)&gt;(S138-Q138)/2,V138&lt;=25%),"Progress Slow",IF(AND(($X$3-Q138)&gt;(S138-Q138)/4,V138&lt;=20%),"Progress Slow","-"))))))))))</f>
        <v>-</v>
      </c>
      <c r="X138" s="417"/>
      <c r="Y138" s="167"/>
      <c r="Z138" s="68">
        <f t="shared" si="48"/>
        <v>0</v>
      </c>
      <c r="AA138" s="408">
        <f t="shared" si="49"/>
        <v>0</v>
      </c>
      <c r="AB138" s="69" t="str">
        <f t="shared" si="46"/>
        <v>-</v>
      </c>
      <c r="AC138" s="69"/>
      <c r="AD138" s="418" t="str">
        <f t="shared" ref="AD138:AD165" si="52">IF(V138=100%,K138,"")</f>
        <v/>
      </c>
      <c r="AE138" s="419" t="str">
        <f t="shared" ref="AE138:AE165" si="53">IF(V138=100%,M138,"")</f>
        <v/>
      </c>
      <c r="AF138" s="420" t="str">
        <f t="shared" ref="AF138:AF165" si="54">IF(V138=100%,P138,"")</f>
        <v/>
      </c>
    </row>
    <row r="139" spans="1:32" s="27" customFormat="1" ht="25.15" hidden="1" customHeight="1" x14ac:dyDescent="0.2">
      <c r="A139" s="412"/>
      <c r="B139" s="413"/>
      <c r="C139" s="414"/>
      <c r="D139" s="159"/>
      <c r="E139" s="160"/>
      <c r="F139" s="160"/>
      <c r="G139" s="291"/>
      <c r="H139" s="291"/>
      <c r="I139" s="90"/>
      <c r="J139" s="90"/>
      <c r="K139" s="91">
        <f t="shared" si="50"/>
        <v>0</v>
      </c>
      <c r="L139" s="92"/>
      <c r="M139" s="93"/>
      <c r="N139" s="516" t="str">
        <f t="shared" si="47"/>
        <v>-</v>
      </c>
      <c r="O139" s="415" t="str">
        <f t="shared" si="44"/>
        <v>-</v>
      </c>
      <c r="P139" s="94"/>
      <c r="Q139" s="95"/>
      <c r="R139" s="95"/>
      <c r="S139" s="95"/>
      <c r="T139" s="96" t="str">
        <f t="shared" si="45"/>
        <v>-</v>
      </c>
      <c r="U139" s="96"/>
      <c r="V139" s="99"/>
      <c r="W139" s="416" t="str">
        <f t="shared" si="51"/>
        <v>-</v>
      </c>
      <c r="X139" s="417"/>
      <c r="Y139" s="167"/>
      <c r="Z139" s="68">
        <f t="shared" si="48"/>
        <v>0</v>
      </c>
      <c r="AA139" s="408">
        <f t="shared" si="49"/>
        <v>0</v>
      </c>
      <c r="AB139" s="69" t="str">
        <f t="shared" si="46"/>
        <v>-</v>
      </c>
      <c r="AC139" s="69"/>
      <c r="AD139" s="418" t="str">
        <f t="shared" si="52"/>
        <v/>
      </c>
      <c r="AE139" s="419" t="str">
        <f t="shared" si="53"/>
        <v/>
      </c>
      <c r="AF139" s="420" t="str">
        <f t="shared" si="54"/>
        <v/>
      </c>
    </row>
    <row r="140" spans="1:32" s="27" customFormat="1" ht="25.15" hidden="1" customHeight="1" x14ac:dyDescent="0.2">
      <c r="A140" s="412"/>
      <c r="B140" s="413"/>
      <c r="C140" s="414"/>
      <c r="D140" s="159"/>
      <c r="E140" s="160"/>
      <c r="F140" s="160"/>
      <c r="G140" s="291"/>
      <c r="H140" s="291"/>
      <c r="I140" s="90"/>
      <c r="J140" s="90"/>
      <c r="K140" s="91">
        <f t="shared" si="50"/>
        <v>0</v>
      </c>
      <c r="L140" s="92"/>
      <c r="M140" s="93"/>
      <c r="N140" s="516" t="str">
        <f t="shared" si="47"/>
        <v>-</v>
      </c>
      <c r="O140" s="415" t="str">
        <f t="shared" si="44"/>
        <v>-</v>
      </c>
      <c r="P140" s="94"/>
      <c r="Q140" s="95"/>
      <c r="R140" s="95"/>
      <c r="S140" s="95"/>
      <c r="T140" s="96" t="str">
        <f t="shared" si="45"/>
        <v>-</v>
      </c>
      <c r="U140" s="96"/>
      <c r="V140" s="97"/>
      <c r="W140" s="416" t="str">
        <f t="shared" si="51"/>
        <v>-</v>
      </c>
      <c r="X140" s="417"/>
      <c r="Y140" s="167"/>
      <c r="Z140" s="68">
        <f t="shared" si="48"/>
        <v>0</v>
      </c>
      <c r="AA140" s="408">
        <f t="shared" si="49"/>
        <v>0</v>
      </c>
      <c r="AB140" s="69" t="str">
        <f t="shared" si="46"/>
        <v>-</v>
      </c>
      <c r="AC140" s="69"/>
      <c r="AD140" s="418" t="str">
        <f t="shared" si="52"/>
        <v/>
      </c>
      <c r="AE140" s="419" t="str">
        <f t="shared" si="53"/>
        <v/>
      </c>
      <c r="AF140" s="420" t="str">
        <f t="shared" si="54"/>
        <v/>
      </c>
    </row>
    <row r="141" spans="1:32" s="27" customFormat="1" ht="25.15" hidden="1" customHeight="1" x14ac:dyDescent="0.2">
      <c r="A141" s="412"/>
      <c r="B141" s="413"/>
      <c r="C141" s="414"/>
      <c r="D141" s="159"/>
      <c r="E141" s="160"/>
      <c r="F141" s="160"/>
      <c r="G141" s="291"/>
      <c r="H141" s="291"/>
      <c r="I141" s="90"/>
      <c r="J141" s="90"/>
      <c r="K141" s="91">
        <f t="shared" si="50"/>
        <v>0</v>
      </c>
      <c r="L141" s="92"/>
      <c r="M141" s="93"/>
      <c r="N141" s="516" t="str">
        <f t="shared" si="47"/>
        <v>-</v>
      </c>
      <c r="O141" s="415" t="str">
        <f t="shared" si="44"/>
        <v>-</v>
      </c>
      <c r="P141" s="94"/>
      <c r="Q141" s="95"/>
      <c r="R141" s="95"/>
      <c r="S141" s="95"/>
      <c r="T141" s="96" t="str">
        <f t="shared" si="45"/>
        <v>-</v>
      </c>
      <c r="U141" s="96"/>
      <c r="V141" s="97"/>
      <c r="W141" s="416" t="str">
        <f t="shared" si="51"/>
        <v>-</v>
      </c>
      <c r="X141" s="417"/>
      <c r="Y141" s="167"/>
      <c r="Z141" s="68">
        <f t="shared" si="48"/>
        <v>0</v>
      </c>
      <c r="AA141" s="408">
        <f t="shared" si="49"/>
        <v>0</v>
      </c>
      <c r="AB141" s="69" t="str">
        <f t="shared" si="46"/>
        <v>-</v>
      </c>
      <c r="AC141" s="69"/>
      <c r="AD141" s="418" t="str">
        <f t="shared" si="52"/>
        <v/>
      </c>
      <c r="AE141" s="419" t="str">
        <f t="shared" si="53"/>
        <v/>
      </c>
      <c r="AF141" s="420" t="str">
        <f t="shared" si="54"/>
        <v/>
      </c>
    </row>
    <row r="142" spans="1:32" s="27" customFormat="1" ht="25.15" hidden="1" customHeight="1" x14ac:dyDescent="0.2">
      <c r="A142" s="412"/>
      <c r="B142" s="413"/>
      <c r="C142" s="414"/>
      <c r="D142" s="159"/>
      <c r="E142" s="160"/>
      <c r="F142" s="160"/>
      <c r="G142" s="291"/>
      <c r="H142" s="291"/>
      <c r="I142" s="90"/>
      <c r="J142" s="90"/>
      <c r="K142" s="91">
        <f t="shared" si="50"/>
        <v>0</v>
      </c>
      <c r="L142" s="92"/>
      <c r="M142" s="100"/>
      <c r="N142" s="516" t="str">
        <f t="shared" si="47"/>
        <v>-</v>
      </c>
      <c r="O142" s="415" t="str">
        <f t="shared" si="44"/>
        <v>-</v>
      </c>
      <c r="P142" s="94"/>
      <c r="Q142" s="95"/>
      <c r="R142" s="95"/>
      <c r="S142" s="95"/>
      <c r="T142" s="96" t="str">
        <f t="shared" si="45"/>
        <v>-</v>
      </c>
      <c r="U142" s="96"/>
      <c r="V142" s="99"/>
      <c r="W142" s="416" t="str">
        <f t="shared" si="51"/>
        <v>-</v>
      </c>
      <c r="X142" s="417"/>
      <c r="Y142" s="167"/>
      <c r="Z142" s="68">
        <f t="shared" si="48"/>
        <v>0</v>
      </c>
      <c r="AA142" s="408">
        <f t="shared" si="49"/>
        <v>0</v>
      </c>
      <c r="AB142" s="69" t="str">
        <f t="shared" si="46"/>
        <v>-</v>
      </c>
      <c r="AC142" s="69"/>
      <c r="AD142" s="418" t="str">
        <f t="shared" si="52"/>
        <v/>
      </c>
      <c r="AE142" s="419" t="str">
        <f t="shared" si="53"/>
        <v/>
      </c>
      <c r="AF142" s="420" t="str">
        <f t="shared" si="54"/>
        <v/>
      </c>
    </row>
    <row r="143" spans="1:32" s="27" customFormat="1" ht="25.15" hidden="1" customHeight="1" x14ac:dyDescent="0.2">
      <c r="A143" s="412"/>
      <c r="B143" s="413"/>
      <c r="C143" s="414"/>
      <c r="D143" s="159"/>
      <c r="E143" s="160"/>
      <c r="F143" s="160"/>
      <c r="G143" s="291"/>
      <c r="H143" s="291"/>
      <c r="I143" s="90"/>
      <c r="J143" s="90"/>
      <c r="K143" s="91">
        <f t="shared" si="50"/>
        <v>0</v>
      </c>
      <c r="L143" s="92"/>
      <c r="M143" s="100"/>
      <c r="N143" s="516" t="str">
        <f t="shared" si="47"/>
        <v>-</v>
      </c>
      <c r="O143" s="415" t="str">
        <f t="shared" si="44"/>
        <v>-</v>
      </c>
      <c r="P143" s="94"/>
      <c r="Q143" s="95"/>
      <c r="R143" s="95"/>
      <c r="S143" s="95"/>
      <c r="T143" s="96" t="str">
        <f t="shared" si="45"/>
        <v>-</v>
      </c>
      <c r="U143" s="96"/>
      <c r="V143" s="97"/>
      <c r="W143" s="416" t="str">
        <f t="shared" si="51"/>
        <v>-</v>
      </c>
      <c r="X143" s="417"/>
      <c r="Y143" s="167"/>
      <c r="Z143" s="68">
        <f t="shared" si="48"/>
        <v>0</v>
      </c>
      <c r="AA143" s="408">
        <f t="shared" si="49"/>
        <v>0</v>
      </c>
      <c r="AB143" s="69" t="str">
        <f t="shared" si="46"/>
        <v>-</v>
      </c>
      <c r="AC143" s="69"/>
      <c r="AD143" s="418" t="str">
        <f t="shared" si="52"/>
        <v/>
      </c>
      <c r="AE143" s="419" t="str">
        <f t="shared" si="53"/>
        <v/>
      </c>
      <c r="AF143" s="420" t="str">
        <f t="shared" si="54"/>
        <v/>
      </c>
    </row>
    <row r="144" spans="1:32" s="27" customFormat="1" ht="25.15" hidden="1" customHeight="1" x14ac:dyDescent="0.2">
      <c r="A144" s="412"/>
      <c r="B144" s="413"/>
      <c r="C144" s="414"/>
      <c r="D144" s="159"/>
      <c r="E144" s="160"/>
      <c r="F144" s="160"/>
      <c r="G144" s="291"/>
      <c r="H144" s="291"/>
      <c r="I144" s="90"/>
      <c r="J144" s="90"/>
      <c r="K144" s="91">
        <f t="shared" si="50"/>
        <v>0</v>
      </c>
      <c r="L144" s="92"/>
      <c r="M144" s="101"/>
      <c r="N144" s="516" t="str">
        <f t="shared" si="47"/>
        <v>-</v>
      </c>
      <c r="O144" s="415" t="str">
        <f t="shared" si="44"/>
        <v>-</v>
      </c>
      <c r="P144" s="94"/>
      <c r="Q144" s="95"/>
      <c r="R144" s="95"/>
      <c r="S144" s="95"/>
      <c r="T144" s="96" t="str">
        <f t="shared" si="45"/>
        <v>-</v>
      </c>
      <c r="U144" s="96"/>
      <c r="V144" s="97"/>
      <c r="W144" s="416" t="str">
        <f t="shared" si="51"/>
        <v>-</v>
      </c>
      <c r="X144" s="417"/>
      <c r="Y144" s="167"/>
      <c r="Z144" s="68">
        <f t="shared" si="48"/>
        <v>0</v>
      </c>
      <c r="AA144" s="408">
        <f t="shared" si="49"/>
        <v>0</v>
      </c>
      <c r="AB144" s="69" t="str">
        <f t="shared" si="46"/>
        <v>-</v>
      </c>
      <c r="AC144" s="69"/>
      <c r="AD144" s="418" t="str">
        <f t="shared" si="52"/>
        <v/>
      </c>
      <c r="AE144" s="419" t="str">
        <f t="shared" si="53"/>
        <v/>
      </c>
      <c r="AF144" s="420" t="str">
        <f t="shared" si="54"/>
        <v/>
      </c>
    </row>
    <row r="145" spans="1:32" s="27" customFormat="1" ht="25.15" hidden="1" customHeight="1" x14ac:dyDescent="0.2">
      <c r="A145" s="412"/>
      <c r="B145" s="413"/>
      <c r="C145" s="414"/>
      <c r="D145" s="159"/>
      <c r="E145" s="160"/>
      <c r="F145" s="160"/>
      <c r="G145" s="291"/>
      <c r="H145" s="291"/>
      <c r="I145" s="90"/>
      <c r="J145" s="90"/>
      <c r="K145" s="91">
        <f t="shared" si="50"/>
        <v>0</v>
      </c>
      <c r="L145" s="92"/>
      <c r="M145" s="100"/>
      <c r="N145" s="516" t="str">
        <f t="shared" si="47"/>
        <v>-</v>
      </c>
      <c r="O145" s="415" t="str">
        <f t="shared" si="44"/>
        <v>-</v>
      </c>
      <c r="P145" s="94"/>
      <c r="Q145" s="95"/>
      <c r="R145" s="95"/>
      <c r="S145" s="95"/>
      <c r="T145" s="96" t="str">
        <f t="shared" si="45"/>
        <v>-</v>
      </c>
      <c r="U145" s="96"/>
      <c r="V145" s="97"/>
      <c r="W145" s="416" t="str">
        <f t="shared" si="51"/>
        <v>-</v>
      </c>
      <c r="X145" s="417"/>
      <c r="Y145" s="167"/>
      <c r="Z145" s="68">
        <f t="shared" si="48"/>
        <v>0</v>
      </c>
      <c r="AA145" s="408">
        <f t="shared" si="49"/>
        <v>0</v>
      </c>
      <c r="AB145" s="69" t="str">
        <f t="shared" si="46"/>
        <v>-</v>
      </c>
      <c r="AC145" s="69"/>
      <c r="AD145" s="418" t="str">
        <f t="shared" si="52"/>
        <v/>
      </c>
      <c r="AE145" s="419" t="str">
        <f t="shared" si="53"/>
        <v/>
      </c>
      <c r="AF145" s="420" t="str">
        <f t="shared" si="54"/>
        <v/>
      </c>
    </row>
    <row r="146" spans="1:32" s="27" customFormat="1" ht="25.15" hidden="1" customHeight="1" x14ac:dyDescent="0.2">
      <c r="A146" s="412"/>
      <c r="B146" s="413"/>
      <c r="C146" s="414"/>
      <c r="D146" s="159"/>
      <c r="E146" s="160"/>
      <c r="F146" s="160"/>
      <c r="G146" s="291"/>
      <c r="H146" s="291"/>
      <c r="I146" s="90"/>
      <c r="J146" s="90"/>
      <c r="K146" s="91">
        <f t="shared" si="50"/>
        <v>0</v>
      </c>
      <c r="L146" s="92"/>
      <c r="M146" s="100"/>
      <c r="N146" s="516" t="str">
        <f t="shared" si="47"/>
        <v>-</v>
      </c>
      <c r="O146" s="415" t="str">
        <f t="shared" si="44"/>
        <v>-</v>
      </c>
      <c r="P146" s="94"/>
      <c r="Q146" s="95"/>
      <c r="R146" s="95"/>
      <c r="S146" s="95"/>
      <c r="T146" s="96" t="str">
        <f t="shared" si="45"/>
        <v>-</v>
      </c>
      <c r="U146" s="96"/>
      <c r="V146" s="97"/>
      <c r="W146" s="416" t="str">
        <f t="shared" si="51"/>
        <v>-</v>
      </c>
      <c r="X146" s="417"/>
      <c r="Y146" s="167"/>
      <c r="Z146" s="68">
        <f t="shared" si="48"/>
        <v>0</v>
      </c>
      <c r="AA146" s="408">
        <f t="shared" si="49"/>
        <v>0</v>
      </c>
      <c r="AB146" s="69" t="str">
        <f t="shared" si="46"/>
        <v>-</v>
      </c>
      <c r="AC146" s="69"/>
      <c r="AD146" s="418" t="str">
        <f t="shared" si="52"/>
        <v/>
      </c>
      <c r="AE146" s="419" t="str">
        <f t="shared" si="53"/>
        <v/>
      </c>
      <c r="AF146" s="420" t="str">
        <f t="shared" si="54"/>
        <v/>
      </c>
    </row>
    <row r="147" spans="1:32" s="27" customFormat="1" ht="25.15" hidden="1" customHeight="1" x14ac:dyDescent="0.2">
      <c r="A147" s="120"/>
      <c r="B147" s="86"/>
      <c r="C147" s="425"/>
      <c r="D147" s="87"/>
      <c r="E147" s="87"/>
      <c r="F147" s="88"/>
      <c r="G147" s="86"/>
      <c r="H147" s="86"/>
      <c r="I147" s="102"/>
      <c r="J147" s="102"/>
      <c r="K147" s="91">
        <f t="shared" si="50"/>
        <v>0</v>
      </c>
      <c r="L147" s="101"/>
      <c r="M147" s="94"/>
      <c r="N147" s="516" t="str">
        <f t="shared" si="47"/>
        <v>-</v>
      </c>
      <c r="O147" s="415" t="str">
        <f t="shared" si="44"/>
        <v>-</v>
      </c>
      <c r="P147" s="94"/>
      <c r="Q147" s="95"/>
      <c r="R147" s="95"/>
      <c r="S147" s="95"/>
      <c r="T147" s="96" t="str">
        <f t="shared" si="45"/>
        <v>-</v>
      </c>
      <c r="U147" s="96"/>
      <c r="V147" s="99"/>
      <c r="W147" s="416" t="str">
        <f t="shared" si="51"/>
        <v>-</v>
      </c>
      <c r="X147" s="98"/>
      <c r="Y147" s="167"/>
      <c r="Z147" s="68">
        <f t="shared" si="48"/>
        <v>0</v>
      </c>
      <c r="AA147" s="408">
        <f t="shared" si="49"/>
        <v>0</v>
      </c>
      <c r="AB147" s="69" t="str">
        <f t="shared" si="46"/>
        <v>-</v>
      </c>
      <c r="AC147" s="69"/>
      <c r="AD147" s="418" t="str">
        <f t="shared" si="52"/>
        <v/>
      </c>
      <c r="AE147" s="419" t="str">
        <f t="shared" si="53"/>
        <v/>
      </c>
      <c r="AF147" s="420" t="str">
        <f t="shared" si="54"/>
        <v/>
      </c>
    </row>
    <row r="148" spans="1:32" s="27" customFormat="1" ht="25.15" hidden="1" customHeight="1" x14ac:dyDescent="0.2">
      <c r="A148" s="120"/>
      <c r="B148" s="86"/>
      <c r="C148" s="425"/>
      <c r="D148" s="87"/>
      <c r="E148" s="87"/>
      <c r="F148" s="88"/>
      <c r="G148" s="86"/>
      <c r="H148" s="86"/>
      <c r="I148" s="102"/>
      <c r="J148" s="102"/>
      <c r="K148" s="91">
        <f t="shared" si="50"/>
        <v>0</v>
      </c>
      <c r="L148" s="101"/>
      <c r="M148" s="94"/>
      <c r="N148" s="516" t="str">
        <f t="shared" si="47"/>
        <v>-</v>
      </c>
      <c r="O148" s="415" t="str">
        <f t="shared" si="44"/>
        <v>-</v>
      </c>
      <c r="P148" s="94"/>
      <c r="Q148" s="95"/>
      <c r="R148" s="95"/>
      <c r="S148" s="95"/>
      <c r="T148" s="96" t="str">
        <f t="shared" si="45"/>
        <v>-</v>
      </c>
      <c r="U148" s="96"/>
      <c r="V148" s="99"/>
      <c r="W148" s="416" t="str">
        <f t="shared" si="51"/>
        <v>-</v>
      </c>
      <c r="X148" s="98"/>
      <c r="Y148" s="167"/>
      <c r="Z148" s="68">
        <f t="shared" si="48"/>
        <v>0</v>
      </c>
      <c r="AA148" s="408">
        <f t="shared" si="49"/>
        <v>0</v>
      </c>
      <c r="AB148" s="69" t="str">
        <f t="shared" si="46"/>
        <v>-</v>
      </c>
      <c r="AC148" s="69"/>
      <c r="AD148" s="418" t="str">
        <f t="shared" si="52"/>
        <v/>
      </c>
      <c r="AE148" s="419" t="str">
        <f t="shared" si="53"/>
        <v/>
      </c>
      <c r="AF148" s="420" t="str">
        <f t="shared" si="54"/>
        <v/>
      </c>
    </row>
    <row r="149" spans="1:32" s="27" customFormat="1" ht="25.15" hidden="1" customHeight="1" x14ac:dyDescent="0.2">
      <c r="A149" s="120"/>
      <c r="B149" s="86"/>
      <c r="C149" s="425"/>
      <c r="D149" s="87"/>
      <c r="E149" s="87"/>
      <c r="F149" s="88"/>
      <c r="G149" s="86"/>
      <c r="H149" s="86"/>
      <c r="I149" s="102"/>
      <c r="J149" s="102"/>
      <c r="K149" s="91">
        <f t="shared" si="50"/>
        <v>0</v>
      </c>
      <c r="L149" s="101"/>
      <c r="M149" s="94"/>
      <c r="N149" s="516" t="str">
        <f t="shared" si="47"/>
        <v>-</v>
      </c>
      <c r="O149" s="415" t="str">
        <f t="shared" si="44"/>
        <v>-</v>
      </c>
      <c r="P149" s="94"/>
      <c r="Q149" s="95"/>
      <c r="R149" s="95"/>
      <c r="S149" s="95"/>
      <c r="T149" s="96" t="str">
        <f t="shared" si="45"/>
        <v>-</v>
      </c>
      <c r="U149" s="96"/>
      <c r="V149" s="99"/>
      <c r="W149" s="416" t="str">
        <f t="shared" si="51"/>
        <v>-</v>
      </c>
      <c r="X149" s="98"/>
      <c r="Y149" s="167"/>
      <c r="Z149" s="68">
        <f t="shared" si="48"/>
        <v>0</v>
      </c>
      <c r="AA149" s="408">
        <f t="shared" si="49"/>
        <v>0</v>
      </c>
      <c r="AB149" s="69" t="str">
        <f t="shared" si="46"/>
        <v>-</v>
      </c>
      <c r="AC149" s="69"/>
      <c r="AD149" s="418" t="str">
        <f t="shared" si="52"/>
        <v/>
      </c>
      <c r="AE149" s="419" t="str">
        <f t="shared" si="53"/>
        <v/>
      </c>
      <c r="AF149" s="420" t="str">
        <f t="shared" si="54"/>
        <v/>
      </c>
    </row>
    <row r="150" spans="1:32" s="27" customFormat="1" ht="25.15" hidden="1" customHeight="1" x14ac:dyDescent="0.2">
      <c r="A150" s="120"/>
      <c r="B150" s="86"/>
      <c r="C150" s="425"/>
      <c r="D150" s="87"/>
      <c r="E150" s="87"/>
      <c r="F150" s="88"/>
      <c r="G150" s="86"/>
      <c r="H150" s="86"/>
      <c r="I150" s="102"/>
      <c r="J150" s="102"/>
      <c r="K150" s="91">
        <f t="shared" si="50"/>
        <v>0</v>
      </c>
      <c r="L150" s="101"/>
      <c r="M150" s="94"/>
      <c r="N150" s="516" t="str">
        <f t="shared" si="47"/>
        <v>-</v>
      </c>
      <c r="O150" s="415" t="str">
        <f t="shared" si="44"/>
        <v>-</v>
      </c>
      <c r="P150" s="94"/>
      <c r="Q150" s="95"/>
      <c r="R150" s="95"/>
      <c r="S150" s="95"/>
      <c r="T150" s="96" t="str">
        <f t="shared" si="45"/>
        <v>-</v>
      </c>
      <c r="U150" s="96"/>
      <c r="V150" s="99"/>
      <c r="W150" s="416" t="str">
        <f t="shared" si="51"/>
        <v>-</v>
      </c>
      <c r="X150" s="98"/>
      <c r="Y150" s="167"/>
      <c r="Z150" s="68">
        <f t="shared" si="48"/>
        <v>0</v>
      </c>
      <c r="AA150" s="408">
        <f t="shared" si="49"/>
        <v>0</v>
      </c>
      <c r="AB150" s="69" t="str">
        <f t="shared" si="46"/>
        <v>-</v>
      </c>
      <c r="AC150" s="69"/>
      <c r="AD150" s="418" t="str">
        <f t="shared" si="52"/>
        <v/>
      </c>
      <c r="AE150" s="419" t="str">
        <f t="shared" si="53"/>
        <v/>
      </c>
      <c r="AF150" s="420" t="str">
        <f t="shared" si="54"/>
        <v/>
      </c>
    </row>
    <row r="151" spans="1:32" s="27" customFormat="1" ht="25.15" hidden="1" customHeight="1" x14ac:dyDescent="0.2">
      <c r="A151" s="120"/>
      <c r="B151" s="86"/>
      <c r="C151" s="425"/>
      <c r="D151" s="87"/>
      <c r="E151" s="87"/>
      <c r="F151" s="88"/>
      <c r="G151" s="86"/>
      <c r="H151" s="86"/>
      <c r="I151" s="102"/>
      <c r="J151" s="102"/>
      <c r="K151" s="91">
        <f t="shared" si="50"/>
        <v>0</v>
      </c>
      <c r="L151" s="101"/>
      <c r="M151" s="94"/>
      <c r="N151" s="516" t="str">
        <f t="shared" si="47"/>
        <v>-</v>
      </c>
      <c r="O151" s="415" t="str">
        <f t="shared" si="44"/>
        <v>-</v>
      </c>
      <c r="P151" s="94"/>
      <c r="Q151" s="95"/>
      <c r="R151" s="95"/>
      <c r="S151" s="95"/>
      <c r="T151" s="96" t="str">
        <f t="shared" si="45"/>
        <v>-</v>
      </c>
      <c r="U151" s="96"/>
      <c r="V151" s="99"/>
      <c r="W151" s="416" t="str">
        <f t="shared" si="51"/>
        <v>-</v>
      </c>
      <c r="X151" s="98"/>
      <c r="Y151" s="167"/>
      <c r="Z151" s="68">
        <f t="shared" si="48"/>
        <v>0</v>
      </c>
      <c r="AA151" s="408">
        <f t="shared" si="49"/>
        <v>0</v>
      </c>
      <c r="AB151" s="69" t="str">
        <f t="shared" si="46"/>
        <v>-</v>
      </c>
      <c r="AC151" s="69"/>
      <c r="AD151" s="418" t="str">
        <f t="shared" si="52"/>
        <v/>
      </c>
      <c r="AE151" s="419" t="str">
        <f t="shared" si="53"/>
        <v/>
      </c>
      <c r="AF151" s="420" t="str">
        <f t="shared" si="54"/>
        <v/>
      </c>
    </row>
    <row r="152" spans="1:32" s="27" customFormat="1" ht="25.15" hidden="1" customHeight="1" x14ac:dyDescent="0.2">
      <c r="A152" s="120"/>
      <c r="B152" s="86"/>
      <c r="C152" s="425"/>
      <c r="D152" s="87"/>
      <c r="E152" s="87"/>
      <c r="F152" s="88"/>
      <c r="G152" s="86"/>
      <c r="H152" s="86"/>
      <c r="I152" s="102"/>
      <c r="J152" s="102"/>
      <c r="K152" s="91">
        <f t="shared" si="50"/>
        <v>0</v>
      </c>
      <c r="L152" s="101"/>
      <c r="M152" s="94"/>
      <c r="N152" s="516" t="str">
        <f t="shared" si="47"/>
        <v>-</v>
      </c>
      <c r="O152" s="415" t="str">
        <f t="shared" si="44"/>
        <v>-</v>
      </c>
      <c r="P152" s="94"/>
      <c r="Q152" s="95"/>
      <c r="R152" s="95"/>
      <c r="S152" s="95"/>
      <c r="T152" s="96" t="str">
        <f t="shared" si="45"/>
        <v>-</v>
      </c>
      <c r="U152" s="96"/>
      <c r="V152" s="99"/>
      <c r="W152" s="416" t="str">
        <f t="shared" si="51"/>
        <v>-</v>
      </c>
      <c r="X152" s="98"/>
      <c r="Y152" s="167"/>
      <c r="Z152" s="68">
        <f t="shared" si="48"/>
        <v>0</v>
      </c>
      <c r="AA152" s="408">
        <f t="shared" si="49"/>
        <v>0</v>
      </c>
      <c r="AB152" s="69" t="str">
        <f t="shared" si="46"/>
        <v>-</v>
      </c>
      <c r="AC152" s="69"/>
      <c r="AD152" s="418" t="str">
        <f t="shared" si="52"/>
        <v/>
      </c>
      <c r="AE152" s="419" t="str">
        <f t="shared" si="53"/>
        <v/>
      </c>
      <c r="AF152" s="420" t="str">
        <f t="shared" si="54"/>
        <v/>
      </c>
    </row>
    <row r="153" spans="1:32" s="27" customFormat="1" ht="25.15" hidden="1" customHeight="1" x14ac:dyDescent="0.2">
      <c r="A153" s="120"/>
      <c r="B153" s="86"/>
      <c r="C153" s="425"/>
      <c r="D153" s="87"/>
      <c r="E153" s="87"/>
      <c r="F153" s="88"/>
      <c r="G153" s="86"/>
      <c r="H153" s="86"/>
      <c r="I153" s="102"/>
      <c r="J153" s="102"/>
      <c r="K153" s="91">
        <f t="shared" si="50"/>
        <v>0</v>
      </c>
      <c r="L153" s="101"/>
      <c r="M153" s="94"/>
      <c r="N153" s="516" t="str">
        <f t="shared" si="47"/>
        <v>-</v>
      </c>
      <c r="O153" s="415" t="str">
        <f t="shared" si="44"/>
        <v>-</v>
      </c>
      <c r="P153" s="94"/>
      <c r="Q153" s="95"/>
      <c r="R153" s="95"/>
      <c r="S153" s="95"/>
      <c r="T153" s="96" t="str">
        <f t="shared" si="45"/>
        <v>-</v>
      </c>
      <c r="U153" s="96"/>
      <c r="V153" s="99"/>
      <c r="W153" s="416" t="str">
        <f t="shared" si="51"/>
        <v>-</v>
      </c>
      <c r="X153" s="98"/>
      <c r="Y153" s="167"/>
      <c r="Z153" s="68">
        <f t="shared" si="48"/>
        <v>0</v>
      </c>
      <c r="AA153" s="408">
        <f t="shared" si="49"/>
        <v>0</v>
      </c>
      <c r="AB153" s="69" t="str">
        <f t="shared" si="46"/>
        <v>-</v>
      </c>
      <c r="AC153" s="69"/>
      <c r="AD153" s="418" t="str">
        <f t="shared" si="52"/>
        <v/>
      </c>
      <c r="AE153" s="419" t="str">
        <f t="shared" si="53"/>
        <v/>
      </c>
      <c r="AF153" s="420" t="str">
        <f t="shared" si="54"/>
        <v/>
      </c>
    </row>
    <row r="154" spans="1:32" s="27" customFormat="1" ht="25.15" hidden="1" customHeight="1" x14ac:dyDescent="0.2">
      <c r="A154" s="120"/>
      <c r="B154" s="86"/>
      <c r="C154" s="425"/>
      <c r="D154" s="87"/>
      <c r="E154" s="87"/>
      <c r="F154" s="88"/>
      <c r="G154" s="86"/>
      <c r="H154" s="86"/>
      <c r="I154" s="102"/>
      <c r="J154" s="102"/>
      <c r="K154" s="91">
        <f t="shared" si="50"/>
        <v>0</v>
      </c>
      <c r="L154" s="101"/>
      <c r="M154" s="94"/>
      <c r="N154" s="516" t="str">
        <f t="shared" si="47"/>
        <v>-</v>
      </c>
      <c r="O154" s="415" t="str">
        <f t="shared" si="44"/>
        <v>-</v>
      </c>
      <c r="P154" s="94"/>
      <c r="Q154" s="95"/>
      <c r="R154" s="95"/>
      <c r="S154" s="95"/>
      <c r="T154" s="96" t="str">
        <f t="shared" si="45"/>
        <v>-</v>
      </c>
      <c r="U154" s="96"/>
      <c r="V154" s="99"/>
      <c r="W154" s="416" t="str">
        <f t="shared" si="51"/>
        <v>-</v>
      </c>
      <c r="X154" s="98"/>
      <c r="Y154" s="167"/>
      <c r="Z154" s="68">
        <f t="shared" si="48"/>
        <v>0</v>
      </c>
      <c r="AA154" s="408">
        <f t="shared" si="49"/>
        <v>0</v>
      </c>
      <c r="AB154" s="69" t="str">
        <f t="shared" si="46"/>
        <v>-</v>
      </c>
      <c r="AC154" s="69"/>
      <c r="AD154" s="418" t="str">
        <f t="shared" si="52"/>
        <v/>
      </c>
      <c r="AE154" s="419" t="str">
        <f t="shared" si="53"/>
        <v/>
      </c>
      <c r="AF154" s="420" t="str">
        <f t="shared" si="54"/>
        <v/>
      </c>
    </row>
    <row r="155" spans="1:32" s="27" customFormat="1" ht="25.15" hidden="1" customHeight="1" x14ac:dyDescent="0.2">
      <c r="A155" s="120"/>
      <c r="B155" s="86"/>
      <c r="C155" s="425"/>
      <c r="D155" s="87"/>
      <c r="E155" s="87"/>
      <c r="F155" s="88"/>
      <c r="G155" s="86"/>
      <c r="H155" s="86"/>
      <c r="I155" s="102"/>
      <c r="J155" s="102"/>
      <c r="K155" s="91">
        <f t="shared" si="50"/>
        <v>0</v>
      </c>
      <c r="L155" s="101"/>
      <c r="M155" s="94"/>
      <c r="N155" s="516" t="str">
        <f t="shared" si="47"/>
        <v>-</v>
      </c>
      <c r="O155" s="415" t="str">
        <f t="shared" si="44"/>
        <v>-</v>
      </c>
      <c r="P155" s="94"/>
      <c r="Q155" s="95"/>
      <c r="R155" s="95"/>
      <c r="S155" s="95"/>
      <c r="T155" s="96" t="str">
        <f t="shared" si="45"/>
        <v>-</v>
      </c>
      <c r="U155" s="96"/>
      <c r="V155" s="99"/>
      <c r="W155" s="416" t="str">
        <f t="shared" si="51"/>
        <v>-</v>
      </c>
      <c r="X155" s="98"/>
      <c r="Y155" s="167"/>
      <c r="Z155" s="68">
        <f t="shared" si="48"/>
        <v>0</v>
      </c>
      <c r="AA155" s="408">
        <f t="shared" si="49"/>
        <v>0</v>
      </c>
      <c r="AB155" s="69" t="str">
        <f t="shared" si="46"/>
        <v>-</v>
      </c>
      <c r="AC155" s="69"/>
      <c r="AD155" s="418" t="str">
        <f t="shared" si="52"/>
        <v/>
      </c>
      <c r="AE155" s="419" t="str">
        <f t="shared" si="53"/>
        <v/>
      </c>
      <c r="AF155" s="420" t="str">
        <f t="shared" si="54"/>
        <v/>
      </c>
    </row>
    <row r="156" spans="1:32" s="27" customFormat="1" ht="25.15" hidden="1" customHeight="1" x14ac:dyDescent="0.2">
      <c r="A156" s="120"/>
      <c r="B156" s="86"/>
      <c r="C156" s="425"/>
      <c r="D156" s="87"/>
      <c r="E156" s="87"/>
      <c r="F156" s="88"/>
      <c r="G156" s="86"/>
      <c r="H156" s="86"/>
      <c r="I156" s="102"/>
      <c r="J156" s="102"/>
      <c r="K156" s="91">
        <f t="shared" si="50"/>
        <v>0</v>
      </c>
      <c r="L156" s="101"/>
      <c r="M156" s="94"/>
      <c r="N156" s="516" t="str">
        <f t="shared" si="47"/>
        <v>-</v>
      </c>
      <c r="O156" s="415" t="str">
        <f t="shared" si="44"/>
        <v>-</v>
      </c>
      <c r="P156" s="94"/>
      <c r="Q156" s="95"/>
      <c r="R156" s="95"/>
      <c r="S156" s="95"/>
      <c r="T156" s="96" t="str">
        <f t="shared" si="45"/>
        <v>-</v>
      </c>
      <c r="U156" s="96"/>
      <c r="V156" s="99"/>
      <c r="W156" s="416" t="str">
        <f t="shared" si="51"/>
        <v>-</v>
      </c>
      <c r="X156" s="98"/>
      <c r="Y156" s="167"/>
      <c r="Z156" s="68">
        <f t="shared" si="48"/>
        <v>0</v>
      </c>
      <c r="AA156" s="408">
        <f t="shared" si="49"/>
        <v>0</v>
      </c>
      <c r="AB156" s="69" t="str">
        <f t="shared" si="46"/>
        <v>-</v>
      </c>
      <c r="AC156" s="69"/>
      <c r="AD156" s="418" t="str">
        <f t="shared" si="52"/>
        <v/>
      </c>
      <c r="AE156" s="419" t="str">
        <f t="shared" si="53"/>
        <v/>
      </c>
      <c r="AF156" s="420" t="str">
        <f t="shared" si="54"/>
        <v/>
      </c>
    </row>
    <row r="157" spans="1:32" s="27" customFormat="1" ht="25.15" hidden="1" customHeight="1" x14ac:dyDescent="0.2">
      <c r="A157" s="120"/>
      <c r="B157" s="86"/>
      <c r="C157" s="425"/>
      <c r="D157" s="87"/>
      <c r="E157" s="87"/>
      <c r="F157" s="88"/>
      <c r="G157" s="86"/>
      <c r="H157" s="86"/>
      <c r="I157" s="102"/>
      <c r="J157" s="102"/>
      <c r="K157" s="91">
        <f t="shared" si="50"/>
        <v>0</v>
      </c>
      <c r="L157" s="101"/>
      <c r="M157" s="94"/>
      <c r="N157" s="516" t="str">
        <f t="shared" si="47"/>
        <v>-</v>
      </c>
      <c r="O157" s="415" t="str">
        <f t="shared" si="44"/>
        <v>-</v>
      </c>
      <c r="P157" s="94"/>
      <c r="Q157" s="95"/>
      <c r="R157" s="95"/>
      <c r="S157" s="95"/>
      <c r="T157" s="96" t="str">
        <f t="shared" si="45"/>
        <v>-</v>
      </c>
      <c r="U157" s="96"/>
      <c r="V157" s="99"/>
      <c r="W157" s="416" t="str">
        <f t="shared" si="51"/>
        <v>-</v>
      </c>
      <c r="X157" s="98"/>
      <c r="Y157" s="167"/>
      <c r="Z157" s="68">
        <f t="shared" si="48"/>
        <v>0</v>
      </c>
      <c r="AA157" s="408">
        <f t="shared" si="49"/>
        <v>0</v>
      </c>
      <c r="AB157" s="69" t="str">
        <f t="shared" si="46"/>
        <v>-</v>
      </c>
      <c r="AC157" s="69"/>
      <c r="AD157" s="418" t="str">
        <f t="shared" si="52"/>
        <v/>
      </c>
      <c r="AE157" s="419" t="str">
        <f t="shared" si="53"/>
        <v/>
      </c>
      <c r="AF157" s="420" t="str">
        <f t="shared" si="54"/>
        <v/>
      </c>
    </row>
    <row r="158" spans="1:32" s="27" customFormat="1" ht="25.15" hidden="1" customHeight="1" x14ac:dyDescent="0.2">
      <c r="A158" s="120"/>
      <c r="B158" s="86"/>
      <c r="C158" s="425"/>
      <c r="D158" s="87"/>
      <c r="E158" s="87"/>
      <c r="F158" s="88"/>
      <c r="G158" s="86"/>
      <c r="H158" s="86"/>
      <c r="I158" s="102"/>
      <c r="J158" s="102"/>
      <c r="K158" s="91">
        <f t="shared" si="50"/>
        <v>0</v>
      </c>
      <c r="L158" s="101"/>
      <c r="M158" s="94"/>
      <c r="N158" s="516" t="str">
        <f t="shared" si="47"/>
        <v>-</v>
      </c>
      <c r="O158" s="415" t="str">
        <f t="shared" si="44"/>
        <v>-</v>
      </c>
      <c r="P158" s="94"/>
      <c r="Q158" s="95"/>
      <c r="R158" s="95"/>
      <c r="S158" s="95"/>
      <c r="T158" s="96" t="str">
        <f t="shared" si="45"/>
        <v>-</v>
      </c>
      <c r="U158" s="96"/>
      <c r="V158" s="99"/>
      <c r="W158" s="416" t="str">
        <f t="shared" si="51"/>
        <v>-</v>
      </c>
      <c r="X158" s="98"/>
      <c r="Y158" s="167"/>
      <c r="Z158" s="68">
        <f t="shared" si="48"/>
        <v>0</v>
      </c>
      <c r="AA158" s="408">
        <f t="shared" si="49"/>
        <v>0</v>
      </c>
      <c r="AB158" s="69" t="str">
        <f t="shared" si="46"/>
        <v>-</v>
      </c>
      <c r="AC158" s="69"/>
      <c r="AD158" s="418" t="str">
        <f t="shared" si="52"/>
        <v/>
      </c>
      <c r="AE158" s="419" t="str">
        <f t="shared" si="53"/>
        <v/>
      </c>
      <c r="AF158" s="420" t="str">
        <f t="shared" si="54"/>
        <v/>
      </c>
    </row>
    <row r="159" spans="1:32" s="27" customFormat="1" ht="25.15" hidden="1" customHeight="1" x14ac:dyDescent="0.2">
      <c r="A159" s="120"/>
      <c r="B159" s="86"/>
      <c r="C159" s="425"/>
      <c r="D159" s="87"/>
      <c r="E159" s="87"/>
      <c r="F159" s="88"/>
      <c r="G159" s="86"/>
      <c r="H159" s="86"/>
      <c r="I159" s="102"/>
      <c r="J159" s="102"/>
      <c r="K159" s="91">
        <f t="shared" si="50"/>
        <v>0</v>
      </c>
      <c r="L159" s="101"/>
      <c r="M159" s="94"/>
      <c r="N159" s="516" t="str">
        <f t="shared" si="47"/>
        <v>-</v>
      </c>
      <c r="O159" s="415" t="str">
        <f t="shared" si="44"/>
        <v>-</v>
      </c>
      <c r="P159" s="94"/>
      <c r="Q159" s="95"/>
      <c r="R159" s="95"/>
      <c r="S159" s="95"/>
      <c r="T159" s="96" t="str">
        <f t="shared" si="45"/>
        <v>-</v>
      </c>
      <c r="U159" s="96"/>
      <c r="V159" s="99"/>
      <c r="W159" s="416" t="str">
        <f t="shared" si="51"/>
        <v>-</v>
      </c>
      <c r="X159" s="98"/>
      <c r="Y159" s="167"/>
      <c r="Z159" s="68">
        <f t="shared" si="48"/>
        <v>0</v>
      </c>
      <c r="AA159" s="408">
        <f t="shared" si="49"/>
        <v>0</v>
      </c>
      <c r="AB159" s="69" t="str">
        <f t="shared" si="46"/>
        <v>-</v>
      </c>
      <c r="AC159" s="69"/>
      <c r="AD159" s="418" t="str">
        <f t="shared" si="52"/>
        <v/>
      </c>
      <c r="AE159" s="419" t="str">
        <f t="shared" si="53"/>
        <v/>
      </c>
      <c r="AF159" s="420" t="str">
        <f t="shared" si="54"/>
        <v/>
      </c>
    </row>
    <row r="160" spans="1:32" s="27" customFormat="1" ht="25.15" hidden="1" customHeight="1" x14ac:dyDescent="0.2">
      <c r="A160" s="120"/>
      <c r="B160" s="86"/>
      <c r="C160" s="425"/>
      <c r="D160" s="87"/>
      <c r="E160" s="87"/>
      <c r="F160" s="88"/>
      <c r="G160" s="86"/>
      <c r="H160" s="86"/>
      <c r="I160" s="102"/>
      <c r="J160" s="102"/>
      <c r="K160" s="91">
        <f t="shared" si="50"/>
        <v>0</v>
      </c>
      <c r="L160" s="101"/>
      <c r="M160" s="94"/>
      <c r="N160" s="516" t="str">
        <f t="shared" si="47"/>
        <v>-</v>
      </c>
      <c r="O160" s="415" t="str">
        <f t="shared" si="44"/>
        <v>-</v>
      </c>
      <c r="P160" s="94"/>
      <c r="Q160" s="95"/>
      <c r="R160" s="95"/>
      <c r="S160" s="95"/>
      <c r="T160" s="96" t="str">
        <f t="shared" si="45"/>
        <v>-</v>
      </c>
      <c r="U160" s="96"/>
      <c r="V160" s="99"/>
      <c r="W160" s="416" t="str">
        <f t="shared" si="51"/>
        <v>-</v>
      </c>
      <c r="X160" s="98"/>
      <c r="Y160" s="167"/>
      <c r="Z160" s="68">
        <f t="shared" si="48"/>
        <v>0</v>
      </c>
      <c r="AA160" s="408">
        <f t="shared" si="49"/>
        <v>0</v>
      </c>
      <c r="AB160" s="69" t="str">
        <f t="shared" si="46"/>
        <v>-</v>
      </c>
      <c r="AC160" s="69"/>
      <c r="AD160" s="418" t="str">
        <f t="shared" si="52"/>
        <v/>
      </c>
      <c r="AE160" s="419" t="str">
        <f t="shared" si="53"/>
        <v/>
      </c>
      <c r="AF160" s="420" t="str">
        <f t="shared" si="54"/>
        <v/>
      </c>
    </row>
    <row r="161" spans="1:32" s="27" customFormat="1" ht="25.15" hidden="1" customHeight="1" x14ac:dyDescent="0.2">
      <c r="A161" s="120"/>
      <c r="B161" s="86"/>
      <c r="C161" s="425"/>
      <c r="D161" s="87"/>
      <c r="E161" s="87"/>
      <c r="F161" s="88"/>
      <c r="G161" s="86"/>
      <c r="H161" s="86"/>
      <c r="I161" s="102"/>
      <c r="J161" s="102"/>
      <c r="K161" s="91">
        <f t="shared" si="50"/>
        <v>0</v>
      </c>
      <c r="L161" s="101"/>
      <c r="M161" s="94"/>
      <c r="N161" s="516" t="str">
        <f t="shared" si="47"/>
        <v>-</v>
      </c>
      <c r="O161" s="415" t="str">
        <f t="shared" si="44"/>
        <v>-</v>
      </c>
      <c r="P161" s="94"/>
      <c r="Q161" s="95"/>
      <c r="R161" s="95"/>
      <c r="S161" s="95"/>
      <c r="T161" s="96" t="str">
        <f t="shared" si="45"/>
        <v>-</v>
      </c>
      <c r="U161" s="96"/>
      <c r="V161" s="99"/>
      <c r="W161" s="416" t="str">
        <f t="shared" si="51"/>
        <v>-</v>
      </c>
      <c r="X161" s="98"/>
      <c r="Y161" s="167"/>
      <c r="Z161" s="68">
        <f t="shared" si="48"/>
        <v>0</v>
      </c>
      <c r="AA161" s="408">
        <f t="shared" si="49"/>
        <v>0</v>
      </c>
      <c r="AB161" s="69" t="str">
        <f t="shared" si="46"/>
        <v>-</v>
      </c>
      <c r="AC161" s="69"/>
      <c r="AD161" s="418" t="str">
        <f t="shared" si="52"/>
        <v/>
      </c>
      <c r="AE161" s="419" t="str">
        <f t="shared" si="53"/>
        <v/>
      </c>
      <c r="AF161" s="420" t="str">
        <f t="shared" si="54"/>
        <v/>
      </c>
    </row>
    <row r="162" spans="1:32" s="27" customFormat="1" ht="25.15" hidden="1" customHeight="1" x14ac:dyDescent="0.2">
      <c r="A162" s="120"/>
      <c r="B162" s="86"/>
      <c r="C162" s="425"/>
      <c r="D162" s="87"/>
      <c r="E162" s="87"/>
      <c r="F162" s="88"/>
      <c r="G162" s="86"/>
      <c r="H162" s="86"/>
      <c r="I162" s="102"/>
      <c r="J162" s="102"/>
      <c r="K162" s="91">
        <f t="shared" si="50"/>
        <v>0</v>
      </c>
      <c r="L162" s="101"/>
      <c r="M162" s="94"/>
      <c r="N162" s="516" t="str">
        <f t="shared" si="47"/>
        <v>-</v>
      </c>
      <c r="O162" s="415" t="str">
        <f t="shared" si="44"/>
        <v>-</v>
      </c>
      <c r="P162" s="94"/>
      <c r="Q162" s="95"/>
      <c r="R162" s="95"/>
      <c r="S162" s="95"/>
      <c r="T162" s="96" t="str">
        <f t="shared" si="45"/>
        <v>-</v>
      </c>
      <c r="U162" s="96"/>
      <c r="V162" s="99"/>
      <c r="W162" s="416" t="str">
        <f t="shared" si="51"/>
        <v>-</v>
      </c>
      <c r="X162" s="98"/>
      <c r="Y162" s="167"/>
      <c r="Z162" s="68">
        <f t="shared" si="48"/>
        <v>0</v>
      </c>
      <c r="AA162" s="408">
        <f t="shared" si="49"/>
        <v>0</v>
      </c>
      <c r="AB162" s="69" t="str">
        <f t="shared" si="46"/>
        <v>-</v>
      </c>
      <c r="AC162" s="69"/>
      <c r="AD162" s="418" t="str">
        <f t="shared" si="52"/>
        <v/>
      </c>
      <c r="AE162" s="419" t="str">
        <f t="shared" si="53"/>
        <v/>
      </c>
      <c r="AF162" s="420" t="str">
        <f t="shared" si="54"/>
        <v/>
      </c>
    </row>
    <row r="163" spans="1:32" s="27" customFormat="1" ht="25.15" hidden="1" customHeight="1" x14ac:dyDescent="0.2">
      <c r="A163" s="120"/>
      <c r="B163" s="86"/>
      <c r="C163" s="425"/>
      <c r="D163" s="87"/>
      <c r="E163" s="87"/>
      <c r="F163" s="88"/>
      <c r="G163" s="86"/>
      <c r="H163" s="86"/>
      <c r="I163" s="102"/>
      <c r="J163" s="102"/>
      <c r="K163" s="91">
        <f t="shared" si="50"/>
        <v>0</v>
      </c>
      <c r="L163" s="101"/>
      <c r="M163" s="94"/>
      <c r="N163" s="516" t="str">
        <f t="shared" si="47"/>
        <v>-</v>
      </c>
      <c r="O163" s="415" t="str">
        <f t="shared" si="44"/>
        <v>-</v>
      </c>
      <c r="P163" s="94"/>
      <c r="Q163" s="95"/>
      <c r="R163" s="95"/>
      <c r="S163" s="95"/>
      <c r="T163" s="96" t="str">
        <f t="shared" si="45"/>
        <v>-</v>
      </c>
      <c r="U163" s="96"/>
      <c r="V163" s="99"/>
      <c r="W163" s="416" t="str">
        <f t="shared" si="51"/>
        <v>-</v>
      </c>
      <c r="X163" s="98"/>
      <c r="Y163" s="167"/>
      <c r="Z163" s="68">
        <f t="shared" si="48"/>
        <v>0</v>
      </c>
      <c r="AA163" s="408">
        <f t="shared" si="49"/>
        <v>0</v>
      </c>
      <c r="AB163" s="69" t="str">
        <f t="shared" si="46"/>
        <v>-</v>
      </c>
      <c r="AC163" s="69"/>
      <c r="AD163" s="418" t="str">
        <f t="shared" si="52"/>
        <v/>
      </c>
      <c r="AE163" s="419" t="str">
        <f t="shared" si="53"/>
        <v/>
      </c>
      <c r="AF163" s="420" t="str">
        <f t="shared" si="54"/>
        <v/>
      </c>
    </row>
    <row r="164" spans="1:32" s="27" customFormat="1" ht="25.15" hidden="1" customHeight="1" x14ac:dyDescent="0.2">
      <c r="A164" s="120"/>
      <c r="B164" s="86"/>
      <c r="C164" s="425"/>
      <c r="D164" s="87"/>
      <c r="E164" s="87"/>
      <c r="F164" s="88"/>
      <c r="G164" s="86"/>
      <c r="H164" s="86"/>
      <c r="I164" s="102"/>
      <c r="J164" s="102"/>
      <c r="K164" s="91">
        <f t="shared" si="50"/>
        <v>0</v>
      </c>
      <c r="L164" s="101"/>
      <c r="M164" s="94"/>
      <c r="N164" s="516" t="str">
        <f t="shared" si="47"/>
        <v>-</v>
      </c>
      <c r="O164" s="415" t="str">
        <f t="shared" si="44"/>
        <v>-</v>
      </c>
      <c r="P164" s="94"/>
      <c r="Q164" s="95"/>
      <c r="R164" s="95"/>
      <c r="S164" s="95"/>
      <c r="T164" s="96" t="str">
        <f t="shared" si="45"/>
        <v>-</v>
      </c>
      <c r="U164" s="96"/>
      <c r="V164" s="99"/>
      <c r="W164" s="416" t="str">
        <f t="shared" si="51"/>
        <v>-</v>
      </c>
      <c r="X164" s="98"/>
      <c r="Y164" s="167"/>
      <c r="Z164" s="68">
        <f t="shared" si="48"/>
        <v>0</v>
      </c>
      <c r="AA164" s="408">
        <f t="shared" si="49"/>
        <v>0</v>
      </c>
      <c r="AB164" s="69" t="str">
        <f t="shared" si="46"/>
        <v>-</v>
      </c>
      <c r="AC164" s="69"/>
      <c r="AD164" s="418" t="str">
        <f t="shared" si="52"/>
        <v/>
      </c>
      <c r="AE164" s="419" t="str">
        <f t="shared" si="53"/>
        <v/>
      </c>
      <c r="AF164" s="420" t="str">
        <f t="shared" si="54"/>
        <v/>
      </c>
    </row>
    <row r="165" spans="1:32" s="27" customFormat="1" ht="25.15" hidden="1" customHeight="1" x14ac:dyDescent="0.2">
      <c r="A165" s="120"/>
      <c r="B165" s="103"/>
      <c r="C165" s="426"/>
      <c r="D165" s="104"/>
      <c r="E165" s="104"/>
      <c r="F165" s="105"/>
      <c r="G165" s="103"/>
      <c r="H165" s="103"/>
      <c r="I165" s="106"/>
      <c r="J165" s="106"/>
      <c r="K165" s="107">
        <f t="shared" si="50"/>
        <v>0</v>
      </c>
      <c r="L165" s="108"/>
      <c r="M165" s="109"/>
      <c r="N165" s="517" t="str">
        <f t="shared" si="47"/>
        <v>-</v>
      </c>
      <c r="O165" s="415" t="str">
        <f t="shared" si="44"/>
        <v>-</v>
      </c>
      <c r="P165" s="109"/>
      <c r="Q165" s="110"/>
      <c r="R165" s="110"/>
      <c r="S165" s="292"/>
      <c r="T165" s="96" t="str">
        <f t="shared" si="45"/>
        <v>-</v>
      </c>
      <c r="U165" s="293"/>
      <c r="V165" s="111"/>
      <c r="W165" s="416" t="str">
        <f t="shared" si="51"/>
        <v>-</v>
      </c>
      <c r="X165" s="112"/>
      <c r="Y165" s="167"/>
      <c r="Z165" s="68">
        <f t="shared" si="48"/>
        <v>0</v>
      </c>
      <c r="AA165" s="408">
        <f t="shared" si="49"/>
        <v>0</v>
      </c>
      <c r="AB165" s="69" t="str">
        <f t="shared" si="46"/>
        <v>-</v>
      </c>
      <c r="AC165" s="69"/>
      <c r="AD165" s="418" t="str">
        <f t="shared" si="52"/>
        <v/>
      </c>
      <c r="AE165" s="419" t="str">
        <f t="shared" si="53"/>
        <v/>
      </c>
      <c r="AF165" s="420" t="str">
        <f t="shared" si="54"/>
        <v/>
      </c>
    </row>
    <row r="166" spans="1:32" s="27" customFormat="1" ht="19.899999999999999" customHeight="1" x14ac:dyDescent="0.2">
      <c r="A166" s="56">
        <f>COUNT(A136:A165)</f>
        <v>2</v>
      </c>
      <c r="B166" s="182" t="s">
        <v>42</v>
      </c>
      <c r="C166" s="427"/>
      <c r="D166" s="57">
        <f>COUNT(L136:L165)-COUNT(M136:M165)</f>
        <v>-1</v>
      </c>
      <c r="E166" s="57"/>
      <c r="F166" s="57"/>
      <c r="G166" s="57" t="s">
        <v>29</v>
      </c>
      <c r="H166" s="59">
        <f>IF(M136&gt;1,0,L136)+IF(M137&gt;0,0,L137)+IF(M138&gt;0,0,L138)+IF(M139&gt;0,0,L139)+IF(M140&gt;0,0,L140)+IF(M141&gt;0,0,L141)+IF(M142&gt;0,0,L142)+IF(M143&gt;0,0,L143)+IF(M144&gt;0,0,L144)+IF(M145&gt;0,0,L145)+IF(M146&gt;0,0,L146)+IF(M147&gt;0,0,L147)+IF(M148&gt;0,0,L148)+IF(M149&gt;0,0,L149)+IF(M150&gt;0,0,L150)+IF(M151&gt;0,0,L151)+IF(M152&gt;0,0,L152)+IF(M153&gt;0,0,L153)+IF(M154&gt;0,0,L154)+IF(M155&gt;0,0,L155)+IF(M156&gt;0,0,L156)+IF(M157&gt;0,0,L157)+IF(M158&gt;0,0,L158)+IF(M159&gt;0,0,L159)+IF(M160&gt;0,0,L160)+IF(M161&gt;0,0,L161)+IF(M162&gt;0,0,L162)+IF(M163&gt;0,0,L163)+IF(M164&gt;0,0,L164)+IF(M165&gt;0,0,L165)</f>
        <v>0</v>
      </c>
      <c r="I166" s="57"/>
      <c r="J166" s="57"/>
      <c r="K166" s="428">
        <f>SUM(K136:K165)/1000</f>
        <v>1.23</v>
      </c>
      <c r="L166" s="67">
        <f>SUM(L136:L165)</f>
        <v>1943783</v>
      </c>
      <c r="M166" s="67">
        <f>SUM(M136:M165)</f>
        <v>3779305.2</v>
      </c>
      <c r="N166" s="518">
        <f>IF(M166&gt;0,((M166-(L166-H166))/(L166-H166)),"-")</f>
        <v>0.94430407097911662</v>
      </c>
      <c r="O166" s="57"/>
      <c r="P166" s="67">
        <f>SUM(P136:P165)</f>
        <v>1845191</v>
      </c>
      <c r="Q166" s="117" t="s">
        <v>6</v>
      </c>
      <c r="R166" s="58">
        <f>IF(P166&lt;=0,"-",(P166/M166))</f>
        <v>0.48823550953228118</v>
      </c>
      <c r="S166" s="58"/>
      <c r="T166" s="58"/>
      <c r="U166" s="58"/>
      <c r="V166" s="58">
        <f>IF(M136&lt;=0,"0",(IF(V136&gt;0,V136*M136)+IF(V137&gt;0,V137*M137)+IF(V138&gt;0,V138*M138)+IF(V139&gt;0,V139*M139)+IF(V140&gt;0,V140*M140)+IF(V141&gt;0,V141*M141)+IF(V142&gt;0,V142*M142)+IF(V143&gt;0,V143*M143)+IF(V144&gt;0,V144*M144)+IF(V145&gt;0,V145*M145)+IF(V146&gt;0,V146*M146)+IF(V147&gt;0,V147*M147)+IF(V148&gt;0,V148*M148)+IF(V149&gt;0,V149*M149)+IF(V150&gt;0,V150*M150)+IF(V151&gt;0,V151*M151)+IF(V152&gt;0,V152*M152)+IF(V153&gt;0,V153*M153)+IF(V154&gt;0,V154*M154)+IF(V155&gt;0,V155*M155)+IF(V156&gt;0,V156*M156)+IF(V157&gt;0,V157*M157)+IF(V158&gt;0,V158*M158)+IF(V159&gt;0,V159*M159)+IF(V160&gt;0,V160*M160)+IF(V161&gt;0,V161*M161)+IF(V162&gt;0,V162*M162)+IF(V163&gt;0,V163*M163)+IF(V164&gt;0,V164*M164)+IF(V165&gt;0,V165*M165))/M166)</f>
        <v>0.48860670209963464</v>
      </c>
      <c r="W166" s="57"/>
      <c r="X166" s="57"/>
      <c r="Y166" s="167"/>
      <c r="Z166" s="70"/>
      <c r="AA166" s="429"/>
      <c r="AB166" s="69"/>
      <c r="AC166" s="430">
        <f>COUNT(AD136:AD165)</f>
        <v>1</v>
      </c>
      <c r="AD166" s="431">
        <f>SUM(AD136:AD165)/1000</f>
        <v>0.53</v>
      </c>
      <c r="AE166" s="428">
        <f>SUM(AE136:AE165)</f>
        <v>1846593.85</v>
      </c>
      <c r="AF166" s="428">
        <f>SUM(AF136:AF165)</f>
        <v>1845191</v>
      </c>
    </row>
    <row r="167" spans="1:32" s="124" customFormat="1" ht="19.899999999999999" customHeight="1" x14ac:dyDescent="0.2">
      <c r="A167" s="122" t="s">
        <v>45</v>
      </c>
      <c r="B167" s="123"/>
      <c r="C167" s="432"/>
      <c r="D167" s="572" t="s">
        <v>55</v>
      </c>
      <c r="E167" s="572"/>
      <c r="F167" s="572"/>
      <c r="G167" s="123"/>
      <c r="H167" s="123"/>
      <c r="I167" s="123"/>
      <c r="J167" s="123"/>
      <c r="K167" s="122"/>
      <c r="L167" s="123"/>
      <c r="M167" s="123"/>
      <c r="N167" s="519"/>
      <c r="O167" s="433"/>
      <c r="P167" s="122"/>
      <c r="Q167" s="123"/>
      <c r="R167" s="123"/>
      <c r="S167" s="123"/>
      <c r="T167" s="123"/>
      <c r="U167" s="122"/>
      <c r="V167" s="122"/>
      <c r="W167" s="123"/>
      <c r="X167" s="122"/>
      <c r="Y167" s="168"/>
      <c r="Z167" s="125"/>
      <c r="AA167" s="70"/>
    </row>
    <row r="168" spans="1:32" s="27" customFormat="1" ht="25.35" customHeight="1" x14ac:dyDescent="0.2">
      <c r="A168" s="402">
        <v>1</v>
      </c>
      <c r="B168" s="403" t="s">
        <v>165</v>
      </c>
      <c r="C168" s="404">
        <v>43472</v>
      </c>
      <c r="D168" s="287" t="s">
        <v>176</v>
      </c>
      <c r="E168" s="405">
        <v>1</v>
      </c>
      <c r="F168" s="405">
        <v>132884063</v>
      </c>
      <c r="G168" s="288" t="s">
        <v>177</v>
      </c>
      <c r="H168" s="288" t="s">
        <v>178</v>
      </c>
      <c r="I168" s="77">
        <v>0</v>
      </c>
      <c r="J168" s="77">
        <v>1490</v>
      </c>
      <c r="K168" s="78">
        <f>J168-I168</f>
        <v>1490</v>
      </c>
      <c r="L168" s="79">
        <v>5041304</v>
      </c>
      <c r="M168" s="80">
        <v>5845757.5499999998</v>
      </c>
      <c r="N168" s="516">
        <f>IF(M168&gt;0,((M168-L168)/L168),"-")</f>
        <v>0.15957251338145842</v>
      </c>
      <c r="O168" s="439">
        <f t="shared" ref="O168:O197" si="55">IF(AND(C168&lt;=0,Q168&lt;=0),"-",IF(Q168&lt;=0,"Not yet Cont.",(Q168-C168)))</f>
        <v>69</v>
      </c>
      <c r="P168" s="81">
        <v>5837890</v>
      </c>
      <c r="Q168" s="82">
        <v>43541</v>
      </c>
      <c r="R168" s="82">
        <v>43616</v>
      </c>
      <c r="S168" s="82"/>
      <c r="T168" s="96">
        <f t="shared" ref="T168:T197" ca="1" si="56">IF(OR(R168&lt;=0,Q168&lt;=0),"-",(($X$3-Q168)/(R168-Q168)))</f>
        <v>8.8666666666666671</v>
      </c>
      <c r="U168" s="289"/>
      <c r="V168" s="83">
        <v>1</v>
      </c>
      <c r="W168" s="356" t="str">
        <f ca="1">IF(S168&lt;=0,(IF(OR(Q168&lt;=0,R168&lt;=0),"-",IF(AND(($X$3-Q168)&gt;(R168-Q168),V168&lt;100%),"Time Expired",IF(AND(($X$3-Q168)&gt;(R168-Q168)*3/4,V168&lt;=10%),"Very Critical",IF(AND(($X$3-Q168)&gt;(R168-Q168)*3/4,V168&lt;=25%),"Critical",IF(AND(($X$3-Q168)&gt;(R168-Q168)*3/4,V168&lt;=50%),"Slow Progress",IF(AND(($X$3-Q168)&gt;(R168-Q168)/2,V168&lt;=10%),"Very Slow Progress",IF(AND(($X$3-Q168)&gt;(R168-Q168)/2,V168&lt;=25%),"Progress Slow",IF(AND(($X$3-Q168)&gt;(R168-Q168)/4,V168&lt;=20%),"Progress Slow","-"))))))))),(IF(OR(Q168&lt;=0,S168&lt;=0),"-",IF(AND(($X$3-Q168)&gt;(S168-Q168),V168&lt;100%),"Time Expired",IF(AND(($X$3-Q168)&gt;(S168-Q168)*3/4,V168&lt;=10%),"Very Critical",IF(AND(($X$3-Q168)&gt;(S168-Q168)*3/4,V168&lt;=25%),"Critical",IF(AND(($X$3-Q168)&gt;(S168-Q168)*3/4,V168&lt;=50%),"Slow Progress",IF(AND(($X$3-Q168)&gt;(S168-Q168)/2,V168&lt;=10%),"Very Slow Progress",IF(AND(($X$3-Q168)&gt;(S168-Q168)/2,V168&lt;=25%),"Progress Slow",IF(AND(($X$3-Q168)&gt;(S168-Q168)/4,V168&lt;=20%),"Progress Slow","-"))))))))))</f>
        <v>-</v>
      </c>
      <c r="X168" s="407" t="s">
        <v>169</v>
      </c>
      <c r="Y168" s="167"/>
      <c r="Z168" s="68">
        <f>R168-Q168</f>
        <v>75</v>
      </c>
      <c r="AA168" s="408">
        <f>S168-Q168</f>
        <v>-43541</v>
      </c>
      <c r="AB168" s="69">
        <f t="shared" ref="AB168:AB197" ca="1" si="57">IF(Q168&lt;=0,"-",($X$3-Q168))</f>
        <v>665</v>
      </c>
      <c r="AC168" s="69"/>
      <c r="AD168" s="409">
        <f>IF(V168=100%,K168,"")</f>
        <v>1490</v>
      </c>
      <c r="AE168" s="410">
        <f>IF(V168=100%,M168,"")</f>
        <v>5845757.5499999998</v>
      </c>
      <c r="AF168" s="411">
        <f>IF(V168=100%,P168,"")</f>
        <v>5837890</v>
      </c>
    </row>
    <row r="169" spans="1:32" s="27" customFormat="1" ht="25.35" customHeight="1" x14ac:dyDescent="0.2">
      <c r="A169" s="412">
        <v>2</v>
      </c>
      <c r="B169" s="413" t="s">
        <v>165</v>
      </c>
      <c r="C169" s="414">
        <v>43472</v>
      </c>
      <c r="D169" s="287"/>
      <c r="E169" s="160">
        <v>2</v>
      </c>
      <c r="F169" s="160">
        <v>132884026</v>
      </c>
      <c r="G169" s="291" t="s">
        <v>179</v>
      </c>
      <c r="H169" s="288"/>
      <c r="I169" s="90">
        <v>0</v>
      </c>
      <c r="J169" s="90">
        <v>325</v>
      </c>
      <c r="K169" s="91">
        <f>J169-I169</f>
        <v>325</v>
      </c>
      <c r="L169" s="92">
        <v>1112125</v>
      </c>
      <c r="M169" s="100">
        <v>1.0000000000000001E-18</v>
      </c>
      <c r="N169" s="516">
        <f t="shared" ref="N169:N197" si="58">IF(M169&gt;0,((M169-L169)/L169),"-")</f>
        <v>-1</v>
      </c>
      <c r="O169" s="441">
        <f t="shared" si="55"/>
        <v>69</v>
      </c>
      <c r="P169" s="94"/>
      <c r="Q169" s="82">
        <v>43541</v>
      </c>
      <c r="R169" s="82">
        <v>43616</v>
      </c>
      <c r="S169" s="82"/>
      <c r="T169" s="96">
        <f t="shared" ca="1" si="56"/>
        <v>8.8666666666666671</v>
      </c>
      <c r="U169" s="96"/>
      <c r="V169" s="99">
        <v>1</v>
      </c>
      <c r="W169" s="324" t="str">
        <f ca="1">IF(S169&lt;=0,(IF(OR(Q169&lt;=0,R169&lt;=0),"-",IF(AND(($X$3-Q169)&gt;(R169-Q169),V169&lt;100%),"Time Expired",IF(AND(($X$3-Q169)&gt;(R169-Q169)*3/4,V169&lt;=10%),"Very Critical",IF(AND(($X$3-Q169)&gt;(R169-Q169)*3/4,V169&lt;=25%),"Critical",IF(AND(($X$3-Q169)&gt;(R169-Q169)*3/4,V169&lt;=50%),"Slow Progress",IF(AND(($X$3-Q169)&gt;(R169-Q169)/2,V169&lt;=10%),"Very Slow Progress",IF(AND(($X$3-Q169)&gt;(R169-Q169)/2,V169&lt;=25%),"Progress Slow",IF(AND(($X$3-Q169)&gt;(R169-Q169)/4,V169&lt;=20%),"Progress Slow","-"))))))))),(IF(OR(Q169&lt;=0,S169&lt;=0),"-",IF(AND(($X$3-Q169)&gt;(S169-Q169),V169&lt;100%),"Time Expired",IF(AND(($X$3-Q169)&gt;(S169-Q169)*3/4,V169&lt;=10%),"Very Critical",IF(AND(($X$3-Q169)&gt;(S169-Q169)*3/4,V169&lt;=25%),"Critical",IF(AND(($X$3-Q169)&gt;(S169-Q169)*3/4,V169&lt;=50%),"Slow Progress",IF(AND(($X$3-Q169)&gt;(S169-Q169)/2,V169&lt;=10%),"Very Slow Progress",IF(AND(($X$3-Q169)&gt;(S169-Q169)/2,V169&lt;=25%),"Progress Slow",IF(AND(($X$3-Q169)&gt;(S169-Q169)/4,V169&lt;=20%),"Progress Slow","-"))))))))))</f>
        <v>-</v>
      </c>
      <c r="X169" s="407" t="s">
        <v>169</v>
      </c>
      <c r="Y169" s="167"/>
      <c r="Z169" s="68">
        <f t="shared" ref="Z169:Z197" si="59">R169-Q169</f>
        <v>75</v>
      </c>
      <c r="AA169" s="408">
        <f t="shared" ref="AA169:AA197" si="60">S169-Q169</f>
        <v>-43541</v>
      </c>
      <c r="AB169" s="69">
        <f t="shared" ca="1" si="57"/>
        <v>665</v>
      </c>
      <c r="AC169" s="69"/>
      <c r="AD169" s="418">
        <f>IF(V169=100%,K169,"")</f>
        <v>325</v>
      </c>
      <c r="AE169" s="419">
        <f>IF(V169=100%,M169,"")</f>
        <v>1.0000000000000001E-18</v>
      </c>
      <c r="AF169" s="420">
        <f>IF(V169=100%,P169,"")</f>
        <v>0</v>
      </c>
    </row>
    <row r="170" spans="1:32" s="27" customFormat="1" ht="25.35" customHeight="1" x14ac:dyDescent="0.2">
      <c r="A170" s="412">
        <v>3</v>
      </c>
      <c r="B170" s="413" t="s">
        <v>165</v>
      </c>
      <c r="C170" s="414">
        <v>43472</v>
      </c>
      <c r="D170" s="159" t="s">
        <v>180</v>
      </c>
      <c r="E170" s="160">
        <v>1</v>
      </c>
      <c r="F170" s="160">
        <v>132884041</v>
      </c>
      <c r="G170" s="291" t="s">
        <v>181</v>
      </c>
      <c r="H170" s="291" t="s">
        <v>182</v>
      </c>
      <c r="I170" s="90">
        <v>0</v>
      </c>
      <c r="J170" s="90">
        <v>1300</v>
      </c>
      <c r="K170" s="91">
        <f t="shared" ref="K170:K197" si="61">J170-I170</f>
        <v>1300</v>
      </c>
      <c r="L170" s="92">
        <v>4853423</v>
      </c>
      <c r="M170" s="100">
        <v>9236248.6500000004</v>
      </c>
      <c r="N170" s="516">
        <f t="shared" si="58"/>
        <v>0.90303805170083062</v>
      </c>
      <c r="O170" s="441">
        <f t="shared" si="55"/>
        <v>63</v>
      </c>
      <c r="P170" s="94">
        <v>4475063</v>
      </c>
      <c r="Q170" s="95">
        <v>43535</v>
      </c>
      <c r="R170" s="95">
        <v>43595</v>
      </c>
      <c r="S170" s="95"/>
      <c r="T170" s="96">
        <f t="shared" ca="1" si="56"/>
        <v>11.183333333333334</v>
      </c>
      <c r="U170" s="96"/>
      <c r="V170" s="99">
        <v>1</v>
      </c>
      <c r="W170" s="324" t="str">
        <f t="shared" ref="W170:W197" ca="1" si="62">IF(S170&lt;=0,(IF(OR(Q170&lt;=0,R170&lt;=0),"-",IF(AND(($X$3-Q170)&gt;(R170-Q170),V170&lt;100%),"Time Expired",IF(AND(($X$3-Q170)&gt;(R170-Q170)*3/4,V170&lt;=10%),"Very Critical",IF(AND(($X$3-Q170)&gt;(R170-Q170)*3/4,V170&lt;=25%),"Critical",IF(AND(($X$3-Q170)&gt;(R170-Q170)*3/4,V170&lt;=50%),"Slow Progress",IF(AND(($X$3-Q170)&gt;(R170-Q170)/2,V170&lt;=10%),"Very Slow Progress",IF(AND(($X$3-Q170)&gt;(R170-Q170)/2,V170&lt;=25%),"Progress Slow",IF(AND(($X$3-Q170)&gt;(R170-Q170)/4,V170&lt;=20%),"Progress Slow","-"))))))))),(IF(OR(Q170&lt;=0,S170&lt;=0),"-",IF(AND(($X$3-Q170)&gt;(S170-Q170),V170&lt;100%),"Time Expired",IF(AND(($X$3-Q170)&gt;(S170-Q170)*3/4,V170&lt;=10%),"Very Critical",IF(AND(($X$3-Q170)&gt;(S170-Q170)*3/4,V170&lt;=25%),"Critical",IF(AND(($X$3-Q170)&gt;(S170-Q170)*3/4,V170&lt;=50%),"Slow Progress",IF(AND(($X$3-Q170)&gt;(S170-Q170)/2,V170&lt;=10%),"Very Slow Progress",IF(AND(($X$3-Q170)&gt;(S170-Q170)/2,V170&lt;=25%),"Progress Slow",IF(AND(($X$3-Q170)&gt;(S170-Q170)/4,V170&lt;=20%),"Progress Slow","-"))))))))))</f>
        <v>-</v>
      </c>
      <c r="X170" s="407" t="s">
        <v>169</v>
      </c>
      <c r="Y170" s="167"/>
      <c r="Z170" s="68">
        <f t="shared" si="59"/>
        <v>60</v>
      </c>
      <c r="AA170" s="408">
        <f t="shared" si="60"/>
        <v>-43535</v>
      </c>
      <c r="AB170" s="69">
        <f t="shared" ca="1" si="57"/>
        <v>671</v>
      </c>
      <c r="AC170" s="69"/>
      <c r="AD170" s="418">
        <f t="shared" ref="AD170:AD197" si="63">IF(V170=100%,K170,"")</f>
        <v>1300</v>
      </c>
      <c r="AE170" s="419">
        <f t="shared" ref="AE170:AE197" si="64">IF(V170=100%,M170,"")</f>
        <v>9236248.6500000004</v>
      </c>
      <c r="AF170" s="420">
        <f t="shared" ref="AF170:AF197" si="65">IF(V170=100%,P170,"")</f>
        <v>4475063</v>
      </c>
    </row>
    <row r="171" spans="1:32" s="27" customFormat="1" ht="25.35" customHeight="1" x14ac:dyDescent="0.2">
      <c r="A171" s="412">
        <v>4</v>
      </c>
      <c r="B171" s="413" t="s">
        <v>165</v>
      </c>
      <c r="C171" s="414">
        <v>43472</v>
      </c>
      <c r="D171" s="159"/>
      <c r="E171" s="160">
        <v>2</v>
      </c>
      <c r="F171" s="160">
        <v>132885049</v>
      </c>
      <c r="G171" s="291" t="s">
        <v>183</v>
      </c>
      <c r="H171" s="291"/>
      <c r="I171" s="90">
        <v>700</v>
      </c>
      <c r="J171" s="90">
        <v>1930</v>
      </c>
      <c r="K171" s="91">
        <f t="shared" si="61"/>
        <v>1230</v>
      </c>
      <c r="L171" s="92">
        <v>4868944</v>
      </c>
      <c r="M171" s="100">
        <v>1.0000000000000001E-18</v>
      </c>
      <c r="N171" s="516">
        <f t="shared" si="58"/>
        <v>-1</v>
      </c>
      <c r="O171" s="441">
        <f t="shared" si="55"/>
        <v>63</v>
      </c>
      <c r="P171" s="94">
        <v>4464991</v>
      </c>
      <c r="Q171" s="95">
        <v>43535</v>
      </c>
      <c r="R171" s="95">
        <v>43595</v>
      </c>
      <c r="S171" s="95"/>
      <c r="T171" s="96">
        <f t="shared" ca="1" si="56"/>
        <v>11.183333333333334</v>
      </c>
      <c r="U171" s="96"/>
      <c r="V171" s="99">
        <v>1</v>
      </c>
      <c r="W171" s="324" t="str">
        <f t="shared" ca="1" si="62"/>
        <v>-</v>
      </c>
      <c r="X171" s="407" t="s">
        <v>169</v>
      </c>
      <c r="Y171" s="167"/>
      <c r="Z171" s="68">
        <f t="shared" si="59"/>
        <v>60</v>
      </c>
      <c r="AA171" s="408">
        <f t="shared" si="60"/>
        <v>-43535</v>
      </c>
      <c r="AB171" s="69">
        <f t="shared" ca="1" si="57"/>
        <v>671</v>
      </c>
      <c r="AC171" s="69"/>
      <c r="AD171" s="418">
        <f t="shared" si="63"/>
        <v>1230</v>
      </c>
      <c r="AE171" s="419">
        <f t="shared" si="64"/>
        <v>1.0000000000000001E-18</v>
      </c>
      <c r="AF171" s="420">
        <f t="shared" si="65"/>
        <v>4464991</v>
      </c>
    </row>
    <row r="172" spans="1:32" s="27" customFormat="1" ht="25.15" customHeight="1" x14ac:dyDescent="0.2">
      <c r="A172" s="412">
        <v>5</v>
      </c>
      <c r="B172" s="413" t="s">
        <v>188</v>
      </c>
      <c r="C172" s="414">
        <v>44119</v>
      </c>
      <c r="D172" s="159" t="s">
        <v>196</v>
      </c>
      <c r="E172" s="160">
        <v>1</v>
      </c>
      <c r="F172" s="160">
        <v>132885064</v>
      </c>
      <c r="G172" s="291" t="s">
        <v>201</v>
      </c>
      <c r="H172" s="291" t="s">
        <v>290</v>
      </c>
      <c r="I172" s="90">
        <v>0</v>
      </c>
      <c r="J172" s="90">
        <v>1309</v>
      </c>
      <c r="K172" s="91">
        <f t="shared" si="61"/>
        <v>1309</v>
      </c>
      <c r="L172" s="92" t="s">
        <v>206</v>
      </c>
      <c r="M172" s="93">
        <v>4087068.15</v>
      </c>
      <c r="N172" s="516" t="e">
        <f t="shared" si="58"/>
        <v>#VALUE!</v>
      </c>
      <c r="O172" s="415">
        <f t="shared" si="55"/>
        <v>90</v>
      </c>
      <c r="P172" s="94"/>
      <c r="Q172" s="95">
        <v>44209</v>
      </c>
      <c r="R172" s="95">
        <v>44268</v>
      </c>
      <c r="S172" s="95"/>
      <c r="T172" s="96">
        <f t="shared" ca="1" si="56"/>
        <v>-5.0847457627118647E-2</v>
      </c>
      <c r="U172" s="96"/>
      <c r="V172" s="97">
        <v>0.1</v>
      </c>
      <c r="W172" s="416" t="str">
        <f t="shared" ca="1" si="62"/>
        <v>-</v>
      </c>
      <c r="X172" s="407"/>
      <c r="Y172" s="167"/>
      <c r="Z172" s="68">
        <f t="shared" si="59"/>
        <v>59</v>
      </c>
      <c r="AA172" s="408">
        <f t="shared" si="60"/>
        <v>-44209</v>
      </c>
      <c r="AB172" s="69">
        <f t="shared" ca="1" si="57"/>
        <v>-3</v>
      </c>
      <c r="AC172" s="69"/>
      <c r="AD172" s="418" t="str">
        <f t="shared" si="63"/>
        <v/>
      </c>
      <c r="AE172" s="419" t="str">
        <f t="shared" si="64"/>
        <v/>
      </c>
      <c r="AF172" s="420" t="str">
        <f t="shared" si="65"/>
        <v/>
      </c>
    </row>
    <row r="173" spans="1:32" s="27" customFormat="1" ht="25.15" customHeight="1" x14ac:dyDescent="0.2">
      <c r="A173" s="412">
        <v>6</v>
      </c>
      <c r="B173" s="413" t="s">
        <v>188</v>
      </c>
      <c r="C173" s="414">
        <v>44119</v>
      </c>
      <c r="D173" s="159" t="s">
        <v>197</v>
      </c>
      <c r="E173" s="160">
        <v>1</v>
      </c>
      <c r="F173" s="160">
        <v>132884038</v>
      </c>
      <c r="G173" s="291" t="s">
        <v>202</v>
      </c>
      <c r="H173" s="291" t="s">
        <v>292</v>
      </c>
      <c r="I173" s="90">
        <v>0</v>
      </c>
      <c r="J173" s="90">
        <v>1020</v>
      </c>
      <c r="K173" s="91">
        <f t="shared" si="61"/>
        <v>1020</v>
      </c>
      <c r="L173" s="92" t="s">
        <v>207</v>
      </c>
      <c r="M173" s="93">
        <v>3687260.65</v>
      </c>
      <c r="N173" s="516" t="e">
        <f t="shared" si="58"/>
        <v>#VALUE!</v>
      </c>
      <c r="O173" s="415">
        <f t="shared" si="55"/>
        <v>90</v>
      </c>
      <c r="P173" s="94"/>
      <c r="Q173" s="95">
        <v>44209</v>
      </c>
      <c r="R173" s="95">
        <v>44268</v>
      </c>
      <c r="S173" s="95"/>
      <c r="T173" s="96">
        <f t="shared" ca="1" si="56"/>
        <v>-5.0847457627118647E-2</v>
      </c>
      <c r="U173" s="96"/>
      <c r="V173" s="97">
        <v>0.2</v>
      </c>
      <c r="W173" s="416" t="str">
        <f t="shared" ca="1" si="62"/>
        <v>-</v>
      </c>
      <c r="X173" s="407"/>
      <c r="Y173" s="167"/>
      <c r="Z173" s="68">
        <f t="shared" si="59"/>
        <v>59</v>
      </c>
      <c r="AA173" s="408">
        <f t="shared" si="60"/>
        <v>-44209</v>
      </c>
      <c r="AB173" s="69">
        <f t="shared" ca="1" si="57"/>
        <v>-3</v>
      </c>
      <c r="AC173" s="69"/>
      <c r="AD173" s="418" t="str">
        <f t="shared" si="63"/>
        <v/>
      </c>
      <c r="AE173" s="419" t="str">
        <f t="shared" si="64"/>
        <v/>
      </c>
      <c r="AF173" s="420" t="str">
        <f t="shared" si="65"/>
        <v/>
      </c>
    </row>
    <row r="174" spans="1:32" s="27" customFormat="1" ht="25.15" customHeight="1" x14ac:dyDescent="0.2">
      <c r="A174" s="412">
        <v>7</v>
      </c>
      <c r="B174" s="413" t="s">
        <v>188</v>
      </c>
      <c r="C174" s="414">
        <v>44119</v>
      </c>
      <c r="D174" s="159" t="s">
        <v>198</v>
      </c>
      <c r="E174" s="160">
        <v>1</v>
      </c>
      <c r="F174" s="160">
        <v>132885026</v>
      </c>
      <c r="G174" s="291" t="s">
        <v>203</v>
      </c>
      <c r="H174" s="291" t="s">
        <v>291</v>
      </c>
      <c r="I174" s="90">
        <v>0</v>
      </c>
      <c r="J174" s="90">
        <v>1950</v>
      </c>
      <c r="K174" s="91">
        <f t="shared" si="61"/>
        <v>1950</v>
      </c>
      <c r="L174" s="92" t="s">
        <v>208</v>
      </c>
      <c r="M174" s="100">
        <v>7170936.2999999998</v>
      </c>
      <c r="N174" s="516" t="e">
        <f t="shared" si="58"/>
        <v>#VALUE!</v>
      </c>
      <c r="O174" s="415">
        <f t="shared" si="55"/>
        <v>90</v>
      </c>
      <c r="P174" s="94"/>
      <c r="Q174" s="95">
        <v>44209</v>
      </c>
      <c r="R174" s="95">
        <v>44299</v>
      </c>
      <c r="S174" s="95"/>
      <c r="T174" s="96">
        <f t="shared" ca="1" si="56"/>
        <v>-3.3333333333333333E-2</v>
      </c>
      <c r="U174" s="96"/>
      <c r="V174" s="99">
        <v>0.1</v>
      </c>
      <c r="W174" s="416" t="str">
        <f t="shared" ca="1" si="62"/>
        <v>-</v>
      </c>
      <c r="X174" s="407"/>
      <c r="Y174" s="167"/>
      <c r="Z174" s="68">
        <f t="shared" si="59"/>
        <v>90</v>
      </c>
      <c r="AA174" s="408">
        <f t="shared" si="60"/>
        <v>-44209</v>
      </c>
      <c r="AB174" s="69">
        <f t="shared" ca="1" si="57"/>
        <v>-3</v>
      </c>
      <c r="AC174" s="69"/>
      <c r="AD174" s="418" t="str">
        <f t="shared" si="63"/>
        <v/>
      </c>
      <c r="AE174" s="419" t="str">
        <f t="shared" si="64"/>
        <v/>
      </c>
      <c r="AF174" s="420" t="str">
        <f t="shared" si="65"/>
        <v/>
      </c>
    </row>
    <row r="175" spans="1:32" s="27" customFormat="1" ht="25.15" customHeight="1" x14ac:dyDescent="0.2">
      <c r="A175" s="412">
        <v>8</v>
      </c>
      <c r="B175" s="413" t="s">
        <v>188</v>
      </c>
      <c r="C175" s="414">
        <v>44119</v>
      </c>
      <c r="D175" s="159" t="s">
        <v>199</v>
      </c>
      <c r="E175" s="160">
        <v>1</v>
      </c>
      <c r="F175" s="160">
        <v>132885155</v>
      </c>
      <c r="G175" s="291" t="s">
        <v>204</v>
      </c>
      <c r="H175" s="291" t="s">
        <v>293</v>
      </c>
      <c r="I175" s="90">
        <v>0</v>
      </c>
      <c r="J175" s="90">
        <v>1120</v>
      </c>
      <c r="K175" s="91">
        <f t="shared" si="61"/>
        <v>1120</v>
      </c>
      <c r="L175" s="92" t="s">
        <v>209</v>
      </c>
      <c r="M175" s="100">
        <v>3586020.1</v>
      </c>
      <c r="N175" s="516" t="e">
        <f t="shared" si="58"/>
        <v>#VALUE!</v>
      </c>
      <c r="O175" s="415">
        <f t="shared" si="55"/>
        <v>90</v>
      </c>
      <c r="P175" s="94"/>
      <c r="Q175" s="95">
        <v>44209</v>
      </c>
      <c r="R175" s="95">
        <v>44268</v>
      </c>
      <c r="S175" s="95"/>
      <c r="T175" s="96">
        <f t="shared" ca="1" si="56"/>
        <v>-5.0847457627118647E-2</v>
      </c>
      <c r="U175" s="96"/>
      <c r="V175" s="97">
        <v>0</v>
      </c>
      <c r="W175" s="416" t="str">
        <f t="shared" ca="1" si="62"/>
        <v>-</v>
      </c>
      <c r="X175" s="407"/>
      <c r="Y175" s="167"/>
      <c r="Z175" s="68">
        <f t="shared" si="59"/>
        <v>59</v>
      </c>
      <c r="AA175" s="408">
        <f t="shared" si="60"/>
        <v>-44209</v>
      </c>
      <c r="AB175" s="69">
        <f t="shared" ca="1" si="57"/>
        <v>-3</v>
      </c>
      <c r="AC175" s="69"/>
      <c r="AD175" s="418" t="str">
        <f t="shared" si="63"/>
        <v/>
      </c>
      <c r="AE175" s="419" t="str">
        <f t="shared" si="64"/>
        <v/>
      </c>
      <c r="AF175" s="420" t="str">
        <f t="shared" si="65"/>
        <v/>
      </c>
    </row>
    <row r="176" spans="1:32" s="27" customFormat="1" ht="25.15" customHeight="1" x14ac:dyDescent="0.2">
      <c r="A176" s="412">
        <v>9</v>
      </c>
      <c r="B176" s="413" t="s">
        <v>188</v>
      </c>
      <c r="C176" s="414">
        <v>44119</v>
      </c>
      <c r="D176" s="159" t="s">
        <v>200</v>
      </c>
      <c r="E176" s="160">
        <v>1</v>
      </c>
      <c r="F176" s="160">
        <v>132885101</v>
      </c>
      <c r="G176" s="291" t="s">
        <v>205</v>
      </c>
      <c r="H176" s="291" t="s">
        <v>294</v>
      </c>
      <c r="I176" s="90">
        <v>0</v>
      </c>
      <c r="J176" s="90">
        <v>1540</v>
      </c>
      <c r="K176" s="91">
        <f t="shared" si="61"/>
        <v>1540</v>
      </c>
      <c r="L176" s="92" t="s">
        <v>210</v>
      </c>
      <c r="M176" s="101">
        <v>9108885.9499999993</v>
      </c>
      <c r="N176" s="516" t="e">
        <f t="shared" si="58"/>
        <v>#VALUE!</v>
      </c>
      <c r="O176" s="415">
        <f t="shared" si="55"/>
        <v>90</v>
      </c>
      <c r="P176" s="94"/>
      <c r="Q176" s="95">
        <v>44209</v>
      </c>
      <c r="R176" s="95">
        <v>44299</v>
      </c>
      <c r="S176" s="95"/>
      <c r="T176" s="96">
        <f t="shared" ca="1" si="56"/>
        <v>-3.3333333333333333E-2</v>
      </c>
      <c r="U176" s="96"/>
      <c r="V176" s="97">
        <v>0.1</v>
      </c>
      <c r="W176" s="416" t="str">
        <f t="shared" ca="1" si="62"/>
        <v>-</v>
      </c>
      <c r="X176" s="407"/>
      <c r="Y176" s="167"/>
      <c r="Z176" s="68">
        <f t="shared" si="59"/>
        <v>90</v>
      </c>
      <c r="AA176" s="408">
        <f t="shared" si="60"/>
        <v>-44209</v>
      </c>
      <c r="AB176" s="69">
        <f t="shared" ca="1" si="57"/>
        <v>-3</v>
      </c>
      <c r="AC176" s="69"/>
      <c r="AD176" s="418" t="str">
        <f t="shared" si="63"/>
        <v/>
      </c>
      <c r="AE176" s="419" t="str">
        <f t="shared" si="64"/>
        <v/>
      </c>
      <c r="AF176" s="420" t="str">
        <f t="shared" si="65"/>
        <v/>
      </c>
    </row>
    <row r="177" spans="1:32" s="452" customFormat="1" ht="25.15" hidden="1" customHeight="1" x14ac:dyDescent="0.2">
      <c r="A177" s="442"/>
      <c r="B177" s="443"/>
      <c r="C177" s="444"/>
      <c r="D177" s="445"/>
      <c r="E177" s="424"/>
      <c r="F177" s="424"/>
      <c r="G177" s="294"/>
      <c r="H177" s="294"/>
      <c r="I177" s="446"/>
      <c r="J177" s="446"/>
      <c r="K177" s="447">
        <f t="shared" si="61"/>
        <v>0</v>
      </c>
      <c r="L177" s="295"/>
      <c r="M177" s="295"/>
      <c r="N177" s="516" t="str">
        <f t="shared" si="58"/>
        <v>-</v>
      </c>
      <c r="O177" s="415" t="str">
        <f t="shared" si="55"/>
        <v>-</v>
      </c>
      <c r="P177" s="422"/>
      <c r="Q177" s="240"/>
      <c r="R177" s="240"/>
      <c r="S177" s="240"/>
      <c r="T177" s="448" t="str">
        <f t="shared" si="56"/>
        <v>-</v>
      </c>
      <c r="U177" s="448"/>
      <c r="V177" s="239"/>
      <c r="W177" s="416" t="str">
        <f t="shared" si="62"/>
        <v>-</v>
      </c>
      <c r="X177" s="449"/>
      <c r="Y177" s="450"/>
      <c r="Z177" s="451">
        <f t="shared" si="59"/>
        <v>0</v>
      </c>
      <c r="AA177" s="408">
        <f t="shared" si="60"/>
        <v>0</v>
      </c>
      <c r="AB177" s="69" t="str">
        <f t="shared" si="57"/>
        <v>-</v>
      </c>
      <c r="AC177" s="69"/>
      <c r="AD177" s="418" t="str">
        <f t="shared" si="63"/>
        <v/>
      </c>
      <c r="AE177" s="419" t="str">
        <f t="shared" si="64"/>
        <v/>
      </c>
      <c r="AF177" s="420" t="str">
        <f t="shared" si="65"/>
        <v/>
      </c>
    </row>
    <row r="178" spans="1:32" s="27" customFormat="1" ht="25.15" hidden="1" customHeight="1" x14ac:dyDescent="0.2">
      <c r="A178" s="412"/>
      <c r="B178" s="413"/>
      <c r="C178" s="414"/>
      <c r="D178" s="445"/>
      <c r="E178" s="160"/>
      <c r="F178" s="160"/>
      <c r="G178" s="291"/>
      <c r="H178" s="291"/>
      <c r="I178" s="90"/>
      <c r="J178" s="90"/>
      <c r="K178" s="91">
        <f t="shared" si="61"/>
        <v>0</v>
      </c>
      <c r="L178" s="92"/>
      <c r="M178" s="295"/>
      <c r="N178" s="516" t="str">
        <f t="shared" si="58"/>
        <v>-</v>
      </c>
      <c r="O178" s="415" t="str">
        <f t="shared" si="55"/>
        <v>-</v>
      </c>
      <c r="P178" s="94"/>
      <c r="Q178" s="95"/>
      <c r="R178" s="95"/>
      <c r="S178" s="95"/>
      <c r="T178" s="96" t="str">
        <f t="shared" si="56"/>
        <v>-</v>
      </c>
      <c r="U178" s="96"/>
      <c r="V178" s="97"/>
      <c r="W178" s="416" t="str">
        <f t="shared" si="62"/>
        <v>-</v>
      </c>
      <c r="X178" s="417"/>
      <c r="Y178" s="167"/>
      <c r="Z178" s="68">
        <f t="shared" si="59"/>
        <v>0</v>
      </c>
      <c r="AA178" s="408">
        <f t="shared" si="60"/>
        <v>0</v>
      </c>
      <c r="AB178" s="69" t="str">
        <f t="shared" si="57"/>
        <v>-</v>
      </c>
      <c r="AC178" s="69"/>
      <c r="AD178" s="418" t="str">
        <f t="shared" si="63"/>
        <v/>
      </c>
      <c r="AE178" s="419" t="str">
        <f t="shared" si="64"/>
        <v/>
      </c>
      <c r="AF178" s="420" t="str">
        <f t="shared" si="65"/>
        <v/>
      </c>
    </row>
    <row r="179" spans="1:32" s="27" customFormat="1" ht="25.15" hidden="1" customHeight="1" x14ac:dyDescent="0.2">
      <c r="A179" s="412"/>
      <c r="B179" s="413"/>
      <c r="C179" s="414"/>
      <c r="D179" s="424"/>
      <c r="E179" s="160"/>
      <c r="F179" s="160"/>
      <c r="G179" s="413"/>
      <c r="H179" s="413"/>
      <c r="I179" s="102"/>
      <c r="J179" s="102"/>
      <c r="K179" s="91">
        <f t="shared" si="61"/>
        <v>0</v>
      </c>
      <c r="L179" s="101"/>
      <c r="M179" s="101"/>
      <c r="N179" s="516" t="str">
        <f t="shared" si="58"/>
        <v>-</v>
      </c>
      <c r="O179" s="415" t="str">
        <f t="shared" si="55"/>
        <v>-</v>
      </c>
      <c r="P179" s="94"/>
      <c r="Q179" s="95"/>
      <c r="R179" s="95"/>
      <c r="S179" s="95"/>
      <c r="T179" s="96" t="str">
        <f t="shared" si="56"/>
        <v>-</v>
      </c>
      <c r="U179" s="96"/>
      <c r="V179" s="99"/>
      <c r="W179" s="416" t="str">
        <f t="shared" si="62"/>
        <v>-</v>
      </c>
      <c r="X179" s="417"/>
      <c r="Y179" s="167"/>
      <c r="Z179" s="68">
        <f t="shared" si="59"/>
        <v>0</v>
      </c>
      <c r="AA179" s="408">
        <f t="shared" si="60"/>
        <v>0</v>
      </c>
      <c r="AB179" s="69" t="str">
        <f t="shared" si="57"/>
        <v>-</v>
      </c>
      <c r="AC179" s="69"/>
      <c r="AD179" s="418" t="str">
        <f t="shared" si="63"/>
        <v/>
      </c>
      <c r="AE179" s="419" t="str">
        <f t="shared" si="64"/>
        <v/>
      </c>
      <c r="AF179" s="420" t="str">
        <f t="shared" si="65"/>
        <v/>
      </c>
    </row>
    <row r="180" spans="1:32" s="27" customFormat="1" ht="25.15" hidden="1" customHeight="1" x14ac:dyDescent="0.2">
      <c r="A180" s="412"/>
      <c r="B180" s="413"/>
      <c r="C180" s="414"/>
      <c r="D180" s="424"/>
      <c r="E180" s="160"/>
      <c r="F180" s="160"/>
      <c r="G180" s="413"/>
      <c r="H180" s="291"/>
      <c r="I180" s="102"/>
      <c r="J180" s="102"/>
      <c r="K180" s="91">
        <f t="shared" si="61"/>
        <v>0</v>
      </c>
      <c r="L180" s="101"/>
      <c r="M180" s="101"/>
      <c r="N180" s="516" t="str">
        <f t="shared" si="58"/>
        <v>-</v>
      </c>
      <c r="O180" s="415" t="str">
        <f t="shared" si="55"/>
        <v>-</v>
      </c>
      <c r="P180" s="94"/>
      <c r="Q180" s="95"/>
      <c r="R180" s="95"/>
      <c r="S180" s="95"/>
      <c r="T180" s="96" t="str">
        <f t="shared" si="56"/>
        <v>-</v>
      </c>
      <c r="U180" s="96"/>
      <c r="V180" s="99"/>
      <c r="W180" s="416" t="str">
        <f t="shared" si="62"/>
        <v>-</v>
      </c>
      <c r="X180" s="417"/>
      <c r="Y180" s="167"/>
      <c r="Z180" s="68">
        <f t="shared" si="59"/>
        <v>0</v>
      </c>
      <c r="AA180" s="408">
        <f t="shared" si="60"/>
        <v>0</v>
      </c>
      <c r="AB180" s="69" t="str">
        <f t="shared" si="57"/>
        <v>-</v>
      </c>
      <c r="AC180" s="69"/>
      <c r="AD180" s="418" t="str">
        <f t="shared" si="63"/>
        <v/>
      </c>
      <c r="AE180" s="419" t="str">
        <f t="shared" si="64"/>
        <v/>
      </c>
      <c r="AF180" s="420" t="str">
        <f t="shared" si="65"/>
        <v/>
      </c>
    </row>
    <row r="181" spans="1:32" s="27" customFormat="1" ht="25.15" hidden="1" customHeight="1" x14ac:dyDescent="0.2">
      <c r="A181" s="412"/>
      <c r="B181" s="413"/>
      <c r="C181" s="414"/>
      <c r="D181" s="424"/>
      <c r="E181" s="160"/>
      <c r="F181" s="160"/>
      <c r="G181" s="413"/>
      <c r="H181" s="413"/>
      <c r="I181" s="102"/>
      <c r="J181" s="102"/>
      <c r="K181" s="91">
        <f t="shared" si="61"/>
        <v>0</v>
      </c>
      <c r="L181" s="101"/>
      <c r="M181" s="101"/>
      <c r="N181" s="516" t="str">
        <f t="shared" si="58"/>
        <v>-</v>
      </c>
      <c r="O181" s="415" t="str">
        <f t="shared" si="55"/>
        <v>-</v>
      </c>
      <c r="P181" s="94"/>
      <c r="Q181" s="95"/>
      <c r="R181" s="95"/>
      <c r="S181" s="95"/>
      <c r="T181" s="96" t="str">
        <f t="shared" si="56"/>
        <v>-</v>
      </c>
      <c r="U181" s="96"/>
      <c r="V181" s="99"/>
      <c r="W181" s="416" t="str">
        <f t="shared" si="62"/>
        <v>-</v>
      </c>
      <c r="X181" s="417"/>
      <c r="Y181" s="167"/>
      <c r="Z181" s="68">
        <f t="shared" si="59"/>
        <v>0</v>
      </c>
      <c r="AA181" s="408">
        <f t="shared" si="60"/>
        <v>0</v>
      </c>
      <c r="AB181" s="69" t="str">
        <f t="shared" si="57"/>
        <v>-</v>
      </c>
      <c r="AC181" s="69"/>
      <c r="AD181" s="418" t="str">
        <f t="shared" si="63"/>
        <v/>
      </c>
      <c r="AE181" s="419" t="str">
        <f t="shared" si="64"/>
        <v/>
      </c>
      <c r="AF181" s="420" t="str">
        <f t="shared" si="65"/>
        <v/>
      </c>
    </row>
    <row r="182" spans="1:32" s="438" customFormat="1" ht="25.15" hidden="1" customHeight="1" x14ac:dyDescent="0.2">
      <c r="A182" s="412"/>
      <c r="B182" s="413"/>
      <c r="C182" s="414"/>
      <c r="D182" s="160"/>
      <c r="E182" s="160"/>
      <c r="F182" s="160"/>
      <c r="G182" s="413"/>
      <c r="H182" s="413"/>
      <c r="I182" s="102"/>
      <c r="J182" s="102"/>
      <c r="K182" s="91">
        <f t="shared" si="61"/>
        <v>0</v>
      </c>
      <c r="L182" s="101"/>
      <c r="M182" s="94"/>
      <c r="N182" s="516" t="str">
        <f t="shared" si="58"/>
        <v>-</v>
      </c>
      <c r="O182" s="415" t="str">
        <f t="shared" si="55"/>
        <v>-</v>
      </c>
      <c r="P182" s="94"/>
      <c r="Q182" s="95"/>
      <c r="R182" s="95"/>
      <c r="S182" s="95"/>
      <c r="T182" s="96" t="str">
        <f t="shared" si="56"/>
        <v>-</v>
      </c>
      <c r="U182" s="96"/>
      <c r="V182" s="99"/>
      <c r="W182" s="416" t="str">
        <f t="shared" si="62"/>
        <v>-</v>
      </c>
      <c r="X182" s="417"/>
      <c r="Y182" s="436"/>
      <c r="Z182" s="437">
        <f t="shared" si="59"/>
        <v>0</v>
      </c>
      <c r="AA182" s="408">
        <f t="shared" si="60"/>
        <v>0</v>
      </c>
      <c r="AB182" s="69" t="str">
        <f t="shared" si="57"/>
        <v>-</v>
      </c>
      <c r="AC182" s="69"/>
      <c r="AD182" s="418" t="str">
        <f t="shared" si="63"/>
        <v/>
      </c>
      <c r="AE182" s="419" t="str">
        <f t="shared" si="64"/>
        <v/>
      </c>
      <c r="AF182" s="420" t="str">
        <f t="shared" si="65"/>
        <v/>
      </c>
    </row>
    <row r="183" spans="1:32" s="27" customFormat="1" ht="25.15" hidden="1" customHeight="1" x14ac:dyDescent="0.2">
      <c r="A183" s="120"/>
      <c r="B183" s="86"/>
      <c r="C183" s="425"/>
      <c r="D183" s="87"/>
      <c r="E183" s="87"/>
      <c r="F183" s="88"/>
      <c r="G183" s="86"/>
      <c r="H183" s="86"/>
      <c r="I183" s="102"/>
      <c r="J183" s="102"/>
      <c r="K183" s="91">
        <f t="shared" si="61"/>
        <v>0</v>
      </c>
      <c r="L183" s="101"/>
      <c r="M183" s="94"/>
      <c r="N183" s="516" t="str">
        <f t="shared" si="58"/>
        <v>-</v>
      </c>
      <c r="O183" s="415" t="str">
        <f t="shared" si="55"/>
        <v>-</v>
      </c>
      <c r="P183" s="94"/>
      <c r="Q183" s="95"/>
      <c r="R183" s="95"/>
      <c r="S183" s="95"/>
      <c r="T183" s="96" t="str">
        <f t="shared" si="56"/>
        <v>-</v>
      </c>
      <c r="U183" s="96"/>
      <c r="V183" s="99"/>
      <c r="W183" s="416" t="str">
        <f t="shared" si="62"/>
        <v>-</v>
      </c>
      <c r="X183" s="98"/>
      <c r="Y183" s="167"/>
      <c r="Z183" s="68">
        <f t="shared" si="59"/>
        <v>0</v>
      </c>
      <c r="AA183" s="408">
        <f t="shared" si="60"/>
        <v>0</v>
      </c>
      <c r="AB183" s="69" t="str">
        <f t="shared" si="57"/>
        <v>-</v>
      </c>
      <c r="AC183" s="69"/>
      <c r="AD183" s="418" t="str">
        <f t="shared" si="63"/>
        <v/>
      </c>
      <c r="AE183" s="419" t="str">
        <f t="shared" si="64"/>
        <v/>
      </c>
      <c r="AF183" s="420" t="str">
        <f t="shared" si="65"/>
        <v/>
      </c>
    </row>
    <row r="184" spans="1:32" s="27" customFormat="1" ht="25.15" hidden="1" customHeight="1" x14ac:dyDescent="0.2">
      <c r="A184" s="120"/>
      <c r="B184" s="86"/>
      <c r="C184" s="425"/>
      <c r="D184" s="87"/>
      <c r="E184" s="87"/>
      <c r="F184" s="88"/>
      <c r="G184" s="86"/>
      <c r="H184" s="86"/>
      <c r="I184" s="102"/>
      <c r="J184" s="102"/>
      <c r="K184" s="91">
        <f t="shared" si="61"/>
        <v>0</v>
      </c>
      <c r="L184" s="101"/>
      <c r="M184" s="94"/>
      <c r="N184" s="516" t="str">
        <f t="shared" si="58"/>
        <v>-</v>
      </c>
      <c r="O184" s="415" t="str">
        <f t="shared" si="55"/>
        <v>-</v>
      </c>
      <c r="P184" s="94"/>
      <c r="Q184" s="95"/>
      <c r="R184" s="95"/>
      <c r="S184" s="95"/>
      <c r="T184" s="96" t="str">
        <f t="shared" si="56"/>
        <v>-</v>
      </c>
      <c r="U184" s="96"/>
      <c r="V184" s="99"/>
      <c r="W184" s="416" t="str">
        <f t="shared" si="62"/>
        <v>-</v>
      </c>
      <c r="X184" s="98"/>
      <c r="Y184" s="167"/>
      <c r="Z184" s="68">
        <f t="shared" si="59"/>
        <v>0</v>
      </c>
      <c r="AA184" s="408">
        <f t="shared" si="60"/>
        <v>0</v>
      </c>
      <c r="AB184" s="69" t="str">
        <f t="shared" si="57"/>
        <v>-</v>
      </c>
      <c r="AC184" s="69"/>
      <c r="AD184" s="418" t="str">
        <f t="shared" si="63"/>
        <v/>
      </c>
      <c r="AE184" s="419" t="str">
        <f t="shared" si="64"/>
        <v/>
      </c>
      <c r="AF184" s="420" t="str">
        <f t="shared" si="65"/>
        <v/>
      </c>
    </row>
    <row r="185" spans="1:32" s="27" customFormat="1" ht="25.15" hidden="1" customHeight="1" x14ac:dyDescent="0.2">
      <c r="A185" s="120"/>
      <c r="B185" s="86"/>
      <c r="C185" s="425"/>
      <c r="D185" s="87"/>
      <c r="E185" s="87"/>
      <c r="F185" s="88"/>
      <c r="G185" s="86"/>
      <c r="H185" s="86"/>
      <c r="I185" s="102"/>
      <c r="J185" s="102"/>
      <c r="K185" s="91">
        <f t="shared" si="61"/>
        <v>0</v>
      </c>
      <c r="L185" s="101"/>
      <c r="M185" s="94"/>
      <c r="N185" s="516" t="str">
        <f t="shared" si="58"/>
        <v>-</v>
      </c>
      <c r="O185" s="415" t="str">
        <f t="shared" si="55"/>
        <v>-</v>
      </c>
      <c r="P185" s="94"/>
      <c r="Q185" s="95"/>
      <c r="R185" s="95"/>
      <c r="S185" s="95"/>
      <c r="T185" s="96" t="str">
        <f t="shared" si="56"/>
        <v>-</v>
      </c>
      <c r="U185" s="96"/>
      <c r="V185" s="99"/>
      <c r="W185" s="416" t="str">
        <f t="shared" si="62"/>
        <v>-</v>
      </c>
      <c r="X185" s="98"/>
      <c r="Y185" s="167"/>
      <c r="Z185" s="68">
        <f t="shared" si="59"/>
        <v>0</v>
      </c>
      <c r="AA185" s="408">
        <f t="shared" si="60"/>
        <v>0</v>
      </c>
      <c r="AB185" s="69" t="str">
        <f t="shared" si="57"/>
        <v>-</v>
      </c>
      <c r="AC185" s="69"/>
      <c r="AD185" s="418" t="str">
        <f t="shared" si="63"/>
        <v/>
      </c>
      <c r="AE185" s="419" t="str">
        <f t="shared" si="64"/>
        <v/>
      </c>
      <c r="AF185" s="420" t="str">
        <f t="shared" si="65"/>
        <v/>
      </c>
    </row>
    <row r="186" spans="1:32" s="27" customFormat="1" ht="25.15" hidden="1" customHeight="1" x14ac:dyDescent="0.2">
      <c r="A186" s="120"/>
      <c r="B186" s="86"/>
      <c r="C186" s="425"/>
      <c r="D186" s="87"/>
      <c r="E186" s="87"/>
      <c r="F186" s="88"/>
      <c r="G186" s="86"/>
      <c r="H186" s="86"/>
      <c r="I186" s="102"/>
      <c r="J186" s="102"/>
      <c r="K186" s="91">
        <f t="shared" si="61"/>
        <v>0</v>
      </c>
      <c r="L186" s="101"/>
      <c r="M186" s="94"/>
      <c r="N186" s="516" t="str">
        <f t="shared" si="58"/>
        <v>-</v>
      </c>
      <c r="O186" s="415" t="str">
        <f t="shared" si="55"/>
        <v>-</v>
      </c>
      <c r="P186" s="94"/>
      <c r="Q186" s="95"/>
      <c r="R186" s="95"/>
      <c r="S186" s="95"/>
      <c r="T186" s="96" t="str">
        <f t="shared" si="56"/>
        <v>-</v>
      </c>
      <c r="U186" s="96"/>
      <c r="V186" s="99"/>
      <c r="W186" s="416" t="str">
        <f t="shared" si="62"/>
        <v>-</v>
      </c>
      <c r="X186" s="98"/>
      <c r="Y186" s="167"/>
      <c r="Z186" s="68">
        <f t="shared" si="59"/>
        <v>0</v>
      </c>
      <c r="AA186" s="408">
        <f t="shared" si="60"/>
        <v>0</v>
      </c>
      <c r="AB186" s="69" t="str">
        <f t="shared" si="57"/>
        <v>-</v>
      </c>
      <c r="AC186" s="69"/>
      <c r="AD186" s="418" t="str">
        <f t="shared" si="63"/>
        <v/>
      </c>
      <c r="AE186" s="419" t="str">
        <f t="shared" si="64"/>
        <v/>
      </c>
      <c r="AF186" s="420" t="str">
        <f t="shared" si="65"/>
        <v/>
      </c>
    </row>
    <row r="187" spans="1:32" s="27" customFormat="1" ht="25.15" hidden="1" customHeight="1" x14ac:dyDescent="0.2">
      <c r="A187" s="120"/>
      <c r="B187" s="86"/>
      <c r="C187" s="425"/>
      <c r="D187" s="87"/>
      <c r="E187" s="87"/>
      <c r="F187" s="88"/>
      <c r="G187" s="86"/>
      <c r="H187" s="86"/>
      <c r="I187" s="102"/>
      <c r="J187" s="102"/>
      <c r="K187" s="91">
        <f t="shared" si="61"/>
        <v>0</v>
      </c>
      <c r="L187" s="101"/>
      <c r="M187" s="94"/>
      <c r="N187" s="516" t="str">
        <f t="shared" si="58"/>
        <v>-</v>
      </c>
      <c r="O187" s="415" t="str">
        <f t="shared" si="55"/>
        <v>-</v>
      </c>
      <c r="P187" s="94"/>
      <c r="Q187" s="95"/>
      <c r="R187" s="95"/>
      <c r="S187" s="95"/>
      <c r="T187" s="96" t="str">
        <f t="shared" si="56"/>
        <v>-</v>
      </c>
      <c r="U187" s="96"/>
      <c r="V187" s="99"/>
      <c r="W187" s="416" t="str">
        <f t="shared" si="62"/>
        <v>-</v>
      </c>
      <c r="X187" s="98"/>
      <c r="Y187" s="167"/>
      <c r="Z187" s="68">
        <f t="shared" si="59"/>
        <v>0</v>
      </c>
      <c r="AA187" s="408">
        <f t="shared" si="60"/>
        <v>0</v>
      </c>
      <c r="AB187" s="69" t="str">
        <f t="shared" si="57"/>
        <v>-</v>
      </c>
      <c r="AC187" s="69"/>
      <c r="AD187" s="418" t="str">
        <f t="shared" si="63"/>
        <v/>
      </c>
      <c r="AE187" s="419" t="str">
        <f t="shared" si="64"/>
        <v/>
      </c>
      <c r="AF187" s="420" t="str">
        <f t="shared" si="65"/>
        <v/>
      </c>
    </row>
    <row r="188" spans="1:32" s="27" customFormat="1" ht="25.15" hidden="1" customHeight="1" x14ac:dyDescent="0.2">
      <c r="A188" s="120"/>
      <c r="B188" s="86"/>
      <c r="C188" s="425"/>
      <c r="D188" s="87"/>
      <c r="E188" s="87"/>
      <c r="F188" s="88"/>
      <c r="G188" s="86"/>
      <c r="H188" s="86"/>
      <c r="I188" s="102"/>
      <c r="J188" s="102"/>
      <c r="K188" s="91">
        <f t="shared" si="61"/>
        <v>0</v>
      </c>
      <c r="L188" s="101"/>
      <c r="M188" s="94"/>
      <c r="N188" s="516" t="str">
        <f t="shared" si="58"/>
        <v>-</v>
      </c>
      <c r="O188" s="415" t="str">
        <f t="shared" si="55"/>
        <v>-</v>
      </c>
      <c r="P188" s="94"/>
      <c r="Q188" s="95"/>
      <c r="R188" s="95"/>
      <c r="S188" s="95"/>
      <c r="T188" s="96" t="str">
        <f t="shared" si="56"/>
        <v>-</v>
      </c>
      <c r="U188" s="96"/>
      <c r="V188" s="99"/>
      <c r="W188" s="416" t="str">
        <f t="shared" si="62"/>
        <v>-</v>
      </c>
      <c r="X188" s="98"/>
      <c r="Y188" s="167"/>
      <c r="Z188" s="68">
        <f t="shared" si="59"/>
        <v>0</v>
      </c>
      <c r="AA188" s="408">
        <f t="shared" si="60"/>
        <v>0</v>
      </c>
      <c r="AB188" s="69" t="str">
        <f t="shared" si="57"/>
        <v>-</v>
      </c>
      <c r="AC188" s="69"/>
      <c r="AD188" s="418" t="str">
        <f t="shared" si="63"/>
        <v/>
      </c>
      <c r="AE188" s="419" t="str">
        <f t="shared" si="64"/>
        <v/>
      </c>
      <c r="AF188" s="420" t="str">
        <f t="shared" si="65"/>
        <v/>
      </c>
    </row>
    <row r="189" spans="1:32" s="27" customFormat="1" ht="25.15" hidden="1" customHeight="1" x14ac:dyDescent="0.2">
      <c r="A189" s="120"/>
      <c r="B189" s="86"/>
      <c r="C189" s="425"/>
      <c r="D189" s="87"/>
      <c r="E189" s="87"/>
      <c r="F189" s="88"/>
      <c r="G189" s="86"/>
      <c r="H189" s="86"/>
      <c r="I189" s="102"/>
      <c r="J189" s="102"/>
      <c r="K189" s="91">
        <f t="shared" si="61"/>
        <v>0</v>
      </c>
      <c r="L189" s="101"/>
      <c r="M189" s="94"/>
      <c r="N189" s="516" t="str">
        <f t="shared" si="58"/>
        <v>-</v>
      </c>
      <c r="O189" s="415" t="str">
        <f t="shared" si="55"/>
        <v>-</v>
      </c>
      <c r="P189" s="94"/>
      <c r="Q189" s="95"/>
      <c r="R189" s="95"/>
      <c r="S189" s="95"/>
      <c r="T189" s="96" t="str">
        <f t="shared" si="56"/>
        <v>-</v>
      </c>
      <c r="U189" s="96"/>
      <c r="V189" s="99"/>
      <c r="W189" s="416" t="str">
        <f t="shared" si="62"/>
        <v>-</v>
      </c>
      <c r="X189" s="98"/>
      <c r="Y189" s="167"/>
      <c r="Z189" s="68">
        <f t="shared" si="59"/>
        <v>0</v>
      </c>
      <c r="AA189" s="408">
        <f t="shared" si="60"/>
        <v>0</v>
      </c>
      <c r="AB189" s="69" t="str">
        <f t="shared" si="57"/>
        <v>-</v>
      </c>
      <c r="AC189" s="69"/>
      <c r="AD189" s="418" t="str">
        <f t="shared" si="63"/>
        <v/>
      </c>
      <c r="AE189" s="419" t="str">
        <f t="shared" si="64"/>
        <v/>
      </c>
      <c r="AF189" s="420" t="str">
        <f t="shared" si="65"/>
        <v/>
      </c>
    </row>
    <row r="190" spans="1:32" s="27" customFormat="1" ht="25.15" hidden="1" customHeight="1" x14ac:dyDescent="0.2">
      <c r="A190" s="120"/>
      <c r="B190" s="86"/>
      <c r="C190" s="425"/>
      <c r="D190" s="87"/>
      <c r="E190" s="87"/>
      <c r="F190" s="88"/>
      <c r="G190" s="86"/>
      <c r="H190" s="86"/>
      <c r="I190" s="102"/>
      <c r="J190" s="102"/>
      <c r="K190" s="91">
        <f t="shared" si="61"/>
        <v>0</v>
      </c>
      <c r="L190" s="101"/>
      <c r="M190" s="94"/>
      <c r="N190" s="516" t="str">
        <f t="shared" si="58"/>
        <v>-</v>
      </c>
      <c r="O190" s="415" t="str">
        <f t="shared" si="55"/>
        <v>-</v>
      </c>
      <c r="P190" s="94"/>
      <c r="Q190" s="95"/>
      <c r="R190" s="95"/>
      <c r="S190" s="95"/>
      <c r="T190" s="96" t="str">
        <f t="shared" si="56"/>
        <v>-</v>
      </c>
      <c r="U190" s="96"/>
      <c r="V190" s="99"/>
      <c r="W190" s="416" t="str">
        <f t="shared" si="62"/>
        <v>-</v>
      </c>
      <c r="X190" s="98"/>
      <c r="Y190" s="167"/>
      <c r="Z190" s="68">
        <f t="shared" si="59"/>
        <v>0</v>
      </c>
      <c r="AA190" s="408">
        <f t="shared" si="60"/>
        <v>0</v>
      </c>
      <c r="AB190" s="69" t="str">
        <f t="shared" si="57"/>
        <v>-</v>
      </c>
      <c r="AC190" s="69"/>
      <c r="AD190" s="418" t="str">
        <f t="shared" si="63"/>
        <v/>
      </c>
      <c r="AE190" s="419" t="str">
        <f t="shared" si="64"/>
        <v/>
      </c>
      <c r="AF190" s="420" t="str">
        <f t="shared" si="65"/>
        <v/>
      </c>
    </row>
    <row r="191" spans="1:32" s="27" customFormat="1" ht="25.15" hidden="1" customHeight="1" x14ac:dyDescent="0.2">
      <c r="A191" s="120"/>
      <c r="B191" s="86"/>
      <c r="C191" s="425"/>
      <c r="D191" s="87"/>
      <c r="E191" s="87"/>
      <c r="F191" s="88"/>
      <c r="G191" s="86"/>
      <c r="H191" s="86"/>
      <c r="I191" s="102"/>
      <c r="J191" s="102"/>
      <c r="K191" s="91">
        <f t="shared" si="61"/>
        <v>0</v>
      </c>
      <c r="L191" s="101"/>
      <c r="M191" s="94"/>
      <c r="N191" s="516" t="str">
        <f t="shared" si="58"/>
        <v>-</v>
      </c>
      <c r="O191" s="415" t="str">
        <f t="shared" si="55"/>
        <v>-</v>
      </c>
      <c r="P191" s="94"/>
      <c r="Q191" s="95"/>
      <c r="R191" s="95"/>
      <c r="S191" s="95"/>
      <c r="T191" s="96" t="str">
        <f t="shared" si="56"/>
        <v>-</v>
      </c>
      <c r="U191" s="96"/>
      <c r="V191" s="99"/>
      <c r="W191" s="416" t="str">
        <f t="shared" si="62"/>
        <v>-</v>
      </c>
      <c r="X191" s="98"/>
      <c r="Y191" s="167"/>
      <c r="Z191" s="68">
        <f t="shared" si="59"/>
        <v>0</v>
      </c>
      <c r="AA191" s="408">
        <f t="shared" si="60"/>
        <v>0</v>
      </c>
      <c r="AB191" s="69" t="str">
        <f t="shared" si="57"/>
        <v>-</v>
      </c>
      <c r="AC191" s="69"/>
      <c r="AD191" s="418" t="str">
        <f t="shared" si="63"/>
        <v/>
      </c>
      <c r="AE191" s="419" t="str">
        <f t="shared" si="64"/>
        <v/>
      </c>
      <c r="AF191" s="420" t="str">
        <f t="shared" si="65"/>
        <v/>
      </c>
    </row>
    <row r="192" spans="1:32" s="27" customFormat="1" ht="25.15" hidden="1" customHeight="1" x14ac:dyDescent="0.2">
      <c r="A192" s="120"/>
      <c r="B192" s="86"/>
      <c r="C192" s="425"/>
      <c r="D192" s="87"/>
      <c r="E192" s="87"/>
      <c r="F192" s="88"/>
      <c r="G192" s="86"/>
      <c r="H192" s="86"/>
      <c r="I192" s="102"/>
      <c r="J192" s="102"/>
      <c r="K192" s="91">
        <f t="shared" si="61"/>
        <v>0</v>
      </c>
      <c r="L192" s="101"/>
      <c r="M192" s="94"/>
      <c r="N192" s="516" t="str">
        <f t="shared" si="58"/>
        <v>-</v>
      </c>
      <c r="O192" s="415" t="str">
        <f t="shared" si="55"/>
        <v>-</v>
      </c>
      <c r="P192" s="94"/>
      <c r="Q192" s="95"/>
      <c r="R192" s="95"/>
      <c r="S192" s="95"/>
      <c r="T192" s="96" t="str">
        <f t="shared" si="56"/>
        <v>-</v>
      </c>
      <c r="U192" s="96"/>
      <c r="V192" s="99"/>
      <c r="W192" s="416" t="str">
        <f t="shared" si="62"/>
        <v>-</v>
      </c>
      <c r="X192" s="98"/>
      <c r="Y192" s="167"/>
      <c r="Z192" s="68">
        <f t="shared" si="59"/>
        <v>0</v>
      </c>
      <c r="AA192" s="408">
        <f t="shared" si="60"/>
        <v>0</v>
      </c>
      <c r="AB192" s="69" t="str">
        <f t="shared" si="57"/>
        <v>-</v>
      </c>
      <c r="AC192" s="69"/>
      <c r="AD192" s="418" t="str">
        <f t="shared" si="63"/>
        <v/>
      </c>
      <c r="AE192" s="419" t="str">
        <f t="shared" si="64"/>
        <v/>
      </c>
      <c r="AF192" s="420" t="str">
        <f t="shared" si="65"/>
        <v/>
      </c>
    </row>
    <row r="193" spans="1:32" s="27" customFormat="1" ht="25.15" hidden="1" customHeight="1" x14ac:dyDescent="0.2">
      <c r="A193" s="120"/>
      <c r="B193" s="86"/>
      <c r="C193" s="425"/>
      <c r="D193" s="87"/>
      <c r="E193" s="87"/>
      <c r="F193" s="88"/>
      <c r="G193" s="86"/>
      <c r="H193" s="86"/>
      <c r="I193" s="102"/>
      <c r="J193" s="102"/>
      <c r="K193" s="91">
        <f t="shared" si="61"/>
        <v>0</v>
      </c>
      <c r="L193" s="101"/>
      <c r="M193" s="94"/>
      <c r="N193" s="516" t="str">
        <f t="shared" si="58"/>
        <v>-</v>
      </c>
      <c r="O193" s="415" t="str">
        <f t="shared" si="55"/>
        <v>-</v>
      </c>
      <c r="P193" s="94"/>
      <c r="Q193" s="95"/>
      <c r="R193" s="95"/>
      <c r="S193" s="95"/>
      <c r="T193" s="96" t="str">
        <f t="shared" si="56"/>
        <v>-</v>
      </c>
      <c r="U193" s="96"/>
      <c r="V193" s="99"/>
      <c r="W193" s="416" t="str">
        <f t="shared" si="62"/>
        <v>-</v>
      </c>
      <c r="X193" s="98"/>
      <c r="Y193" s="167"/>
      <c r="Z193" s="68">
        <f t="shared" si="59"/>
        <v>0</v>
      </c>
      <c r="AA193" s="408">
        <f t="shared" si="60"/>
        <v>0</v>
      </c>
      <c r="AB193" s="69" t="str">
        <f t="shared" si="57"/>
        <v>-</v>
      </c>
      <c r="AC193" s="69"/>
      <c r="AD193" s="418" t="str">
        <f t="shared" si="63"/>
        <v/>
      </c>
      <c r="AE193" s="419" t="str">
        <f t="shared" si="64"/>
        <v/>
      </c>
      <c r="AF193" s="420" t="str">
        <f t="shared" si="65"/>
        <v/>
      </c>
    </row>
    <row r="194" spans="1:32" s="27" customFormat="1" ht="25.15" hidden="1" customHeight="1" x14ac:dyDescent="0.2">
      <c r="A194" s="120"/>
      <c r="B194" s="86"/>
      <c r="C194" s="425"/>
      <c r="D194" s="87"/>
      <c r="E194" s="87"/>
      <c r="F194" s="88"/>
      <c r="G194" s="86"/>
      <c r="H194" s="86"/>
      <c r="I194" s="102"/>
      <c r="J194" s="102"/>
      <c r="K194" s="91">
        <f t="shared" si="61"/>
        <v>0</v>
      </c>
      <c r="L194" s="101"/>
      <c r="M194" s="94"/>
      <c r="N194" s="516" t="str">
        <f t="shared" si="58"/>
        <v>-</v>
      </c>
      <c r="O194" s="415" t="str">
        <f t="shared" si="55"/>
        <v>-</v>
      </c>
      <c r="P194" s="94"/>
      <c r="Q194" s="95"/>
      <c r="R194" s="95"/>
      <c r="S194" s="95"/>
      <c r="T194" s="96" t="str">
        <f t="shared" si="56"/>
        <v>-</v>
      </c>
      <c r="U194" s="96"/>
      <c r="V194" s="99"/>
      <c r="W194" s="416" t="str">
        <f t="shared" si="62"/>
        <v>-</v>
      </c>
      <c r="X194" s="98"/>
      <c r="Y194" s="167"/>
      <c r="Z194" s="68">
        <f t="shared" si="59"/>
        <v>0</v>
      </c>
      <c r="AA194" s="408">
        <f t="shared" si="60"/>
        <v>0</v>
      </c>
      <c r="AB194" s="69" t="str">
        <f t="shared" si="57"/>
        <v>-</v>
      </c>
      <c r="AC194" s="69"/>
      <c r="AD194" s="418" t="str">
        <f t="shared" si="63"/>
        <v/>
      </c>
      <c r="AE194" s="419" t="str">
        <f t="shared" si="64"/>
        <v/>
      </c>
      <c r="AF194" s="420" t="str">
        <f t="shared" si="65"/>
        <v/>
      </c>
    </row>
    <row r="195" spans="1:32" s="27" customFormat="1" ht="25.15" hidden="1" customHeight="1" x14ac:dyDescent="0.2">
      <c r="A195" s="120"/>
      <c r="B195" s="86"/>
      <c r="C195" s="425"/>
      <c r="D195" s="87"/>
      <c r="E195" s="87"/>
      <c r="F195" s="88"/>
      <c r="G195" s="86"/>
      <c r="H195" s="86"/>
      <c r="I195" s="102"/>
      <c r="J195" s="102"/>
      <c r="K195" s="91">
        <f t="shared" si="61"/>
        <v>0</v>
      </c>
      <c r="L195" s="101"/>
      <c r="M195" s="94"/>
      <c r="N195" s="516" t="str">
        <f t="shared" si="58"/>
        <v>-</v>
      </c>
      <c r="O195" s="415" t="str">
        <f t="shared" si="55"/>
        <v>-</v>
      </c>
      <c r="P195" s="94"/>
      <c r="Q195" s="95"/>
      <c r="R195" s="95"/>
      <c r="S195" s="95"/>
      <c r="T195" s="96" t="str">
        <f t="shared" si="56"/>
        <v>-</v>
      </c>
      <c r="U195" s="96"/>
      <c r="V195" s="99"/>
      <c r="W195" s="416" t="str">
        <f t="shared" si="62"/>
        <v>-</v>
      </c>
      <c r="X195" s="98"/>
      <c r="Y195" s="167"/>
      <c r="Z195" s="68">
        <f t="shared" si="59"/>
        <v>0</v>
      </c>
      <c r="AA195" s="408">
        <f t="shared" si="60"/>
        <v>0</v>
      </c>
      <c r="AB195" s="69" t="str">
        <f t="shared" si="57"/>
        <v>-</v>
      </c>
      <c r="AC195" s="69"/>
      <c r="AD195" s="418" t="str">
        <f t="shared" si="63"/>
        <v/>
      </c>
      <c r="AE195" s="419" t="str">
        <f t="shared" si="64"/>
        <v/>
      </c>
      <c r="AF195" s="420" t="str">
        <f t="shared" si="65"/>
        <v/>
      </c>
    </row>
    <row r="196" spans="1:32" s="27" customFormat="1" ht="25.15" hidden="1" customHeight="1" x14ac:dyDescent="0.2">
      <c r="A196" s="120"/>
      <c r="B196" s="86"/>
      <c r="C196" s="425"/>
      <c r="D196" s="87"/>
      <c r="E196" s="87"/>
      <c r="F196" s="88"/>
      <c r="G196" s="86"/>
      <c r="H196" s="86"/>
      <c r="I196" s="102"/>
      <c r="J196" s="102"/>
      <c r="K196" s="91">
        <f t="shared" si="61"/>
        <v>0</v>
      </c>
      <c r="L196" s="101"/>
      <c r="M196" s="94"/>
      <c r="N196" s="516" t="str">
        <f t="shared" si="58"/>
        <v>-</v>
      </c>
      <c r="O196" s="415" t="str">
        <f t="shared" si="55"/>
        <v>-</v>
      </c>
      <c r="P196" s="94"/>
      <c r="Q196" s="95"/>
      <c r="R196" s="95"/>
      <c r="S196" s="95"/>
      <c r="T196" s="96" t="str">
        <f t="shared" si="56"/>
        <v>-</v>
      </c>
      <c r="U196" s="96"/>
      <c r="V196" s="99"/>
      <c r="W196" s="416" t="str">
        <f t="shared" si="62"/>
        <v>-</v>
      </c>
      <c r="X196" s="98"/>
      <c r="Y196" s="167"/>
      <c r="Z196" s="68">
        <f t="shared" si="59"/>
        <v>0</v>
      </c>
      <c r="AA196" s="408">
        <f t="shared" si="60"/>
        <v>0</v>
      </c>
      <c r="AB196" s="69" t="str">
        <f t="shared" si="57"/>
        <v>-</v>
      </c>
      <c r="AC196" s="69"/>
      <c r="AD196" s="418" t="str">
        <f t="shared" si="63"/>
        <v/>
      </c>
      <c r="AE196" s="419" t="str">
        <f t="shared" si="64"/>
        <v/>
      </c>
      <c r="AF196" s="420" t="str">
        <f t="shared" si="65"/>
        <v/>
      </c>
    </row>
    <row r="197" spans="1:32" s="27" customFormat="1" ht="25.15" hidden="1" customHeight="1" x14ac:dyDescent="0.2">
      <c r="A197" s="120"/>
      <c r="B197" s="103"/>
      <c r="C197" s="426"/>
      <c r="D197" s="104"/>
      <c r="E197" s="104"/>
      <c r="F197" s="105"/>
      <c r="G197" s="103"/>
      <c r="H197" s="103"/>
      <c r="I197" s="106"/>
      <c r="J197" s="106"/>
      <c r="K197" s="107">
        <f t="shared" si="61"/>
        <v>0</v>
      </c>
      <c r="L197" s="108"/>
      <c r="M197" s="109"/>
      <c r="N197" s="517" t="str">
        <f t="shared" si="58"/>
        <v>-</v>
      </c>
      <c r="O197" s="415" t="str">
        <f t="shared" si="55"/>
        <v>-</v>
      </c>
      <c r="P197" s="109"/>
      <c r="Q197" s="110"/>
      <c r="R197" s="110"/>
      <c r="S197" s="292"/>
      <c r="T197" s="96" t="str">
        <f t="shared" si="56"/>
        <v>-</v>
      </c>
      <c r="U197" s="293"/>
      <c r="V197" s="111"/>
      <c r="W197" s="416" t="str">
        <f t="shared" si="62"/>
        <v>-</v>
      </c>
      <c r="X197" s="112"/>
      <c r="Y197" s="167"/>
      <c r="Z197" s="68">
        <f t="shared" si="59"/>
        <v>0</v>
      </c>
      <c r="AA197" s="408">
        <f t="shared" si="60"/>
        <v>0</v>
      </c>
      <c r="AB197" s="69" t="str">
        <f t="shared" si="57"/>
        <v>-</v>
      </c>
      <c r="AC197" s="69"/>
      <c r="AD197" s="418" t="str">
        <f t="shared" si="63"/>
        <v/>
      </c>
      <c r="AE197" s="419" t="str">
        <f t="shared" si="64"/>
        <v/>
      </c>
      <c r="AF197" s="420" t="str">
        <f t="shared" si="65"/>
        <v/>
      </c>
    </row>
    <row r="198" spans="1:32" s="27" customFormat="1" ht="19.899999999999999" customHeight="1" x14ac:dyDescent="0.2">
      <c r="A198" s="56">
        <f>COUNT(A168:A197)</f>
        <v>9</v>
      </c>
      <c r="B198" s="182" t="s">
        <v>42</v>
      </c>
      <c r="C198" s="427"/>
      <c r="D198" s="57">
        <f>COUNT(L168:L197)-COUNT(M168:M197)</f>
        <v>-5</v>
      </c>
      <c r="E198" s="57"/>
      <c r="F198" s="57"/>
      <c r="G198" s="57" t="s">
        <v>29</v>
      </c>
      <c r="H198" s="59">
        <f>IF(M168&gt;1,0,L168)+IF(M169&gt;0,0,L169)+IF(M170&gt;0,0,L170)+IF(M171&gt;0,0,L171)+IF(M172&gt;0,0,L172)+IF(M173&gt;0,0,L173)+IF(M174&gt;0,0,L174)+IF(M175&gt;0,0,L175)+IF(M176&gt;0,0,L176)+IF(M177&gt;0,0,L177)+IF(M178&gt;0,0,L178)+IF(M179&gt;0,0,L179)+IF(M180&gt;0,0,L180)+IF(M181&gt;0,0,L181)+IF(M182&gt;0,0,L182)+IF(M183&gt;0,0,L183)+IF(M184&gt;0,0,L184)+IF(M185&gt;0,0,L185)+IF(M186&gt;0,0,L186)+IF(M187&gt;0,0,L187)+IF(M188&gt;0,0,L188)+IF(M189&gt;0,0,L189)+IF(M190&gt;0,0,L190)+IF(M191&gt;0,0,L191)+IF(M192&gt;0,0,L192)+IF(M193&gt;0,0,L193)+IF(M194&gt;0,0,L194)+IF(M195&gt;0,0,L195)+IF(M196&gt;0,0,L196)+IF(M197&gt;0,0,L197)</f>
        <v>0</v>
      </c>
      <c r="I198" s="57"/>
      <c r="J198" s="57"/>
      <c r="K198" s="428">
        <f>SUM(K168:K197)/1000</f>
        <v>11.284000000000001</v>
      </c>
      <c r="L198" s="67">
        <f>SUM(L168:L197)</f>
        <v>15875796</v>
      </c>
      <c r="M198" s="67">
        <f>SUM(M168:M197)</f>
        <v>42722177.349999994</v>
      </c>
      <c r="N198" s="518">
        <f>IF(M198&gt;0,((M198-(L198-H198))/(L198-H198)),"-")</f>
        <v>1.6910258452552549</v>
      </c>
      <c r="O198" s="57"/>
      <c r="P198" s="67">
        <f>SUM(P168:P197)</f>
        <v>14777944</v>
      </c>
      <c r="Q198" s="117" t="s">
        <v>6</v>
      </c>
      <c r="R198" s="58">
        <f>IF(P198&lt;=0,"-",(P198/M198))</f>
        <v>0.34590802521444997</v>
      </c>
      <c r="S198" s="58"/>
      <c r="T198" s="58"/>
      <c r="U198" s="58"/>
      <c r="V198" s="58">
        <f>IF(M168&lt;=0,"0",(IF(V168&gt;0,V168*M168)+IF(V169&gt;0,V169*M169)+IF(V170&gt;0,V170*M170)+IF(V171&gt;0,V171*M171)+IF(V172&gt;0,V172*M172)+IF(V173&gt;0,V173*M173)+IF(V174&gt;0,V174*M174)+IF(V175&gt;0,V175*M175)+IF(V176&gt;0,V176*M176)+IF(V177&gt;0,V177*M177)+IF(V178&gt;0,V178*M178)+IF(V179&gt;0,V179*M179)+IF(V180&gt;0,V180*M180)+IF(V181&gt;0,V181*M181)+IF(V182&gt;0,V182*M182)+IF(V183&gt;0,V183*M183)+IF(V184&gt;0,V184*M184)+IF(V185&gt;0,V185*M185)+IF(V186&gt;0,V186*M186)+IF(V187&gt;0,V187*M187)+IF(V188&gt;0,V188*M188)+IF(V189&gt;0,V189*M189)+IF(V190&gt;0,V190*M190)+IF(V191&gt;0,V191*M191)+IF(V192&gt;0,V192*M192)+IF(V193&gt;0,V193*M193)+IF(V194&gt;0,V194*M194)+IF(V195&gt;0,V195*M195)+IF(V196&gt;0,V196*M196)+IF(V197&gt;0,V197*M197))/M198)</f>
        <v>0.41795967522240529</v>
      </c>
      <c r="W198" s="57"/>
      <c r="X198" s="57"/>
      <c r="Y198" s="167"/>
      <c r="Z198" s="70"/>
      <c r="AA198" s="429"/>
      <c r="AB198" s="69"/>
      <c r="AC198" s="430">
        <f>COUNT(AD168:AD197)</f>
        <v>4</v>
      </c>
      <c r="AD198" s="431">
        <f>SUM(AD168:AD197)/1000</f>
        <v>4.3449999999999998</v>
      </c>
      <c r="AE198" s="428">
        <f>SUM(AE168:AE197)</f>
        <v>15082006.199999999</v>
      </c>
      <c r="AF198" s="428">
        <f>SUM(AF168:AF197)</f>
        <v>14777944</v>
      </c>
    </row>
    <row r="199" spans="1:32" s="124" customFormat="1" ht="19.899999999999999" customHeight="1" x14ac:dyDescent="0.2">
      <c r="A199" s="122" t="s">
        <v>45</v>
      </c>
      <c r="B199" s="123"/>
      <c r="C199" s="432"/>
      <c r="D199" s="572" t="s">
        <v>56</v>
      </c>
      <c r="E199" s="572"/>
      <c r="F199" s="572"/>
      <c r="G199" s="123"/>
      <c r="H199" s="123"/>
      <c r="I199" s="123"/>
      <c r="J199" s="123"/>
      <c r="K199" s="122"/>
      <c r="L199" s="123"/>
      <c r="M199" s="123"/>
      <c r="N199" s="519"/>
      <c r="O199" s="433"/>
      <c r="P199" s="122"/>
      <c r="Q199" s="123"/>
      <c r="R199" s="123"/>
      <c r="S199" s="123"/>
      <c r="T199" s="123"/>
      <c r="U199" s="122"/>
      <c r="V199" s="122"/>
      <c r="W199" s="123"/>
      <c r="X199" s="122"/>
      <c r="Y199" s="168"/>
      <c r="Z199" s="125"/>
      <c r="AA199" s="2"/>
    </row>
    <row r="200" spans="1:32" s="27" customFormat="1" ht="25.35" customHeight="1" x14ac:dyDescent="0.2">
      <c r="A200" s="402">
        <v>1</v>
      </c>
      <c r="B200" s="403" t="s">
        <v>165</v>
      </c>
      <c r="C200" s="404">
        <v>43530</v>
      </c>
      <c r="D200" s="160" t="s">
        <v>184</v>
      </c>
      <c r="E200" s="405">
        <v>1</v>
      </c>
      <c r="F200" s="405">
        <v>132915086</v>
      </c>
      <c r="G200" s="288" t="s">
        <v>185</v>
      </c>
      <c r="H200" s="413" t="s">
        <v>172</v>
      </c>
      <c r="I200" s="77">
        <v>0</v>
      </c>
      <c r="J200" s="77">
        <v>689</v>
      </c>
      <c r="K200" s="78">
        <f>J200-I200</f>
        <v>689</v>
      </c>
      <c r="L200" s="79">
        <v>1956808</v>
      </c>
      <c r="M200" s="94">
        <v>1858968.284</v>
      </c>
      <c r="N200" s="516">
        <f>IF(M200&gt;0,((M200-L200)/L200),"-")</f>
        <v>-4.9999650451142887E-2</v>
      </c>
      <c r="O200" s="439">
        <f t="shared" ref="O200:O229" si="66">IF(AND(C200&lt;=0,Q200&lt;=0),"-",IF(Q200&lt;=0,"Not yet Cont.",(Q200-C200)))</f>
        <v>89</v>
      </c>
      <c r="P200" s="81">
        <v>1854954</v>
      </c>
      <c r="Q200" s="82">
        <v>43619</v>
      </c>
      <c r="R200" s="82">
        <v>43676</v>
      </c>
      <c r="S200" s="82"/>
      <c r="T200" s="96">
        <f t="shared" ref="T200:T229" ca="1" si="67">IF(OR(R200&lt;=0,Q200&lt;=0),"-",(($X$3-Q200)/(R200-Q200)))</f>
        <v>10.298245614035087</v>
      </c>
      <c r="U200" s="289"/>
      <c r="V200" s="83">
        <v>1</v>
      </c>
      <c r="W200" s="356" t="str">
        <f ca="1">IF(S200&lt;=0,(IF(OR(Q200&lt;=0,R200&lt;=0),"-",IF(AND(($X$3-Q200)&gt;(R200-Q200),V200&lt;100%),"Time Expired",IF(AND(($X$3-Q200)&gt;(R200-Q200)*3/4,V200&lt;=10%),"Very Critical",IF(AND(($X$3-Q200)&gt;(R200-Q200)*3/4,V200&lt;=25%),"Critical",IF(AND(($X$3-Q200)&gt;(R200-Q200)*3/4,V200&lt;=50%),"Slow Progress",IF(AND(($X$3-Q200)&gt;(R200-Q200)/2,V200&lt;=10%),"Very Slow Progress",IF(AND(($X$3-Q200)&gt;(R200-Q200)/2,V200&lt;=25%),"Progress Slow",IF(AND(($X$3-Q200)&gt;(R200-Q200)/4,V200&lt;=20%),"Progress Slow","-"))))))))),(IF(OR(Q200&lt;=0,S200&lt;=0),"-",IF(AND(($X$3-Q200)&gt;(S200-Q200),V200&lt;100%),"Time Expired",IF(AND(($X$3-Q200)&gt;(S200-Q200)*3/4,V200&lt;=10%),"Very Critical",IF(AND(($X$3-Q200)&gt;(S200-Q200)*3/4,V200&lt;=25%),"Critical",IF(AND(($X$3-Q200)&gt;(S200-Q200)*3/4,V200&lt;=50%),"Slow Progress",IF(AND(($X$3-Q200)&gt;(S200-Q200)/2,V200&lt;=10%),"Very Slow Progress",IF(AND(($X$3-Q200)&gt;(S200-Q200)/2,V200&lt;=25%),"Progress Slow",IF(AND(($X$3-Q200)&gt;(S200-Q200)/4,V200&lt;=20%),"Progress Slow","-"))))))))))</f>
        <v>-</v>
      </c>
      <c r="X200" s="407" t="s">
        <v>169</v>
      </c>
      <c r="Y200" s="167"/>
      <c r="Z200" s="68">
        <f>R200-Q200</f>
        <v>57</v>
      </c>
      <c r="AA200" s="408">
        <f>S200-Q200</f>
        <v>-43619</v>
      </c>
      <c r="AB200" s="69">
        <f t="shared" ref="AB200:AB229" ca="1" si="68">IF(Q200&lt;=0,"-",($X$3-Q200))</f>
        <v>587</v>
      </c>
      <c r="AC200" s="69"/>
      <c r="AD200" s="409">
        <f>IF(V200=100%,K200,"")</f>
        <v>689</v>
      </c>
      <c r="AE200" s="410">
        <f>IF(V200=100%,M200,"")</f>
        <v>1858968.284</v>
      </c>
      <c r="AF200" s="411">
        <f>IF(V200=100%,P200,"")</f>
        <v>1854954</v>
      </c>
    </row>
    <row r="201" spans="1:32" s="27" customFormat="1" ht="25.15" hidden="1" customHeight="1" x14ac:dyDescent="0.2">
      <c r="A201" s="412"/>
      <c r="B201" s="413"/>
      <c r="C201" s="413"/>
      <c r="D201" s="159"/>
      <c r="E201" s="160"/>
      <c r="F201" s="160"/>
      <c r="G201" s="291"/>
      <c r="H201" s="291"/>
      <c r="I201" s="90"/>
      <c r="J201" s="90"/>
      <c r="K201" s="91">
        <f>J201-I201</f>
        <v>0</v>
      </c>
      <c r="L201" s="92"/>
      <c r="M201" s="93"/>
      <c r="N201" s="516" t="str">
        <f t="shared" ref="N201:N229" si="69">IF(M201&gt;0,((M201-L201)/L201),"-")</f>
        <v>-</v>
      </c>
      <c r="O201" s="415" t="str">
        <f t="shared" si="66"/>
        <v>-</v>
      </c>
      <c r="P201" s="94"/>
      <c r="Q201" s="95"/>
      <c r="R201" s="95"/>
      <c r="S201" s="95"/>
      <c r="T201" s="96" t="str">
        <f t="shared" si="67"/>
        <v>-</v>
      </c>
      <c r="U201" s="96"/>
      <c r="V201" s="97"/>
      <c r="W201" s="416" t="str">
        <f>IF(S201&lt;=0,(IF(OR(Q201&lt;=0,R201&lt;=0),"-",IF(AND(($X$3-Q201)&gt;(R201-Q201),V201&lt;100%),"Time Expired",IF(AND(($X$3-Q201)&gt;(R201-Q201)*3/4,V201&lt;=10%),"Very Critical",IF(AND(($X$3-Q201)&gt;(R201-Q201)*3/4,V201&lt;=25%),"Critical",IF(AND(($X$3-Q201)&gt;(R201-Q201)*3/4,V201&lt;=50%),"Slow Progress",IF(AND(($X$3-Q201)&gt;(R201-Q201)/2,V201&lt;=10%),"Very Slow Progress",IF(AND(($X$3-Q201)&gt;(R201-Q201)/2,V201&lt;=25%),"Progress Slow",IF(AND(($X$3-Q201)&gt;(R201-Q201)/4,V201&lt;=20%),"Progress Slow","-"))))))))),(IF(OR(Q201&lt;=0,S201&lt;=0),"-",IF(AND(($X$3-Q201)&gt;(S201-Q201),V201&lt;100%),"Time Expired",IF(AND(($X$3-Q201)&gt;(S201-Q201)*3/4,V201&lt;=10%),"Very Critical",IF(AND(($X$3-Q201)&gt;(S201-Q201)*3/4,V201&lt;=25%),"Critical",IF(AND(($X$3-Q201)&gt;(S201-Q201)*3/4,V201&lt;=50%),"Slow Progress",IF(AND(($X$3-Q201)&gt;(S201-Q201)/2,V201&lt;=10%),"Very Slow Progress",IF(AND(($X$3-Q201)&gt;(S201-Q201)/2,V201&lt;=25%),"Progress Slow",IF(AND(($X$3-Q201)&gt;(S201-Q201)/4,V201&lt;=20%),"Progress Slow","-"))))))))))</f>
        <v>-</v>
      </c>
      <c r="X201" s="417"/>
      <c r="Y201" s="167"/>
      <c r="Z201" s="68">
        <f t="shared" ref="Z201:Z229" si="70">R201-Q201</f>
        <v>0</v>
      </c>
      <c r="AA201" s="408">
        <f t="shared" ref="AA201:AA229" si="71">S201-Q201</f>
        <v>0</v>
      </c>
      <c r="AB201" s="69" t="str">
        <f t="shared" si="68"/>
        <v>-</v>
      </c>
      <c r="AC201" s="69"/>
      <c r="AD201" s="418" t="str">
        <f>IF(V201=100%,K201,"")</f>
        <v/>
      </c>
      <c r="AE201" s="419" t="str">
        <f>IF(V201=100%,M201,"")</f>
        <v/>
      </c>
      <c r="AF201" s="420" t="str">
        <f>IF(V201=100%,P201,"")</f>
        <v/>
      </c>
    </row>
    <row r="202" spans="1:32" s="27" customFormat="1" ht="25.15" hidden="1" customHeight="1" x14ac:dyDescent="0.2">
      <c r="A202" s="412"/>
      <c r="B202" s="413"/>
      <c r="C202" s="413"/>
      <c r="D202" s="159"/>
      <c r="E202" s="160"/>
      <c r="F202" s="160"/>
      <c r="G202" s="291"/>
      <c r="H202" s="291"/>
      <c r="I202" s="90"/>
      <c r="J202" s="90"/>
      <c r="K202" s="91">
        <f t="shared" ref="K202:K229" si="72">J202-I202</f>
        <v>0</v>
      </c>
      <c r="L202" s="92"/>
      <c r="M202" s="93"/>
      <c r="N202" s="516" t="str">
        <f t="shared" si="69"/>
        <v>-</v>
      </c>
      <c r="O202" s="415" t="str">
        <f t="shared" si="66"/>
        <v>-</v>
      </c>
      <c r="P202" s="94"/>
      <c r="Q202" s="95"/>
      <c r="R202" s="95"/>
      <c r="S202" s="95"/>
      <c r="T202" s="96" t="str">
        <f t="shared" si="67"/>
        <v>-</v>
      </c>
      <c r="U202" s="96"/>
      <c r="V202" s="97"/>
      <c r="W202" s="416" t="str">
        <f t="shared" ref="W202:W229" si="73">IF(S202&lt;=0,(IF(OR(Q202&lt;=0,R202&lt;=0),"-",IF(AND(($X$3-Q202)&gt;(R202-Q202),V202&lt;100%),"Time Expired",IF(AND(($X$3-Q202)&gt;(R202-Q202)*3/4,V202&lt;=10%),"Very Critical",IF(AND(($X$3-Q202)&gt;(R202-Q202)*3/4,V202&lt;=25%),"Critical",IF(AND(($X$3-Q202)&gt;(R202-Q202)*3/4,V202&lt;=50%),"Slow Progress",IF(AND(($X$3-Q202)&gt;(R202-Q202)/2,V202&lt;=10%),"Very Slow Progress",IF(AND(($X$3-Q202)&gt;(R202-Q202)/2,V202&lt;=25%),"Progress Slow",IF(AND(($X$3-Q202)&gt;(R202-Q202)/4,V202&lt;=20%),"Progress Slow","-"))))))))),(IF(OR(Q202&lt;=0,S202&lt;=0),"-",IF(AND(($X$3-Q202)&gt;(S202-Q202),V202&lt;100%),"Time Expired",IF(AND(($X$3-Q202)&gt;(S202-Q202)*3/4,V202&lt;=10%),"Very Critical",IF(AND(($X$3-Q202)&gt;(S202-Q202)*3/4,V202&lt;=25%),"Critical",IF(AND(($X$3-Q202)&gt;(S202-Q202)*3/4,V202&lt;=50%),"Slow Progress",IF(AND(($X$3-Q202)&gt;(S202-Q202)/2,V202&lt;=10%),"Very Slow Progress",IF(AND(($X$3-Q202)&gt;(S202-Q202)/2,V202&lt;=25%),"Progress Slow",IF(AND(($X$3-Q202)&gt;(S202-Q202)/4,V202&lt;=20%),"Progress Slow","-"))))))))))</f>
        <v>-</v>
      </c>
      <c r="X202" s="417"/>
      <c r="Y202" s="167"/>
      <c r="Z202" s="68">
        <f t="shared" si="70"/>
        <v>0</v>
      </c>
      <c r="AA202" s="408">
        <f t="shared" si="71"/>
        <v>0</v>
      </c>
      <c r="AB202" s="69" t="str">
        <f t="shared" si="68"/>
        <v>-</v>
      </c>
      <c r="AC202" s="69"/>
      <c r="AD202" s="418" t="str">
        <f t="shared" ref="AD202:AD229" si="74">IF(V202=100%,K202,"")</f>
        <v/>
      </c>
      <c r="AE202" s="419" t="str">
        <f t="shared" ref="AE202:AE229" si="75">IF(V202=100%,M202,"")</f>
        <v/>
      </c>
      <c r="AF202" s="420" t="str">
        <f t="shared" ref="AF202:AF229" si="76">IF(V202=100%,P202,"")</f>
        <v/>
      </c>
    </row>
    <row r="203" spans="1:32" s="27" customFormat="1" ht="25.15" hidden="1" customHeight="1" x14ac:dyDescent="0.2">
      <c r="A203" s="412"/>
      <c r="B203" s="413"/>
      <c r="C203" s="413"/>
      <c r="D203" s="159"/>
      <c r="E203" s="160"/>
      <c r="F203" s="160"/>
      <c r="G203" s="291"/>
      <c r="H203" s="291"/>
      <c r="I203" s="90"/>
      <c r="J203" s="90"/>
      <c r="K203" s="91">
        <f t="shared" si="72"/>
        <v>0</v>
      </c>
      <c r="L203" s="92"/>
      <c r="M203" s="93"/>
      <c r="N203" s="516" t="str">
        <f t="shared" si="69"/>
        <v>-</v>
      </c>
      <c r="O203" s="415" t="str">
        <f t="shared" si="66"/>
        <v>-</v>
      </c>
      <c r="P203" s="94"/>
      <c r="Q203" s="95"/>
      <c r="R203" s="95"/>
      <c r="S203" s="95"/>
      <c r="T203" s="96" t="str">
        <f t="shared" si="67"/>
        <v>-</v>
      </c>
      <c r="U203" s="96"/>
      <c r="V203" s="99"/>
      <c r="W203" s="416" t="str">
        <f t="shared" si="73"/>
        <v>-</v>
      </c>
      <c r="X203" s="417"/>
      <c r="Y203" s="167"/>
      <c r="Z203" s="68">
        <f t="shared" si="70"/>
        <v>0</v>
      </c>
      <c r="AA203" s="408">
        <f t="shared" si="71"/>
        <v>0</v>
      </c>
      <c r="AB203" s="69" t="str">
        <f t="shared" si="68"/>
        <v>-</v>
      </c>
      <c r="AC203" s="69"/>
      <c r="AD203" s="418" t="str">
        <f t="shared" si="74"/>
        <v/>
      </c>
      <c r="AE203" s="419" t="str">
        <f t="shared" si="75"/>
        <v/>
      </c>
      <c r="AF203" s="420" t="str">
        <f t="shared" si="76"/>
        <v/>
      </c>
    </row>
    <row r="204" spans="1:32" s="27" customFormat="1" ht="25.15" hidden="1" customHeight="1" x14ac:dyDescent="0.2">
      <c r="A204" s="412"/>
      <c r="B204" s="413"/>
      <c r="C204" s="413"/>
      <c r="D204" s="159"/>
      <c r="E204" s="160"/>
      <c r="F204" s="160"/>
      <c r="G204" s="291"/>
      <c r="H204" s="291"/>
      <c r="I204" s="90"/>
      <c r="J204" s="90"/>
      <c r="K204" s="91">
        <f t="shared" si="72"/>
        <v>0</v>
      </c>
      <c r="L204" s="92"/>
      <c r="M204" s="93"/>
      <c r="N204" s="516" t="str">
        <f t="shared" si="69"/>
        <v>-</v>
      </c>
      <c r="O204" s="415" t="str">
        <f t="shared" si="66"/>
        <v>-</v>
      </c>
      <c r="P204" s="94"/>
      <c r="Q204" s="95"/>
      <c r="R204" s="95"/>
      <c r="S204" s="95"/>
      <c r="T204" s="96" t="str">
        <f t="shared" si="67"/>
        <v>-</v>
      </c>
      <c r="U204" s="96"/>
      <c r="V204" s="97"/>
      <c r="W204" s="416" t="str">
        <f t="shared" si="73"/>
        <v>-</v>
      </c>
      <c r="X204" s="417"/>
      <c r="Y204" s="167"/>
      <c r="Z204" s="68">
        <f t="shared" si="70"/>
        <v>0</v>
      </c>
      <c r="AA204" s="408">
        <f t="shared" si="71"/>
        <v>0</v>
      </c>
      <c r="AB204" s="69" t="str">
        <f t="shared" si="68"/>
        <v>-</v>
      </c>
      <c r="AC204" s="69"/>
      <c r="AD204" s="418" t="str">
        <f t="shared" si="74"/>
        <v/>
      </c>
      <c r="AE204" s="419" t="str">
        <f t="shared" si="75"/>
        <v/>
      </c>
      <c r="AF204" s="420" t="str">
        <f t="shared" si="76"/>
        <v/>
      </c>
    </row>
    <row r="205" spans="1:32" s="27" customFormat="1" ht="25.15" hidden="1" customHeight="1" x14ac:dyDescent="0.2">
      <c r="A205" s="412"/>
      <c r="B205" s="413"/>
      <c r="C205" s="413"/>
      <c r="D205" s="159"/>
      <c r="E205" s="160"/>
      <c r="F205" s="160"/>
      <c r="G205" s="291"/>
      <c r="H205" s="291"/>
      <c r="I205" s="90"/>
      <c r="J205" s="90"/>
      <c r="K205" s="91">
        <f t="shared" si="72"/>
        <v>0</v>
      </c>
      <c r="L205" s="92"/>
      <c r="M205" s="93"/>
      <c r="N205" s="516" t="str">
        <f t="shared" si="69"/>
        <v>-</v>
      </c>
      <c r="O205" s="415" t="str">
        <f t="shared" si="66"/>
        <v>-</v>
      </c>
      <c r="P205" s="94"/>
      <c r="Q205" s="95"/>
      <c r="R205" s="95"/>
      <c r="S205" s="95"/>
      <c r="T205" s="96" t="str">
        <f t="shared" si="67"/>
        <v>-</v>
      </c>
      <c r="U205" s="96"/>
      <c r="V205" s="97"/>
      <c r="W205" s="416" t="str">
        <f t="shared" si="73"/>
        <v>-</v>
      </c>
      <c r="X205" s="417"/>
      <c r="Y205" s="167"/>
      <c r="Z205" s="68">
        <f t="shared" si="70"/>
        <v>0</v>
      </c>
      <c r="AA205" s="408">
        <f t="shared" si="71"/>
        <v>0</v>
      </c>
      <c r="AB205" s="69" t="str">
        <f t="shared" si="68"/>
        <v>-</v>
      </c>
      <c r="AC205" s="69"/>
      <c r="AD205" s="418" t="str">
        <f t="shared" si="74"/>
        <v/>
      </c>
      <c r="AE205" s="419" t="str">
        <f t="shared" si="75"/>
        <v/>
      </c>
      <c r="AF205" s="420" t="str">
        <f t="shared" si="76"/>
        <v/>
      </c>
    </row>
    <row r="206" spans="1:32" s="27" customFormat="1" ht="25.15" hidden="1" customHeight="1" x14ac:dyDescent="0.2">
      <c r="A206" s="412"/>
      <c r="B206" s="413"/>
      <c r="C206" s="413"/>
      <c r="D206" s="159"/>
      <c r="E206" s="160"/>
      <c r="F206" s="160"/>
      <c r="G206" s="291"/>
      <c r="H206" s="291"/>
      <c r="I206" s="90"/>
      <c r="J206" s="90"/>
      <c r="K206" s="91">
        <f t="shared" si="72"/>
        <v>0</v>
      </c>
      <c r="L206" s="92"/>
      <c r="M206" s="100"/>
      <c r="N206" s="516" t="str">
        <f t="shared" si="69"/>
        <v>-</v>
      </c>
      <c r="O206" s="415" t="str">
        <f t="shared" si="66"/>
        <v>-</v>
      </c>
      <c r="P206" s="94"/>
      <c r="Q206" s="95"/>
      <c r="R206" s="95"/>
      <c r="S206" s="95"/>
      <c r="T206" s="96" t="str">
        <f t="shared" si="67"/>
        <v>-</v>
      </c>
      <c r="U206" s="96"/>
      <c r="V206" s="99"/>
      <c r="W206" s="416" t="str">
        <f t="shared" si="73"/>
        <v>-</v>
      </c>
      <c r="X206" s="417"/>
      <c r="Y206" s="167"/>
      <c r="Z206" s="68">
        <f t="shared" si="70"/>
        <v>0</v>
      </c>
      <c r="AA206" s="408">
        <f t="shared" si="71"/>
        <v>0</v>
      </c>
      <c r="AB206" s="69" t="str">
        <f t="shared" si="68"/>
        <v>-</v>
      </c>
      <c r="AC206" s="69"/>
      <c r="AD206" s="418" t="str">
        <f t="shared" si="74"/>
        <v/>
      </c>
      <c r="AE206" s="419" t="str">
        <f t="shared" si="75"/>
        <v/>
      </c>
      <c r="AF206" s="420" t="str">
        <f t="shared" si="76"/>
        <v/>
      </c>
    </row>
    <row r="207" spans="1:32" s="27" customFormat="1" ht="25.15" hidden="1" customHeight="1" x14ac:dyDescent="0.2">
      <c r="A207" s="412"/>
      <c r="B207" s="413"/>
      <c r="C207" s="413"/>
      <c r="D207" s="159"/>
      <c r="E207" s="160"/>
      <c r="F207" s="160"/>
      <c r="G207" s="291"/>
      <c r="H207" s="291"/>
      <c r="I207" s="90"/>
      <c r="J207" s="90"/>
      <c r="K207" s="91">
        <f t="shared" si="72"/>
        <v>0</v>
      </c>
      <c r="L207" s="92"/>
      <c r="M207" s="423"/>
      <c r="N207" s="516" t="str">
        <f t="shared" si="69"/>
        <v>-</v>
      </c>
      <c r="O207" s="415" t="str">
        <f t="shared" si="66"/>
        <v>-</v>
      </c>
      <c r="P207" s="94"/>
      <c r="Q207" s="95"/>
      <c r="R207" s="95"/>
      <c r="S207" s="95"/>
      <c r="T207" s="96" t="str">
        <f t="shared" si="67"/>
        <v>-</v>
      </c>
      <c r="U207" s="96"/>
      <c r="V207" s="97"/>
      <c r="W207" s="416" t="str">
        <f t="shared" si="73"/>
        <v>-</v>
      </c>
      <c r="X207" s="417"/>
      <c r="Y207" s="167"/>
      <c r="Z207" s="68">
        <f t="shared" si="70"/>
        <v>0</v>
      </c>
      <c r="AA207" s="408">
        <f t="shared" si="71"/>
        <v>0</v>
      </c>
      <c r="AB207" s="69" t="str">
        <f t="shared" si="68"/>
        <v>-</v>
      </c>
      <c r="AC207" s="69"/>
      <c r="AD207" s="418" t="str">
        <f t="shared" si="74"/>
        <v/>
      </c>
      <c r="AE207" s="419" t="str">
        <f t="shared" si="75"/>
        <v/>
      </c>
      <c r="AF207" s="420" t="str">
        <f t="shared" si="76"/>
        <v/>
      </c>
    </row>
    <row r="208" spans="1:32" s="27" customFormat="1" ht="25.15" hidden="1" customHeight="1" x14ac:dyDescent="0.2">
      <c r="A208" s="412"/>
      <c r="B208" s="413"/>
      <c r="C208" s="413"/>
      <c r="D208" s="159"/>
      <c r="E208" s="160"/>
      <c r="F208" s="160"/>
      <c r="G208" s="291"/>
      <c r="H208" s="291"/>
      <c r="I208" s="90"/>
      <c r="J208" s="90"/>
      <c r="K208" s="91">
        <f t="shared" si="72"/>
        <v>0</v>
      </c>
      <c r="L208" s="92"/>
      <c r="M208" s="101"/>
      <c r="N208" s="516" t="str">
        <f t="shared" si="69"/>
        <v>-</v>
      </c>
      <c r="O208" s="415" t="str">
        <f t="shared" si="66"/>
        <v>-</v>
      </c>
      <c r="P208" s="94"/>
      <c r="Q208" s="95"/>
      <c r="R208" s="95"/>
      <c r="S208" s="95"/>
      <c r="T208" s="96" t="str">
        <f t="shared" si="67"/>
        <v>-</v>
      </c>
      <c r="U208" s="96"/>
      <c r="V208" s="97"/>
      <c r="W208" s="416" t="str">
        <f t="shared" si="73"/>
        <v>-</v>
      </c>
      <c r="X208" s="417"/>
      <c r="Y208" s="167"/>
      <c r="Z208" s="68">
        <f t="shared" si="70"/>
        <v>0</v>
      </c>
      <c r="AA208" s="408">
        <f t="shared" si="71"/>
        <v>0</v>
      </c>
      <c r="AB208" s="69" t="str">
        <f t="shared" si="68"/>
        <v>-</v>
      </c>
      <c r="AC208" s="69"/>
      <c r="AD208" s="418" t="str">
        <f t="shared" si="74"/>
        <v/>
      </c>
      <c r="AE208" s="419" t="str">
        <f t="shared" si="75"/>
        <v/>
      </c>
      <c r="AF208" s="420" t="str">
        <f t="shared" si="76"/>
        <v/>
      </c>
    </row>
    <row r="209" spans="1:32" s="27" customFormat="1" ht="25.15" hidden="1" customHeight="1" x14ac:dyDescent="0.2">
      <c r="A209" s="412"/>
      <c r="B209" s="413"/>
      <c r="C209" s="413"/>
      <c r="D209" s="159"/>
      <c r="E209" s="160"/>
      <c r="F209" s="160"/>
      <c r="G209" s="291"/>
      <c r="H209" s="291"/>
      <c r="I209" s="90"/>
      <c r="J209" s="90"/>
      <c r="K209" s="91">
        <f t="shared" si="72"/>
        <v>0</v>
      </c>
      <c r="L209" s="92"/>
      <c r="M209" s="100"/>
      <c r="N209" s="516" t="str">
        <f t="shared" si="69"/>
        <v>-</v>
      </c>
      <c r="O209" s="415" t="str">
        <f t="shared" si="66"/>
        <v>-</v>
      </c>
      <c r="P209" s="94"/>
      <c r="Q209" s="95"/>
      <c r="R209" s="95"/>
      <c r="S209" s="95"/>
      <c r="T209" s="96" t="str">
        <f t="shared" si="67"/>
        <v>-</v>
      </c>
      <c r="U209" s="96"/>
      <c r="V209" s="97"/>
      <c r="W209" s="416" t="str">
        <f t="shared" si="73"/>
        <v>-</v>
      </c>
      <c r="X209" s="417"/>
      <c r="Y209" s="167"/>
      <c r="Z209" s="68">
        <f t="shared" si="70"/>
        <v>0</v>
      </c>
      <c r="AA209" s="408">
        <f t="shared" si="71"/>
        <v>0</v>
      </c>
      <c r="AB209" s="69" t="str">
        <f t="shared" si="68"/>
        <v>-</v>
      </c>
      <c r="AC209" s="69"/>
      <c r="AD209" s="418" t="str">
        <f t="shared" si="74"/>
        <v/>
      </c>
      <c r="AE209" s="419" t="str">
        <f t="shared" si="75"/>
        <v/>
      </c>
      <c r="AF209" s="420" t="str">
        <f t="shared" si="76"/>
        <v/>
      </c>
    </row>
    <row r="210" spans="1:32" s="27" customFormat="1" ht="25.15" hidden="1" customHeight="1" x14ac:dyDescent="0.2">
      <c r="A210" s="412"/>
      <c r="B210" s="413"/>
      <c r="C210" s="413"/>
      <c r="D210" s="159"/>
      <c r="E210" s="160"/>
      <c r="F210" s="160"/>
      <c r="G210" s="291"/>
      <c r="H210" s="291"/>
      <c r="I210" s="90"/>
      <c r="J210" s="90"/>
      <c r="K210" s="91">
        <f t="shared" si="72"/>
        <v>0</v>
      </c>
      <c r="L210" s="92"/>
      <c r="M210" s="100"/>
      <c r="N210" s="516" t="str">
        <f t="shared" si="69"/>
        <v>-</v>
      </c>
      <c r="O210" s="415" t="str">
        <f t="shared" si="66"/>
        <v>-</v>
      </c>
      <c r="P210" s="94"/>
      <c r="Q210" s="95"/>
      <c r="R210" s="95"/>
      <c r="S210" s="95"/>
      <c r="T210" s="96" t="str">
        <f t="shared" si="67"/>
        <v>-</v>
      </c>
      <c r="U210" s="96"/>
      <c r="V210" s="97"/>
      <c r="W210" s="416" t="str">
        <f t="shared" si="73"/>
        <v>-</v>
      </c>
      <c r="X210" s="417"/>
      <c r="Y210" s="167"/>
      <c r="Z210" s="68">
        <f t="shared" si="70"/>
        <v>0</v>
      </c>
      <c r="AA210" s="408">
        <f t="shared" si="71"/>
        <v>0</v>
      </c>
      <c r="AB210" s="69" t="str">
        <f t="shared" si="68"/>
        <v>-</v>
      </c>
      <c r="AC210" s="69"/>
      <c r="AD210" s="418" t="str">
        <f t="shared" si="74"/>
        <v/>
      </c>
      <c r="AE210" s="419" t="str">
        <f t="shared" si="75"/>
        <v/>
      </c>
      <c r="AF210" s="420" t="str">
        <f t="shared" si="76"/>
        <v/>
      </c>
    </row>
    <row r="211" spans="1:32" s="27" customFormat="1" ht="25.15" hidden="1" customHeight="1" x14ac:dyDescent="0.2">
      <c r="A211" s="412"/>
      <c r="B211" s="413"/>
      <c r="C211" s="413"/>
      <c r="D211" s="160"/>
      <c r="E211" s="160"/>
      <c r="F211" s="160"/>
      <c r="G211" s="413"/>
      <c r="H211" s="413"/>
      <c r="I211" s="102"/>
      <c r="J211" s="102"/>
      <c r="K211" s="91">
        <f t="shared" si="72"/>
        <v>0</v>
      </c>
      <c r="L211" s="101"/>
      <c r="M211" s="94"/>
      <c r="N211" s="516" t="str">
        <f t="shared" si="69"/>
        <v>-</v>
      </c>
      <c r="O211" s="415" t="str">
        <f t="shared" si="66"/>
        <v>-</v>
      </c>
      <c r="P211" s="94"/>
      <c r="Q211" s="95"/>
      <c r="R211" s="95"/>
      <c r="S211" s="95"/>
      <c r="T211" s="96" t="str">
        <f t="shared" si="67"/>
        <v>-</v>
      </c>
      <c r="U211" s="96"/>
      <c r="V211" s="99"/>
      <c r="W211" s="416" t="str">
        <f t="shared" si="73"/>
        <v>-</v>
      </c>
      <c r="X211" s="417"/>
      <c r="Y211" s="167"/>
      <c r="Z211" s="68">
        <f t="shared" si="70"/>
        <v>0</v>
      </c>
      <c r="AA211" s="408">
        <f t="shared" si="71"/>
        <v>0</v>
      </c>
      <c r="AB211" s="69" t="str">
        <f t="shared" si="68"/>
        <v>-</v>
      </c>
      <c r="AC211" s="69"/>
      <c r="AD211" s="418" t="str">
        <f t="shared" si="74"/>
        <v/>
      </c>
      <c r="AE211" s="419" t="str">
        <f t="shared" si="75"/>
        <v/>
      </c>
      <c r="AF211" s="420" t="str">
        <f t="shared" si="76"/>
        <v/>
      </c>
    </row>
    <row r="212" spans="1:32" s="27" customFormat="1" ht="25.15" hidden="1" customHeight="1" x14ac:dyDescent="0.2">
      <c r="A212" s="412"/>
      <c r="B212" s="413"/>
      <c r="C212" s="413"/>
      <c r="D212" s="160"/>
      <c r="E212" s="160"/>
      <c r="F212" s="160"/>
      <c r="G212" s="413"/>
      <c r="H212" s="413"/>
      <c r="I212" s="102"/>
      <c r="J212" s="102"/>
      <c r="K212" s="91">
        <f t="shared" si="72"/>
        <v>0</v>
      </c>
      <c r="L212" s="101"/>
      <c r="M212" s="94"/>
      <c r="N212" s="516" t="str">
        <f t="shared" si="69"/>
        <v>-</v>
      </c>
      <c r="O212" s="415" t="str">
        <f t="shared" si="66"/>
        <v>-</v>
      </c>
      <c r="P212" s="94"/>
      <c r="Q212" s="95"/>
      <c r="R212" s="95"/>
      <c r="S212" s="95"/>
      <c r="T212" s="96" t="str">
        <f t="shared" si="67"/>
        <v>-</v>
      </c>
      <c r="U212" s="96"/>
      <c r="V212" s="99"/>
      <c r="W212" s="416" t="str">
        <f t="shared" si="73"/>
        <v>-</v>
      </c>
      <c r="X212" s="417"/>
      <c r="Y212" s="167"/>
      <c r="Z212" s="68">
        <f t="shared" si="70"/>
        <v>0</v>
      </c>
      <c r="AA212" s="408">
        <f t="shared" si="71"/>
        <v>0</v>
      </c>
      <c r="AB212" s="69" t="str">
        <f t="shared" si="68"/>
        <v>-</v>
      </c>
      <c r="AC212" s="69"/>
      <c r="AD212" s="418" t="str">
        <f t="shared" si="74"/>
        <v/>
      </c>
      <c r="AE212" s="419" t="str">
        <f t="shared" si="75"/>
        <v/>
      </c>
      <c r="AF212" s="420" t="str">
        <f t="shared" si="76"/>
        <v/>
      </c>
    </row>
    <row r="213" spans="1:32" s="27" customFormat="1" ht="25.15" hidden="1" customHeight="1" x14ac:dyDescent="0.2">
      <c r="A213" s="412"/>
      <c r="B213" s="413"/>
      <c r="C213" s="413"/>
      <c r="D213" s="424"/>
      <c r="E213" s="160"/>
      <c r="F213" s="160"/>
      <c r="G213" s="413"/>
      <c r="H213" s="413"/>
      <c r="I213" s="102"/>
      <c r="J213" s="102"/>
      <c r="K213" s="91">
        <f t="shared" si="72"/>
        <v>0</v>
      </c>
      <c r="L213" s="101"/>
      <c r="M213" s="94"/>
      <c r="N213" s="516" t="str">
        <f t="shared" si="69"/>
        <v>-</v>
      </c>
      <c r="O213" s="415" t="str">
        <f t="shared" si="66"/>
        <v>-</v>
      </c>
      <c r="P213" s="94"/>
      <c r="Q213" s="240"/>
      <c r="R213" s="240"/>
      <c r="S213" s="240"/>
      <c r="T213" s="96" t="str">
        <f t="shared" si="67"/>
        <v>-</v>
      </c>
      <c r="U213" s="96"/>
      <c r="V213" s="99"/>
      <c r="W213" s="416" t="str">
        <f t="shared" si="73"/>
        <v>-</v>
      </c>
      <c r="X213" s="417"/>
      <c r="Y213" s="167"/>
      <c r="Z213" s="68">
        <f t="shared" si="70"/>
        <v>0</v>
      </c>
      <c r="AA213" s="408">
        <f t="shared" si="71"/>
        <v>0</v>
      </c>
      <c r="AB213" s="69" t="str">
        <f t="shared" si="68"/>
        <v>-</v>
      </c>
      <c r="AC213" s="69"/>
      <c r="AD213" s="418" t="str">
        <f t="shared" si="74"/>
        <v/>
      </c>
      <c r="AE213" s="419" t="str">
        <f t="shared" si="75"/>
        <v/>
      </c>
      <c r="AF213" s="420" t="str">
        <f t="shared" si="76"/>
        <v/>
      </c>
    </row>
    <row r="214" spans="1:32" s="27" customFormat="1" ht="25.15" hidden="1" customHeight="1" x14ac:dyDescent="0.2">
      <c r="A214" s="412"/>
      <c r="B214" s="413"/>
      <c r="C214" s="413"/>
      <c r="D214" s="160"/>
      <c r="E214" s="160"/>
      <c r="F214" s="160"/>
      <c r="G214" s="413"/>
      <c r="H214" s="413"/>
      <c r="I214" s="102"/>
      <c r="J214" s="102"/>
      <c r="K214" s="91">
        <f t="shared" si="72"/>
        <v>0</v>
      </c>
      <c r="L214" s="101"/>
      <c r="M214" s="101"/>
      <c r="N214" s="516" t="str">
        <f t="shared" si="69"/>
        <v>-</v>
      </c>
      <c r="O214" s="415" t="str">
        <f t="shared" si="66"/>
        <v>-</v>
      </c>
      <c r="P214" s="94"/>
      <c r="Q214" s="95"/>
      <c r="R214" s="95"/>
      <c r="S214" s="95"/>
      <c r="T214" s="96" t="str">
        <f t="shared" si="67"/>
        <v>-</v>
      </c>
      <c r="U214" s="96"/>
      <c r="V214" s="99"/>
      <c r="W214" s="416" t="str">
        <f t="shared" si="73"/>
        <v>-</v>
      </c>
      <c r="X214" s="417"/>
      <c r="Y214" s="167"/>
      <c r="Z214" s="68">
        <f t="shared" si="70"/>
        <v>0</v>
      </c>
      <c r="AA214" s="408">
        <f t="shared" si="71"/>
        <v>0</v>
      </c>
      <c r="AB214" s="69" t="str">
        <f t="shared" si="68"/>
        <v>-</v>
      </c>
      <c r="AC214" s="69"/>
      <c r="AD214" s="418" t="str">
        <f t="shared" si="74"/>
        <v/>
      </c>
      <c r="AE214" s="419" t="str">
        <f t="shared" si="75"/>
        <v/>
      </c>
      <c r="AF214" s="420" t="str">
        <f t="shared" si="76"/>
        <v/>
      </c>
    </row>
    <row r="215" spans="1:32" s="27" customFormat="1" ht="25.15" hidden="1" customHeight="1" x14ac:dyDescent="0.2">
      <c r="A215" s="412"/>
      <c r="B215" s="413"/>
      <c r="C215" s="413"/>
      <c r="D215" s="424"/>
      <c r="E215" s="160"/>
      <c r="F215" s="160"/>
      <c r="G215" s="413"/>
      <c r="H215" s="413"/>
      <c r="I215" s="102"/>
      <c r="J215" s="102"/>
      <c r="K215" s="91">
        <f t="shared" si="72"/>
        <v>0</v>
      </c>
      <c r="L215" s="101"/>
      <c r="M215" s="101"/>
      <c r="N215" s="516" t="str">
        <f t="shared" si="69"/>
        <v>-</v>
      </c>
      <c r="O215" s="415" t="str">
        <f t="shared" si="66"/>
        <v>-</v>
      </c>
      <c r="P215" s="94"/>
      <c r="Q215" s="95"/>
      <c r="R215" s="95"/>
      <c r="S215" s="95"/>
      <c r="T215" s="96" t="str">
        <f t="shared" si="67"/>
        <v>-</v>
      </c>
      <c r="U215" s="96"/>
      <c r="V215" s="99"/>
      <c r="W215" s="416" t="str">
        <f t="shared" si="73"/>
        <v>-</v>
      </c>
      <c r="X215" s="417"/>
      <c r="Y215" s="167"/>
      <c r="Z215" s="68">
        <f t="shared" si="70"/>
        <v>0</v>
      </c>
      <c r="AA215" s="408">
        <f t="shared" si="71"/>
        <v>0</v>
      </c>
      <c r="AB215" s="69" t="str">
        <f t="shared" si="68"/>
        <v>-</v>
      </c>
      <c r="AC215" s="69"/>
      <c r="AD215" s="418" t="str">
        <f t="shared" si="74"/>
        <v/>
      </c>
      <c r="AE215" s="419" t="str">
        <f t="shared" si="75"/>
        <v/>
      </c>
      <c r="AF215" s="420" t="str">
        <f t="shared" si="76"/>
        <v/>
      </c>
    </row>
    <row r="216" spans="1:32" s="27" customFormat="1" ht="25.15" hidden="1" customHeight="1" x14ac:dyDescent="0.2">
      <c r="A216" s="412"/>
      <c r="B216" s="413"/>
      <c r="C216" s="413"/>
      <c r="D216" s="424"/>
      <c r="E216" s="160"/>
      <c r="F216" s="160"/>
      <c r="G216" s="413"/>
      <c r="H216" s="413"/>
      <c r="I216" s="102"/>
      <c r="J216" s="102"/>
      <c r="K216" s="91">
        <f t="shared" si="72"/>
        <v>0</v>
      </c>
      <c r="L216" s="101"/>
      <c r="M216" s="101"/>
      <c r="N216" s="516" t="str">
        <f t="shared" si="69"/>
        <v>-</v>
      </c>
      <c r="O216" s="415" t="str">
        <f t="shared" si="66"/>
        <v>-</v>
      </c>
      <c r="P216" s="94"/>
      <c r="Q216" s="95"/>
      <c r="R216" s="95"/>
      <c r="S216" s="95"/>
      <c r="T216" s="96" t="str">
        <f t="shared" si="67"/>
        <v>-</v>
      </c>
      <c r="U216" s="96"/>
      <c r="V216" s="99"/>
      <c r="W216" s="416" t="str">
        <f t="shared" si="73"/>
        <v>-</v>
      </c>
      <c r="X216" s="417"/>
      <c r="Y216" s="167"/>
      <c r="Z216" s="68">
        <f t="shared" si="70"/>
        <v>0</v>
      </c>
      <c r="AA216" s="408">
        <f t="shared" si="71"/>
        <v>0</v>
      </c>
      <c r="AB216" s="69" t="str">
        <f t="shared" si="68"/>
        <v>-</v>
      </c>
      <c r="AC216" s="69"/>
      <c r="AD216" s="418" t="str">
        <f t="shared" si="74"/>
        <v/>
      </c>
      <c r="AE216" s="419" t="str">
        <f t="shared" si="75"/>
        <v/>
      </c>
      <c r="AF216" s="420" t="str">
        <f t="shared" si="76"/>
        <v/>
      </c>
    </row>
    <row r="217" spans="1:32" s="27" customFormat="1" ht="25.15" hidden="1" customHeight="1" x14ac:dyDescent="0.2">
      <c r="A217" s="412"/>
      <c r="B217" s="413"/>
      <c r="C217" s="413"/>
      <c r="D217" s="424"/>
      <c r="E217" s="160"/>
      <c r="F217" s="160"/>
      <c r="G217" s="413"/>
      <c r="H217" s="413"/>
      <c r="I217" s="102"/>
      <c r="J217" s="102"/>
      <c r="K217" s="91">
        <f t="shared" si="72"/>
        <v>0</v>
      </c>
      <c r="L217" s="101"/>
      <c r="M217" s="101"/>
      <c r="N217" s="516" t="str">
        <f t="shared" si="69"/>
        <v>-</v>
      </c>
      <c r="O217" s="415" t="str">
        <f t="shared" si="66"/>
        <v>-</v>
      </c>
      <c r="P217" s="94"/>
      <c r="Q217" s="95"/>
      <c r="R217" s="95"/>
      <c r="S217" s="95"/>
      <c r="T217" s="96" t="str">
        <f t="shared" si="67"/>
        <v>-</v>
      </c>
      <c r="U217" s="96"/>
      <c r="V217" s="99"/>
      <c r="W217" s="416" t="str">
        <f t="shared" si="73"/>
        <v>-</v>
      </c>
      <c r="X217" s="417"/>
      <c r="Y217" s="167"/>
      <c r="Z217" s="68">
        <f t="shared" si="70"/>
        <v>0</v>
      </c>
      <c r="AA217" s="408">
        <f t="shared" si="71"/>
        <v>0</v>
      </c>
      <c r="AB217" s="69" t="str">
        <f t="shared" si="68"/>
        <v>-</v>
      </c>
      <c r="AC217" s="69"/>
      <c r="AD217" s="418" t="str">
        <f t="shared" si="74"/>
        <v/>
      </c>
      <c r="AE217" s="419" t="str">
        <f t="shared" si="75"/>
        <v/>
      </c>
      <c r="AF217" s="420" t="str">
        <f t="shared" si="76"/>
        <v/>
      </c>
    </row>
    <row r="218" spans="1:32" s="27" customFormat="1" ht="25.15" hidden="1" customHeight="1" x14ac:dyDescent="0.2">
      <c r="A218" s="120"/>
      <c r="B218" s="86"/>
      <c r="C218" s="86"/>
      <c r="D218" s="87"/>
      <c r="E218" s="87"/>
      <c r="F218" s="88"/>
      <c r="G218" s="86"/>
      <c r="H218" s="86"/>
      <c r="I218" s="102"/>
      <c r="J218" s="102"/>
      <c r="K218" s="91">
        <f t="shared" si="72"/>
        <v>0</v>
      </c>
      <c r="L218" s="101"/>
      <c r="M218" s="94"/>
      <c r="N218" s="516" t="str">
        <f t="shared" si="69"/>
        <v>-</v>
      </c>
      <c r="O218" s="415" t="str">
        <f t="shared" si="66"/>
        <v>-</v>
      </c>
      <c r="P218" s="94"/>
      <c r="Q218" s="95"/>
      <c r="R218" s="95"/>
      <c r="S218" s="95"/>
      <c r="T218" s="96" t="str">
        <f t="shared" si="67"/>
        <v>-</v>
      </c>
      <c r="U218" s="96"/>
      <c r="V218" s="99"/>
      <c r="W218" s="416" t="str">
        <f t="shared" si="73"/>
        <v>-</v>
      </c>
      <c r="X218" s="98"/>
      <c r="Y218" s="167"/>
      <c r="Z218" s="68">
        <f t="shared" si="70"/>
        <v>0</v>
      </c>
      <c r="AA218" s="408">
        <f t="shared" si="71"/>
        <v>0</v>
      </c>
      <c r="AB218" s="69" t="str">
        <f t="shared" si="68"/>
        <v>-</v>
      </c>
      <c r="AC218" s="69"/>
      <c r="AD218" s="418" t="str">
        <f t="shared" si="74"/>
        <v/>
      </c>
      <c r="AE218" s="419" t="str">
        <f t="shared" si="75"/>
        <v/>
      </c>
      <c r="AF218" s="420" t="str">
        <f t="shared" si="76"/>
        <v/>
      </c>
    </row>
    <row r="219" spans="1:32" s="27" customFormat="1" ht="25.15" hidden="1" customHeight="1" x14ac:dyDescent="0.2">
      <c r="A219" s="120"/>
      <c r="B219" s="86"/>
      <c r="C219" s="86"/>
      <c r="D219" s="87"/>
      <c r="E219" s="87"/>
      <c r="F219" s="88"/>
      <c r="G219" s="86"/>
      <c r="H219" s="86"/>
      <c r="I219" s="102"/>
      <c r="J219" s="102"/>
      <c r="K219" s="91">
        <f t="shared" si="72"/>
        <v>0</v>
      </c>
      <c r="L219" s="101"/>
      <c r="M219" s="94"/>
      <c r="N219" s="516" t="str">
        <f t="shared" si="69"/>
        <v>-</v>
      </c>
      <c r="O219" s="415" t="str">
        <f t="shared" si="66"/>
        <v>-</v>
      </c>
      <c r="P219" s="94"/>
      <c r="Q219" s="95"/>
      <c r="R219" s="95"/>
      <c r="S219" s="95"/>
      <c r="T219" s="96" t="str">
        <f t="shared" si="67"/>
        <v>-</v>
      </c>
      <c r="U219" s="96"/>
      <c r="V219" s="99"/>
      <c r="W219" s="416" t="str">
        <f t="shared" si="73"/>
        <v>-</v>
      </c>
      <c r="X219" s="98"/>
      <c r="Y219" s="167"/>
      <c r="Z219" s="68">
        <f t="shared" si="70"/>
        <v>0</v>
      </c>
      <c r="AA219" s="408">
        <f t="shared" si="71"/>
        <v>0</v>
      </c>
      <c r="AB219" s="69" t="str">
        <f t="shared" si="68"/>
        <v>-</v>
      </c>
      <c r="AC219" s="69"/>
      <c r="AD219" s="418" t="str">
        <f t="shared" si="74"/>
        <v/>
      </c>
      <c r="AE219" s="419" t="str">
        <f t="shared" si="75"/>
        <v/>
      </c>
      <c r="AF219" s="420" t="str">
        <f t="shared" si="76"/>
        <v/>
      </c>
    </row>
    <row r="220" spans="1:32" s="27" customFormat="1" ht="25.15" hidden="1" customHeight="1" x14ac:dyDescent="0.2">
      <c r="A220" s="120"/>
      <c r="B220" s="86"/>
      <c r="C220" s="86"/>
      <c r="D220" s="87"/>
      <c r="E220" s="87"/>
      <c r="F220" s="88"/>
      <c r="G220" s="86"/>
      <c r="H220" s="86"/>
      <c r="I220" s="102"/>
      <c r="J220" s="102"/>
      <c r="K220" s="91">
        <f t="shared" si="72"/>
        <v>0</v>
      </c>
      <c r="L220" s="101"/>
      <c r="M220" s="94"/>
      <c r="N220" s="516" t="str">
        <f t="shared" si="69"/>
        <v>-</v>
      </c>
      <c r="O220" s="415" t="str">
        <f t="shared" si="66"/>
        <v>-</v>
      </c>
      <c r="P220" s="94"/>
      <c r="Q220" s="95"/>
      <c r="R220" s="95"/>
      <c r="S220" s="95"/>
      <c r="T220" s="96" t="str">
        <f t="shared" si="67"/>
        <v>-</v>
      </c>
      <c r="U220" s="96"/>
      <c r="V220" s="99"/>
      <c r="W220" s="416" t="str">
        <f t="shared" si="73"/>
        <v>-</v>
      </c>
      <c r="X220" s="98"/>
      <c r="Y220" s="167"/>
      <c r="Z220" s="68">
        <f t="shared" si="70"/>
        <v>0</v>
      </c>
      <c r="AA220" s="408">
        <f t="shared" si="71"/>
        <v>0</v>
      </c>
      <c r="AB220" s="69" t="str">
        <f t="shared" si="68"/>
        <v>-</v>
      </c>
      <c r="AC220" s="69"/>
      <c r="AD220" s="418" t="str">
        <f t="shared" si="74"/>
        <v/>
      </c>
      <c r="AE220" s="419" t="str">
        <f t="shared" si="75"/>
        <v/>
      </c>
      <c r="AF220" s="420" t="str">
        <f t="shared" si="76"/>
        <v/>
      </c>
    </row>
    <row r="221" spans="1:32" s="27" customFormat="1" ht="25.15" hidden="1" customHeight="1" x14ac:dyDescent="0.2">
      <c r="A221" s="120"/>
      <c r="B221" s="86"/>
      <c r="C221" s="86"/>
      <c r="D221" s="87"/>
      <c r="E221" s="87"/>
      <c r="F221" s="88"/>
      <c r="G221" s="86"/>
      <c r="H221" s="86"/>
      <c r="I221" s="102"/>
      <c r="J221" s="102"/>
      <c r="K221" s="91">
        <f t="shared" si="72"/>
        <v>0</v>
      </c>
      <c r="L221" s="101"/>
      <c r="M221" s="94"/>
      <c r="N221" s="516" t="str">
        <f t="shared" si="69"/>
        <v>-</v>
      </c>
      <c r="O221" s="415" t="str">
        <f t="shared" si="66"/>
        <v>-</v>
      </c>
      <c r="P221" s="94"/>
      <c r="Q221" s="95"/>
      <c r="R221" s="95"/>
      <c r="S221" s="95"/>
      <c r="T221" s="96" t="str">
        <f t="shared" si="67"/>
        <v>-</v>
      </c>
      <c r="U221" s="96"/>
      <c r="V221" s="99"/>
      <c r="W221" s="416" t="str">
        <f t="shared" si="73"/>
        <v>-</v>
      </c>
      <c r="X221" s="98"/>
      <c r="Y221" s="167"/>
      <c r="Z221" s="68">
        <f t="shared" si="70"/>
        <v>0</v>
      </c>
      <c r="AA221" s="408">
        <f t="shared" si="71"/>
        <v>0</v>
      </c>
      <c r="AB221" s="69" t="str">
        <f t="shared" si="68"/>
        <v>-</v>
      </c>
      <c r="AC221" s="69"/>
      <c r="AD221" s="418" t="str">
        <f t="shared" si="74"/>
        <v/>
      </c>
      <c r="AE221" s="419" t="str">
        <f t="shared" si="75"/>
        <v/>
      </c>
      <c r="AF221" s="420" t="str">
        <f t="shared" si="76"/>
        <v/>
      </c>
    </row>
    <row r="222" spans="1:32" s="27" customFormat="1" ht="25.15" hidden="1" customHeight="1" x14ac:dyDescent="0.2">
      <c r="A222" s="120"/>
      <c r="B222" s="86"/>
      <c r="C222" s="86"/>
      <c r="D222" s="87"/>
      <c r="E222" s="87"/>
      <c r="F222" s="88"/>
      <c r="G222" s="86"/>
      <c r="H222" s="86"/>
      <c r="I222" s="102"/>
      <c r="J222" s="102"/>
      <c r="K222" s="91">
        <f t="shared" si="72"/>
        <v>0</v>
      </c>
      <c r="L222" s="101"/>
      <c r="M222" s="94"/>
      <c r="N222" s="516" t="str">
        <f t="shared" si="69"/>
        <v>-</v>
      </c>
      <c r="O222" s="415" t="str">
        <f t="shared" si="66"/>
        <v>-</v>
      </c>
      <c r="P222" s="94"/>
      <c r="Q222" s="95"/>
      <c r="R222" s="95"/>
      <c r="S222" s="95"/>
      <c r="T222" s="96" t="str">
        <f t="shared" si="67"/>
        <v>-</v>
      </c>
      <c r="U222" s="96"/>
      <c r="V222" s="99"/>
      <c r="W222" s="416" t="str">
        <f t="shared" si="73"/>
        <v>-</v>
      </c>
      <c r="X222" s="98"/>
      <c r="Y222" s="167"/>
      <c r="Z222" s="68">
        <f t="shared" si="70"/>
        <v>0</v>
      </c>
      <c r="AA222" s="408">
        <f t="shared" si="71"/>
        <v>0</v>
      </c>
      <c r="AB222" s="69" t="str">
        <f t="shared" si="68"/>
        <v>-</v>
      </c>
      <c r="AC222" s="69"/>
      <c r="AD222" s="418" t="str">
        <f t="shared" si="74"/>
        <v/>
      </c>
      <c r="AE222" s="419" t="str">
        <f t="shared" si="75"/>
        <v/>
      </c>
      <c r="AF222" s="420" t="str">
        <f t="shared" si="76"/>
        <v/>
      </c>
    </row>
    <row r="223" spans="1:32" s="27" customFormat="1" ht="25.15" hidden="1" customHeight="1" x14ac:dyDescent="0.2">
      <c r="A223" s="120"/>
      <c r="B223" s="86"/>
      <c r="C223" s="86"/>
      <c r="D223" s="87"/>
      <c r="E223" s="87"/>
      <c r="F223" s="88"/>
      <c r="G223" s="86"/>
      <c r="H223" s="86"/>
      <c r="I223" s="102"/>
      <c r="J223" s="102"/>
      <c r="K223" s="91">
        <f t="shared" si="72"/>
        <v>0</v>
      </c>
      <c r="L223" s="101"/>
      <c r="M223" s="94"/>
      <c r="N223" s="516" t="str">
        <f t="shared" si="69"/>
        <v>-</v>
      </c>
      <c r="O223" s="415" t="str">
        <f t="shared" si="66"/>
        <v>-</v>
      </c>
      <c r="P223" s="94"/>
      <c r="Q223" s="95"/>
      <c r="R223" s="95"/>
      <c r="S223" s="95"/>
      <c r="T223" s="96" t="str">
        <f t="shared" si="67"/>
        <v>-</v>
      </c>
      <c r="U223" s="96"/>
      <c r="V223" s="99"/>
      <c r="W223" s="416" t="str">
        <f t="shared" si="73"/>
        <v>-</v>
      </c>
      <c r="X223" s="98"/>
      <c r="Y223" s="167"/>
      <c r="Z223" s="68">
        <f t="shared" si="70"/>
        <v>0</v>
      </c>
      <c r="AA223" s="408">
        <f t="shared" si="71"/>
        <v>0</v>
      </c>
      <c r="AB223" s="69" t="str">
        <f t="shared" si="68"/>
        <v>-</v>
      </c>
      <c r="AC223" s="69"/>
      <c r="AD223" s="418" t="str">
        <f t="shared" si="74"/>
        <v/>
      </c>
      <c r="AE223" s="419" t="str">
        <f t="shared" si="75"/>
        <v/>
      </c>
      <c r="AF223" s="420" t="str">
        <f t="shared" si="76"/>
        <v/>
      </c>
    </row>
    <row r="224" spans="1:32" s="27" customFormat="1" ht="25.15" hidden="1" customHeight="1" x14ac:dyDescent="0.2">
      <c r="A224" s="120"/>
      <c r="B224" s="86"/>
      <c r="C224" s="86"/>
      <c r="D224" s="87"/>
      <c r="E224" s="87"/>
      <c r="F224" s="88"/>
      <c r="G224" s="86"/>
      <c r="H224" s="86"/>
      <c r="I224" s="102"/>
      <c r="J224" s="102"/>
      <c r="K224" s="91">
        <f t="shared" si="72"/>
        <v>0</v>
      </c>
      <c r="L224" s="101"/>
      <c r="M224" s="94"/>
      <c r="N224" s="516" t="str">
        <f t="shared" si="69"/>
        <v>-</v>
      </c>
      <c r="O224" s="415" t="str">
        <f t="shared" si="66"/>
        <v>-</v>
      </c>
      <c r="P224" s="94"/>
      <c r="Q224" s="95"/>
      <c r="R224" s="95"/>
      <c r="S224" s="95"/>
      <c r="T224" s="96" t="str">
        <f t="shared" si="67"/>
        <v>-</v>
      </c>
      <c r="U224" s="96"/>
      <c r="V224" s="99"/>
      <c r="W224" s="416" t="str">
        <f t="shared" si="73"/>
        <v>-</v>
      </c>
      <c r="X224" s="98"/>
      <c r="Y224" s="167"/>
      <c r="Z224" s="68">
        <f t="shared" si="70"/>
        <v>0</v>
      </c>
      <c r="AA224" s="408">
        <f t="shared" si="71"/>
        <v>0</v>
      </c>
      <c r="AB224" s="69" t="str">
        <f t="shared" si="68"/>
        <v>-</v>
      </c>
      <c r="AC224" s="69"/>
      <c r="AD224" s="418" t="str">
        <f t="shared" si="74"/>
        <v/>
      </c>
      <c r="AE224" s="419" t="str">
        <f t="shared" si="75"/>
        <v/>
      </c>
      <c r="AF224" s="420" t="str">
        <f t="shared" si="76"/>
        <v/>
      </c>
    </row>
    <row r="225" spans="1:32" s="27" customFormat="1" ht="25.15" hidden="1" customHeight="1" x14ac:dyDescent="0.2">
      <c r="A225" s="120"/>
      <c r="B225" s="86"/>
      <c r="C225" s="86"/>
      <c r="D225" s="87"/>
      <c r="E225" s="87"/>
      <c r="F225" s="88"/>
      <c r="G225" s="86"/>
      <c r="H225" s="86"/>
      <c r="I225" s="102"/>
      <c r="J225" s="102"/>
      <c r="K225" s="91">
        <f t="shared" si="72"/>
        <v>0</v>
      </c>
      <c r="L225" s="101"/>
      <c r="M225" s="94"/>
      <c r="N225" s="516" t="str">
        <f t="shared" si="69"/>
        <v>-</v>
      </c>
      <c r="O225" s="415" t="str">
        <f t="shared" si="66"/>
        <v>-</v>
      </c>
      <c r="P225" s="94"/>
      <c r="Q225" s="95"/>
      <c r="R225" s="95"/>
      <c r="S225" s="95"/>
      <c r="T225" s="96" t="str">
        <f t="shared" si="67"/>
        <v>-</v>
      </c>
      <c r="U225" s="96"/>
      <c r="V225" s="99"/>
      <c r="W225" s="416" t="str">
        <f t="shared" si="73"/>
        <v>-</v>
      </c>
      <c r="X225" s="98"/>
      <c r="Y225" s="167"/>
      <c r="Z225" s="68">
        <f t="shared" si="70"/>
        <v>0</v>
      </c>
      <c r="AA225" s="408">
        <f t="shared" si="71"/>
        <v>0</v>
      </c>
      <c r="AB225" s="69" t="str">
        <f t="shared" si="68"/>
        <v>-</v>
      </c>
      <c r="AC225" s="69"/>
      <c r="AD225" s="418" t="str">
        <f t="shared" si="74"/>
        <v/>
      </c>
      <c r="AE225" s="419" t="str">
        <f t="shared" si="75"/>
        <v/>
      </c>
      <c r="AF225" s="420" t="str">
        <f t="shared" si="76"/>
        <v/>
      </c>
    </row>
    <row r="226" spans="1:32" s="27" customFormat="1" ht="25.15" hidden="1" customHeight="1" x14ac:dyDescent="0.2">
      <c r="A226" s="120"/>
      <c r="B226" s="86"/>
      <c r="C226" s="86"/>
      <c r="D226" s="87"/>
      <c r="E226" s="87"/>
      <c r="F226" s="88"/>
      <c r="G226" s="86"/>
      <c r="H226" s="86"/>
      <c r="I226" s="102"/>
      <c r="J226" s="102"/>
      <c r="K226" s="91">
        <f t="shared" si="72"/>
        <v>0</v>
      </c>
      <c r="L226" s="101"/>
      <c r="M226" s="94"/>
      <c r="N226" s="516" t="str">
        <f t="shared" si="69"/>
        <v>-</v>
      </c>
      <c r="O226" s="415" t="str">
        <f t="shared" si="66"/>
        <v>-</v>
      </c>
      <c r="P226" s="94"/>
      <c r="Q226" s="95"/>
      <c r="R226" s="95"/>
      <c r="S226" s="95"/>
      <c r="T226" s="96" t="str">
        <f t="shared" si="67"/>
        <v>-</v>
      </c>
      <c r="U226" s="96"/>
      <c r="V226" s="99"/>
      <c r="W226" s="416" t="str">
        <f t="shared" si="73"/>
        <v>-</v>
      </c>
      <c r="X226" s="98"/>
      <c r="Y226" s="167"/>
      <c r="Z226" s="68">
        <f t="shared" si="70"/>
        <v>0</v>
      </c>
      <c r="AA226" s="408">
        <f t="shared" si="71"/>
        <v>0</v>
      </c>
      <c r="AB226" s="69" t="str">
        <f t="shared" si="68"/>
        <v>-</v>
      </c>
      <c r="AC226" s="69"/>
      <c r="AD226" s="418" t="str">
        <f t="shared" si="74"/>
        <v/>
      </c>
      <c r="AE226" s="419" t="str">
        <f t="shared" si="75"/>
        <v/>
      </c>
      <c r="AF226" s="420" t="str">
        <f t="shared" si="76"/>
        <v/>
      </c>
    </row>
    <row r="227" spans="1:32" s="27" customFormat="1" ht="25.15" hidden="1" customHeight="1" x14ac:dyDescent="0.2">
      <c r="A227" s="120"/>
      <c r="B227" s="86"/>
      <c r="C227" s="86"/>
      <c r="D227" s="87"/>
      <c r="E227" s="87"/>
      <c r="F227" s="88"/>
      <c r="G227" s="86"/>
      <c r="H227" s="86"/>
      <c r="I227" s="102"/>
      <c r="J227" s="102"/>
      <c r="K227" s="91">
        <f t="shared" si="72"/>
        <v>0</v>
      </c>
      <c r="L227" s="101"/>
      <c r="M227" s="94"/>
      <c r="N227" s="516" t="str">
        <f t="shared" si="69"/>
        <v>-</v>
      </c>
      <c r="O227" s="415" t="str">
        <f t="shared" si="66"/>
        <v>-</v>
      </c>
      <c r="P227" s="94"/>
      <c r="Q227" s="95"/>
      <c r="R227" s="95"/>
      <c r="S227" s="95"/>
      <c r="T227" s="96" t="str">
        <f t="shared" si="67"/>
        <v>-</v>
      </c>
      <c r="U227" s="96"/>
      <c r="V227" s="99"/>
      <c r="W227" s="416" t="str">
        <f t="shared" si="73"/>
        <v>-</v>
      </c>
      <c r="X227" s="98"/>
      <c r="Y227" s="167"/>
      <c r="Z227" s="68">
        <f t="shared" si="70"/>
        <v>0</v>
      </c>
      <c r="AA227" s="408">
        <f t="shared" si="71"/>
        <v>0</v>
      </c>
      <c r="AB227" s="69" t="str">
        <f t="shared" si="68"/>
        <v>-</v>
      </c>
      <c r="AC227" s="69"/>
      <c r="AD227" s="418" t="str">
        <f t="shared" si="74"/>
        <v/>
      </c>
      <c r="AE227" s="419" t="str">
        <f t="shared" si="75"/>
        <v/>
      </c>
      <c r="AF227" s="420" t="str">
        <f t="shared" si="76"/>
        <v/>
      </c>
    </row>
    <row r="228" spans="1:32" s="27" customFormat="1" ht="25.15" hidden="1" customHeight="1" x14ac:dyDescent="0.2">
      <c r="A228" s="120"/>
      <c r="B228" s="86"/>
      <c r="C228" s="86"/>
      <c r="D228" s="87"/>
      <c r="E228" s="87"/>
      <c r="F228" s="88"/>
      <c r="G228" s="86"/>
      <c r="H228" s="86"/>
      <c r="I228" s="102"/>
      <c r="J228" s="102"/>
      <c r="K228" s="91">
        <f t="shared" si="72"/>
        <v>0</v>
      </c>
      <c r="L228" s="101"/>
      <c r="M228" s="94"/>
      <c r="N228" s="516" t="str">
        <f t="shared" si="69"/>
        <v>-</v>
      </c>
      <c r="O228" s="415" t="str">
        <f t="shared" si="66"/>
        <v>-</v>
      </c>
      <c r="P228" s="94"/>
      <c r="Q228" s="95"/>
      <c r="R228" s="95"/>
      <c r="S228" s="95"/>
      <c r="T228" s="96" t="str">
        <f t="shared" si="67"/>
        <v>-</v>
      </c>
      <c r="U228" s="96"/>
      <c r="V228" s="99"/>
      <c r="W228" s="416" t="str">
        <f t="shared" si="73"/>
        <v>-</v>
      </c>
      <c r="X228" s="98"/>
      <c r="Y228" s="167"/>
      <c r="Z228" s="68">
        <f t="shared" si="70"/>
        <v>0</v>
      </c>
      <c r="AA228" s="408">
        <f t="shared" si="71"/>
        <v>0</v>
      </c>
      <c r="AB228" s="69" t="str">
        <f t="shared" si="68"/>
        <v>-</v>
      </c>
      <c r="AC228" s="69"/>
      <c r="AD228" s="418" t="str">
        <f t="shared" si="74"/>
        <v/>
      </c>
      <c r="AE228" s="419" t="str">
        <f t="shared" si="75"/>
        <v/>
      </c>
      <c r="AF228" s="420" t="str">
        <f t="shared" si="76"/>
        <v/>
      </c>
    </row>
    <row r="229" spans="1:32" s="27" customFormat="1" ht="25.15" hidden="1" customHeight="1" x14ac:dyDescent="0.2">
      <c r="A229" s="120"/>
      <c r="B229" s="103"/>
      <c r="C229" s="103"/>
      <c r="D229" s="104"/>
      <c r="E229" s="104"/>
      <c r="F229" s="105"/>
      <c r="G229" s="103"/>
      <c r="H229" s="103"/>
      <c r="I229" s="106"/>
      <c r="J229" s="106"/>
      <c r="K229" s="107">
        <f t="shared" si="72"/>
        <v>0</v>
      </c>
      <c r="L229" s="108"/>
      <c r="M229" s="109"/>
      <c r="N229" s="517" t="str">
        <f t="shared" si="69"/>
        <v>-</v>
      </c>
      <c r="O229" s="415" t="str">
        <f t="shared" si="66"/>
        <v>-</v>
      </c>
      <c r="P229" s="109"/>
      <c r="Q229" s="110"/>
      <c r="R229" s="110"/>
      <c r="S229" s="292"/>
      <c r="T229" s="96" t="str">
        <f t="shared" si="67"/>
        <v>-</v>
      </c>
      <c r="U229" s="293"/>
      <c r="V229" s="111"/>
      <c r="W229" s="416" t="str">
        <f t="shared" si="73"/>
        <v>-</v>
      </c>
      <c r="X229" s="112"/>
      <c r="Y229" s="167"/>
      <c r="Z229" s="68">
        <f t="shared" si="70"/>
        <v>0</v>
      </c>
      <c r="AA229" s="408">
        <f t="shared" si="71"/>
        <v>0</v>
      </c>
      <c r="AB229" s="69" t="str">
        <f t="shared" si="68"/>
        <v>-</v>
      </c>
      <c r="AC229" s="69"/>
      <c r="AD229" s="418" t="str">
        <f t="shared" si="74"/>
        <v/>
      </c>
      <c r="AE229" s="419" t="str">
        <f t="shared" si="75"/>
        <v/>
      </c>
      <c r="AF229" s="420" t="str">
        <f t="shared" si="76"/>
        <v/>
      </c>
    </row>
    <row r="230" spans="1:32" s="27" customFormat="1" ht="19.899999999999999" customHeight="1" x14ac:dyDescent="0.2">
      <c r="A230" s="56">
        <f>COUNT(A200:A229)</f>
        <v>1</v>
      </c>
      <c r="B230" s="182" t="s">
        <v>42</v>
      </c>
      <c r="C230" s="183"/>
      <c r="D230" s="57">
        <f>COUNT(L200:L229)-COUNT(M200:M229)</f>
        <v>0</v>
      </c>
      <c r="E230" s="57"/>
      <c r="F230" s="57"/>
      <c r="G230" s="57" t="s">
        <v>29</v>
      </c>
      <c r="H230" s="59">
        <f>IF(M200&gt;1,0,L200)+IF(M201&gt;0,0,L201)+IF(M202&gt;0,0,L202)+IF(M203&gt;0,0,L203)+IF(M204&gt;0,0,L204)+IF(M205&gt;0,0,L205)+IF(M206&gt;0,0,L206)+IF(M207&gt;0,0,L207)+IF(M208&gt;0,0,L208)+IF(M209&gt;0,0,L209)+IF(M210&gt;0,0,L210)+IF(M211&gt;0,0,L211)+IF(M212&gt;0,0,L212)+IF(M213&gt;0,0,L213)+IF(M214&gt;0,0,L214)+IF(M215&gt;0,0,L215)+IF(M216&gt;0,0,L216)+IF(M217&gt;0,0,L217)+IF(M218&gt;0,0,L218)+IF(M219&gt;0,0,L219)+IF(M220&gt;0,0,L220)+IF(M221&gt;0,0,L221)+IF(M222&gt;0,0,L222)+IF(M223&gt;0,0,L223)+IF(M224&gt;0,0,L224)+IF(M225&gt;0,0,L225)+IF(M226&gt;0,0,L226)+IF(M227&gt;0,0,L227)+IF(M228&gt;0,0,L228)+IF(M229&gt;0,0,L229)</f>
        <v>0</v>
      </c>
      <c r="I230" s="57"/>
      <c r="J230" s="57"/>
      <c r="K230" s="428">
        <f>SUM(K200:K229)/1000</f>
        <v>0.68899999999999995</v>
      </c>
      <c r="L230" s="67">
        <f>SUM(L200:L229)</f>
        <v>1956808</v>
      </c>
      <c r="M230" s="67">
        <f>SUM(M200:M229)</f>
        <v>1858968.284</v>
      </c>
      <c r="N230" s="518">
        <f>IF(M230&gt;0,((M230-(L230-H230))/(L230-H230)),"-")</f>
        <v>-4.9999650451142887E-2</v>
      </c>
      <c r="O230" s="57"/>
      <c r="P230" s="67">
        <f>SUM(P200:P229)</f>
        <v>1854954</v>
      </c>
      <c r="Q230" s="117" t="s">
        <v>6</v>
      </c>
      <c r="R230" s="58">
        <f>IF(P230&lt;=0,"-",(P230/M230))</f>
        <v>0.99784058499838291</v>
      </c>
      <c r="S230" s="58"/>
      <c r="T230" s="58"/>
      <c r="U230" s="58"/>
      <c r="V230" s="58">
        <f>IF(M200&lt;=0,"0",(IF(V200&gt;0,V200*M200)+IF(V201&gt;0,V201*M201)+IF(V202&gt;0,V202*M202)+IF(V203&gt;0,V203*M203)+IF(V204&gt;0,V204*M204)+IF(V205&gt;0,V205*M205)+IF(V206&gt;0,V206*M206)+IF(V207&gt;0,V207*M207)+IF(V208&gt;0,V208*M208)+IF(V209&gt;0,V209*M209)+IF(V210&gt;0,V210*M210)+IF(V211&gt;0,V211*M211)+IF(V212&gt;0,V212*M212)+IF(V213&gt;0,V213*M213)+IF(V214&gt;0,V214*M214)+IF(V215&gt;0,V215*M215)+IF(V216&gt;0,V216*M216)+IF(V217&gt;0,V217*M217)+IF(V218&gt;0,V218*M218)+IF(V219&gt;0,V219*M219)+IF(V220&gt;0,V220*M220)+IF(V221&gt;0,V221*M221)+IF(V222&gt;0,V222*M222)+IF(V223&gt;0,V223*M223)+IF(V224&gt;0,V224*M224)+IF(V225&gt;0,V225*M225)+IF(V226&gt;0,V226*M226)+IF(V227&gt;0,V227*M227)+IF(V228&gt;0,V228*M228)+IF(V229&gt;0,V229*M229))/M230)</f>
        <v>1</v>
      </c>
      <c r="W230" s="57"/>
      <c r="X230" s="57"/>
      <c r="Y230" s="167"/>
      <c r="Z230" s="70"/>
      <c r="AA230" s="429"/>
      <c r="AB230" s="69"/>
      <c r="AC230" s="430">
        <f>COUNT(AD200:AD229)</f>
        <v>1</v>
      </c>
      <c r="AD230" s="431">
        <f>SUM(AD200:AD229)/1000</f>
        <v>0.68899999999999995</v>
      </c>
      <c r="AE230" s="428">
        <f>SUM(AE200:AE229)</f>
        <v>1858968.284</v>
      </c>
      <c r="AF230" s="428">
        <f>SUM(AF200:AF229)</f>
        <v>1854954</v>
      </c>
    </row>
    <row r="231" spans="1:32" s="27" customFormat="1" ht="6" customHeight="1" x14ac:dyDescent="0.2">
      <c r="A231" s="126"/>
      <c r="B231" s="127"/>
      <c r="C231" s="127"/>
      <c r="D231" s="128"/>
      <c r="E231" s="128"/>
      <c r="F231" s="128"/>
      <c r="G231" s="128"/>
      <c r="H231" s="129"/>
      <c r="I231" s="128"/>
      <c r="J231" s="128"/>
      <c r="K231" s="453"/>
      <c r="L231" s="130"/>
      <c r="M231" s="130"/>
      <c r="N231" s="130"/>
      <c r="O231" s="130"/>
      <c r="P231" s="130"/>
      <c r="Q231" s="131"/>
      <c r="R231" s="132"/>
      <c r="S231" s="132"/>
      <c r="T231" s="132"/>
      <c r="U231" s="132"/>
      <c r="V231" s="132"/>
      <c r="W231" s="128"/>
      <c r="X231" s="128"/>
      <c r="Y231" s="167"/>
      <c r="Z231" s="70"/>
      <c r="AA231" s="2"/>
      <c r="AB231" s="69"/>
    </row>
    <row r="232" spans="1:32" s="27" customFormat="1" ht="19.899999999999999" customHeight="1" x14ac:dyDescent="0.2">
      <c r="A232" s="52">
        <f>SUM(A230,A102,A70,A38,A134,A166,A198)</f>
        <v>17</v>
      </c>
      <c r="B232" s="53" t="s">
        <v>3</v>
      </c>
      <c r="C232" s="53"/>
      <c r="D232" s="52">
        <f>SUM(D230,D102,D70,D38,D134,D166,D198)</f>
        <v>-9</v>
      </c>
      <c r="E232" s="54"/>
      <c r="F232" s="54"/>
      <c r="G232" s="118" t="s">
        <v>29</v>
      </c>
      <c r="H232" s="284">
        <f>SUM(H230,H102,H70,H38,H134,H166,H198)</f>
        <v>0</v>
      </c>
      <c r="I232" s="54"/>
      <c r="J232" s="54"/>
      <c r="K232" s="52">
        <f>SUM(K230,K102,K70,K38,K134,K166,K198)</f>
        <v>18.972000000000001</v>
      </c>
      <c r="L232" s="54">
        <f>SUM(L230,L102,L70,L38,L134,L166,L198)</f>
        <v>26091312</v>
      </c>
      <c r="M232" s="54">
        <f>SUM(M230,M102,M70,M38,M134,M166,M198)</f>
        <v>70119292.633999988</v>
      </c>
      <c r="N232" s="518">
        <f>IF(M232&gt;0,((M232-(L232-H232))/(L232-H232)),"-")</f>
        <v>1.6874575197291724</v>
      </c>
      <c r="O232" s="54"/>
      <c r="P232" s="54">
        <f>SUM(P230,P102,P70,P38,P134,P166,P198)</f>
        <v>24464991</v>
      </c>
      <c r="Q232" s="116" t="s">
        <v>6</v>
      </c>
      <c r="R232" s="46">
        <f>IF(P232&lt;=0,"-",(P232/M232))</f>
        <v>0.34890527386948034</v>
      </c>
      <c r="S232" s="46"/>
      <c r="T232" s="46"/>
      <c r="U232" s="454">
        <v>1</v>
      </c>
      <c r="V232" s="46">
        <f>IF(M232&lt;=0,"0",(IF(V38&gt;0,V38*M38)+IF(V70&gt;0,V70*M70)+IF(V102&gt;0,V102*M102)+IF(V134&gt;0,V134*M134)+IF(V166&gt;0,V166*M166)+IF(V198&gt;0,V198*M198)+IF(V230&gt;0,V230*M230))/M232)</f>
        <v>0.40716825357927638</v>
      </c>
      <c r="W232" s="55"/>
      <c r="X232" s="55"/>
      <c r="Y232" s="167"/>
      <c r="Z232" s="455">
        <f>V232-U232</f>
        <v>-0.59283174642072356</v>
      </c>
      <c r="AA232" s="2"/>
      <c r="AB232" s="71"/>
      <c r="AC232" s="52">
        <f>SUM(AC230,AC102,AC70,AC38,AC134,AC166,AC198)</f>
        <v>8</v>
      </c>
      <c r="AD232" s="284">
        <f t="shared" ref="AD232:AF232" si="77">SUM(AD230,AD102,AD70,AD38,AD134,AD166,AD198)</f>
        <v>6.8629999999999995</v>
      </c>
      <c r="AE232" s="284">
        <f t="shared" si="77"/>
        <v>24786747.083999999</v>
      </c>
      <c r="AF232" s="284">
        <f t="shared" si="77"/>
        <v>24464991</v>
      </c>
    </row>
    <row r="233" spans="1:32" s="27" customFormat="1" ht="6" customHeight="1" x14ac:dyDescent="0.2">
      <c r="D233" s="29"/>
      <c r="E233" s="29"/>
      <c r="F233" s="29"/>
      <c r="G233" s="29"/>
      <c r="H233" s="29"/>
      <c r="I233" s="29"/>
      <c r="J233" s="29"/>
      <c r="K233" s="29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47"/>
      <c r="X233" s="29"/>
      <c r="Y233" s="167"/>
      <c r="Z233" s="71"/>
      <c r="AA233" s="2"/>
      <c r="AB233" s="71"/>
    </row>
    <row r="234" spans="1:32" s="27" customFormat="1" ht="19.899999999999999" customHeight="1" x14ac:dyDescent="0.2">
      <c r="A234" s="28" t="s">
        <v>5</v>
      </c>
      <c r="D234" s="29"/>
      <c r="E234" s="29"/>
      <c r="F234" s="29"/>
      <c r="G234" s="31"/>
      <c r="H234" s="456" t="s">
        <v>186</v>
      </c>
      <c r="I234" s="457">
        <f>A232</f>
        <v>17</v>
      </c>
      <c r="J234" s="458">
        <f>AC232</f>
        <v>8</v>
      </c>
      <c r="K234" s="459">
        <f>AD232</f>
        <v>6.8629999999999995</v>
      </c>
      <c r="L234" s="460">
        <f>AE232</f>
        <v>24786747.083999999</v>
      </c>
      <c r="M234" s="461">
        <f>AF232</f>
        <v>24464991</v>
      </c>
      <c r="N234" s="63"/>
      <c r="O234" s="462"/>
      <c r="P234" s="30"/>
      <c r="Q234" s="30"/>
      <c r="R234" s="30"/>
      <c r="S234" s="30"/>
      <c r="T234" s="30"/>
      <c r="U234" s="30"/>
      <c r="V234" s="33" t="s">
        <v>12</v>
      </c>
      <c r="W234" s="144">
        <f>X237-P232</f>
        <v>9</v>
      </c>
      <c r="Y234" s="167"/>
      <c r="Z234" s="71"/>
      <c r="AA234" s="2"/>
      <c r="AB234" s="71"/>
    </row>
    <row r="235" spans="1:32" s="27" customFormat="1" ht="6" customHeight="1" x14ac:dyDescent="0.2">
      <c r="A235" s="28"/>
      <c r="D235" s="29"/>
      <c r="E235" s="29"/>
      <c r="F235" s="29"/>
      <c r="G235" s="29"/>
      <c r="H235" s="29"/>
      <c r="I235" s="29"/>
      <c r="J235" s="29"/>
      <c r="K235" s="29"/>
      <c r="M235" s="30"/>
      <c r="N235" s="30"/>
      <c r="O235" s="463"/>
      <c r="P235" s="30"/>
      <c r="Q235" s="30"/>
      <c r="R235" s="30"/>
      <c r="S235" s="30"/>
      <c r="T235" s="30"/>
      <c r="U235" s="30"/>
      <c r="V235" s="33"/>
      <c r="W235" s="48"/>
      <c r="X235" s="34"/>
      <c r="Y235" s="167"/>
      <c r="Z235" s="71"/>
      <c r="AA235" s="2"/>
      <c r="AB235" s="71"/>
    </row>
    <row r="236" spans="1:32" s="27" customFormat="1" ht="19.899999999999999" customHeight="1" x14ac:dyDescent="0.2">
      <c r="A236" s="49" t="s">
        <v>4</v>
      </c>
      <c r="B236" s="570">
        <v>43606</v>
      </c>
      <c r="C236" s="570"/>
      <c r="D236" s="570"/>
      <c r="E236" s="570">
        <v>43614</v>
      </c>
      <c r="F236" s="570"/>
      <c r="G236" s="464">
        <v>43823</v>
      </c>
      <c r="H236" s="464">
        <v>44143</v>
      </c>
      <c r="I236" s="570"/>
      <c r="J236" s="570"/>
      <c r="K236" s="570"/>
      <c r="L236" s="465"/>
      <c r="M236" s="466"/>
      <c r="N236" s="512"/>
      <c r="O236" s="569"/>
      <c r="P236" s="569"/>
      <c r="Q236" s="570"/>
      <c r="R236" s="570"/>
      <c r="S236" s="570"/>
      <c r="T236" s="570"/>
      <c r="U236" s="570"/>
      <c r="V236" s="570"/>
      <c r="W236" s="467"/>
      <c r="X236" s="468" t="s">
        <v>13</v>
      </c>
      <c r="Y236" s="167"/>
      <c r="Z236" s="71"/>
      <c r="AA236" s="2"/>
      <c r="AB236" s="71"/>
      <c r="AC236" s="469"/>
      <c r="AD236" s="470"/>
      <c r="AE236" s="471"/>
      <c r="AF236" s="471"/>
    </row>
    <row r="237" spans="1:32" s="27" customFormat="1" ht="19.899999999999999" customHeight="1" x14ac:dyDescent="0.2">
      <c r="A237" s="50" t="s">
        <v>14</v>
      </c>
      <c r="B237" s="571">
        <v>5000000</v>
      </c>
      <c r="C237" s="571"/>
      <c r="D237" s="571"/>
      <c r="E237" s="571">
        <v>5000000</v>
      </c>
      <c r="F237" s="571"/>
      <c r="G237" s="472">
        <v>10000000</v>
      </c>
      <c r="H237" s="472">
        <v>4465000</v>
      </c>
      <c r="I237" s="571"/>
      <c r="J237" s="571"/>
      <c r="K237" s="571"/>
      <c r="L237" s="472"/>
      <c r="M237" s="472"/>
      <c r="N237" s="513"/>
      <c r="O237" s="571"/>
      <c r="P237" s="571"/>
      <c r="Q237" s="571"/>
      <c r="R237" s="571"/>
      <c r="S237" s="571"/>
      <c r="T237" s="571"/>
      <c r="U237" s="571"/>
      <c r="V237" s="571"/>
      <c r="W237" s="473"/>
      <c r="X237" s="474">
        <f>SUM(B237:W237)</f>
        <v>24465000</v>
      </c>
      <c r="Y237" s="167"/>
      <c r="Z237" s="71"/>
      <c r="AA237" s="2"/>
      <c r="AB237" s="72"/>
      <c r="AC237" s="469"/>
      <c r="AD237" s="470"/>
      <c r="AE237" s="471"/>
      <c r="AF237" s="471"/>
    </row>
    <row r="238" spans="1:32" s="27" customFormat="1" ht="6" customHeight="1" x14ac:dyDescent="0.2">
      <c r="A238" s="32"/>
      <c r="B238" s="37"/>
      <c r="C238" s="37"/>
      <c r="D238" s="37"/>
      <c r="E238" s="38"/>
      <c r="F238" s="39"/>
      <c r="G238" s="38"/>
      <c r="H238" s="38"/>
      <c r="I238" s="38"/>
      <c r="J238" s="38"/>
      <c r="K238" s="38"/>
      <c r="L238" s="38"/>
      <c r="M238" s="38"/>
      <c r="N238" s="38"/>
      <c r="O238" s="475"/>
      <c r="P238" s="38"/>
      <c r="Q238" s="38"/>
      <c r="R238" s="38"/>
      <c r="S238" s="38"/>
      <c r="T238" s="38"/>
      <c r="U238" s="38"/>
      <c r="V238" s="38"/>
      <c r="W238" s="51"/>
      <c r="X238" s="38"/>
      <c r="Y238" s="167"/>
      <c r="Z238" s="71"/>
      <c r="AA238" s="2"/>
      <c r="AB238" s="71"/>
      <c r="AC238" s="469"/>
      <c r="AD238" s="470"/>
      <c r="AE238" s="471"/>
      <c r="AF238" s="471"/>
    </row>
    <row r="239" spans="1:32" s="27" customFormat="1" ht="19.899999999999999" customHeight="1" x14ac:dyDescent="0.2">
      <c r="B239" s="548" t="s">
        <v>7</v>
      </c>
      <c r="C239" s="549"/>
      <c r="D239" s="550"/>
      <c r="E239" s="40"/>
      <c r="F239" s="41"/>
      <c r="G239" s="42"/>
      <c r="H239" s="42"/>
      <c r="I239" s="42"/>
      <c r="J239" s="42"/>
      <c r="K239" s="42"/>
      <c r="M239" s="30"/>
      <c r="N239" s="30"/>
      <c r="O239" s="463"/>
      <c r="P239" s="30"/>
      <c r="Q239" s="30"/>
      <c r="R239" s="30"/>
      <c r="S239" s="30"/>
      <c r="T239" s="30"/>
      <c r="U239" s="30"/>
      <c r="V239" s="30"/>
      <c r="W239" s="47"/>
      <c r="X239" s="29"/>
      <c r="Y239" s="167"/>
      <c r="Z239" s="71"/>
      <c r="AA239" s="2"/>
      <c r="AB239" s="71"/>
      <c r="AC239" s="469"/>
      <c r="AD239" s="470"/>
      <c r="AE239" s="471"/>
      <c r="AF239" s="471"/>
    </row>
    <row r="240" spans="1:32" s="27" customFormat="1" ht="6" customHeight="1" x14ac:dyDescent="0.2">
      <c r="B240" s="476"/>
      <c r="C240" s="476"/>
      <c r="D240" s="43"/>
      <c r="E240" s="42"/>
      <c r="F240" s="42"/>
      <c r="G240" s="42"/>
      <c r="H240" s="42"/>
      <c r="I240" s="42"/>
      <c r="J240" s="42"/>
      <c r="K240" s="42"/>
      <c r="M240" s="30"/>
      <c r="N240" s="30"/>
      <c r="O240" s="463"/>
      <c r="P240" s="30"/>
      <c r="Q240" s="30"/>
      <c r="R240" s="30"/>
      <c r="S240" s="30"/>
      <c r="T240" s="30"/>
      <c r="U240" s="30"/>
      <c r="V240" s="30"/>
      <c r="W240" s="47"/>
      <c r="X240" s="29"/>
      <c r="Y240" s="167"/>
      <c r="Z240" s="71"/>
      <c r="AA240" s="2"/>
      <c r="AB240" s="71"/>
      <c r="AC240" s="469"/>
      <c r="AD240" s="470"/>
      <c r="AE240" s="471"/>
      <c r="AF240" s="471"/>
    </row>
    <row r="241" spans="2:32" s="27" customFormat="1" ht="25.9" customHeight="1" x14ac:dyDescent="0.2">
      <c r="B241" s="551"/>
      <c r="C241" s="552"/>
      <c r="D241" s="553"/>
      <c r="E241" s="553"/>
      <c r="F241" s="553"/>
      <c r="G241" s="553"/>
      <c r="H241" s="553"/>
      <c r="I241" s="553"/>
      <c r="J241" s="553"/>
      <c r="K241" s="553"/>
      <c r="L241" s="553"/>
      <c r="M241" s="554"/>
      <c r="N241" s="509"/>
      <c r="O241" s="477"/>
      <c r="P241" s="561" t="s">
        <v>15</v>
      </c>
      <c r="Q241" s="562"/>
      <c r="R241" s="563" t="s">
        <v>8</v>
      </c>
      <c r="S241" s="563"/>
      <c r="T241" s="563"/>
      <c r="U241" s="563"/>
      <c r="V241" s="563"/>
      <c r="W241" s="140" t="s">
        <v>30</v>
      </c>
      <c r="X241" s="139" t="s">
        <v>44</v>
      </c>
      <c r="Y241" s="167"/>
      <c r="Z241" s="71"/>
      <c r="AA241" s="2"/>
      <c r="AB241" s="71"/>
      <c r="AC241" s="469"/>
      <c r="AD241" s="470"/>
      <c r="AE241" s="471"/>
      <c r="AF241" s="471"/>
    </row>
    <row r="242" spans="2:32" s="27" customFormat="1" ht="18.75" customHeight="1" x14ac:dyDescent="0.2">
      <c r="B242" s="555"/>
      <c r="C242" s="556"/>
      <c r="D242" s="556"/>
      <c r="E242" s="556"/>
      <c r="F242" s="556"/>
      <c r="G242" s="556"/>
      <c r="H242" s="556"/>
      <c r="I242" s="556"/>
      <c r="J242" s="556"/>
      <c r="K242" s="556"/>
      <c r="L242" s="556"/>
      <c r="M242" s="557"/>
      <c r="N242" s="510"/>
      <c r="O242" s="478"/>
      <c r="P242" s="44"/>
      <c r="Q242" s="141"/>
      <c r="R242" s="141"/>
      <c r="S242" s="141"/>
      <c r="T242" s="141"/>
      <c r="U242" s="141"/>
      <c r="V242" s="141"/>
      <c r="W242" s="142"/>
      <c r="X242" s="143"/>
      <c r="Y242" s="167"/>
      <c r="Z242" s="71"/>
      <c r="AA242" s="2"/>
      <c r="AB242" s="71"/>
      <c r="AC242" s="469"/>
      <c r="AD242" s="470"/>
      <c r="AE242" s="471"/>
      <c r="AF242" s="471"/>
    </row>
    <row r="243" spans="2:32" s="27" customFormat="1" ht="24" customHeight="1" x14ac:dyDescent="0.2">
      <c r="B243" s="558"/>
      <c r="C243" s="559"/>
      <c r="D243" s="559"/>
      <c r="E243" s="559"/>
      <c r="F243" s="559"/>
      <c r="G243" s="559"/>
      <c r="H243" s="559"/>
      <c r="I243" s="559"/>
      <c r="J243" s="559"/>
      <c r="K243" s="559"/>
      <c r="L243" s="559"/>
      <c r="M243" s="560"/>
      <c r="N243" s="511"/>
      <c r="O243" s="479"/>
      <c r="P243" s="564"/>
      <c r="Q243" s="565"/>
      <c r="R243" s="566"/>
      <c r="S243" s="567"/>
      <c r="T243" s="567"/>
      <c r="U243" s="567"/>
      <c r="V243" s="568"/>
      <c r="W243" s="138"/>
      <c r="X243" s="45"/>
      <c r="Y243" s="167"/>
      <c r="Z243" s="71"/>
      <c r="AA243" s="2"/>
      <c r="AB243" s="71"/>
      <c r="AC243" s="469"/>
      <c r="AD243" s="470"/>
      <c r="AE243" s="471"/>
      <c r="AF243" s="471"/>
    </row>
    <row r="244" spans="2:32" ht="6" customHeight="1" x14ac:dyDescent="0.2">
      <c r="M244" s="14"/>
      <c r="O244" s="24"/>
      <c r="P244" s="14"/>
      <c r="Q244" s="14"/>
      <c r="R244" s="14"/>
      <c r="S244" s="14"/>
      <c r="T244" s="14"/>
      <c r="U244" s="14"/>
      <c r="V244" s="14"/>
      <c r="W244" s="24"/>
    </row>
    <row r="251" spans="2:32" x14ac:dyDescent="0.2">
      <c r="Y251" s="169" t="s">
        <v>165</v>
      </c>
    </row>
    <row r="252" spans="2:32" x14ac:dyDescent="0.2">
      <c r="Y252" s="169" t="s">
        <v>187</v>
      </c>
    </row>
    <row r="253" spans="2:32" x14ac:dyDescent="0.2">
      <c r="Y253" s="169" t="s">
        <v>188</v>
      </c>
    </row>
    <row r="254" spans="2:32" x14ac:dyDescent="0.2">
      <c r="Y254" s="169" t="s">
        <v>189</v>
      </c>
    </row>
    <row r="255" spans="2:32" x14ac:dyDescent="0.2">
      <c r="Y255" s="170"/>
    </row>
    <row r="258" spans="25:25" x14ac:dyDescent="0.2">
      <c r="Y258" s="171" t="s">
        <v>50</v>
      </c>
    </row>
    <row r="259" spans="25:25" x14ac:dyDescent="0.2">
      <c r="Y259" s="171" t="s">
        <v>51</v>
      </c>
    </row>
    <row r="260" spans="25:25" x14ac:dyDescent="0.2">
      <c r="Y260" s="171" t="s">
        <v>52</v>
      </c>
    </row>
    <row r="261" spans="25:25" x14ac:dyDescent="0.2">
      <c r="Y261" s="171" t="s">
        <v>53</v>
      </c>
    </row>
    <row r="262" spans="25:25" x14ac:dyDescent="0.2">
      <c r="Y262" s="171" t="s">
        <v>54</v>
      </c>
    </row>
    <row r="263" spans="25:25" x14ac:dyDescent="0.2">
      <c r="Y263" s="171" t="s">
        <v>55</v>
      </c>
    </row>
    <row r="264" spans="25:25" x14ac:dyDescent="0.2">
      <c r="Y264" s="171" t="s">
        <v>56</v>
      </c>
    </row>
    <row r="265" spans="25:25" x14ac:dyDescent="0.2">
      <c r="Y265" s="172"/>
    </row>
    <row r="266" spans="25:25" x14ac:dyDescent="0.2">
      <c r="Y266" s="172"/>
    </row>
    <row r="267" spans="25:25" x14ac:dyDescent="0.2">
      <c r="Y267" s="172"/>
    </row>
    <row r="268" spans="25:25" x14ac:dyDescent="0.2">
      <c r="Y268" s="172"/>
    </row>
    <row r="269" spans="25:25" x14ac:dyDescent="0.2">
      <c r="Y269" s="172"/>
    </row>
    <row r="270" spans="25:25" x14ac:dyDescent="0.2">
      <c r="Y270" s="172"/>
    </row>
    <row r="271" spans="25:25" x14ac:dyDescent="0.2">
      <c r="Y271" s="172"/>
    </row>
    <row r="272" spans="25:25" x14ac:dyDescent="0.2">
      <c r="Y272" s="172"/>
    </row>
    <row r="273" spans="25:25" x14ac:dyDescent="0.2">
      <c r="Y273" s="172"/>
    </row>
    <row r="274" spans="25:25" x14ac:dyDescent="0.2">
      <c r="Y274" s="172"/>
    </row>
    <row r="275" spans="25:25" x14ac:dyDescent="0.2">
      <c r="Y275" s="172"/>
    </row>
    <row r="276" spans="25:25" x14ac:dyDescent="0.2">
      <c r="Y276" s="172"/>
    </row>
    <row r="277" spans="25:25" x14ac:dyDescent="0.2">
      <c r="Y277" s="172"/>
    </row>
  </sheetData>
  <sheetProtection algorithmName="SHA-512" hashValue="celdrUcVPo5HiARCusKsQtqnNAoHBvG3RBNT/oW6YhtwY7HdwhG6cOJRny4k++/jwgdbVXnp+YuqqfvyO6OdxA==" saltValue="ZNmxCzy+C8kUnib94ptDFQ==" spinCount="100000" sheet="1" formatCells="0" formatColumns="0" formatRows="0" insertRows="0" sort="0" autoFilter="0"/>
  <autoFilter ref="A5:X230"/>
  <mergeCells count="29">
    <mergeCell ref="D103:F103"/>
    <mergeCell ref="A1:X1"/>
    <mergeCell ref="D3:F3"/>
    <mergeCell ref="D7:F7"/>
    <mergeCell ref="D39:F39"/>
    <mergeCell ref="D71:F71"/>
    <mergeCell ref="D135:F135"/>
    <mergeCell ref="D167:F167"/>
    <mergeCell ref="D199:F199"/>
    <mergeCell ref="B236:D236"/>
    <mergeCell ref="E236:F236"/>
    <mergeCell ref="O236:P236"/>
    <mergeCell ref="Q236:R236"/>
    <mergeCell ref="S236:T236"/>
    <mergeCell ref="U236:V236"/>
    <mergeCell ref="B237:D237"/>
    <mergeCell ref="E237:F237"/>
    <mergeCell ref="I237:K237"/>
    <mergeCell ref="O237:P237"/>
    <mergeCell ref="Q237:R237"/>
    <mergeCell ref="S237:T237"/>
    <mergeCell ref="I236:K236"/>
    <mergeCell ref="U237:V237"/>
    <mergeCell ref="B239:D239"/>
    <mergeCell ref="B241:M243"/>
    <mergeCell ref="P241:Q241"/>
    <mergeCell ref="R241:V241"/>
    <mergeCell ref="P243:Q243"/>
    <mergeCell ref="R243:V243"/>
  </mergeCells>
  <phoneticPr fontId="7" type="noConversion"/>
  <conditionalFormatting sqref="T12:U12">
    <cfRule type="cellIs" dxfId="1046" priority="96" operator="greaterThan">
      <formula>1</formula>
    </cfRule>
  </conditionalFormatting>
  <conditionalFormatting sqref="T13:U37 T8:U11">
    <cfRule type="cellIs" dxfId="1045" priority="95" operator="greaterThan">
      <formula>1</formula>
    </cfRule>
  </conditionalFormatting>
  <conditionalFormatting sqref="T204:U204">
    <cfRule type="cellIs" dxfId="1044" priority="94" operator="greaterThan">
      <formula>1</formula>
    </cfRule>
  </conditionalFormatting>
  <conditionalFormatting sqref="T205:U229 T200:U203">
    <cfRule type="cellIs" dxfId="1043" priority="93" operator="greaterThan">
      <formula>1</formula>
    </cfRule>
  </conditionalFormatting>
  <conditionalFormatting sqref="T76:U76">
    <cfRule type="cellIs" dxfId="1042" priority="92" operator="greaterThan">
      <formula>1</formula>
    </cfRule>
  </conditionalFormatting>
  <conditionalFormatting sqref="T77:U101 T72:U75">
    <cfRule type="cellIs" dxfId="1041" priority="91" operator="greaterThan">
      <formula>1</formula>
    </cfRule>
  </conditionalFormatting>
  <conditionalFormatting sqref="T44:U44">
    <cfRule type="cellIs" dxfId="1040" priority="90" operator="greaterThan">
      <formula>1</formula>
    </cfRule>
  </conditionalFormatting>
  <conditionalFormatting sqref="T45:U69 T40:U43">
    <cfRule type="cellIs" dxfId="1039" priority="89" operator="greaterThan">
      <formula>1</formula>
    </cfRule>
  </conditionalFormatting>
  <conditionalFormatting sqref="T108:U108">
    <cfRule type="cellIs" dxfId="1038" priority="88" operator="greaterThan">
      <formula>1</formula>
    </cfRule>
  </conditionalFormatting>
  <conditionalFormatting sqref="T109:U133 T104:U107">
    <cfRule type="cellIs" dxfId="1037" priority="87" operator="greaterThan">
      <formula>1</formula>
    </cfRule>
  </conditionalFormatting>
  <conditionalFormatting sqref="T140:U140">
    <cfRule type="cellIs" dxfId="1036" priority="86" operator="greaterThan">
      <formula>1</formula>
    </cfRule>
  </conditionalFormatting>
  <conditionalFormatting sqref="T141:U165 T136:U139">
    <cfRule type="cellIs" dxfId="1035" priority="85" operator="greaterThan">
      <formula>1</formula>
    </cfRule>
  </conditionalFormatting>
  <conditionalFormatting sqref="T172:U172">
    <cfRule type="cellIs" dxfId="1034" priority="84" operator="greaterThan">
      <formula>1</formula>
    </cfRule>
  </conditionalFormatting>
  <conditionalFormatting sqref="T173:U197 T168:U171">
    <cfRule type="cellIs" dxfId="1033" priority="83" operator="greaterThan">
      <formula>1</formula>
    </cfRule>
  </conditionalFormatting>
  <conditionalFormatting sqref="AB13 AB168:AB198 AB136:AB166">
    <cfRule type="cellIs" dxfId="1032" priority="81" operator="greaterThan">
      <formula>Z13</formula>
    </cfRule>
    <cfRule type="cellIs" dxfId="1031" priority="82" operator="greaterThan">
      <formula>$Z$13</formula>
    </cfRule>
  </conditionalFormatting>
  <conditionalFormatting sqref="AB8:AB12">
    <cfRule type="cellIs" dxfId="1030" priority="79" operator="greaterThan">
      <formula>Z8</formula>
    </cfRule>
    <cfRule type="cellIs" dxfId="1029" priority="80" operator="greaterThan">
      <formula>$Z$13</formula>
    </cfRule>
  </conditionalFormatting>
  <conditionalFormatting sqref="AB14:AB38">
    <cfRule type="cellIs" dxfId="1028" priority="77" operator="greaterThan">
      <formula>Z14</formula>
    </cfRule>
    <cfRule type="cellIs" dxfId="1027" priority="78" operator="greaterThan">
      <formula>$Z$13</formula>
    </cfRule>
  </conditionalFormatting>
  <conditionalFormatting sqref="AB77">
    <cfRule type="cellIs" dxfId="1026" priority="75" operator="greaterThan">
      <formula>Z77</formula>
    </cfRule>
    <cfRule type="cellIs" dxfId="1025" priority="76" operator="greaterThan">
      <formula>$Z$13</formula>
    </cfRule>
  </conditionalFormatting>
  <conditionalFormatting sqref="AB72:AB76">
    <cfRule type="cellIs" dxfId="1024" priority="73" operator="greaterThan">
      <formula>Z72</formula>
    </cfRule>
    <cfRule type="cellIs" dxfId="1023" priority="74" operator="greaterThan">
      <formula>$Z$13</formula>
    </cfRule>
  </conditionalFormatting>
  <conditionalFormatting sqref="AB78:AB102">
    <cfRule type="cellIs" dxfId="1022" priority="71" operator="greaterThan">
      <formula>Z78</formula>
    </cfRule>
    <cfRule type="cellIs" dxfId="1021" priority="72" operator="greaterThan">
      <formula>$Z$13</formula>
    </cfRule>
  </conditionalFormatting>
  <conditionalFormatting sqref="AB231">
    <cfRule type="cellIs" dxfId="1020" priority="69" operator="greaterThan">
      <formula>Z231</formula>
    </cfRule>
    <cfRule type="cellIs" dxfId="1019" priority="70" operator="greaterThan">
      <formula>$Z$13</formula>
    </cfRule>
  </conditionalFormatting>
  <conditionalFormatting sqref="AB45">
    <cfRule type="cellIs" dxfId="1018" priority="67" operator="greaterThan">
      <formula>Z45</formula>
    </cfRule>
    <cfRule type="cellIs" dxfId="1017" priority="68" operator="greaterThan">
      <formula>$Z$13</formula>
    </cfRule>
  </conditionalFormatting>
  <conditionalFormatting sqref="AB40:AB44">
    <cfRule type="cellIs" dxfId="1016" priority="65" operator="greaterThan">
      <formula>Z40</formula>
    </cfRule>
    <cfRule type="cellIs" dxfId="1015" priority="66" operator="greaterThan">
      <formula>$Z$13</formula>
    </cfRule>
  </conditionalFormatting>
  <conditionalFormatting sqref="AB46:AB70">
    <cfRule type="cellIs" dxfId="1014" priority="63" operator="greaterThan">
      <formula>Z46</formula>
    </cfRule>
    <cfRule type="cellIs" dxfId="1013" priority="64" operator="greaterThan">
      <formula>$Z$13</formula>
    </cfRule>
  </conditionalFormatting>
  <conditionalFormatting sqref="AB109">
    <cfRule type="cellIs" dxfId="1012" priority="61" operator="greaterThan">
      <formula>Z109</formula>
    </cfRule>
    <cfRule type="cellIs" dxfId="1011" priority="62" operator="greaterThan">
      <formula>$Z$13</formula>
    </cfRule>
  </conditionalFormatting>
  <conditionalFormatting sqref="AB104:AB108">
    <cfRule type="cellIs" dxfId="1010" priority="59" operator="greaterThan">
      <formula>Z104</formula>
    </cfRule>
    <cfRule type="cellIs" dxfId="1009" priority="60" operator="greaterThan">
      <formula>$Z$13</formula>
    </cfRule>
  </conditionalFormatting>
  <conditionalFormatting sqref="AB110:AB134">
    <cfRule type="cellIs" dxfId="1008" priority="57" operator="greaterThan">
      <formula>Z110</formula>
    </cfRule>
    <cfRule type="cellIs" dxfId="1007" priority="58" operator="greaterThan">
      <formula>$Z$13</formula>
    </cfRule>
  </conditionalFormatting>
  <conditionalFormatting sqref="AC8:AC38">
    <cfRule type="cellIs" dxfId="1006" priority="55" operator="greaterThan">
      <formula>AA8</formula>
    </cfRule>
    <cfRule type="cellIs" dxfId="1005" priority="56" operator="greaterThan">
      <formula>$Z$13</formula>
    </cfRule>
  </conditionalFormatting>
  <conditionalFormatting sqref="AC45 AC168:AC198 AC136:AC166">
    <cfRule type="cellIs" dxfId="1004" priority="53" operator="greaterThan">
      <formula>AB45</formula>
    </cfRule>
    <cfRule type="cellIs" dxfId="1003" priority="54" operator="greaterThan">
      <formula>$Z$13</formula>
    </cfRule>
  </conditionalFormatting>
  <conditionalFormatting sqref="AC40:AC44">
    <cfRule type="cellIs" dxfId="1002" priority="51" operator="greaterThan">
      <formula>AB40</formula>
    </cfRule>
    <cfRule type="cellIs" dxfId="1001" priority="52" operator="greaterThan">
      <formula>$Z$13</formula>
    </cfRule>
  </conditionalFormatting>
  <conditionalFormatting sqref="AC46:AC70">
    <cfRule type="cellIs" dxfId="1000" priority="49" operator="greaterThan">
      <formula>AB46</formula>
    </cfRule>
    <cfRule type="cellIs" dxfId="999" priority="50" operator="greaterThan">
      <formula>$Z$13</formula>
    </cfRule>
  </conditionalFormatting>
  <conditionalFormatting sqref="AC77">
    <cfRule type="cellIs" dxfId="998" priority="47" operator="greaterThan">
      <formula>AB77</formula>
    </cfRule>
    <cfRule type="cellIs" dxfId="997" priority="48" operator="greaterThan">
      <formula>$Z$13</formula>
    </cfRule>
  </conditionalFormatting>
  <conditionalFormatting sqref="AC72:AC76">
    <cfRule type="cellIs" dxfId="996" priority="45" operator="greaterThan">
      <formula>AB72</formula>
    </cfRule>
    <cfRule type="cellIs" dxfId="995" priority="46" operator="greaterThan">
      <formula>$Z$13</formula>
    </cfRule>
  </conditionalFormatting>
  <conditionalFormatting sqref="AC78:AC102">
    <cfRule type="cellIs" dxfId="994" priority="43" operator="greaterThan">
      <formula>AB78</formula>
    </cfRule>
    <cfRule type="cellIs" dxfId="993" priority="44" operator="greaterThan">
      <formula>$Z$13</formula>
    </cfRule>
  </conditionalFormatting>
  <conditionalFormatting sqref="AC109">
    <cfRule type="cellIs" dxfId="992" priority="41" operator="greaterThan">
      <formula>AB109</formula>
    </cfRule>
    <cfRule type="cellIs" dxfId="991" priority="42" operator="greaterThan">
      <formula>$Z$13</formula>
    </cfRule>
  </conditionalFormatting>
  <conditionalFormatting sqref="AC104:AC108">
    <cfRule type="cellIs" dxfId="990" priority="39" operator="greaterThan">
      <formula>AB104</formula>
    </cfRule>
    <cfRule type="cellIs" dxfId="989" priority="40" operator="greaterThan">
      <formula>$Z$13</formula>
    </cfRule>
  </conditionalFormatting>
  <conditionalFormatting sqref="AC110:AC134">
    <cfRule type="cellIs" dxfId="988" priority="37" operator="greaterThan">
      <formula>AB110</formula>
    </cfRule>
    <cfRule type="cellIs" dxfId="987" priority="38" operator="greaterThan">
      <formula>$Z$13</formula>
    </cfRule>
  </conditionalFormatting>
  <conditionalFormatting sqref="AC237">
    <cfRule type="cellIs" dxfId="986" priority="35" operator="greaterThan">
      <formula>AB237</formula>
    </cfRule>
    <cfRule type="cellIs" dxfId="985" priority="36" operator="greaterThan">
      <formula>$Z$13</formula>
    </cfRule>
  </conditionalFormatting>
  <conditionalFormatting sqref="AC236">
    <cfRule type="cellIs" dxfId="984" priority="33" operator="greaterThan">
      <formula>AB236</formula>
    </cfRule>
    <cfRule type="cellIs" dxfId="983" priority="34" operator="greaterThan">
      <formula>$Z$13</formula>
    </cfRule>
  </conditionalFormatting>
  <conditionalFormatting sqref="AC238:AC243">
    <cfRule type="cellIs" dxfId="982" priority="31" operator="greaterThan">
      <formula>AB238</formula>
    </cfRule>
    <cfRule type="cellIs" dxfId="981" priority="32" operator="greaterThan">
      <formula>$Z$13</formula>
    </cfRule>
  </conditionalFormatting>
  <conditionalFormatting sqref="AB205">
    <cfRule type="cellIs" dxfId="980" priority="29" operator="greaterThan">
      <formula>Z205</formula>
    </cfRule>
    <cfRule type="cellIs" dxfId="979" priority="30" operator="greaterThan">
      <formula>$Z$13</formula>
    </cfRule>
  </conditionalFormatting>
  <conditionalFormatting sqref="AB200:AB204">
    <cfRule type="cellIs" dxfId="978" priority="27" operator="greaterThan">
      <formula>Z200</formula>
    </cfRule>
    <cfRule type="cellIs" dxfId="977" priority="28" operator="greaterThan">
      <formula>$Z$13</formula>
    </cfRule>
  </conditionalFormatting>
  <conditionalFormatting sqref="AB206:AB230">
    <cfRule type="cellIs" dxfId="976" priority="25" operator="greaterThan">
      <formula>Z206</formula>
    </cfRule>
    <cfRule type="cellIs" dxfId="975" priority="26" operator="greaterThan">
      <formula>$Z$13</formula>
    </cfRule>
  </conditionalFormatting>
  <conditionalFormatting sqref="AC205">
    <cfRule type="cellIs" dxfId="974" priority="23" operator="greaterThan">
      <formula>AB205</formula>
    </cfRule>
    <cfRule type="cellIs" dxfId="973" priority="24" operator="greaterThan">
      <formula>$Z$13</formula>
    </cfRule>
  </conditionalFormatting>
  <conditionalFormatting sqref="AC200:AC204">
    <cfRule type="cellIs" dxfId="972" priority="21" operator="greaterThan">
      <formula>AB200</formula>
    </cfRule>
    <cfRule type="cellIs" dxfId="971" priority="22" operator="greaterThan">
      <formula>$Z$13</formula>
    </cfRule>
  </conditionalFormatting>
  <conditionalFormatting sqref="AC206:AC230">
    <cfRule type="cellIs" dxfId="970" priority="19" operator="greaterThan">
      <formula>AB206</formula>
    </cfRule>
    <cfRule type="cellIs" dxfId="969" priority="20" operator="greaterThan">
      <formula>$Z$13</formula>
    </cfRule>
  </conditionalFormatting>
  <conditionalFormatting sqref="W200:W229 W168:W197 W136:W165 W104:W133 W72:W101 W40:W69 W8:W37">
    <cfRule type="containsText" dxfId="968" priority="4" stopIfTrue="1" operator="containsText" text="Very Slow Progress">
      <formula>NOT(ISERROR(SEARCH("Very Slow Progress",W8)))</formula>
    </cfRule>
    <cfRule type="containsText" dxfId="967" priority="5" stopIfTrue="1" operator="containsText" text="Progress Slow">
      <formula>NOT(ISERROR(SEARCH("Progress Slow",W8)))</formula>
    </cfRule>
    <cfRule type="containsText" dxfId="966" priority="6" stopIfTrue="1" operator="containsText" text="Slow Progress">
      <formula>NOT(ISERROR(SEARCH("Slow Progress",W8)))</formula>
    </cfRule>
    <cfRule type="containsText" dxfId="965" priority="7" stopIfTrue="1" operator="containsText" text="Very Slow Progress">
      <formula>NOT(ISERROR(SEARCH("Very Slow Progress",W8)))</formula>
    </cfRule>
    <cfRule type="containsText" dxfId="964" priority="8" stopIfTrue="1" operator="containsText" text="Critical">
      <formula>NOT(ISERROR(SEARCH("Critical",W8)))</formula>
    </cfRule>
    <cfRule type="containsText" dxfId="963" priority="9" stopIfTrue="1" operator="containsText" text="Time Expired">
      <formula>NOT(ISERROR(SEARCH("Time Expired",W8)))</formula>
    </cfRule>
    <cfRule type="containsText" dxfId="962" priority="10" stopIfTrue="1" operator="containsText" text="Time Expired">
      <formula>NOT(ISERROR(SEARCH("Time Expired",W8)))</formula>
    </cfRule>
    <cfRule type="containsText" dxfId="961" priority="11" stopIfTrue="1" operator="containsText" text="Very Critical">
      <formula>NOT(ISERROR(SEARCH("Very Critical",W8)))</formula>
    </cfRule>
    <cfRule type="containsText" dxfId="960" priority="12" stopIfTrue="1" operator="containsText" text="Time Expired">
      <formula>NOT(ISERROR(SEARCH("Time Expired",W8)))</formula>
    </cfRule>
    <cfRule type="containsText" dxfId="959" priority="13" stopIfTrue="1" operator="containsText" text="Time Expired">
      <formula>NOT(ISERROR(SEARCH("Time Expired",W8)))</formula>
    </cfRule>
    <cfRule type="containsText" dxfId="958" priority="14" stopIfTrue="1" operator="containsText" text="Time Expired">
      <formula>NOT(ISERROR(SEARCH("Time Expired",W8)))</formula>
    </cfRule>
    <cfRule type="containsText" dxfId="957" priority="15" stopIfTrue="1" operator="containsText" text="Time Expire">
      <formula>NOT(ISERROR(SEARCH("Time Expire",W8)))</formula>
    </cfRule>
    <cfRule type="containsText" dxfId="956" priority="16" stopIfTrue="1" operator="containsText" text="Very Slow Progress">
      <formula>NOT(ISERROR(SEARCH("Very Slow Progress",W8)))</formula>
    </cfRule>
    <cfRule type="containsText" dxfId="955" priority="17" stopIfTrue="1" operator="containsText" text="Time Expire">
      <formula>NOT(ISERROR(SEARCH("Time Expire",W8)))</formula>
    </cfRule>
    <cfRule type="containsText" dxfId="954" priority="18" stopIfTrue="1" operator="containsText" text="Slow Progress">
      <formula>NOT(ISERROR(SEARCH("Slow Progress",W8)))</formula>
    </cfRule>
  </conditionalFormatting>
  <conditionalFormatting sqref="W200:W229 W168:W197 W136:W165 W104:W133 W72:W101 W40:W69 W8:W37">
    <cfRule type="containsText" dxfId="953" priority="1" operator="containsText" text="Very Critical">
      <formula>NOT(ISERROR(SEARCH("Very Critical",W8)))</formula>
    </cfRule>
    <cfRule type="containsText" dxfId="952" priority="2" operator="containsText" text="Very Critical">
      <formula>NOT(ISERROR(SEARCH("Very Critical",W8)))</formula>
    </cfRule>
    <cfRule type="containsText" dxfId="951" priority="3" operator="containsText" text="Very Critical">
      <formula>NOT(ISERROR(SEARCH("Very Critical",W8)))</formula>
    </cfRule>
  </conditionalFormatting>
  <dataValidations count="2">
    <dataValidation type="list" allowBlank="1" showInputMessage="1" showErrorMessage="1" sqref="D7:F7 D167:F167 D103:F103 D199:F199 D71:F71 D39:F39 D135:F135">
      <formula1>$Y$258:$Y$274</formula1>
    </dataValidation>
    <dataValidation type="list" allowBlank="1" showInputMessage="1" showErrorMessage="1" sqref="B136:B165 B8:B37 B200:B229 B168:B197 B104:B133 C201:C229 B72:B101 B40:B69">
      <formula1>$Y$251:$Y$254</formula1>
    </dataValidation>
  </dataValidations>
  <pageMargins left="0.17" right="0.17" top="0.5" bottom="0.17" header="0.3" footer="0"/>
  <pageSetup paperSize="9" scale="65" orientation="landscape" r:id="rId1"/>
  <headerFooter alignWithMargins="0">
    <oddHeader>&amp;R&amp;"Arial,Bold"&amp;9&amp;UPage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6"/>
  <sheetViews>
    <sheetView view="pageBreakPreview" zoomScaleNormal="100" zoomScaleSheetLayoutView="100" workbookViewId="0">
      <pane ySplit="6" topLeftCell="A7" activePane="bottomLeft" state="frozen"/>
      <selection pane="bottomLeft" activeCell="L72" sqref="L72"/>
    </sheetView>
  </sheetViews>
  <sheetFormatPr defaultColWidth="9.140625" defaultRowHeight="12.75" x14ac:dyDescent="0.2"/>
  <cols>
    <col min="1" max="1" width="4.5703125" style="2" customWidth="1"/>
    <col min="2" max="2" width="10.28515625" style="2" customWidth="1"/>
    <col min="3" max="3" width="8.28515625" style="2" customWidth="1"/>
    <col min="4" max="4" width="8.42578125" style="13" customWidth="1"/>
    <col min="5" max="5" width="4.85546875" style="13" customWidth="1"/>
    <col min="6" max="6" width="8.85546875" style="13" customWidth="1"/>
    <col min="7" max="7" width="35.7109375" style="13" customWidth="1"/>
    <col min="8" max="8" width="25.7109375" style="13" customWidth="1"/>
    <col min="9" max="10" width="6.28515625" style="13" customWidth="1"/>
    <col min="11" max="12" width="11.5703125" style="2" customWidth="1"/>
    <col min="13" max="13" width="5.7109375" style="2" customWidth="1"/>
    <col min="14" max="14" width="7" style="2" customWidth="1"/>
    <col min="15" max="15" width="11.5703125" style="2" customWidth="1"/>
    <col min="16" max="17" width="7.7109375" style="2" customWidth="1"/>
    <col min="18" max="19" width="5.7109375" style="2" customWidth="1"/>
    <col min="20" max="20" width="14.7109375" style="23" customWidth="1"/>
    <col min="21" max="21" width="13.28515625" style="13" customWidth="1"/>
    <col min="22" max="22" width="11.42578125" style="166" hidden="1" customWidth="1"/>
    <col min="23" max="24" width="6.7109375" style="2" customWidth="1"/>
    <col min="25" max="16384" width="9.140625" style="2"/>
  </cols>
  <sheetData>
    <row r="1" spans="1:24" ht="24" customHeight="1" x14ac:dyDescent="0.2">
      <c r="A1" s="573" t="s">
        <v>218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W1" s="148"/>
    </row>
    <row r="2" spans="1:24" ht="9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2"/>
      <c r="U2" s="1"/>
      <c r="W2" s="148"/>
    </row>
    <row r="3" spans="1:24" ht="18" customHeight="1" x14ac:dyDescent="0.2">
      <c r="A3" s="3" t="s">
        <v>10</v>
      </c>
      <c r="B3" s="4"/>
      <c r="C3" s="149" t="s">
        <v>57</v>
      </c>
      <c r="D3" s="145"/>
      <c r="E3" s="146"/>
      <c r="F3" s="2"/>
      <c r="G3" s="20"/>
      <c r="H3" s="20"/>
      <c r="I3" s="20"/>
      <c r="J3" s="20"/>
      <c r="K3" s="5"/>
      <c r="L3" s="5"/>
      <c r="M3" s="5"/>
      <c r="N3" s="5"/>
      <c r="O3" s="6"/>
      <c r="P3" s="5"/>
      <c r="Q3" s="7"/>
      <c r="R3" s="7"/>
      <c r="T3" s="8" t="s">
        <v>1</v>
      </c>
      <c r="U3" s="65">
        <f ca="1">TODAY()</f>
        <v>44206</v>
      </c>
      <c r="W3" s="148"/>
      <c r="X3" s="25"/>
    </row>
    <row r="4" spans="1:24" ht="6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U4" s="10"/>
      <c r="W4" s="148"/>
    </row>
    <row r="5" spans="1:24" s="27" customFormat="1" ht="55.15" customHeight="1" x14ac:dyDescent="0.2">
      <c r="A5" s="11" t="s">
        <v>2</v>
      </c>
      <c r="B5" s="11" t="s">
        <v>32</v>
      </c>
      <c r="C5" s="11" t="s">
        <v>46</v>
      </c>
      <c r="D5" s="21" t="s">
        <v>22</v>
      </c>
      <c r="E5" s="150" t="s">
        <v>47</v>
      </c>
      <c r="F5" s="11" t="s">
        <v>20</v>
      </c>
      <c r="G5" s="11" t="s">
        <v>21</v>
      </c>
      <c r="H5" s="11" t="s">
        <v>31</v>
      </c>
      <c r="I5" s="21" t="s">
        <v>58</v>
      </c>
      <c r="J5" s="21" t="s">
        <v>59</v>
      </c>
      <c r="K5" s="19" t="s">
        <v>11</v>
      </c>
      <c r="L5" s="11" t="s">
        <v>0</v>
      </c>
      <c r="M5" s="514" t="s">
        <v>280</v>
      </c>
      <c r="N5" s="151" t="s">
        <v>48</v>
      </c>
      <c r="O5" s="19" t="s">
        <v>9</v>
      </c>
      <c r="P5" s="21" t="s">
        <v>24</v>
      </c>
      <c r="Q5" s="26" t="s">
        <v>19</v>
      </c>
      <c r="R5" s="152" t="s">
        <v>25</v>
      </c>
      <c r="S5" s="153" t="s">
        <v>49</v>
      </c>
      <c r="T5" s="154" t="s">
        <v>23</v>
      </c>
      <c r="U5" s="11" t="s">
        <v>28</v>
      </c>
      <c r="V5" s="167"/>
      <c r="W5" s="155" t="s">
        <v>26</v>
      </c>
      <c r="X5" s="66" t="s">
        <v>27</v>
      </c>
    </row>
    <row r="6" spans="1:24" ht="11.25" customHeight="1" x14ac:dyDescent="0.2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12">
        <v>18</v>
      </c>
      <c r="S6" s="12">
        <v>19</v>
      </c>
      <c r="T6" s="12">
        <v>20</v>
      </c>
      <c r="U6" s="12">
        <v>21</v>
      </c>
      <c r="W6" s="156"/>
    </row>
    <row r="7" spans="1:24" s="124" customFormat="1" ht="19.899999999999999" customHeight="1" x14ac:dyDescent="0.2">
      <c r="A7" s="122" t="s">
        <v>45</v>
      </c>
      <c r="B7" s="123"/>
      <c r="C7" s="147" t="s">
        <v>50</v>
      </c>
      <c r="D7" s="147"/>
      <c r="E7" s="147"/>
      <c r="G7" s="123"/>
      <c r="H7" s="123"/>
      <c r="I7" s="123"/>
      <c r="J7" s="123"/>
      <c r="K7" s="123"/>
      <c r="L7" s="123"/>
      <c r="M7" s="515"/>
      <c r="N7" s="122"/>
      <c r="O7" s="122"/>
      <c r="P7" s="123"/>
      <c r="Q7" s="123"/>
      <c r="R7" s="123"/>
      <c r="S7" s="122"/>
      <c r="T7" s="123"/>
      <c r="U7" s="122"/>
      <c r="V7" s="168"/>
      <c r="W7" s="125"/>
    </row>
    <row r="8" spans="1:24" s="27" customFormat="1" ht="25.15" customHeight="1" x14ac:dyDescent="0.2">
      <c r="A8" s="119"/>
      <c r="B8" s="73"/>
      <c r="C8" s="180"/>
      <c r="D8" s="157"/>
      <c r="E8" s="74"/>
      <c r="F8" s="75"/>
      <c r="G8" s="76"/>
      <c r="H8" s="76"/>
      <c r="I8" s="77"/>
      <c r="J8" s="77"/>
      <c r="K8" s="79"/>
      <c r="L8" s="80"/>
      <c r="M8" s="516" t="str">
        <f>IF(L8&gt;0,((L8-K8)/K8),"-")</f>
        <v>-</v>
      </c>
      <c r="N8" s="178" t="str">
        <f t="shared" ref="N8:N37" si="0">IF(AND(C8&lt;=0,P8&lt;=0),"-",IF(P8&lt;=0,"Not yet Contract",(P8-C8)))</f>
        <v>-</v>
      </c>
      <c r="O8" s="81"/>
      <c r="P8" s="82"/>
      <c r="Q8" s="82"/>
      <c r="R8" s="96" t="str">
        <f t="shared" ref="R8:R37" si="1">IF(OR(Q8&lt;=0,P8&lt;=0),"-",(($U$3-P8)/(Q8-P8)))</f>
        <v>-</v>
      </c>
      <c r="S8" s="83"/>
      <c r="T8" s="84" t="str">
        <f t="shared" ref="T8:T37" si="2">IF(OR(P8&lt;=0,Q8&lt;=0),"-",IF(AND(($U$3-P8)&gt;(Q8-P8),S8&lt;100%),"Time Expired",IF(AND(($U$3-P8)&gt;(Q8-P8)*3/4,S8&lt;=10%),"Very Critical",IF(AND(($U$3-P8)&gt;(Q8-P8)*3/4,S8&lt;=25%),"Critical",IF(AND(($U$3-P8)&gt;(Q8-P8)*3/4,S8&lt;=50%),"Slow Progress",IF(AND(($U$3-P8)&gt;(Q8-P8)/2,S8&lt;=10%),"Very Slow Progress",IF(AND(($U$3-P8)&gt;(Q8-P8)/2,S8&lt;=25%),"Progress Slow",IF(AND(($U$3-P8)&gt;(Q8-P8)/4,S8&lt;=20%),"Progress Slow","-"))))))))</f>
        <v>-</v>
      </c>
      <c r="U8" s="85"/>
      <c r="V8" s="167"/>
      <c r="W8" s="68">
        <f>Q8-P8</f>
        <v>0</v>
      </c>
      <c r="X8" s="69" t="str">
        <f t="shared" ref="X8:X37" si="3">IF(P8&lt;=0,"-",($U$3-P8))</f>
        <v>-</v>
      </c>
    </row>
    <row r="9" spans="1:24" s="27" customFormat="1" ht="25.15" hidden="1" customHeight="1" x14ac:dyDescent="0.2">
      <c r="A9" s="120"/>
      <c r="B9" s="86"/>
      <c r="C9" s="176"/>
      <c r="D9" s="159"/>
      <c r="E9" s="87"/>
      <c r="F9" s="88"/>
      <c r="G9" s="89"/>
      <c r="H9" s="89"/>
      <c r="I9" s="90"/>
      <c r="J9" s="90"/>
      <c r="K9" s="92"/>
      <c r="L9" s="93"/>
      <c r="M9" s="516" t="str">
        <f t="shared" ref="M9:M37" si="4">IF(L9&gt;0,((L9-K9)/K9),"-")</f>
        <v>-</v>
      </c>
      <c r="N9" s="179" t="str">
        <f t="shared" si="0"/>
        <v>-</v>
      </c>
      <c r="O9" s="94"/>
      <c r="P9" s="95"/>
      <c r="Q9" s="95"/>
      <c r="R9" s="96" t="str">
        <f t="shared" si="1"/>
        <v>-</v>
      </c>
      <c r="S9" s="97"/>
      <c r="T9" s="84" t="str">
        <f t="shared" si="2"/>
        <v>-</v>
      </c>
      <c r="U9" s="98"/>
      <c r="V9" s="167"/>
      <c r="W9" s="68">
        <f t="shared" ref="W9:W37" si="5">Q9-P9</f>
        <v>0</v>
      </c>
      <c r="X9" s="69" t="str">
        <f t="shared" si="3"/>
        <v>-</v>
      </c>
    </row>
    <row r="10" spans="1:24" s="27" customFormat="1" ht="25.15" hidden="1" customHeight="1" x14ac:dyDescent="0.2">
      <c r="A10" s="120"/>
      <c r="B10" s="86"/>
      <c r="C10" s="176"/>
      <c r="D10" s="159"/>
      <c r="E10" s="87"/>
      <c r="F10" s="88"/>
      <c r="G10" s="89"/>
      <c r="H10" s="89"/>
      <c r="I10" s="90"/>
      <c r="J10" s="90"/>
      <c r="K10" s="92"/>
      <c r="L10" s="93"/>
      <c r="M10" s="516" t="str">
        <f t="shared" si="4"/>
        <v>-</v>
      </c>
      <c r="N10" s="179" t="str">
        <f t="shared" si="0"/>
        <v>-</v>
      </c>
      <c r="O10" s="94"/>
      <c r="P10" s="95"/>
      <c r="Q10" s="95"/>
      <c r="R10" s="96" t="str">
        <f t="shared" si="1"/>
        <v>-</v>
      </c>
      <c r="S10" s="97"/>
      <c r="T10" s="84" t="str">
        <f t="shared" si="2"/>
        <v>-</v>
      </c>
      <c r="U10" s="98"/>
      <c r="V10" s="167"/>
      <c r="W10" s="68">
        <f t="shared" si="5"/>
        <v>0</v>
      </c>
      <c r="X10" s="69" t="str">
        <f t="shared" si="3"/>
        <v>-</v>
      </c>
    </row>
    <row r="11" spans="1:24" s="27" customFormat="1" ht="25.15" hidden="1" customHeight="1" x14ac:dyDescent="0.2">
      <c r="A11" s="120"/>
      <c r="B11" s="86"/>
      <c r="C11" s="176"/>
      <c r="D11" s="159"/>
      <c r="E11" s="87"/>
      <c r="F11" s="88"/>
      <c r="G11" s="89"/>
      <c r="H11" s="89"/>
      <c r="I11" s="90"/>
      <c r="J11" s="90"/>
      <c r="K11" s="92"/>
      <c r="L11" s="93"/>
      <c r="M11" s="516" t="str">
        <f t="shared" si="4"/>
        <v>-</v>
      </c>
      <c r="N11" s="179" t="str">
        <f t="shared" si="0"/>
        <v>-</v>
      </c>
      <c r="O11" s="94"/>
      <c r="P11" s="95"/>
      <c r="Q11" s="95"/>
      <c r="R11" s="96" t="str">
        <f t="shared" si="1"/>
        <v>-</v>
      </c>
      <c r="S11" s="99"/>
      <c r="T11" s="84" t="str">
        <f t="shared" si="2"/>
        <v>-</v>
      </c>
      <c r="U11" s="98"/>
      <c r="V11" s="167"/>
      <c r="W11" s="68">
        <f t="shared" si="5"/>
        <v>0</v>
      </c>
      <c r="X11" s="69" t="str">
        <f t="shared" si="3"/>
        <v>-</v>
      </c>
    </row>
    <row r="12" spans="1:24" s="27" customFormat="1" ht="25.15" hidden="1" customHeight="1" x14ac:dyDescent="0.2">
      <c r="A12" s="120"/>
      <c r="B12" s="86"/>
      <c r="C12" s="176"/>
      <c r="D12" s="159"/>
      <c r="E12" s="87"/>
      <c r="F12" s="88"/>
      <c r="G12" s="89"/>
      <c r="H12" s="89"/>
      <c r="I12" s="90"/>
      <c r="J12" s="90"/>
      <c r="K12" s="92"/>
      <c r="L12" s="93"/>
      <c r="M12" s="516" t="str">
        <f t="shared" si="4"/>
        <v>-</v>
      </c>
      <c r="N12" s="179" t="str">
        <f t="shared" si="0"/>
        <v>-</v>
      </c>
      <c r="O12" s="94"/>
      <c r="P12" s="95"/>
      <c r="Q12" s="95"/>
      <c r="R12" s="96" t="str">
        <f t="shared" si="1"/>
        <v>-</v>
      </c>
      <c r="S12" s="97"/>
      <c r="T12" s="84" t="str">
        <f t="shared" si="2"/>
        <v>-</v>
      </c>
      <c r="U12" s="98"/>
      <c r="V12" s="167"/>
      <c r="W12" s="68">
        <f t="shared" si="5"/>
        <v>0</v>
      </c>
      <c r="X12" s="69" t="str">
        <f t="shared" si="3"/>
        <v>-</v>
      </c>
    </row>
    <row r="13" spans="1:24" s="27" customFormat="1" ht="25.15" hidden="1" customHeight="1" x14ac:dyDescent="0.2">
      <c r="A13" s="120"/>
      <c r="B13" s="86"/>
      <c r="C13" s="176"/>
      <c r="D13" s="159"/>
      <c r="E13" s="87"/>
      <c r="F13" s="88"/>
      <c r="G13" s="89"/>
      <c r="H13" s="89"/>
      <c r="I13" s="90"/>
      <c r="J13" s="90"/>
      <c r="K13" s="92"/>
      <c r="L13" s="93"/>
      <c r="M13" s="516" t="str">
        <f t="shared" si="4"/>
        <v>-</v>
      </c>
      <c r="N13" s="179" t="str">
        <f t="shared" si="0"/>
        <v>-</v>
      </c>
      <c r="O13" s="94"/>
      <c r="P13" s="95"/>
      <c r="Q13" s="95"/>
      <c r="R13" s="96" t="str">
        <f t="shared" si="1"/>
        <v>-</v>
      </c>
      <c r="S13" s="97"/>
      <c r="T13" s="84" t="str">
        <f t="shared" si="2"/>
        <v>-</v>
      </c>
      <c r="U13" s="98"/>
      <c r="V13" s="167"/>
      <c r="W13" s="68">
        <f t="shared" si="5"/>
        <v>0</v>
      </c>
      <c r="X13" s="69" t="str">
        <f t="shared" si="3"/>
        <v>-</v>
      </c>
    </row>
    <row r="14" spans="1:24" s="27" customFormat="1" ht="25.15" hidden="1" customHeight="1" x14ac:dyDescent="0.2">
      <c r="A14" s="120"/>
      <c r="B14" s="86"/>
      <c r="C14" s="176"/>
      <c r="D14" s="159"/>
      <c r="E14" s="87"/>
      <c r="F14" s="88"/>
      <c r="G14" s="89"/>
      <c r="H14" s="89"/>
      <c r="I14" s="90"/>
      <c r="J14" s="90"/>
      <c r="K14" s="92"/>
      <c r="L14" s="100"/>
      <c r="M14" s="516" t="str">
        <f t="shared" si="4"/>
        <v>-</v>
      </c>
      <c r="N14" s="179" t="str">
        <f t="shared" si="0"/>
        <v>-</v>
      </c>
      <c r="O14" s="94"/>
      <c r="P14" s="95"/>
      <c r="Q14" s="95"/>
      <c r="R14" s="96" t="str">
        <f t="shared" si="1"/>
        <v>-</v>
      </c>
      <c r="S14" s="99"/>
      <c r="T14" s="84" t="str">
        <f t="shared" si="2"/>
        <v>-</v>
      </c>
      <c r="U14" s="98"/>
      <c r="V14" s="167"/>
      <c r="W14" s="68">
        <f t="shared" si="5"/>
        <v>0</v>
      </c>
      <c r="X14" s="69" t="str">
        <f t="shared" si="3"/>
        <v>-</v>
      </c>
    </row>
    <row r="15" spans="1:24" s="27" customFormat="1" ht="25.15" hidden="1" customHeight="1" x14ac:dyDescent="0.2">
      <c r="A15" s="120"/>
      <c r="B15" s="86"/>
      <c r="C15" s="176"/>
      <c r="D15" s="159"/>
      <c r="E15" s="87"/>
      <c r="F15" s="88"/>
      <c r="G15" s="89"/>
      <c r="H15" s="89"/>
      <c r="I15" s="90"/>
      <c r="J15" s="90"/>
      <c r="K15" s="92"/>
      <c r="L15" s="100"/>
      <c r="M15" s="516" t="str">
        <f t="shared" si="4"/>
        <v>-</v>
      </c>
      <c r="N15" s="179" t="str">
        <f t="shared" si="0"/>
        <v>-</v>
      </c>
      <c r="O15" s="94"/>
      <c r="P15" s="95"/>
      <c r="Q15" s="95"/>
      <c r="R15" s="96" t="str">
        <f t="shared" si="1"/>
        <v>-</v>
      </c>
      <c r="S15" s="97"/>
      <c r="T15" s="84" t="str">
        <f t="shared" si="2"/>
        <v>-</v>
      </c>
      <c r="U15" s="98"/>
      <c r="V15" s="167"/>
      <c r="W15" s="68">
        <f t="shared" si="5"/>
        <v>0</v>
      </c>
      <c r="X15" s="69" t="str">
        <f t="shared" si="3"/>
        <v>-</v>
      </c>
    </row>
    <row r="16" spans="1:24" s="27" customFormat="1" ht="25.15" hidden="1" customHeight="1" x14ac:dyDescent="0.2">
      <c r="A16" s="120"/>
      <c r="B16" s="86"/>
      <c r="C16" s="181"/>
      <c r="D16" s="159"/>
      <c r="E16" s="87"/>
      <c r="F16" s="88"/>
      <c r="G16" s="89"/>
      <c r="H16" s="89"/>
      <c r="I16" s="90"/>
      <c r="J16" s="90"/>
      <c r="K16" s="92"/>
      <c r="L16" s="101"/>
      <c r="M16" s="516" t="str">
        <f t="shared" si="4"/>
        <v>-</v>
      </c>
      <c r="N16" s="179" t="str">
        <f t="shared" si="0"/>
        <v>-</v>
      </c>
      <c r="O16" s="94"/>
      <c r="P16" s="95"/>
      <c r="Q16" s="95"/>
      <c r="R16" s="96" t="str">
        <f t="shared" si="1"/>
        <v>-</v>
      </c>
      <c r="S16" s="97"/>
      <c r="T16" s="84" t="str">
        <f t="shared" si="2"/>
        <v>-</v>
      </c>
      <c r="U16" s="98"/>
      <c r="V16" s="167"/>
      <c r="W16" s="68">
        <f t="shared" si="5"/>
        <v>0</v>
      </c>
      <c r="X16" s="69" t="str">
        <f t="shared" si="3"/>
        <v>-</v>
      </c>
    </row>
    <row r="17" spans="1:24" s="27" customFormat="1" ht="25.15" hidden="1" customHeight="1" x14ac:dyDescent="0.2">
      <c r="A17" s="120"/>
      <c r="B17" s="86"/>
      <c r="C17" s="176"/>
      <c r="D17" s="159"/>
      <c r="E17" s="87"/>
      <c r="F17" s="88"/>
      <c r="G17" s="89"/>
      <c r="H17" s="89"/>
      <c r="I17" s="90"/>
      <c r="J17" s="90"/>
      <c r="K17" s="92"/>
      <c r="L17" s="100"/>
      <c r="M17" s="516" t="str">
        <f t="shared" si="4"/>
        <v>-</v>
      </c>
      <c r="N17" s="164" t="str">
        <f t="shared" si="0"/>
        <v>-</v>
      </c>
      <c r="O17" s="94"/>
      <c r="P17" s="95"/>
      <c r="Q17" s="95"/>
      <c r="R17" s="96" t="str">
        <f t="shared" si="1"/>
        <v>-</v>
      </c>
      <c r="S17" s="97"/>
      <c r="T17" s="84" t="str">
        <f t="shared" si="2"/>
        <v>-</v>
      </c>
      <c r="U17" s="98"/>
      <c r="V17" s="167"/>
      <c r="W17" s="68">
        <f t="shared" si="5"/>
        <v>0</v>
      </c>
      <c r="X17" s="69" t="str">
        <f t="shared" si="3"/>
        <v>-</v>
      </c>
    </row>
    <row r="18" spans="1:24" s="27" customFormat="1" ht="25.15" hidden="1" customHeight="1" x14ac:dyDescent="0.2">
      <c r="A18" s="120"/>
      <c r="B18" s="86"/>
      <c r="C18" s="176"/>
      <c r="D18" s="159"/>
      <c r="E18" s="87"/>
      <c r="F18" s="88"/>
      <c r="G18" s="89"/>
      <c r="H18" s="89"/>
      <c r="I18" s="90"/>
      <c r="J18" s="90"/>
      <c r="K18" s="92"/>
      <c r="L18" s="100"/>
      <c r="M18" s="516" t="str">
        <f t="shared" si="4"/>
        <v>-</v>
      </c>
      <c r="N18" s="164" t="str">
        <f t="shared" si="0"/>
        <v>-</v>
      </c>
      <c r="O18" s="94"/>
      <c r="P18" s="95"/>
      <c r="Q18" s="95"/>
      <c r="R18" s="96" t="str">
        <f t="shared" si="1"/>
        <v>-</v>
      </c>
      <c r="S18" s="97"/>
      <c r="T18" s="84" t="str">
        <f t="shared" si="2"/>
        <v>-</v>
      </c>
      <c r="U18" s="98"/>
      <c r="V18" s="167"/>
      <c r="W18" s="68">
        <f t="shared" si="5"/>
        <v>0</v>
      </c>
      <c r="X18" s="69" t="str">
        <f t="shared" si="3"/>
        <v>-</v>
      </c>
    </row>
    <row r="19" spans="1:24" s="27" customFormat="1" ht="25.15" hidden="1" customHeight="1" x14ac:dyDescent="0.2">
      <c r="A19" s="120"/>
      <c r="B19" s="86"/>
      <c r="C19" s="176"/>
      <c r="D19" s="160"/>
      <c r="E19" s="87"/>
      <c r="F19" s="88"/>
      <c r="G19" s="86"/>
      <c r="H19" s="86"/>
      <c r="I19" s="102"/>
      <c r="J19" s="102"/>
      <c r="K19" s="101"/>
      <c r="L19" s="94"/>
      <c r="M19" s="516" t="str">
        <f t="shared" si="4"/>
        <v>-</v>
      </c>
      <c r="N19" s="164" t="str">
        <f t="shared" si="0"/>
        <v>-</v>
      </c>
      <c r="O19" s="94"/>
      <c r="P19" s="95"/>
      <c r="Q19" s="95"/>
      <c r="R19" s="96" t="str">
        <f t="shared" si="1"/>
        <v>-</v>
      </c>
      <c r="S19" s="99"/>
      <c r="T19" s="84" t="str">
        <f t="shared" si="2"/>
        <v>-</v>
      </c>
      <c r="U19" s="98"/>
      <c r="V19" s="167"/>
      <c r="W19" s="68">
        <f t="shared" si="5"/>
        <v>0</v>
      </c>
      <c r="X19" s="69" t="str">
        <f t="shared" si="3"/>
        <v>-</v>
      </c>
    </row>
    <row r="20" spans="1:24" s="27" customFormat="1" ht="25.15" hidden="1" customHeight="1" x14ac:dyDescent="0.2">
      <c r="A20" s="120"/>
      <c r="B20" s="86"/>
      <c r="C20" s="176"/>
      <c r="D20" s="160"/>
      <c r="E20" s="87"/>
      <c r="F20" s="88"/>
      <c r="G20" s="89"/>
      <c r="H20" s="86"/>
      <c r="I20" s="102"/>
      <c r="J20" s="102"/>
      <c r="K20" s="101"/>
      <c r="L20" s="94"/>
      <c r="M20" s="516" t="str">
        <f t="shared" si="4"/>
        <v>-</v>
      </c>
      <c r="N20" s="164" t="str">
        <f t="shared" si="0"/>
        <v>-</v>
      </c>
      <c r="O20" s="94"/>
      <c r="P20" s="95"/>
      <c r="Q20" s="95"/>
      <c r="R20" s="96" t="str">
        <f t="shared" si="1"/>
        <v>-</v>
      </c>
      <c r="S20" s="99"/>
      <c r="T20" s="84" t="str">
        <f t="shared" si="2"/>
        <v>-</v>
      </c>
      <c r="U20" s="98"/>
      <c r="V20" s="167"/>
      <c r="W20" s="68">
        <f t="shared" si="5"/>
        <v>0</v>
      </c>
      <c r="X20" s="69" t="str">
        <f t="shared" si="3"/>
        <v>-</v>
      </c>
    </row>
    <row r="21" spans="1:24" s="27" customFormat="1" ht="25.15" hidden="1" customHeight="1" x14ac:dyDescent="0.2">
      <c r="A21" s="120"/>
      <c r="B21" s="86"/>
      <c r="C21" s="158"/>
      <c r="D21" s="160"/>
      <c r="E21" s="87"/>
      <c r="F21" s="88"/>
      <c r="G21" s="86"/>
      <c r="H21" s="86"/>
      <c r="I21" s="102"/>
      <c r="J21" s="102"/>
      <c r="K21" s="101"/>
      <c r="L21" s="94"/>
      <c r="M21" s="516" t="str">
        <f t="shared" si="4"/>
        <v>-</v>
      </c>
      <c r="N21" s="164" t="str">
        <f t="shared" si="0"/>
        <v>-</v>
      </c>
      <c r="O21" s="94"/>
      <c r="P21" s="95"/>
      <c r="Q21" s="95"/>
      <c r="R21" s="96" t="str">
        <f t="shared" si="1"/>
        <v>-</v>
      </c>
      <c r="S21" s="99"/>
      <c r="T21" s="84" t="str">
        <f t="shared" si="2"/>
        <v>-</v>
      </c>
      <c r="U21" s="98"/>
      <c r="V21" s="167"/>
      <c r="W21" s="68">
        <f t="shared" si="5"/>
        <v>0</v>
      </c>
      <c r="X21" s="69" t="str">
        <f t="shared" si="3"/>
        <v>-</v>
      </c>
    </row>
    <row r="22" spans="1:24" s="27" customFormat="1" ht="25.15" hidden="1" customHeight="1" x14ac:dyDescent="0.2">
      <c r="A22" s="120"/>
      <c r="B22" s="86"/>
      <c r="C22" s="158"/>
      <c r="D22" s="160"/>
      <c r="E22" s="87"/>
      <c r="F22" s="88"/>
      <c r="G22" s="86"/>
      <c r="H22" s="86"/>
      <c r="I22" s="102"/>
      <c r="J22" s="102"/>
      <c r="K22" s="101"/>
      <c r="L22" s="94"/>
      <c r="M22" s="516" t="str">
        <f t="shared" si="4"/>
        <v>-</v>
      </c>
      <c r="N22" s="164" t="str">
        <f t="shared" si="0"/>
        <v>-</v>
      </c>
      <c r="O22" s="94"/>
      <c r="P22" s="95"/>
      <c r="Q22" s="95"/>
      <c r="R22" s="96" t="str">
        <f t="shared" si="1"/>
        <v>-</v>
      </c>
      <c r="S22" s="99"/>
      <c r="T22" s="84" t="str">
        <f t="shared" si="2"/>
        <v>-</v>
      </c>
      <c r="U22" s="98"/>
      <c r="V22" s="167"/>
      <c r="W22" s="68">
        <f t="shared" si="5"/>
        <v>0</v>
      </c>
      <c r="X22" s="69" t="str">
        <f t="shared" si="3"/>
        <v>-</v>
      </c>
    </row>
    <row r="23" spans="1:24" s="27" customFormat="1" ht="25.15" hidden="1" customHeight="1" x14ac:dyDescent="0.2">
      <c r="A23" s="120"/>
      <c r="B23" s="86"/>
      <c r="C23" s="158"/>
      <c r="D23" s="160"/>
      <c r="E23" s="87"/>
      <c r="F23" s="88"/>
      <c r="G23" s="86"/>
      <c r="H23" s="86"/>
      <c r="I23" s="102"/>
      <c r="J23" s="102"/>
      <c r="K23" s="101"/>
      <c r="L23" s="94"/>
      <c r="M23" s="516" t="str">
        <f t="shared" si="4"/>
        <v>-</v>
      </c>
      <c r="N23" s="164" t="str">
        <f t="shared" si="0"/>
        <v>-</v>
      </c>
      <c r="O23" s="94"/>
      <c r="P23" s="95"/>
      <c r="Q23" s="95"/>
      <c r="R23" s="96" t="str">
        <f t="shared" si="1"/>
        <v>-</v>
      </c>
      <c r="S23" s="99"/>
      <c r="T23" s="84" t="str">
        <f t="shared" si="2"/>
        <v>-</v>
      </c>
      <c r="U23" s="98"/>
      <c r="V23" s="167"/>
      <c r="W23" s="68">
        <f t="shared" si="5"/>
        <v>0</v>
      </c>
      <c r="X23" s="69" t="str">
        <f t="shared" si="3"/>
        <v>-</v>
      </c>
    </row>
    <row r="24" spans="1:24" s="27" customFormat="1" ht="25.15" hidden="1" customHeight="1" x14ac:dyDescent="0.2">
      <c r="A24" s="120"/>
      <c r="B24" s="86"/>
      <c r="C24" s="158"/>
      <c r="D24" s="160"/>
      <c r="E24" s="87"/>
      <c r="F24" s="88"/>
      <c r="G24" s="86"/>
      <c r="H24" s="86"/>
      <c r="I24" s="102"/>
      <c r="J24" s="102"/>
      <c r="K24" s="101"/>
      <c r="L24" s="94"/>
      <c r="M24" s="516" t="str">
        <f t="shared" si="4"/>
        <v>-</v>
      </c>
      <c r="N24" s="164" t="str">
        <f t="shared" si="0"/>
        <v>-</v>
      </c>
      <c r="O24" s="94"/>
      <c r="P24" s="95"/>
      <c r="Q24" s="95"/>
      <c r="R24" s="96" t="str">
        <f t="shared" si="1"/>
        <v>-</v>
      </c>
      <c r="S24" s="99"/>
      <c r="T24" s="84" t="str">
        <f t="shared" si="2"/>
        <v>-</v>
      </c>
      <c r="U24" s="98"/>
      <c r="V24" s="167"/>
      <c r="W24" s="68">
        <f t="shared" si="5"/>
        <v>0</v>
      </c>
      <c r="X24" s="69" t="str">
        <f t="shared" si="3"/>
        <v>-</v>
      </c>
    </row>
    <row r="25" spans="1:24" s="27" customFormat="1" ht="25.15" hidden="1" customHeight="1" x14ac:dyDescent="0.2">
      <c r="A25" s="120"/>
      <c r="B25" s="86"/>
      <c r="C25" s="158"/>
      <c r="D25" s="160"/>
      <c r="E25" s="87"/>
      <c r="F25" s="88"/>
      <c r="G25" s="86"/>
      <c r="H25" s="86"/>
      <c r="I25" s="102"/>
      <c r="J25" s="102"/>
      <c r="K25" s="101"/>
      <c r="L25" s="94"/>
      <c r="M25" s="516" t="str">
        <f t="shared" si="4"/>
        <v>-</v>
      </c>
      <c r="N25" s="164" t="str">
        <f t="shared" si="0"/>
        <v>-</v>
      </c>
      <c r="O25" s="94"/>
      <c r="P25" s="95"/>
      <c r="Q25" s="95"/>
      <c r="R25" s="96" t="str">
        <f t="shared" si="1"/>
        <v>-</v>
      </c>
      <c r="S25" s="99"/>
      <c r="T25" s="84" t="str">
        <f t="shared" si="2"/>
        <v>-</v>
      </c>
      <c r="U25" s="98"/>
      <c r="V25" s="167"/>
      <c r="W25" s="68">
        <f t="shared" si="5"/>
        <v>0</v>
      </c>
      <c r="X25" s="69" t="str">
        <f t="shared" si="3"/>
        <v>-</v>
      </c>
    </row>
    <row r="26" spans="1:24" s="27" customFormat="1" ht="25.15" hidden="1" customHeight="1" x14ac:dyDescent="0.2">
      <c r="A26" s="120"/>
      <c r="B26" s="86"/>
      <c r="C26" s="158"/>
      <c r="D26" s="160"/>
      <c r="E26" s="87"/>
      <c r="F26" s="88"/>
      <c r="G26" s="86"/>
      <c r="H26" s="86"/>
      <c r="I26" s="102"/>
      <c r="J26" s="102"/>
      <c r="K26" s="101"/>
      <c r="L26" s="94"/>
      <c r="M26" s="516" t="str">
        <f t="shared" si="4"/>
        <v>-</v>
      </c>
      <c r="N26" s="164" t="str">
        <f t="shared" si="0"/>
        <v>-</v>
      </c>
      <c r="O26" s="94"/>
      <c r="P26" s="95"/>
      <c r="Q26" s="95"/>
      <c r="R26" s="96" t="str">
        <f t="shared" si="1"/>
        <v>-</v>
      </c>
      <c r="S26" s="99"/>
      <c r="T26" s="84" t="str">
        <f t="shared" si="2"/>
        <v>-</v>
      </c>
      <c r="U26" s="98"/>
      <c r="V26" s="167"/>
      <c r="W26" s="68">
        <f t="shared" si="5"/>
        <v>0</v>
      </c>
      <c r="X26" s="69" t="str">
        <f t="shared" si="3"/>
        <v>-</v>
      </c>
    </row>
    <row r="27" spans="1:24" s="27" customFormat="1" ht="25.15" hidden="1" customHeight="1" x14ac:dyDescent="0.2">
      <c r="A27" s="120"/>
      <c r="B27" s="86"/>
      <c r="C27" s="158"/>
      <c r="D27" s="87"/>
      <c r="E27" s="87"/>
      <c r="F27" s="88"/>
      <c r="G27" s="86"/>
      <c r="H27" s="86"/>
      <c r="I27" s="102"/>
      <c r="J27" s="102"/>
      <c r="K27" s="101"/>
      <c r="L27" s="94"/>
      <c r="M27" s="516" t="str">
        <f t="shared" si="4"/>
        <v>-</v>
      </c>
      <c r="N27" s="164" t="str">
        <f t="shared" si="0"/>
        <v>-</v>
      </c>
      <c r="O27" s="94"/>
      <c r="P27" s="95"/>
      <c r="Q27" s="95"/>
      <c r="R27" s="96" t="str">
        <f t="shared" si="1"/>
        <v>-</v>
      </c>
      <c r="S27" s="99"/>
      <c r="T27" s="84" t="str">
        <f t="shared" si="2"/>
        <v>-</v>
      </c>
      <c r="U27" s="98"/>
      <c r="V27" s="167"/>
      <c r="W27" s="68">
        <f t="shared" si="5"/>
        <v>0</v>
      </c>
      <c r="X27" s="69" t="str">
        <f t="shared" si="3"/>
        <v>-</v>
      </c>
    </row>
    <row r="28" spans="1:24" s="27" customFormat="1" ht="25.15" hidden="1" customHeight="1" x14ac:dyDescent="0.2">
      <c r="A28" s="120"/>
      <c r="B28" s="86"/>
      <c r="C28" s="158"/>
      <c r="D28" s="87"/>
      <c r="E28" s="87"/>
      <c r="F28" s="88"/>
      <c r="G28" s="86"/>
      <c r="H28" s="86"/>
      <c r="I28" s="102"/>
      <c r="J28" s="102"/>
      <c r="K28" s="101"/>
      <c r="L28" s="94"/>
      <c r="M28" s="516" t="str">
        <f t="shared" si="4"/>
        <v>-</v>
      </c>
      <c r="N28" s="164" t="str">
        <f t="shared" si="0"/>
        <v>-</v>
      </c>
      <c r="O28" s="94"/>
      <c r="P28" s="95"/>
      <c r="Q28" s="95"/>
      <c r="R28" s="96" t="str">
        <f t="shared" si="1"/>
        <v>-</v>
      </c>
      <c r="S28" s="99"/>
      <c r="T28" s="84" t="str">
        <f t="shared" si="2"/>
        <v>-</v>
      </c>
      <c r="U28" s="98"/>
      <c r="V28" s="167"/>
      <c r="W28" s="68">
        <f t="shared" si="5"/>
        <v>0</v>
      </c>
      <c r="X28" s="69" t="str">
        <f t="shared" si="3"/>
        <v>-</v>
      </c>
    </row>
    <row r="29" spans="1:24" s="27" customFormat="1" ht="25.15" hidden="1" customHeight="1" x14ac:dyDescent="0.2">
      <c r="A29" s="120"/>
      <c r="B29" s="86"/>
      <c r="C29" s="158"/>
      <c r="D29" s="87"/>
      <c r="E29" s="87"/>
      <c r="F29" s="88"/>
      <c r="G29" s="86"/>
      <c r="H29" s="86"/>
      <c r="I29" s="102"/>
      <c r="J29" s="102"/>
      <c r="K29" s="101"/>
      <c r="L29" s="94"/>
      <c r="M29" s="516" t="str">
        <f t="shared" si="4"/>
        <v>-</v>
      </c>
      <c r="N29" s="164" t="str">
        <f t="shared" si="0"/>
        <v>-</v>
      </c>
      <c r="O29" s="94"/>
      <c r="P29" s="95"/>
      <c r="Q29" s="95"/>
      <c r="R29" s="96" t="str">
        <f t="shared" si="1"/>
        <v>-</v>
      </c>
      <c r="S29" s="99"/>
      <c r="T29" s="84" t="str">
        <f t="shared" si="2"/>
        <v>-</v>
      </c>
      <c r="U29" s="98"/>
      <c r="V29" s="167"/>
      <c r="W29" s="68">
        <f t="shared" si="5"/>
        <v>0</v>
      </c>
      <c r="X29" s="69" t="str">
        <f t="shared" si="3"/>
        <v>-</v>
      </c>
    </row>
    <row r="30" spans="1:24" s="27" customFormat="1" ht="25.15" hidden="1" customHeight="1" x14ac:dyDescent="0.2">
      <c r="A30" s="120"/>
      <c r="B30" s="86"/>
      <c r="C30" s="158"/>
      <c r="D30" s="87"/>
      <c r="E30" s="87"/>
      <c r="F30" s="88"/>
      <c r="G30" s="86"/>
      <c r="H30" s="86"/>
      <c r="I30" s="102"/>
      <c r="J30" s="102"/>
      <c r="K30" s="101"/>
      <c r="L30" s="94"/>
      <c r="M30" s="516" t="str">
        <f t="shared" si="4"/>
        <v>-</v>
      </c>
      <c r="N30" s="164" t="str">
        <f t="shared" si="0"/>
        <v>-</v>
      </c>
      <c r="O30" s="94"/>
      <c r="P30" s="95"/>
      <c r="Q30" s="95"/>
      <c r="R30" s="96" t="str">
        <f t="shared" si="1"/>
        <v>-</v>
      </c>
      <c r="S30" s="99"/>
      <c r="T30" s="84" t="str">
        <f t="shared" si="2"/>
        <v>-</v>
      </c>
      <c r="U30" s="98"/>
      <c r="V30" s="167"/>
      <c r="W30" s="68">
        <f t="shared" si="5"/>
        <v>0</v>
      </c>
      <c r="X30" s="69" t="str">
        <f t="shared" si="3"/>
        <v>-</v>
      </c>
    </row>
    <row r="31" spans="1:24" s="27" customFormat="1" ht="25.15" hidden="1" customHeight="1" x14ac:dyDescent="0.2">
      <c r="A31" s="120"/>
      <c r="B31" s="86"/>
      <c r="C31" s="158"/>
      <c r="D31" s="87"/>
      <c r="E31" s="87"/>
      <c r="F31" s="88"/>
      <c r="G31" s="86"/>
      <c r="H31" s="86"/>
      <c r="I31" s="102"/>
      <c r="J31" s="102"/>
      <c r="K31" s="101"/>
      <c r="L31" s="94"/>
      <c r="M31" s="516" t="str">
        <f t="shared" si="4"/>
        <v>-</v>
      </c>
      <c r="N31" s="164" t="str">
        <f t="shared" si="0"/>
        <v>-</v>
      </c>
      <c r="O31" s="94"/>
      <c r="P31" s="95"/>
      <c r="Q31" s="95"/>
      <c r="R31" s="96" t="str">
        <f t="shared" si="1"/>
        <v>-</v>
      </c>
      <c r="S31" s="99"/>
      <c r="T31" s="84" t="str">
        <f t="shared" si="2"/>
        <v>-</v>
      </c>
      <c r="U31" s="98"/>
      <c r="V31" s="167"/>
      <c r="W31" s="68">
        <f t="shared" si="5"/>
        <v>0</v>
      </c>
      <c r="X31" s="69" t="str">
        <f t="shared" si="3"/>
        <v>-</v>
      </c>
    </row>
    <row r="32" spans="1:24" s="27" customFormat="1" ht="25.15" hidden="1" customHeight="1" x14ac:dyDescent="0.2">
      <c r="A32" s="120"/>
      <c r="B32" s="86"/>
      <c r="C32" s="158"/>
      <c r="D32" s="87"/>
      <c r="E32" s="87"/>
      <c r="F32" s="88"/>
      <c r="G32" s="86"/>
      <c r="H32" s="86"/>
      <c r="I32" s="102"/>
      <c r="J32" s="102"/>
      <c r="K32" s="101"/>
      <c r="L32" s="94"/>
      <c r="M32" s="516" t="str">
        <f t="shared" si="4"/>
        <v>-</v>
      </c>
      <c r="N32" s="164" t="str">
        <f t="shared" si="0"/>
        <v>-</v>
      </c>
      <c r="O32" s="94"/>
      <c r="P32" s="95"/>
      <c r="Q32" s="95"/>
      <c r="R32" s="96" t="str">
        <f t="shared" si="1"/>
        <v>-</v>
      </c>
      <c r="S32" s="99"/>
      <c r="T32" s="84" t="str">
        <f t="shared" si="2"/>
        <v>-</v>
      </c>
      <c r="U32" s="98"/>
      <c r="V32" s="167"/>
      <c r="W32" s="68">
        <f t="shared" si="5"/>
        <v>0</v>
      </c>
      <c r="X32" s="69" t="str">
        <f t="shared" si="3"/>
        <v>-</v>
      </c>
    </row>
    <row r="33" spans="1:24" s="27" customFormat="1" ht="25.15" hidden="1" customHeight="1" x14ac:dyDescent="0.2">
      <c r="A33" s="120"/>
      <c r="B33" s="86"/>
      <c r="C33" s="158"/>
      <c r="D33" s="87"/>
      <c r="E33" s="87"/>
      <c r="F33" s="88"/>
      <c r="G33" s="86"/>
      <c r="H33" s="86"/>
      <c r="I33" s="102"/>
      <c r="J33" s="102"/>
      <c r="K33" s="101"/>
      <c r="L33" s="94"/>
      <c r="M33" s="516" t="str">
        <f t="shared" si="4"/>
        <v>-</v>
      </c>
      <c r="N33" s="164" t="str">
        <f t="shared" si="0"/>
        <v>-</v>
      </c>
      <c r="O33" s="94"/>
      <c r="P33" s="95"/>
      <c r="Q33" s="95"/>
      <c r="R33" s="96" t="str">
        <f t="shared" si="1"/>
        <v>-</v>
      </c>
      <c r="S33" s="99"/>
      <c r="T33" s="84" t="str">
        <f t="shared" si="2"/>
        <v>-</v>
      </c>
      <c r="U33" s="98"/>
      <c r="V33" s="167"/>
      <c r="W33" s="68">
        <f t="shared" si="5"/>
        <v>0</v>
      </c>
      <c r="X33" s="69" t="str">
        <f t="shared" si="3"/>
        <v>-</v>
      </c>
    </row>
    <row r="34" spans="1:24" s="27" customFormat="1" ht="25.15" hidden="1" customHeight="1" x14ac:dyDescent="0.2">
      <c r="A34" s="120"/>
      <c r="B34" s="86"/>
      <c r="C34" s="158"/>
      <c r="D34" s="87"/>
      <c r="E34" s="87"/>
      <c r="F34" s="88"/>
      <c r="G34" s="86"/>
      <c r="H34" s="86"/>
      <c r="I34" s="102"/>
      <c r="J34" s="102"/>
      <c r="K34" s="101"/>
      <c r="L34" s="94"/>
      <c r="M34" s="516" t="str">
        <f t="shared" si="4"/>
        <v>-</v>
      </c>
      <c r="N34" s="164" t="str">
        <f t="shared" si="0"/>
        <v>-</v>
      </c>
      <c r="O34" s="94"/>
      <c r="P34" s="95"/>
      <c r="Q34" s="95"/>
      <c r="R34" s="96" t="str">
        <f t="shared" si="1"/>
        <v>-</v>
      </c>
      <c r="S34" s="99"/>
      <c r="T34" s="84" t="str">
        <f t="shared" si="2"/>
        <v>-</v>
      </c>
      <c r="U34" s="98"/>
      <c r="V34" s="167"/>
      <c r="W34" s="68">
        <f t="shared" si="5"/>
        <v>0</v>
      </c>
      <c r="X34" s="69" t="str">
        <f t="shared" si="3"/>
        <v>-</v>
      </c>
    </row>
    <row r="35" spans="1:24" s="27" customFormat="1" ht="25.15" hidden="1" customHeight="1" x14ac:dyDescent="0.2">
      <c r="A35" s="120"/>
      <c r="B35" s="86"/>
      <c r="C35" s="158"/>
      <c r="D35" s="87"/>
      <c r="E35" s="87"/>
      <c r="F35" s="88"/>
      <c r="G35" s="86"/>
      <c r="H35" s="86"/>
      <c r="I35" s="102"/>
      <c r="J35" s="102"/>
      <c r="K35" s="101"/>
      <c r="L35" s="94"/>
      <c r="M35" s="516" t="str">
        <f t="shared" si="4"/>
        <v>-</v>
      </c>
      <c r="N35" s="164" t="str">
        <f t="shared" si="0"/>
        <v>-</v>
      </c>
      <c r="O35" s="94"/>
      <c r="P35" s="95"/>
      <c r="Q35" s="95"/>
      <c r="R35" s="96" t="str">
        <f t="shared" si="1"/>
        <v>-</v>
      </c>
      <c r="S35" s="99"/>
      <c r="T35" s="84" t="str">
        <f t="shared" si="2"/>
        <v>-</v>
      </c>
      <c r="U35" s="98"/>
      <c r="V35" s="167"/>
      <c r="W35" s="68">
        <f t="shared" si="5"/>
        <v>0</v>
      </c>
      <c r="X35" s="69" t="str">
        <f t="shared" si="3"/>
        <v>-</v>
      </c>
    </row>
    <row r="36" spans="1:24" s="27" customFormat="1" ht="25.15" hidden="1" customHeight="1" x14ac:dyDescent="0.2">
      <c r="A36" s="120"/>
      <c r="B36" s="86"/>
      <c r="C36" s="158"/>
      <c r="D36" s="87"/>
      <c r="E36" s="87"/>
      <c r="F36" s="88"/>
      <c r="G36" s="86"/>
      <c r="H36" s="86"/>
      <c r="I36" s="102"/>
      <c r="J36" s="102"/>
      <c r="K36" s="101"/>
      <c r="L36" s="94"/>
      <c r="M36" s="516" t="str">
        <f t="shared" si="4"/>
        <v>-</v>
      </c>
      <c r="N36" s="164" t="str">
        <f t="shared" si="0"/>
        <v>-</v>
      </c>
      <c r="O36" s="94"/>
      <c r="P36" s="95"/>
      <c r="Q36" s="95"/>
      <c r="R36" s="96" t="str">
        <f t="shared" si="1"/>
        <v>-</v>
      </c>
      <c r="S36" s="99"/>
      <c r="T36" s="84" t="str">
        <f t="shared" si="2"/>
        <v>-</v>
      </c>
      <c r="U36" s="98"/>
      <c r="V36" s="167"/>
      <c r="W36" s="68">
        <f t="shared" si="5"/>
        <v>0</v>
      </c>
      <c r="X36" s="69" t="str">
        <f t="shared" si="3"/>
        <v>-</v>
      </c>
    </row>
    <row r="37" spans="1:24" s="27" customFormat="1" ht="25.15" hidden="1" customHeight="1" x14ac:dyDescent="0.2">
      <c r="A37" s="120"/>
      <c r="B37" s="103"/>
      <c r="C37" s="161"/>
      <c r="D37" s="104"/>
      <c r="E37" s="104"/>
      <c r="F37" s="105"/>
      <c r="G37" s="103"/>
      <c r="H37" s="103"/>
      <c r="I37" s="106"/>
      <c r="J37" s="106"/>
      <c r="K37" s="108"/>
      <c r="L37" s="109"/>
      <c r="M37" s="517" t="str">
        <f t="shared" si="4"/>
        <v>-</v>
      </c>
      <c r="N37" s="165" t="str">
        <f t="shared" si="0"/>
        <v>-</v>
      </c>
      <c r="O37" s="109"/>
      <c r="P37" s="110"/>
      <c r="Q37" s="110"/>
      <c r="R37" s="96" t="str">
        <f t="shared" si="1"/>
        <v>-</v>
      </c>
      <c r="S37" s="111"/>
      <c r="T37" s="84" t="str">
        <f t="shared" si="2"/>
        <v>-</v>
      </c>
      <c r="U37" s="112"/>
      <c r="V37" s="167"/>
      <c r="W37" s="68">
        <f t="shared" si="5"/>
        <v>0</v>
      </c>
      <c r="X37" s="69" t="str">
        <f t="shared" si="3"/>
        <v>-</v>
      </c>
    </row>
    <row r="38" spans="1:24" s="27" customFormat="1" ht="19.899999999999999" customHeight="1" x14ac:dyDescent="0.2">
      <c r="A38" s="56">
        <f>COUNT(A8:A37)</f>
        <v>0</v>
      </c>
      <c r="B38" s="182" t="s">
        <v>42</v>
      </c>
      <c r="C38" s="183"/>
      <c r="D38" s="57">
        <f>COUNT(K8:K37)-COUNT(L8:L37)</f>
        <v>0</v>
      </c>
      <c r="E38" s="57"/>
      <c r="F38" s="57"/>
      <c r="G38" s="57" t="s">
        <v>29</v>
      </c>
      <c r="H38" s="59">
        <f>IF(L8&gt;1,0,K8)+IF(L9&gt;0,0,K9)+IF(L10&gt;0,0,K10)+IF(L11&gt;0,0,K11)+IF(L12&gt;0,0,K12)+IF(L13&gt;0,0,K13)+IF(L14&gt;0,0,K14)+IF(L15&gt;0,0,K15)+IF(L16&gt;0,0,K16)+IF(L17&gt;0,0,K17)+IF(L18&gt;0,0,K18)+IF(L19&gt;0,0,K19)+IF(L20&gt;0,0,K20)+IF(L21&gt;0,0,K21)+IF(L22&gt;0,0,K22)+IF(L23&gt;0,0,K23)+IF(L24&gt;0,0,K24)+IF(L25&gt;0,0,K25)+IF(L26&gt;0,0,K26)+IF(L27&gt;0,0,K27)+IF(L28&gt;0,0,K28)+IF(L29&gt;0,0,K29)+IF(L30&gt;0,0,K30)+IF(L31&gt;0,0,K31)+IF(L32&gt;0,0,K32)+IF(L33&gt;0,0,K33)+IF(L34&gt;0,0,K34)+IF(L35&gt;0,0,K35)+IF(L36&gt;0,0,K36)+IF(L37&gt;0,0,K37)</f>
        <v>0</v>
      </c>
      <c r="I38" s="57"/>
      <c r="J38" s="67">
        <f>SUM(J8:J37)</f>
        <v>0</v>
      </c>
      <c r="K38" s="67">
        <f>SUM(K8:K37)</f>
        <v>0</v>
      </c>
      <c r="L38" s="67">
        <f>SUM(L8:L37)</f>
        <v>0</v>
      </c>
      <c r="M38" s="518" t="str">
        <f>IF(L38&gt;0,((L38-(K38-H38))/(K38-H38)),"-")</f>
        <v>-</v>
      </c>
      <c r="N38" s="67"/>
      <c r="O38" s="67">
        <f>SUM(O8:O37)</f>
        <v>0</v>
      </c>
      <c r="P38" s="117" t="s">
        <v>6</v>
      </c>
      <c r="Q38" s="58" t="str">
        <f>IF(O38&lt;=0,"-",(O38/L38))</f>
        <v>-</v>
      </c>
      <c r="R38" s="58"/>
      <c r="S38" s="58" t="str">
        <f>IF(L8&lt;=0,"0",(IF(S8&gt;0,S8*L8)+IF(S9&gt;0,S9*L9)+IF(S10&gt;0,S10*L10)+IF(S11&gt;0,S11*L11)+IF(S12&gt;0,S12*L12)+IF(S13&gt;0,S13*L13)+IF(S14&gt;0,S14*L14)+IF(S15&gt;0,S15*L15)+IF(S16&gt;0,S16*L16)+IF(S17&gt;0,S17*L17)+IF(S18&gt;0,S18*L18)+IF(S19&gt;0,S19*L19)+IF(S20&gt;0,S20*L20)+IF(S21&gt;0,S21*L21)+IF(S22&gt;0,S22*L22)+IF(S23&gt;0,S23*L23)+IF(S24&gt;0,S24*L24)+IF(S25&gt;0,S25*L25)+IF(S26&gt;0,S26*L26)+IF(S27&gt;0,S27*L27)+IF(S28&gt;0,S28*L28)+IF(S29&gt;0,S29*L29)+IF(S30&gt;0,S30*L30)+IF(S31&gt;0,S31*L31)+IF(S32&gt;0,S32*L32)+IF(S33&gt;0,S33*L33)+IF(S34&gt;0,S34*L34)+IF(S35&gt;0,S35*L35)+IF(S36&gt;0,S36*L36)+IF(S37&gt;0,S37*L37))/L38)</f>
        <v>0</v>
      </c>
      <c r="T38" s="57"/>
      <c r="U38" s="57"/>
      <c r="V38" s="167"/>
      <c r="W38" s="70"/>
      <c r="X38" s="69"/>
    </row>
    <row r="39" spans="1:24" s="124" customFormat="1" ht="19.899999999999999" customHeight="1" x14ac:dyDescent="0.2">
      <c r="A39" s="122" t="s">
        <v>45</v>
      </c>
      <c r="B39" s="123"/>
      <c r="C39" s="147" t="s">
        <v>51</v>
      </c>
      <c r="D39" s="147"/>
      <c r="E39" s="147"/>
      <c r="G39" s="123"/>
      <c r="H39" s="123"/>
      <c r="I39" s="123"/>
      <c r="J39" s="123"/>
      <c r="K39" s="123"/>
      <c r="L39" s="123"/>
      <c r="M39" s="519"/>
      <c r="N39" s="122"/>
      <c r="O39" s="122"/>
      <c r="P39" s="123"/>
      <c r="Q39" s="123"/>
      <c r="R39" s="123"/>
      <c r="S39" s="122"/>
      <c r="T39" s="123"/>
      <c r="U39" s="122"/>
      <c r="V39" s="168"/>
      <c r="W39" s="125"/>
    </row>
    <row r="40" spans="1:24" s="27" customFormat="1" ht="25.15" customHeight="1" x14ac:dyDescent="0.2">
      <c r="A40" s="119"/>
      <c r="B40" s="73"/>
      <c r="C40" s="180"/>
      <c r="D40" s="157"/>
      <c r="E40" s="74"/>
      <c r="F40" s="75"/>
      <c r="G40" s="76"/>
      <c r="H40" s="76"/>
      <c r="I40" s="77"/>
      <c r="J40" s="77"/>
      <c r="K40" s="79"/>
      <c r="L40" s="80"/>
      <c r="M40" s="516" t="str">
        <f>IF(L40&gt;0,((L40-K40)/K40),"-")</f>
        <v>-</v>
      </c>
      <c r="N40" s="178" t="str">
        <f t="shared" ref="N40:N69" si="6">IF(AND(C40&lt;=0,P40&lt;=0),"-",IF(P40&lt;=0,"Not yet Contract",(P40-C40)))</f>
        <v>-</v>
      </c>
      <c r="O40" s="81"/>
      <c r="P40" s="82"/>
      <c r="Q40" s="82"/>
      <c r="R40" s="96" t="str">
        <f t="shared" ref="R40:R69" si="7">IF(OR(Q40&lt;=0,P40&lt;=0),"-",(($U$3-P40)/(Q40-P40)))</f>
        <v>-</v>
      </c>
      <c r="S40" s="83"/>
      <c r="T40" s="84" t="str">
        <f t="shared" ref="T40:T69" si="8">IF(OR(P40&lt;=0,Q40&lt;=0),"-",IF(AND(($U$3-P40)&gt;(Q40-P40),S40&lt;100%),"Time Expired",IF(AND(($U$3-P40)&gt;(Q40-P40)*3/4,S40&lt;=10%),"Very Critical",IF(AND(($U$3-P40)&gt;(Q40-P40)*3/4,S40&lt;=25%),"Critical",IF(AND(($U$3-P40)&gt;(Q40-P40)*3/4,S40&lt;=50%),"Slow Progress",IF(AND(($U$3-P40)&gt;(Q40-P40)/2,S40&lt;=10%),"Very Slow Progress",IF(AND(($U$3-P40)&gt;(Q40-P40)/2,S40&lt;=25%),"Progress Slow",IF(AND(($U$3-P40)&gt;(Q40-P40)/4,S40&lt;=20%),"Progress Slow","-"))))))))</f>
        <v>-</v>
      </c>
      <c r="U40" s="85"/>
      <c r="V40" s="167"/>
      <c r="W40" s="68">
        <f>Q40-P40</f>
        <v>0</v>
      </c>
      <c r="X40" s="69" t="str">
        <f t="shared" ref="X40:X69" si="9">IF(P40&lt;=0,"-",($U$3-P40))</f>
        <v>-</v>
      </c>
    </row>
    <row r="41" spans="1:24" s="27" customFormat="1" ht="25.15" hidden="1" customHeight="1" x14ac:dyDescent="0.2">
      <c r="A41" s="120"/>
      <c r="B41" s="86"/>
      <c r="C41" s="176"/>
      <c r="D41" s="159"/>
      <c r="E41" s="87"/>
      <c r="F41" s="88"/>
      <c r="G41" s="89"/>
      <c r="H41" s="89"/>
      <c r="I41" s="90"/>
      <c r="J41" s="90"/>
      <c r="K41" s="92"/>
      <c r="L41" s="93"/>
      <c r="M41" s="516" t="str">
        <f t="shared" ref="M41:M69" si="10">IF(L41&gt;0,((L41-K41)/K41),"-")</f>
        <v>-</v>
      </c>
      <c r="N41" s="179" t="str">
        <f t="shared" si="6"/>
        <v>-</v>
      </c>
      <c r="O41" s="94"/>
      <c r="P41" s="95"/>
      <c r="Q41" s="95"/>
      <c r="R41" s="96" t="str">
        <f t="shared" si="7"/>
        <v>-</v>
      </c>
      <c r="S41" s="97"/>
      <c r="T41" s="84" t="str">
        <f t="shared" si="8"/>
        <v>-</v>
      </c>
      <c r="U41" s="98"/>
      <c r="V41" s="167"/>
      <c r="W41" s="68">
        <f t="shared" ref="W41:W69" si="11">Q41-P41</f>
        <v>0</v>
      </c>
      <c r="X41" s="69" t="str">
        <f t="shared" si="9"/>
        <v>-</v>
      </c>
    </row>
    <row r="42" spans="1:24" s="27" customFormat="1" ht="25.15" hidden="1" customHeight="1" x14ac:dyDescent="0.2">
      <c r="A42" s="120"/>
      <c r="B42" s="86"/>
      <c r="C42" s="176"/>
      <c r="D42" s="159"/>
      <c r="E42" s="87"/>
      <c r="F42" s="88"/>
      <c r="G42" s="89"/>
      <c r="H42" s="89"/>
      <c r="I42" s="90"/>
      <c r="J42" s="90"/>
      <c r="K42" s="92"/>
      <c r="L42" s="93"/>
      <c r="M42" s="516" t="str">
        <f t="shared" si="10"/>
        <v>-</v>
      </c>
      <c r="N42" s="179" t="str">
        <f t="shared" si="6"/>
        <v>-</v>
      </c>
      <c r="O42" s="94"/>
      <c r="P42" s="95"/>
      <c r="Q42" s="95"/>
      <c r="R42" s="96" t="str">
        <f t="shared" si="7"/>
        <v>-</v>
      </c>
      <c r="S42" s="97"/>
      <c r="T42" s="84" t="str">
        <f t="shared" si="8"/>
        <v>-</v>
      </c>
      <c r="U42" s="98"/>
      <c r="V42" s="167"/>
      <c r="W42" s="68">
        <f t="shared" si="11"/>
        <v>0</v>
      </c>
      <c r="X42" s="69" t="str">
        <f t="shared" si="9"/>
        <v>-</v>
      </c>
    </row>
    <row r="43" spans="1:24" s="27" customFormat="1" ht="25.15" hidden="1" customHeight="1" x14ac:dyDescent="0.2">
      <c r="A43" s="120"/>
      <c r="B43" s="86"/>
      <c r="C43" s="176"/>
      <c r="D43" s="159"/>
      <c r="E43" s="87"/>
      <c r="F43" s="88"/>
      <c r="G43" s="89"/>
      <c r="H43" s="89"/>
      <c r="I43" s="90"/>
      <c r="J43" s="90"/>
      <c r="K43" s="92"/>
      <c r="L43" s="93"/>
      <c r="M43" s="516" t="str">
        <f t="shared" si="10"/>
        <v>-</v>
      </c>
      <c r="N43" s="179" t="str">
        <f t="shared" si="6"/>
        <v>-</v>
      </c>
      <c r="O43" s="94"/>
      <c r="P43" s="95"/>
      <c r="Q43" s="95"/>
      <c r="R43" s="96" t="str">
        <f t="shared" si="7"/>
        <v>-</v>
      </c>
      <c r="S43" s="99"/>
      <c r="T43" s="84" t="str">
        <f t="shared" si="8"/>
        <v>-</v>
      </c>
      <c r="U43" s="98"/>
      <c r="V43" s="167"/>
      <c r="W43" s="68">
        <f t="shared" si="11"/>
        <v>0</v>
      </c>
      <c r="X43" s="69" t="str">
        <f t="shared" si="9"/>
        <v>-</v>
      </c>
    </row>
    <row r="44" spans="1:24" s="27" customFormat="1" ht="25.15" hidden="1" customHeight="1" x14ac:dyDescent="0.2">
      <c r="A44" s="120"/>
      <c r="B44" s="86"/>
      <c r="C44" s="176"/>
      <c r="D44" s="159"/>
      <c r="E44" s="87"/>
      <c r="F44" s="88"/>
      <c r="G44" s="89"/>
      <c r="H44" s="89"/>
      <c r="I44" s="90"/>
      <c r="J44" s="90"/>
      <c r="K44" s="92"/>
      <c r="L44" s="93"/>
      <c r="M44" s="516" t="str">
        <f t="shared" si="10"/>
        <v>-</v>
      </c>
      <c r="N44" s="179" t="str">
        <f t="shared" si="6"/>
        <v>-</v>
      </c>
      <c r="O44" s="94"/>
      <c r="P44" s="95"/>
      <c r="Q44" s="95"/>
      <c r="R44" s="96" t="str">
        <f t="shared" si="7"/>
        <v>-</v>
      </c>
      <c r="S44" s="97"/>
      <c r="T44" s="84" t="str">
        <f t="shared" si="8"/>
        <v>-</v>
      </c>
      <c r="U44" s="98"/>
      <c r="V44" s="167"/>
      <c r="W44" s="68">
        <f t="shared" si="11"/>
        <v>0</v>
      </c>
      <c r="X44" s="69" t="str">
        <f t="shared" si="9"/>
        <v>-</v>
      </c>
    </row>
    <row r="45" spans="1:24" s="27" customFormat="1" ht="25.15" hidden="1" customHeight="1" x14ac:dyDescent="0.2">
      <c r="A45" s="120"/>
      <c r="B45" s="86"/>
      <c r="C45" s="176"/>
      <c r="D45" s="159"/>
      <c r="E45" s="87"/>
      <c r="F45" s="88"/>
      <c r="G45" s="89"/>
      <c r="H45" s="89"/>
      <c r="I45" s="90"/>
      <c r="J45" s="90"/>
      <c r="K45" s="92"/>
      <c r="L45" s="93"/>
      <c r="M45" s="516" t="str">
        <f t="shared" si="10"/>
        <v>-</v>
      </c>
      <c r="N45" s="179" t="str">
        <f t="shared" si="6"/>
        <v>-</v>
      </c>
      <c r="O45" s="94"/>
      <c r="P45" s="95"/>
      <c r="Q45" s="95"/>
      <c r="R45" s="96" t="str">
        <f t="shared" si="7"/>
        <v>-</v>
      </c>
      <c r="S45" s="97"/>
      <c r="T45" s="84" t="str">
        <f t="shared" si="8"/>
        <v>-</v>
      </c>
      <c r="U45" s="98"/>
      <c r="V45" s="167"/>
      <c r="W45" s="68">
        <f t="shared" si="11"/>
        <v>0</v>
      </c>
      <c r="X45" s="69" t="str">
        <f t="shared" si="9"/>
        <v>-</v>
      </c>
    </row>
    <row r="46" spans="1:24" s="27" customFormat="1" ht="25.15" hidden="1" customHeight="1" x14ac:dyDescent="0.2">
      <c r="A46" s="120"/>
      <c r="B46" s="86"/>
      <c r="C46" s="176"/>
      <c r="D46" s="159"/>
      <c r="E46" s="87"/>
      <c r="F46" s="88"/>
      <c r="G46" s="89"/>
      <c r="H46" s="89"/>
      <c r="I46" s="90"/>
      <c r="J46" s="90"/>
      <c r="K46" s="92"/>
      <c r="L46" s="100"/>
      <c r="M46" s="516" t="str">
        <f t="shared" si="10"/>
        <v>-</v>
      </c>
      <c r="N46" s="179" t="str">
        <f t="shared" si="6"/>
        <v>-</v>
      </c>
      <c r="O46" s="94"/>
      <c r="P46" s="95"/>
      <c r="Q46" s="95"/>
      <c r="R46" s="96" t="str">
        <f t="shared" si="7"/>
        <v>-</v>
      </c>
      <c r="S46" s="99"/>
      <c r="T46" s="84" t="str">
        <f t="shared" si="8"/>
        <v>-</v>
      </c>
      <c r="U46" s="98"/>
      <c r="V46" s="167"/>
      <c r="W46" s="68">
        <f t="shared" si="11"/>
        <v>0</v>
      </c>
      <c r="X46" s="69" t="str">
        <f t="shared" si="9"/>
        <v>-</v>
      </c>
    </row>
    <row r="47" spans="1:24" s="27" customFormat="1" ht="25.15" hidden="1" customHeight="1" x14ac:dyDescent="0.2">
      <c r="A47" s="120"/>
      <c r="B47" s="86"/>
      <c r="C47" s="176"/>
      <c r="D47" s="159"/>
      <c r="E47" s="87"/>
      <c r="F47" s="88"/>
      <c r="G47" s="89"/>
      <c r="H47" s="89"/>
      <c r="I47" s="90"/>
      <c r="J47" s="90"/>
      <c r="K47" s="92"/>
      <c r="L47" s="100"/>
      <c r="M47" s="516" t="str">
        <f t="shared" si="10"/>
        <v>-</v>
      </c>
      <c r="N47" s="179" t="str">
        <f t="shared" si="6"/>
        <v>-</v>
      </c>
      <c r="O47" s="94"/>
      <c r="P47" s="95"/>
      <c r="Q47" s="95"/>
      <c r="R47" s="96" t="str">
        <f t="shared" si="7"/>
        <v>-</v>
      </c>
      <c r="S47" s="97"/>
      <c r="T47" s="84" t="str">
        <f t="shared" si="8"/>
        <v>-</v>
      </c>
      <c r="U47" s="98"/>
      <c r="V47" s="167"/>
      <c r="W47" s="68">
        <f t="shared" si="11"/>
        <v>0</v>
      </c>
      <c r="X47" s="69" t="str">
        <f t="shared" si="9"/>
        <v>-</v>
      </c>
    </row>
    <row r="48" spans="1:24" s="27" customFormat="1" ht="25.15" hidden="1" customHeight="1" x14ac:dyDescent="0.2">
      <c r="A48" s="120"/>
      <c r="B48" s="86"/>
      <c r="C48" s="176"/>
      <c r="D48" s="159"/>
      <c r="E48" s="87"/>
      <c r="F48" s="88"/>
      <c r="G48" s="89"/>
      <c r="H48" s="89"/>
      <c r="I48" s="90"/>
      <c r="J48" s="90"/>
      <c r="K48" s="92"/>
      <c r="L48" s="101"/>
      <c r="M48" s="516" t="str">
        <f t="shared" si="10"/>
        <v>-</v>
      </c>
      <c r="N48" s="179" t="str">
        <f t="shared" si="6"/>
        <v>-</v>
      </c>
      <c r="O48" s="94"/>
      <c r="P48" s="95"/>
      <c r="Q48" s="95"/>
      <c r="R48" s="96" t="str">
        <f t="shared" si="7"/>
        <v>-</v>
      </c>
      <c r="S48" s="97"/>
      <c r="T48" s="84" t="str">
        <f t="shared" si="8"/>
        <v>-</v>
      </c>
      <c r="U48" s="98"/>
      <c r="V48" s="167"/>
      <c r="W48" s="68">
        <f t="shared" si="11"/>
        <v>0</v>
      </c>
      <c r="X48" s="69" t="str">
        <f t="shared" si="9"/>
        <v>-</v>
      </c>
    </row>
    <row r="49" spans="1:24" s="27" customFormat="1" ht="25.15" hidden="1" customHeight="1" x14ac:dyDescent="0.2">
      <c r="A49" s="120"/>
      <c r="B49" s="86"/>
      <c r="C49" s="176"/>
      <c r="D49" s="159"/>
      <c r="E49" s="87"/>
      <c r="F49" s="88"/>
      <c r="G49" s="89"/>
      <c r="H49" s="89"/>
      <c r="I49" s="90"/>
      <c r="J49" s="90"/>
      <c r="K49" s="92"/>
      <c r="L49" s="100"/>
      <c r="M49" s="516" t="str">
        <f t="shared" si="10"/>
        <v>-</v>
      </c>
      <c r="N49" s="179" t="str">
        <f t="shared" si="6"/>
        <v>-</v>
      </c>
      <c r="O49" s="94"/>
      <c r="P49" s="95"/>
      <c r="Q49" s="95"/>
      <c r="R49" s="96" t="str">
        <f t="shared" si="7"/>
        <v>-</v>
      </c>
      <c r="S49" s="97"/>
      <c r="T49" s="84" t="str">
        <f t="shared" si="8"/>
        <v>-</v>
      </c>
      <c r="U49" s="98"/>
      <c r="V49" s="167"/>
      <c r="W49" s="68">
        <f t="shared" si="11"/>
        <v>0</v>
      </c>
      <c r="X49" s="69" t="str">
        <f t="shared" si="9"/>
        <v>-</v>
      </c>
    </row>
    <row r="50" spans="1:24" s="27" customFormat="1" ht="25.15" hidden="1" customHeight="1" x14ac:dyDescent="0.2">
      <c r="A50" s="120"/>
      <c r="B50" s="86"/>
      <c r="C50" s="176"/>
      <c r="D50" s="159"/>
      <c r="E50" s="87"/>
      <c r="F50" s="88"/>
      <c r="G50" s="89"/>
      <c r="H50" s="89"/>
      <c r="I50" s="90"/>
      <c r="J50" s="90"/>
      <c r="K50" s="92"/>
      <c r="L50" s="100"/>
      <c r="M50" s="516" t="str">
        <f t="shared" si="10"/>
        <v>-</v>
      </c>
      <c r="N50" s="179" t="str">
        <f t="shared" si="6"/>
        <v>-</v>
      </c>
      <c r="O50" s="94"/>
      <c r="P50" s="95"/>
      <c r="Q50" s="95"/>
      <c r="R50" s="96" t="str">
        <f t="shared" si="7"/>
        <v>-</v>
      </c>
      <c r="S50" s="97"/>
      <c r="T50" s="84" t="str">
        <f t="shared" si="8"/>
        <v>-</v>
      </c>
      <c r="U50" s="98"/>
      <c r="V50" s="167"/>
      <c r="W50" s="68">
        <f t="shared" si="11"/>
        <v>0</v>
      </c>
      <c r="X50" s="69" t="str">
        <f t="shared" si="9"/>
        <v>-</v>
      </c>
    </row>
    <row r="51" spans="1:24" s="27" customFormat="1" ht="25.15" hidden="1" customHeight="1" x14ac:dyDescent="0.2">
      <c r="A51" s="120"/>
      <c r="B51" s="86"/>
      <c r="C51" s="176"/>
      <c r="D51" s="160"/>
      <c r="E51" s="87"/>
      <c r="F51" s="88"/>
      <c r="G51" s="86"/>
      <c r="H51" s="86"/>
      <c r="I51" s="102"/>
      <c r="J51" s="102"/>
      <c r="K51" s="101"/>
      <c r="L51" s="94"/>
      <c r="M51" s="516" t="str">
        <f t="shared" si="10"/>
        <v>-</v>
      </c>
      <c r="N51" s="179" t="str">
        <f t="shared" si="6"/>
        <v>-</v>
      </c>
      <c r="O51" s="94"/>
      <c r="P51" s="95"/>
      <c r="Q51" s="95"/>
      <c r="R51" s="96" t="str">
        <f t="shared" si="7"/>
        <v>-</v>
      </c>
      <c r="S51" s="99"/>
      <c r="T51" s="84" t="str">
        <f t="shared" si="8"/>
        <v>-</v>
      </c>
      <c r="U51" s="98"/>
      <c r="V51" s="167"/>
      <c r="W51" s="68">
        <f t="shared" si="11"/>
        <v>0</v>
      </c>
      <c r="X51" s="69" t="str">
        <f t="shared" si="9"/>
        <v>-</v>
      </c>
    </row>
    <row r="52" spans="1:24" s="27" customFormat="1" ht="25.15" hidden="1" customHeight="1" x14ac:dyDescent="0.2">
      <c r="A52" s="120"/>
      <c r="B52" s="86"/>
      <c r="C52" s="176"/>
      <c r="D52" s="160"/>
      <c r="E52" s="87"/>
      <c r="F52" s="88"/>
      <c r="G52" s="86"/>
      <c r="H52" s="86"/>
      <c r="I52" s="102"/>
      <c r="J52" s="102"/>
      <c r="K52" s="101"/>
      <c r="L52" s="94"/>
      <c r="M52" s="516" t="str">
        <f t="shared" si="10"/>
        <v>-</v>
      </c>
      <c r="N52" s="179" t="str">
        <f t="shared" si="6"/>
        <v>-</v>
      </c>
      <c r="O52" s="94"/>
      <c r="P52" s="95"/>
      <c r="Q52" s="95"/>
      <c r="R52" s="96" t="str">
        <f t="shared" si="7"/>
        <v>-</v>
      </c>
      <c r="S52" s="99"/>
      <c r="T52" s="84" t="str">
        <f t="shared" si="8"/>
        <v>-</v>
      </c>
      <c r="U52" s="98"/>
      <c r="V52" s="167"/>
      <c r="W52" s="68">
        <f t="shared" si="11"/>
        <v>0</v>
      </c>
      <c r="X52" s="69" t="str">
        <f t="shared" si="9"/>
        <v>-</v>
      </c>
    </row>
    <row r="53" spans="1:24" s="27" customFormat="1" ht="25.15" hidden="1" customHeight="1" x14ac:dyDescent="0.2">
      <c r="A53" s="120"/>
      <c r="B53" s="86"/>
      <c r="C53" s="176"/>
      <c r="D53" s="160"/>
      <c r="E53" s="87"/>
      <c r="F53" s="88"/>
      <c r="G53" s="86"/>
      <c r="H53" s="86"/>
      <c r="I53" s="102"/>
      <c r="J53" s="102"/>
      <c r="K53" s="101"/>
      <c r="L53" s="94"/>
      <c r="M53" s="516" t="str">
        <f t="shared" si="10"/>
        <v>-</v>
      </c>
      <c r="N53" s="179" t="str">
        <f t="shared" si="6"/>
        <v>-</v>
      </c>
      <c r="O53" s="94"/>
      <c r="P53" s="95"/>
      <c r="Q53" s="95"/>
      <c r="R53" s="96" t="str">
        <f t="shared" si="7"/>
        <v>-</v>
      </c>
      <c r="S53" s="99"/>
      <c r="T53" s="84" t="str">
        <f t="shared" si="8"/>
        <v>-</v>
      </c>
      <c r="U53" s="98"/>
      <c r="V53" s="167"/>
      <c r="W53" s="68">
        <f t="shared" si="11"/>
        <v>0</v>
      </c>
      <c r="X53" s="69" t="str">
        <f t="shared" si="9"/>
        <v>-</v>
      </c>
    </row>
    <row r="54" spans="1:24" s="27" customFormat="1" ht="25.15" hidden="1" customHeight="1" x14ac:dyDescent="0.2">
      <c r="A54" s="120"/>
      <c r="B54" s="86"/>
      <c r="C54" s="176"/>
      <c r="D54" s="160"/>
      <c r="E54" s="87"/>
      <c r="F54" s="173"/>
      <c r="G54" s="173"/>
      <c r="H54" s="86"/>
      <c r="I54" s="102"/>
      <c r="J54" s="102"/>
      <c r="K54" s="186"/>
      <c r="L54" s="94"/>
      <c r="M54" s="516" t="str">
        <f t="shared" si="10"/>
        <v>-</v>
      </c>
      <c r="N54" s="179" t="str">
        <f t="shared" si="6"/>
        <v>-</v>
      </c>
      <c r="O54" s="94"/>
      <c r="P54" s="95"/>
      <c r="Q54" s="95"/>
      <c r="R54" s="96" t="str">
        <f t="shared" si="7"/>
        <v>-</v>
      </c>
      <c r="S54" s="99"/>
      <c r="T54" s="84" t="str">
        <f t="shared" si="8"/>
        <v>-</v>
      </c>
      <c r="U54" s="98"/>
      <c r="V54" s="167"/>
      <c r="W54" s="68">
        <f t="shared" si="11"/>
        <v>0</v>
      </c>
      <c r="X54" s="69" t="str">
        <f t="shared" si="9"/>
        <v>-</v>
      </c>
    </row>
    <row r="55" spans="1:24" s="27" customFormat="1" ht="25.15" hidden="1" customHeight="1" x14ac:dyDescent="0.2">
      <c r="A55" s="120"/>
      <c r="B55" s="86"/>
      <c r="C55" s="176"/>
      <c r="D55" s="160"/>
      <c r="E55" s="87"/>
      <c r="F55" s="88"/>
      <c r="G55" s="86"/>
      <c r="H55" s="86"/>
      <c r="I55" s="102"/>
      <c r="J55" s="102"/>
      <c r="K55" s="101"/>
      <c r="L55" s="94"/>
      <c r="M55" s="516" t="str">
        <f t="shared" si="10"/>
        <v>-</v>
      </c>
      <c r="N55" s="179" t="str">
        <f t="shared" si="6"/>
        <v>-</v>
      </c>
      <c r="O55" s="94"/>
      <c r="P55" s="95"/>
      <c r="Q55" s="95"/>
      <c r="R55" s="96" t="str">
        <f t="shared" si="7"/>
        <v>-</v>
      </c>
      <c r="S55" s="99"/>
      <c r="T55" s="84" t="str">
        <f t="shared" si="8"/>
        <v>-</v>
      </c>
      <c r="U55" s="98"/>
      <c r="V55" s="167"/>
      <c r="W55" s="68">
        <f t="shared" si="11"/>
        <v>0</v>
      </c>
      <c r="X55" s="69" t="str">
        <f t="shared" si="9"/>
        <v>-</v>
      </c>
    </row>
    <row r="56" spans="1:24" s="27" customFormat="1" ht="25.15" hidden="1" customHeight="1" x14ac:dyDescent="0.2">
      <c r="A56" s="120"/>
      <c r="B56" s="86"/>
      <c r="C56" s="176"/>
      <c r="D56" s="160"/>
      <c r="E56" s="87"/>
      <c r="F56" s="88"/>
      <c r="G56" s="86"/>
      <c r="H56" s="86"/>
      <c r="I56" s="102"/>
      <c r="J56" s="102"/>
      <c r="K56" s="101"/>
      <c r="L56" s="94"/>
      <c r="M56" s="516" t="str">
        <f t="shared" si="10"/>
        <v>-</v>
      </c>
      <c r="N56" s="179" t="str">
        <f t="shared" si="6"/>
        <v>-</v>
      </c>
      <c r="O56" s="94"/>
      <c r="P56" s="95"/>
      <c r="Q56" s="95"/>
      <c r="R56" s="96" t="str">
        <f t="shared" si="7"/>
        <v>-</v>
      </c>
      <c r="S56" s="99"/>
      <c r="T56" s="84" t="str">
        <f t="shared" si="8"/>
        <v>-</v>
      </c>
      <c r="U56" s="98"/>
      <c r="V56" s="167"/>
      <c r="W56" s="68">
        <f t="shared" si="11"/>
        <v>0</v>
      </c>
      <c r="X56" s="69" t="str">
        <f t="shared" si="9"/>
        <v>-</v>
      </c>
    </row>
    <row r="57" spans="1:24" s="27" customFormat="1" ht="25.15" hidden="1" customHeight="1" x14ac:dyDescent="0.2">
      <c r="A57" s="120"/>
      <c r="B57" s="86"/>
      <c r="C57" s="176"/>
      <c r="D57" s="160"/>
      <c r="E57" s="87"/>
      <c r="F57" s="88"/>
      <c r="G57" s="86"/>
      <c r="H57" s="86"/>
      <c r="I57" s="102"/>
      <c r="J57" s="102"/>
      <c r="K57" s="101"/>
      <c r="L57" s="94"/>
      <c r="M57" s="516" t="str">
        <f t="shared" si="10"/>
        <v>-</v>
      </c>
      <c r="N57" s="179" t="str">
        <f t="shared" si="6"/>
        <v>-</v>
      </c>
      <c r="O57" s="94"/>
      <c r="P57" s="95"/>
      <c r="Q57" s="95"/>
      <c r="R57" s="96" t="str">
        <f t="shared" si="7"/>
        <v>-</v>
      </c>
      <c r="S57" s="99"/>
      <c r="T57" s="84" t="str">
        <f t="shared" si="8"/>
        <v>-</v>
      </c>
      <c r="U57" s="98"/>
      <c r="V57" s="167"/>
      <c r="W57" s="68">
        <f t="shared" si="11"/>
        <v>0</v>
      </c>
      <c r="X57" s="69" t="str">
        <f t="shared" si="9"/>
        <v>-</v>
      </c>
    </row>
    <row r="58" spans="1:24" s="27" customFormat="1" ht="25.15" hidden="1" customHeight="1" x14ac:dyDescent="0.2">
      <c r="A58" s="120"/>
      <c r="B58" s="86"/>
      <c r="C58" s="181"/>
      <c r="D58" s="160"/>
      <c r="E58" s="87"/>
      <c r="F58" s="88"/>
      <c r="G58" s="86"/>
      <c r="H58" s="86"/>
      <c r="I58" s="102"/>
      <c r="J58" s="102"/>
      <c r="K58" s="101"/>
      <c r="L58" s="94"/>
      <c r="M58" s="516" t="str">
        <f t="shared" si="10"/>
        <v>-</v>
      </c>
      <c r="N58" s="179" t="str">
        <f t="shared" si="6"/>
        <v>-</v>
      </c>
      <c r="O58" s="94"/>
      <c r="P58" s="95"/>
      <c r="Q58" s="95"/>
      <c r="R58" s="96" t="str">
        <f t="shared" si="7"/>
        <v>-</v>
      </c>
      <c r="S58" s="99"/>
      <c r="T58" s="84" t="str">
        <f t="shared" si="8"/>
        <v>-</v>
      </c>
      <c r="U58" s="98"/>
      <c r="V58" s="167"/>
      <c r="W58" s="68">
        <f t="shared" si="11"/>
        <v>0</v>
      </c>
      <c r="X58" s="69" t="str">
        <f t="shared" si="9"/>
        <v>-</v>
      </c>
    </row>
    <row r="59" spans="1:24" s="27" customFormat="1" ht="25.15" hidden="1" customHeight="1" x14ac:dyDescent="0.2">
      <c r="A59" s="192"/>
      <c r="B59" s="193"/>
      <c r="C59" s="194"/>
      <c r="D59" s="195"/>
      <c r="E59" s="195"/>
      <c r="F59" s="196"/>
      <c r="G59" s="193"/>
      <c r="H59" s="193"/>
      <c r="I59" s="197"/>
      <c r="J59" s="197"/>
      <c r="K59" s="198"/>
      <c r="L59" s="94"/>
      <c r="M59" s="516" t="str">
        <f t="shared" si="10"/>
        <v>-</v>
      </c>
      <c r="N59" s="164" t="str">
        <f t="shared" si="6"/>
        <v>-</v>
      </c>
      <c r="O59" s="94"/>
      <c r="P59" s="95"/>
      <c r="Q59" s="95"/>
      <c r="R59" s="96" t="str">
        <f t="shared" si="7"/>
        <v>-</v>
      </c>
      <c r="S59" s="99"/>
      <c r="T59" s="84" t="str">
        <f t="shared" si="8"/>
        <v>-</v>
      </c>
      <c r="U59" s="98"/>
      <c r="V59" s="167"/>
      <c r="W59" s="68">
        <f t="shared" si="11"/>
        <v>0</v>
      </c>
      <c r="X59" s="69" t="str">
        <f t="shared" si="9"/>
        <v>-</v>
      </c>
    </row>
    <row r="60" spans="1:24" s="27" customFormat="1" ht="25.15" hidden="1" customHeight="1" x14ac:dyDescent="0.2">
      <c r="A60" s="120"/>
      <c r="B60" s="86"/>
      <c r="C60" s="181"/>
      <c r="D60" s="87"/>
      <c r="E60" s="87"/>
      <c r="F60" s="88"/>
      <c r="G60" s="86"/>
      <c r="H60" s="86"/>
      <c r="I60" s="102"/>
      <c r="J60" s="102"/>
      <c r="K60" s="101"/>
      <c r="L60" s="94"/>
      <c r="M60" s="516" t="str">
        <f t="shared" si="10"/>
        <v>-</v>
      </c>
      <c r="N60" s="164" t="str">
        <f t="shared" si="6"/>
        <v>-</v>
      </c>
      <c r="O60" s="94"/>
      <c r="P60" s="95"/>
      <c r="Q60" s="95"/>
      <c r="R60" s="96" t="str">
        <f t="shared" si="7"/>
        <v>-</v>
      </c>
      <c r="S60" s="99"/>
      <c r="T60" s="84" t="str">
        <f t="shared" si="8"/>
        <v>-</v>
      </c>
      <c r="U60" s="98"/>
      <c r="V60" s="167"/>
      <c r="W60" s="68">
        <f t="shared" si="11"/>
        <v>0</v>
      </c>
      <c r="X60" s="69" t="str">
        <f t="shared" si="9"/>
        <v>-</v>
      </c>
    </row>
    <row r="61" spans="1:24" s="27" customFormat="1" ht="25.15" hidden="1" customHeight="1" x14ac:dyDescent="0.2">
      <c r="A61" s="120"/>
      <c r="B61" s="86"/>
      <c r="C61" s="158"/>
      <c r="D61" s="87"/>
      <c r="E61" s="87"/>
      <c r="F61" s="88"/>
      <c r="G61" s="86"/>
      <c r="H61" s="86"/>
      <c r="I61" s="102"/>
      <c r="J61" s="102"/>
      <c r="K61" s="185"/>
      <c r="L61" s="94"/>
      <c r="M61" s="516" t="str">
        <f t="shared" si="10"/>
        <v>-</v>
      </c>
      <c r="N61" s="164" t="str">
        <f t="shared" si="6"/>
        <v>-</v>
      </c>
      <c r="O61" s="94"/>
      <c r="P61" s="95"/>
      <c r="Q61" s="95"/>
      <c r="R61" s="96" t="str">
        <f t="shared" si="7"/>
        <v>-</v>
      </c>
      <c r="S61" s="99"/>
      <c r="T61" s="84" t="str">
        <f t="shared" si="8"/>
        <v>-</v>
      </c>
      <c r="U61" s="98"/>
      <c r="V61" s="167"/>
      <c r="W61" s="68">
        <f t="shared" si="11"/>
        <v>0</v>
      </c>
      <c r="X61" s="69" t="str">
        <f t="shared" si="9"/>
        <v>-</v>
      </c>
    </row>
    <row r="62" spans="1:24" s="27" customFormat="1" ht="25.15" hidden="1" customHeight="1" x14ac:dyDescent="0.2">
      <c r="A62" s="120"/>
      <c r="B62" s="86"/>
      <c r="C62" s="158"/>
      <c r="D62" s="87"/>
      <c r="E62" s="87"/>
      <c r="F62" s="88"/>
      <c r="G62" s="86"/>
      <c r="H62" s="86"/>
      <c r="I62" s="102"/>
      <c r="J62" s="102"/>
      <c r="K62" s="173"/>
      <c r="L62" s="94"/>
      <c r="M62" s="516" t="str">
        <f t="shared" si="10"/>
        <v>-</v>
      </c>
      <c r="N62" s="164" t="str">
        <f t="shared" si="6"/>
        <v>-</v>
      </c>
      <c r="O62" s="94"/>
      <c r="P62" s="95"/>
      <c r="Q62" s="95"/>
      <c r="R62" s="96" t="str">
        <f t="shared" si="7"/>
        <v>-</v>
      </c>
      <c r="S62" s="99"/>
      <c r="T62" s="84" t="str">
        <f t="shared" si="8"/>
        <v>-</v>
      </c>
      <c r="U62" s="98"/>
      <c r="V62" s="167"/>
      <c r="W62" s="68">
        <f t="shared" si="11"/>
        <v>0</v>
      </c>
      <c r="X62" s="69" t="str">
        <f t="shared" si="9"/>
        <v>-</v>
      </c>
    </row>
    <row r="63" spans="1:24" s="27" customFormat="1" ht="25.15" hidden="1" customHeight="1" x14ac:dyDescent="0.2">
      <c r="A63" s="120"/>
      <c r="B63" s="86"/>
      <c r="C63" s="158"/>
      <c r="D63" s="87"/>
      <c r="E63" s="87"/>
      <c r="F63" s="88"/>
      <c r="G63" s="86"/>
      <c r="H63" s="86"/>
      <c r="I63" s="102"/>
      <c r="J63" s="102"/>
      <c r="K63" s="101"/>
      <c r="L63" s="94"/>
      <c r="M63" s="516" t="str">
        <f t="shared" si="10"/>
        <v>-</v>
      </c>
      <c r="N63" s="164" t="str">
        <f t="shared" si="6"/>
        <v>-</v>
      </c>
      <c r="O63" s="94"/>
      <c r="P63" s="95"/>
      <c r="Q63" s="95"/>
      <c r="R63" s="96" t="str">
        <f t="shared" si="7"/>
        <v>-</v>
      </c>
      <c r="S63" s="99"/>
      <c r="T63" s="84" t="str">
        <f t="shared" si="8"/>
        <v>-</v>
      </c>
      <c r="U63" s="98"/>
      <c r="V63" s="167"/>
      <c r="W63" s="68">
        <f t="shared" si="11"/>
        <v>0</v>
      </c>
      <c r="X63" s="69" t="str">
        <f t="shared" si="9"/>
        <v>-</v>
      </c>
    </row>
    <row r="64" spans="1:24" s="27" customFormat="1" ht="25.15" hidden="1" customHeight="1" x14ac:dyDescent="0.2">
      <c r="A64" s="120"/>
      <c r="B64" s="86"/>
      <c r="C64" s="158"/>
      <c r="D64" s="87"/>
      <c r="E64" s="87"/>
      <c r="F64" s="88"/>
      <c r="G64" s="86"/>
      <c r="H64" s="86"/>
      <c r="I64" s="102"/>
      <c r="J64" s="102"/>
      <c r="K64" s="101"/>
      <c r="L64" s="94"/>
      <c r="M64" s="516" t="str">
        <f t="shared" si="10"/>
        <v>-</v>
      </c>
      <c r="N64" s="164" t="str">
        <f t="shared" si="6"/>
        <v>-</v>
      </c>
      <c r="O64" s="94"/>
      <c r="P64" s="95"/>
      <c r="Q64" s="95"/>
      <c r="R64" s="96" t="str">
        <f t="shared" si="7"/>
        <v>-</v>
      </c>
      <c r="S64" s="99"/>
      <c r="T64" s="84" t="str">
        <f t="shared" si="8"/>
        <v>-</v>
      </c>
      <c r="U64" s="98"/>
      <c r="V64" s="167"/>
      <c r="W64" s="68">
        <f t="shared" si="11"/>
        <v>0</v>
      </c>
      <c r="X64" s="69" t="str">
        <f t="shared" si="9"/>
        <v>-</v>
      </c>
    </row>
    <row r="65" spans="1:24" s="27" customFormat="1" ht="25.15" hidden="1" customHeight="1" x14ac:dyDescent="0.2">
      <c r="A65" s="120"/>
      <c r="B65" s="86"/>
      <c r="C65" s="158"/>
      <c r="D65" s="87"/>
      <c r="E65" s="87"/>
      <c r="F65" s="88"/>
      <c r="G65" s="86"/>
      <c r="H65" s="86"/>
      <c r="I65" s="102"/>
      <c r="J65" s="102"/>
      <c r="K65" s="101"/>
      <c r="L65" s="94"/>
      <c r="M65" s="516" t="str">
        <f t="shared" si="10"/>
        <v>-</v>
      </c>
      <c r="N65" s="164" t="str">
        <f t="shared" si="6"/>
        <v>-</v>
      </c>
      <c r="O65" s="94"/>
      <c r="P65" s="95"/>
      <c r="Q65" s="95"/>
      <c r="R65" s="96" t="str">
        <f t="shared" si="7"/>
        <v>-</v>
      </c>
      <c r="S65" s="99"/>
      <c r="T65" s="84" t="str">
        <f t="shared" si="8"/>
        <v>-</v>
      </c>
      <c r="U65" s="98"/>
      <c r="V65" s="167"/>
      <c r="W65" s="68">
        <f t="shared" si="11"/>
        <v>0</v>
      </c>
      <c r="X65" s="69" t="str">
        <f t="shared" si="9"/>
        <v>-</v>
      </c>
    </row>
    <row r="66" spans="1:24" s="27" customFormat="1" ht="25.15" hidden="1" customHeight="1" x14ac:dyDescent="0.2">
      <c r="A66" s="120"/>
      <c r="B66" s="86"/>
      <c r="C66" s="158"/>
      <c r="D66" s="87"/>
      <c r="E66" s="87"/>
      <c r="F66" s="88"/>
      <c r="G66" s="86"/>
      <c r="H66" s="86"/>
      <c r="I66" s="102"/>
      <c r="J66" s="102"/>
      <c r="K66" s="101"/>
      <c r="L66" s="94"/>
      <c r="M66" s="516" t="str">
        <f t="shared" si="10"/>
        <v>-</v>
      </c>
      <c r="N66" s="164" t="str">
        <f t="shared" si="6"/>
        <v>-</v>
      </c>
      <c r="O66" s="94"/>
      <c r="P66" s="95"/>
      <c r="Q66" s="95"/>
      <c r="R66" s="96" t="str">
        <f t="shared" si="7"/>
        <v>-</v>
      </c>
      <c r="S66" s="99"/>
      <c r="T66" s="84" t="str">
        <f t="shared" si="8"/>
        <v>-</v>
      </c>
      <c r="U66" s="98"/>
      <c r="V66" s="167"/>
      <c r="W66" s="68">
        <f t="shared" si="11"/>
        <v>0</v>
      </c>
      <c r="X66" s="69" t="str">
        <f t="shared" si="9"/>
        <v>-</v>
      </c>
    </row>
    <row r="67" spans="1:24" s="27" customFormat="1" ht="25.15" hidden="1" customHeight="1" x14ac:dyDescent="0.2">
      <c r="A67" s="120"/>
      <c r="B67" s="86"/>
      <c r="C67" s="158"/>
      <c r="D67" s="87"/>
      <c r="E67" s="87"/>
      <c r="F67" s="88"/>
      <c r="G67" s="86"/>
      <c r="H67" s="86"/>
      <c r="I67" s="102"/>
      <c r="J67" s="102"/>
      <c r="K67" s="101"/>
      <c r="L67" s="94"/>
      <c r="M67" s="516" t="str">
        <f t="shared" si="10"/>
        <v>-</v>
      </c>
      <c r="N67" s="164" t="str">
        <f t="shared" si="6"/>
        <v>-</v>
      </c>
      <c r="O67" s="94"/>
      <c r="P67" s="95"/>
      <c r="Q67" s="95"/>
      <c r="R67" s="96" t="str">
        <f t="shared" si="7"/>
        <v>-</v>
      </c>
      <c r="S67" s="99"/>
      <c r="T67" s="84" t="str">
        <f t="shared" si="8"/>
        <v>-</v>
      </c>
      <c r="U67" s="98"/>
      <c r="V67" s="167"/>
      <c r="W67" s="68">
        <f t="shared" si="11"/>
        <v>0</v>
      </c>
      <c r="X67" s="69" t="str">
        <f t="shared" si="9"/>
        <v>-</v>
      </c>
    </row>
    <row r="68" spans="1:24" s="27" customFormat="1" ht="25.15" hidden="1" customHeight="1" x14ac:dyDescent="0.2">
      <c r="A68" s="120"/>
      <c r="B68" s="86"/>
      <c r="C68" s="158"/>
      <c r="D68" s="87"/>
      <c r="E68" s="87"/>
      <c r="F68" s="88"/>
      <c r="G68" s="86"/>
      <c r="H68" s="86"/>
      <c r="I68" s="102"/>
      <c r="J68" s="102"/>
      <c r="K68" s="101"/>
      <c r="L68" s="94"/>
      <c r="M68" s="516" t="str">
        <f t="shared" si="10"/>
        <v>-</v>
      </c>
      <c r="N68" s="164" t="str">
        <f t="shared" si="6"/>
        <v>-</v>
      </c>
      <c r="O68" s="94"/>
      <c r="P68" s="95"/>
      <c r="Q68" s="95"/>
      <c r="R68" s="96" t="str">
        <f t="shared" si="7"/>
        <v>-</v>
      </c>
      <c r="S68" s="99"/>
      <c r="T68" s="84" t="str">
        <f t="shared" si="8"/>
        <v>-</v>
      </c>
      <c r="U68" s="98"/>
      <c r="V68" s="167"/>
      <c r="W68" s="68">
        <f t="shared" si="11"/>
        <v>0</v>
      </c>
      <c r="X68" s="69" t="str">
        <f t="shared" si="9"/>
        <v>-</v>
      </c>
    </row>
    <row r="69" spans="1:24" s="27" customFormat="1" ht="25.15" hidden="1" customHeight="1" x14ac:dyDescent="0.2">
      <c r="A69" s="120"/>
      <c r="B69" s="103"/>
      <c r="C69" s="161"/>
      <c r="D69" s="104"/>
      <c r="E69" s="104"/>
      <c r="F69" s="105"/>
      <c r="G69" s="103"/>
      <c r="H69" s="103"/>
      <c r="I69" s="106"/>
      <c r="J69" s="106"/>
      <c r="K69" s="108"/>
      <c r="L69" s="109"/>
      <c r="M69" s="517" t="str">
        <f t="shared" si="10"/>
        <v>-</v>
      </c>
      <c r="N69" s="165" t="str">
        <f t="shared" si="6"/>
        <v>-</v>
      </c>
      <c r="O69" s="109"/>
      <c r="P69" s="110"/>
      <c r="Q69" s="110"/>
      <c r="R69" s="96" t="str">
        <f t="shared" si="7"/>
        <v>-</v>
      </c>
      <c r="S69" s="111"/>
      <c r="T69" s="84" t="str">
        <f t="shared" si="8"/>
        <v>-</v>
      </c>
      <c r="U69" s="112"/>
      <c r="V69" s="167"/>
      <c r="W69" s="68">
        <f t="shared" si="11"/>
        <v>0</v>
      </c>
      <c r="X69" s="69" t="str">
        <f t="shared" si="9"/>
        <v>-</v>
      </c>
    </row>
    <row r="70" spans="1:24" s="27" customFormat="1" ht="19.899999999999999" customHeight="1" x14ac:dyDescent="0.2">
      <c r="A70" s="56">
        <f>COUNT(A40:A69)</f>
        <v>0</v>
      </c>
      <c r="B70" s="182" t="s">
        <v>42</v>
      </c>
      <c r="C70" s="183"/>
      <c r="D70" s="57">
        <f>COUNT(K40:K69)-COUNT(L40:L69)</f>
        <v>0</v>
      </c>
      <c r="E70" s="57"/>
      <c r="F70" s="57"/>
      <c r="G70" s="57" t="s">
        <v>29</v>
      </c>
      <c r="H70" s="59">
        <f>IF(L40&gt;1,0,K40)+IF(L41&gt;0,0,K41)+IF(L42&gt;0,0,K42)+IF(L43&gt;0,0,K43)+IF(L44&gt;0,0,K44)+IF(L45&gt;0,0,K45)+IF(L46&gt;0,0,K46)+IF(L47&gt;0,0,K47)+IF(L48&gt;0,0,K48)+IF(L49&gt;0,0,K49)+IF(L50&gt;0,0,K50)+IF(L51&gt;0,0,K51)+IF(L52&gt;0,0,K52)+IF(L53&gt;0,0,K53)+IF(L54&gt;0,0,K54)+IF(L55&gt;0,0,K55)+IF(L56&gt;0,0,K56)+IF(L57&gt;0,0,K57)+IF(L58&gt;0,0,K58)+IF(L59&gt;0,0,K59)+IF(L60&gt;0,0,K60)+IF(L61&gt;0,0,K61)+IF(L62&gt;0,0,K62)+IF(L63&gt;0,0,K63)+IF(L64&gt;0,0,K64)+IF(L65&gt;0,0,K65)+IF(L66&gt;0,0,K66)+IF(L67&gt;0,0,K67)+IF(L68&gt;0,0,K68)+IF(L69&gt;0,0,K69)</f>
        <v>0</v>
      </c>
      <c r="I70" s="57"/>
      <c r="J70" s="67">
        <f>SUM(J40:J69)</f>
        <v>0</v>
      </c>
      <c r="K70" s="67">
        <f>SUM(K40:K69)</f>
        <v>0</v>
      </c>
      <c r="L70" s="67">
        <f>SUM(L40:L69)</f>
        <v>0</v>
      </c>
      <c r="M70" s="518" t="str">
        <f>IF(L70&gt;0,((L70-(K70-H70))/(K70-H70)),"-")</f>
        <v>-</v>
      </c>
      <c r="N70" s="67"/>
      <c r="O70" s="67">
        <f>SUM(O40:O69)</f>
        <v>0</v>
      </c>
      <c r="P70" s="117" t="s">
        <v>6</v>
      </c>
      <c r="Q70" s="58" t="str">
        <f>IF(O70&lt;=0,"-",(O70/L70))</f>
        <v>-</v>
      </c>
      <c r="R70" s="58"/>
      <c r="S70" s="58" t="str">
        <f>IF(L40&lt;=0,"0",(IF(S40&gt;0,S40*L40)+IF(S41&gt;0,S41*L41)+IF(S42&gt;0,S42*L42)+IF(S43&gt;0,S43*L43)+IF(S44&gt;0,S44*L44)+IF(S45&gt;0,S45*L45)+IF(S46&gt;0,S46*L46)+IF(S47&gt;0,S47*L47)+IF(S48&gt;0,S48*L48)+IF(S49&gt;0,S49*L49)+IF(S50&gt;0,S50*L50)+IF(S51&gt;0,S51*L51)+IF(S52&gt;0,S52*L52)+IF(S53&gt;0,S53*L53)+IF(S54&gt;0,S54*L54)+IF(S55&gt;0,S55*L55)+IF(S56&gt;0,S56*L56)+IF(S57&gt;0,S57*L57)+IF(S58&gt;0,S58*L58)+IF(S59&gt;0,S59*L59)+IF(S60&gt;0,S60*L60)+IF(S61&gt;0,S61*L61)+IF(S62&gt;0,S62*L62)+IF(S63&gt;0,S63*L63)+IF(S64&gt;0,S64*L64)+IF(S65&gt;0,S65*L65)+IF(S66&gt;0,S66*L66)+IF(S67&gt;0,S67*L67)+IF(S68&gt;0,S68*L68)+IF(S69&gt;0,S69*L69))/L70)</f>
        <v>0</v>
      </c>
      <c r="T70" s="57"/>
      <c r="U70" s="57"/>
      <c r="V70" s="167"/>
      <c r="W70" s="70"/>
      <c r="X70" s="69"/>
    </row>
    <row r="71" spans="1:24" s="124" customFormat="1" ht="19.899999999999999" customHeight="1" x14ac:dyDescent="0.2">
      <c r="A71" s="122" t="s">
        <v>45</v>
      </c>
      <c r="B71" s="123"/>
      <c r="C71" s="147" t="s">
        <v>52</v>
      </c>
      <c r="D71" s="147"/>
      <c r="E71" s="147"/>
      <c r="G71" s="123"/>
      <c r="H71" s="123"/>
      <c r="I71" s="123"/>
      <c r="J71" s="123"/>
      <c r="K71" s="123"/>
      <c r="L71" s="123"/>
      <c r="M71" s="519"/>
      <c r="N71" s="122"/>
      <c r="O71" s="122"/>
      <c r="P71" s="123"/>
      <c r="Q71" s="123"/>
      <c r="R71" s="123"/>
      <c r="S71" s="122"/>
      <c r="T71" s="123"/>
      <c r="U71" s="122"/>
      <c r="V71" s="168"/>
      <c r="W71" s="125"/>
    </row>
    <row r="72" spans="1:24" s="27" customFormat="1" ht="25.15" customHeight="1" x14ac:dyDescent="0.2">
      <c r="A72" s="119">
        <v>1</v>
      </c>
      <c r="B72" s="73" t="s">
        <v>66</v>
      </c>
      <c r="C72" s="180">
        <v>44076</v>
      </c>
      <c r="D72" s="157"/>
      <c r="E72" s="74">
        <v>1</v>
      </c>
      <c r="F72" s="75">
        <v>132213001</v>
      </c>
      <c r="G72" s="76" t="s">
        <v>120</v>
      </c>
      <c r="H72" s="76" t="s">
        <v>282</v>
      </c>
      <c r="I72" s="77">
        <v>1200</v>
      </c>
      <c r="J72" s="77">
        <v>27.45</v>
      </c>
      <c r="K72" s="79">
        <v>600000</v>
      </c>
      <c r="L72" s="80">
        <v>598814.32999999996</v>
      </c>
      <c r="M72" s="516">
        <f>IF(L72&gt;0,((L72-K72)/K72),"-")</f>
        <v>-1.9761166666667366E-3</v>
      </c>
      <c r="N72" s="178">
        <f t="shared" ref="N72:N101" si="12">IF(AND(C72&lt;=0,P72&lt;=0),"-",IF(P72&lt;=0,"Not yet Contract",(P72-C72)))</f>
        <v>52</v>
      </c>
      <c r="O72" s="81"/>
      <c r="P72" s="82">
        <v>44128</v>
      </c>
      <c r="Q72" s="82">
        <v>44158</v>
      </c>
      <c r="R72" s="96">
        <f t="shared" ref="R72:R101" ca="1" si="13">IF(OR(Q72&lt;=0,P72&lt;=0),"-",(($U$3-P72)/(Q72-P72)))</f>
        <v>2.6</v>
      </c>
      <c r="S72" s="83">
        <v>1</v>
      </c>
      <c r="T72" s="84" t="str">
        <f t="shared" ref="T72:T101" ca="1" si="14">IF(OR(P72&lt;=0,Q72&lt;=0),"-",IF(AND(($U$3-P72)&gt;(Q72-P72),S72&lt;100%),"Time Expired",IF(AND(($U$3-P72)&gt;(Q72-P72)*3/4,S72&lt;=10%),"Very Critical",IF(AND(($U$3-P72)&gt;(Q72-P72)*3/4,S72&lt;=25%),"Critical",IF(AND(($U$3-P72)&gt;(Q72-P72)*3/4,S72&lt;=50%),"Slow Progress",IF(AND(($U$3-P72)&gt;(Q72-P72)/2,S72&lt;=10%),"Very Slow Progress",IF(AND(($U$3-P72)&gt;(Q72-P72)/2,S72&lt;=25%),"Progress Slow",IF(AND(($U$3-P72)&gt;(Q72-P72)/4,S72&lt;=20%),"Progress Slow","-"))))))))</f>
        <v>-</v>
      </c>
      <c r="U72" s="85"/>
      <c r="V72" s="167"/>
      <c r="W72" s="68">
        <f>Q72-P72</f>
        <v>30</v>
      </c>
      <c r="X72" s="69">
        <f t="shared" ref="X72:X101" ca="1" si="15">IF(P72&lt;=0,"-",($U$3-P72))</f>
        <v>78</v>
      </c>
    </row>
    <row r="73" spans="1:24" s="27" customFormat="1" ht="25.15" hidden="1" customHeight="1" x14ac:dyDescent="0.2">
      <c r="A73" s="120"/>
      <c r="B73" s="73"/>
      <c r="C73" s="176"/>
      <c r="D73" s="159"/>
      <c r="E73" s="87"/>
      <c r="F73" s="88"/>
      <c r="G73" s="89"/>
      <c r="H73" s="89"/>
      <c r="I73" s="90"/>
      <c r="J73" s="90"/>
      <c r="K73" s="92"/>
      <c r="L73" s="93"/>
      <c r="M73" s="516" t="str">
        <f t="shared" ref="M73:M101" si="16">IF(L73&gt;0,((L73-K73)/K73),"-")</f>
        <v>-</v>
      </c>
      <c r="N73" s="179" t="str">
        <f t="shared" si="12"/>
        <v>-</v>
      </c>
      <c r="O73" s="94"/>
      <c r="P73" s="95"/>
      <c r="Q73" s="95"/>
      <c r="R73" s="96" t="str">
        <f t="shared" si="13"/>
        <v>-</v>
      </c>
      <c r="S73" s="97"/>
      <c r="T73" s="84" t="str">
        <f t="shared" si="14"/>
        <v>-</v>
      </c>
      <c r="U73" s="98"/>
      <c r="V73" s="167"/>
      <c r="W73" s="68">
        <f t="shared" ref="W73:W101" si="17">Q73-P73</f>
        <v>0</v>
      </c>
      <c r="X73" s="69" t="str">
        <f t="shared" si="15"/>
        <v>-</v>
      </c>
    </row>
    <row r="74" spans="1:24" s="27" customFormat="1" ht="25.15" hidden="1" customHeight="1" x14ac:dyDescent="0.2">
      <c r="A74" s="120"/>
      <c r="B74" s="86"/>
      <c r="C74" s="176"/>
      <c r="D74" s="159"/>
      <c r="E74" s="87"/>
      <c r="F74" s="88"/>
      <c r="G74" s="89"/>
      <c r="H74" s="89"/>
      <c r="I74" s="90"/>
      <c r="J74" s="90"/>
      <c r="K74" s="92"/>
      <c r="L74" s="93"/>
      <c r="M74" s="516" t="str">
        <f t="shared" si="16"/>
        <v>-</v>
      </c>
      <c r="N74" s="179" t="str">
        <f t="shared" si="12"/>
        <v>-</v>
      </c>
      <c r="O74" s="94"/>
      <c r="P74" s="95"/>
      <c r="Q74" s="95"/>
      <c r="R74" s="96" t="str">
        <f t="shared" si="13"/>
        <v>-</v>
      </c>
      <c r="S74" s="97"/>
      <c r="T74" s="84" t="str">
        <f t="shared" si="14"/>
        <v>-</v>
      </c>
      <c r="U74" s="98"/>
      <c r="V74" s="167"/>
      <c r="W74" s="68">
        <f t="shared" si="17"/>
        <v>0</v>
      </c>
      <c r="X74" s="69" t="str">
        <f t="shared" si="15"/>
        <v>-</v>
      </c>
    </row>
    <row r="75" spans="1:24" s="27" customFormat="1" ht="25.15" hidden="1" customHeight="1" x14ac:dyDescent="0.2">
      <c r="A75" s="120"/>
      <c r="B75" s="86"/>
      <c r="C75" s="181"/>
      <c r="D75" s="159"/>
      <c r="E75" s="87"/>
      <c r="F75" s="88"/>
      <c r="G75" s="89"/>
      <c r="H75" s="89"/>
      <c r="I75" s="90"/>
      <c r="J75" s="90"/>
      <c r="K75" s="92"/>
      <c r="L75" s="93"/>
      <c r="M75" s="516" t="str">
        <f t="shared" si="16"/>
        <v>-</v>
      </c>
      <c r="N75" s="179" t="str">
        <f t="shared" si="12"/>
        <v>-</v>
      </c>
      <c r="O75" s="94"/>
      <c r="P75" s="95"/>
      <c r="Q75" s="95"/>
      <c r="R75" s="96" t="str">
        <f t="shared" si="13"/>
        <v>-</v>
      </c>
      <c r="S75" s="99"/>
      <c r="T75" s="84" t="str">
        <f t="shared" si="14"/>
        <v>-</v>
      </c>
      <c r="U75" s="98"/>
      <c r="V75" s="167"/>
      <c r="W75" s="68">
        <f t="shared" si="17"/>
        <v>0</v>
      </c>
      <c r="X75" s="69" t="str">
        <f t="shared" si="15"/>
        <v>-</v>
      </c>
    </row>
    <row r="76" spans="1:24" s="27" customFormat="1" ht="25.15" hidden="1" customHeight="1" x14ac:dyDescent="0.2">
      <c r="A76" s="120"/>
      <c r="B76" s="86"/>
      <c r="C76" s="158"/>
      <c r="D76" s="159"/>
      <c r="E76" s="87"/>
      <c r="F76" s="88"/>
      <c r="G76" s="89"/>
      <c r="H76" s="89"/>
      <c r="I76" s="90"/>
      <c r="J76" s="90"/>
      <c r="K76" s="92"/>
      <c r="L76" s="93"/>
      <c r="M76" s="516" t="str">
        <f t="shared" si="16"/>
        <v>-</v>
      </c>
      <c r="N76" s="164" t="str">
        <f t="shared" si="12"/>
        <v>-</v>
      </c>
      <c r="O76" s="94"/>
      <c r="P76" s="95"/>
      <c r="Q76" s="95"/>
      <c r="R76" s="96" t="str">
        <f t="shared" si="13"/>
        <v>-</v>
      </c>
      <c r="S76" s="97"/>
      <c r="T76" s="84" t="str">
        <f t="shared" si="14"/>
        <v>-</v>
      </c>
      <c r="U76" s="98"/>
      <c r="V76" s="167"/>
      <c r="W76" s="68">
        <f t="shared" si="17"/>
        <v>0</v>
      </c>
      <c r="X76" s="69" t="str">
        <f t="shared" si="15"/>
        <v>-</v>
      </c>
    </row>
    <row r="77" spans="1:24" s="27" customFormat="1" ht="25.15" hidden="1" customHeight="1" x14ac:dyDescent="0.2">
      <c r="A77" s="120"/>
      <c r="B77" s="86"/>
      <c r="C77" s="158"/>
      <c r="D77" s="159"/>
      <c r="E77" s="87"/>
      <c r="F77" s="88"/>
      <c r="G77" s="89"/>
      <c r="H77" s="89"/>
      <c r="I77" s="90"/>
      <c r="J77" s="90"/>
      <c r="K77" s="92"/>
      <c r="L77" s="93"/>
      <c r="M77" s="516" t="str">
        <f t="shared" si="16"/>
        <v>-</v>
      </c>
      <c r="N77" s="164" t="str">
        <f t="shared" si="12"/>
        <v>-</v>
      </c>
      <c r="O77" s="94"/>
      <c r="P77" s="95"/>
      <c r="Q77" s="95"/>
      <c r="R77" s="96" t="str">
        <f t="shared" si="13"/>
        <v>-</v>
      </c>
      <c r="S77" s="97"/>
      <c r="T77" s="84" t="str">
        <f t="shared" si="14"/>
        <v>-</v>
      </c>
      <c r="U77" s="98"/>
      <c r="V77" s="167"/>
      <c r="W77" s="68">
        <f t="shared" si="17"/>
        <v>0</v>
      </c>
      <c r="X77" s="69" t="str">
        <f t="shared" si="15"/>
        <v>-</v>
      </c>
    </row>
    <row r="78" spans="1:24" s="27" customFormat="1" ht="25.15" hidden="1" customHeight="1" x14ac:dyDescent="0.2">
      <c r="A78" s="120"/>
      <c r="B78" s="86"/>
      <c r="C78" s="158"/>
      <c r="D78" s="159"/>
      <c r="E78" s="87"/>
      <c r="F78" s="88"/>
      <c r="G78" s="89"/>
      <c r="H78" s="89"/>
      <c r="I78" s="90"/>
      <c r="J78" s="90"/>
      <c r="K78" s="92"/>
      <c r="L78" s="100"/>
      <c r="M78" s="516" t="str">
        <f t="shared" si="16"/>
        <v>-</v>
      </c>
      <c r="N78" s="164" t="str">
        <f t="shared" si="12"/>
        <v>-</v>
      </c>
      <c r="O78" s="94"/>
      <c r="P78" s="95"/>
      <c r="Q78" s="95"/>
      <c r="R78" s="96" t="str">
        <f t="shared" si="13"/>
        <v>-</v>
      </c>
      <c r="S78" s="99"/>
      <c r="T78" s="84" t="str">
        <f t="shared" si="14"/>
        <v>-</v>
      </c>
      <c r="U78" s="98"/>
      <c r="V78" s="167"/>
      <c r="W78" s="68">
        <f t="shared" si="17"/>
        <v>0</v>
      </c>
      <c r="X78" s="69" t="str">
        <f t="shared" si="15"/>
        <v>-</v>
      </c>
    </row>
    <row r="79" spans="1:24" s="27" customFormat="1" ht="25.15" hidden="1" customHeight="1" x14ac:dyDescent="0.2">
      <c r="A79" s="120"/>
      <c r="B79" s="86"/>
      <c r="C79" s="158"/>
      <c r="D79" s="159"/>
      <c r="E79" s="87"/>
      <c r="F79" s="88"/>
      <c r="G79" s="89"/>
      <c r="H79" s="89"/>
      <c r="I79" s="90"/>
      <c r="J79" s="90"/>
      <c r="K79" s="92"/>
      <c r="L79" s="100"/>
      <c r="M79" s="516" t="str">
        <f t="shared" si="16"/>
        <v>-</v>
      </c>
      <c r="N79" s="164" t="str">
        <f t="shared" si="12"/>
        <v>-</v>
      </c>
      <c r="O79" s="94"/>
      <c r="P79" s="95"/>
      <c r="Q79" s="95"/>
      <c r="R79" s="96" t="str">
        <f t="shared" si="13"/>
        <v>-</v>
      </c>
      <c r="S79" s="97"/>
      <c r="T79" s="84" t="str">
        <f t="shared" si="14"/>
        <v>-</v>
      </c>
      <c r="U79" s="98"/>
      <c r="V79" s="167"/>
      <c r="W79" s="68">
        <f t="shared" si="17"/>
        <v>0</v>
      </c>
      <c r="X79" s="69" t="str">
        <f t="shared" si="15"/>
        <v>-</v>
      </c>
    </row>
    <row r="80" spans="1:24" s="27" customFormat="1" ht="25.15" hidden="1" customHeight="1" x14ac:dyDescent="0.2">
      <c r="A80" s="120"/>
      <c r="B80" s="86"/>
      <c r="C80" s="158"/>
      <c r="D80" s="159"/>
      <c r="E80" s="87"/>
      <c r="F80" s="88"/>
      <c r="G80" s="89"/>
      <c r="H80" s="89"/>
      <c r="I80" s="90"/>
      <c r="J80" s="90"/>
      <c r="K80" s="92"/>
      <c r="L80" s="101"/>
      <c r="M80" s="516" t="str">
        <f t="shared" si="16"/>
        <v>-</v>
      </c>
      <c r="N80" s="164" t="str">
        <f t="shared" si="12"/>
        <v>-</v>
      </c>
      <c r="O80" s="94"/>
      <c r="P80" s="95"/>
      <c r="Q80" s="95"/>
      <c r="R80" s="96" t="str">
        <f t="shared" si="13"/>
        <v>-</v>
      </c>
      <c r="S80" s="97"/>
      <c r="T80" s="84" t="str">
        <f t="shared" si="14"/>
        <v>-</v>
      </c>
      <c r="U80" s="98"/>
      <c r="V80" s="167"/>
      <c r="W80" s="68">
        <f t="shared" si="17"/>
        <v>0</v>
      </c>
      <c r="X80" s="69" t="str">
        <f t="shared" si="15"/>
        <v>-</v>
      </c>
    </row>
    <row r="81" spans="1:24" s="27" customFormat="1" ht="25.15" hidden="1" customHeight="1" x14ac:dyDescent="0.2">
      <c r="A81" s="120"/>
      <c r="B81" s="86"/>
      <c r="C81" s="158"/>
      <c r="D81" s="159"/>
      <c r="E81" s="87"/>
      <c r="F81" s="88"/>
      <c r="G81" s="89"/>
      <c r="H81" s="89"/>
      <c r="I81" s="90"/>
      <c r="J81" s="90"/>
      <c r="K81" s="92"/>
      <c r="L81" s="100"/>
      <c r="M81" s="516" t="str">
        <f t="shared" si="16"/>
        <v>-</v>
      </c>
      <c r="N81" s="164" t="str">
        <f t="shared" si="12"/>
        <v>-</v>
      </c>
      <c r="O81" s="94"/>
      <c r="P81" s="95"/>
      <c r="Q81" s="95"/>
      <c r="R81" s="96" t="str">
        <f t="shared" si="13"/>
        <v>-</v>
      </c>
      <c r="S81" s="97"/>
      <c r="T81" s="84" t="str">
        <f t="shared" si="14"/>
        <v>-</v>
      </c>
      <c r="U81" s="98"/>
      <c r="V81" s="167"/>
      <c r="W81" s="68">
        <f t="shared" si="17"/>
        <v>0</v>
      </c>
      <c r="X81" s="69" t="str">
        <f t="shared" si="15"/>
        <v>-</v>
      </c>
    </row>
    <row r="82" spans="1:24" s="27" customFormat="1" ht="25.15" hidden="1" customHeight="1" x14ac:dyDescent="0.2">
      <c r="A82" s="120"/>
      <c r="B82" s="86"/>
      <c r="C82" s="158"/>
      <c r="D82" s="159"/>
      <c r="E82" s="87"/>
      <c r="F82" s="88"/>
      <c r="G82" s="89"/>
      <c r="H82" s="89"/>
      <c r="I82" s="90"/>
      <c r="J82" s="90"/>
      <c r="K82" s="92"/>
      <c r="L82" s="100"/>
      <c r="M82" s="516" t="str">
        <f t="shared" si="16"/>
        <v>-</v>
      </c>
      <c r="N82" s="164" t="str">
        <f t="shared" si="12"/>
        <v>-</v>
      </c>
      <c r="O82" s="94"/>
      <c r="P82" s="95"/>
      <c r="Q82" s="95"/>
      <c r="R82" s="96" t="str">
        <f t="shared" si="13"/>
        <v>-</v>
      </c>
      <c r="S82" s="97"/>
      <c r="T82" s="84" t="str">
        <f t="shared" si="14"/>
        <v>-</v>
      </c>
      <c r="U82" s="98"/>
      <c r="V82" s="167"/>
      <c r="W82" s="68">
        <f t="shared" si="17"/>
        <v>0</v>
      </c>
      <c r="X82" s="69" t="str">
        <f t="shared" si="15"/>
        <v>-</v>
      </c>
    </row>
    <row r="83" spans="1:24" s="27" customFormat="1" ht="25.15" hidden="1" customHeight="1" x14ac:dyDescent="0.2">
      <c r="A83" s="120"/>
      <c r="B83" s="86"/>
      <c r="C83" s="158"/>
      <c r="D83" s="160"/>
      <c r="E83" s="87"/>
      <c r="F83" s="88"/>
      <c r="G83" s="86"/>
      <c r="H83" s="86"/>
      <c r="I83" s="102"/>
      <c r="J83" s="102"/>
      <c r="K83" s="101"/>
      <c r="L83" s="94"/>
      <c r="M83" s="516" t="str">
        <f t="shared" si="16"/>
        <v>-</v>
      </c>
      <c r="N83" s="164" t="str">
        <f t="shared" si="12"/>
        <v>-</v>
      </c>
      <c r="O83" s="94"/>
      <c r="P83" s="95"/>
      <c r="Q83" s="95"/>
      <c r="R83" s="96" t="str">
        <f t="shared" si="13"/>
        <v>-</v>
      </c>
      <c r="S83" s="99"/>
      <c r="T83" s="84" t="str">
        <f t="shared" si="14"/>
        <v>-</v>
      </c>
      <c r="U83" s="98"/>
      <c r="V83" s="167"/>
      <c r="W83" s="68">
        <f t="shared" si="17"/>
        <v>0</v>
      </c>
      <c r="X83" s="69" t="str">
        <f t="shared" si="15"/>
        <v>-</v>
      </c>
    </row>
    <row r="84" spans="1:24" s="27" customFormat="1" ht="25.15" hidden="1" customHeight="1" x14ac:dyDescent="0.2">
      <c r="A84" s="120"/>
      <c r="B84" s="86"/>
      <c r="C84" s="158"/>
      <c r="D84" s="160"/>
      <c r="E84" s="87"/>
      <c r="F84" s="88"/>
      <c r="G84" s="86"/>
      <c r="H84" s="86"/>
      <c r="I84" s="102"/>
      <c r="J84" s="102"/>
      <c r="K84" s="101"/>
      <c r="L84" s="94"/>
      <c r="M84" s="516" t="str">
        <f t="shared" si="16"/>
        <v>-</v>
      </c>
      <c r="N84" s="164" t="str">
        <f t="shared" si="12"/>
        <v>-</v>
      </c>
      <c r="O84" s="94"/>
      <c r="P84" s="95"/>
      <c r="Q84" s="95"/>
      <c r="R84" s="96" t="str">
        <f t="shared" si="13"/>
        <v>-</v>
      </c>
      <c r="S84" s="99"/>
      <c r="T84" s="84" t="str">
        <f t="shared" si="14"/>
        <v>-</v>
      </c>
      <c r="U84" s="98"/>
      <c r="V84" s="167"/>
      <c r="W84" s="68">
        <f t="shared" si="17"/>
        <v>0</v>
      </c>
      <c r="X84" s="69" t="str">
        <f t="shared" si="15"/>
        <v>-</v>
      </c>
    </row>
    <row r="85" spans="1:24" s="27" customFormat="1" ht="25.15" hidden="1" customHeight="1" x14ac:dyDescent="0.2">
      <c r="A85" s="120"/>
      <c r="B85" s="86"/>
      <c r="C85" s="158"/>
      <c r="D85" s="160"/>
      <c r="E85" s="87"/>
      <c r="F85" s="88"/>
      <c r="G85" s="86"/>
      <c r="H85" s="86"/>
      <c r="I85" s="102"/>
      <c r="J85" s="102"/>
      <c r="K85" s="101"/>
      <c r="L85" s="94"/>
      <c r="M85" s="516" t="str">
        <f t="shared" si="16"/>
        <v>-</v>
      </c>
      <c r="N85" s="164" t="str">
        <f t="shared" si="12"/>
        <v>-</v>
      </c>
      <c r="O85" s="94"/>
      <c r="P85" s="95"/>
      <c r="Q85" s="95"/>
      <c r="R85" s="96" t="str">
        <f t="shared" si="13"/>
        <v>-</v>
      </c>
      <c r="S85" s="99"/>
      <c r="T85" s="84" t="str">
        <f t="shared" si="14"/>
        <v>-</v>
      </c>
      <c r="U85" s="98"/>
      <c r="V85" s="167"/>
      <c r="W85" s="68">
        <f t="shared" si="17"/>
        <v>0</v>
      </c>
      <c r="X85" s="69" t="str">
        <f t="shared" si="15"/>
        <v>-</v>
      </c>
    </row>
    <row r="86" spans="1:24" s="27" customFormat="1" ht="25.15" hidden="1" customHeight="1" x14ac:dyDescent="0.2">
      <c r="A86" s="120"/>
      <c r="B86" s="86"/>
      <c r="C86" s="158"/>
      <c r="D86" s="160"/>
      <c r="E86" s="87"/>
      <c r="F86" s="88"/>
      <c r="G86" s="86"/>
      <c r="H86" s="86"/>
      <c r="I86" s="102"/>
      <c r="J86" s="102"/>
      <c r="K86" s="101"/>
      <c r="L86" s="94"/>
      <c r="M86" s="516" t="str">
        <f t="shared" si="16"/>
        <v>-</v>
      </c>
      <c r="N86" s="164" t="str">
        <f t="shared" si="12"/>
        <v>-</v>
      </c>
      <c r="O86" s="94"/>
      <c r="P86" s="95"/>
      <c r="Q86" s="95"/>
      <c r="R86" s="96" t="str">
        <f t="shared" si="13"/>
        <v>-</v>
      </c>
      <c r="S86" s="99"/>
      <c r="T86" s="84" t="str">
        <f t="shared" si="14"/>
        <v>-</v>
      </c>
      <c r="U86" s="98"/>
      <c r="V86" s="167"/>
      <c r="W86" s="68">
        <f t="shared" si="17"/>
        <v>0</v>
      </c>
      <c r="X86" s="69" t="str">
        <f t="shared" si="15"/>
        <v>-</v>
      </c>
    </row>
    <row r="87" spans="1:24" s="27" customFormat="1" ht="25.15" hidden="1" customHeight="1" x14ac:dyDescent="0.2">
      <c r="A87" s="120"/>
      <c r="B87" s="86"/>
      <c r="C87" s="158"/>
      <c r="D87" s="160"/>
      <c r="E87" s="87"/>
      <c r="F87" s="88"/>
      <c r="G87" s="86"/>
      <c r="H87" s="86"/>
      <c r="I87" s="102"/>
      <c r="J87" s="102"/>
      <c r="K87" s="101"/>
      <c r="L87" s="94"/>
      <c r="M87" s="516" t="str">
        <f t="shared" si="16"/>
        <v>-</v>
      </c>
      <c r="N87" s="164" t="str">
        <f t="shared" si="12"/>
        <v>-</v>
      </c>
      <c r="O87" s="94"/>
      <c r="P87" s="95"/>
      <c r="Q87" s="95"/>
      <c r="R87" s="96" t="str">
        <f t="shared" si="13"/>
        <v>-</v>
      </c>
      <c r="S87" s="99"/>
      <c r="T87" s="84" t="str">
        <f t="shared" si="14"/>
        <v>-</v>
      </c>
      <c r="U87" s="98"/>
      <c r="V87" s="167"/>
      <c r="W87" s="68">
        <f t="shared" si="17"/>
        <v>0</v>
      </c>
      <c r="X87" s="69" t="str">
        <f t="shared" si="15"/>
        <v>-</v>
      </c>
    </row>
    <row r="88" spans="1:24" s="27" customFormat="1" ht="25.15" hidden="1" customHeight="1" x14ac:dyDescent="0.2">
      <c r="A88" s="120"/>
      <c r="B88" s="86"/>
      <c r="C88" s="158"/>
      <c r="D88" s="160"/>
      <c r="E88" s="87"/>
      <c r="F88" s="88"/>
      <c r="G88" s="86"/>
      <c r="H88" s="86"/>
      <c r="I88" s="102"/>
      <c r="J88" s="102"/>
      <c r="K88" s="101"/>
      <c r="L88" s="94"/>
      <c r="M88" s="516" t="str">
        <f t="shared" si="16"/>
        <v>-</v>
      </c>
      <c r="N88" s="164" t="str">
        <f t="shared" si="12"/>
        <v>-</v>
      </c>
      <c r="O88" s="94"/>
      <c r="P88" s="95"/>
      <c r="Q88" s="95"/>
      <c r="R88" s="96" t="str">
        <f t="shared" si="13"/>
        <v>-</v>
      </c>
      <c r="S88" s="99"/>
      <c r="T88" s="84" t="str">
        <f t="shared" si="14"/>
        <v>-</v>
      </c>
      <c r="U88" s="98"/>
      <c r="V88" s="167"/>
      <c r="W88" s="68">
        <f t="shared" si="17"/>
        <v>0</v>
      </c>
      <c r="X88" s="69" t="str">
        <f t="shared" si="15"/>
        <v>-</v>
      </c>
    </row>
    <row r="89" spans="1:24" s="27" customFormat="1" ht="25.15" hidden="1" customHeight="1" x14ac:dyDescent="0.2">
      <c r="A89" s="120"/>
      <c r="B89" s="86"/>
      <c r="C89" s="158"/>
      <c r="D89" s="160"/>
      <c r="E89" s="87"/>
      <c r="F89" s="88"/>
      <c r="G89" s="86"/>
      <c r="H89" s="86"/>
      <c r="I89" s="102"/>
      <c r="J89" s="102"/>
      <c r="K89" s="101"/>
      <c r="L89" s="94"/>
      <c r="M89" s="516" t="str">
        <f t="shared" si="16"/>
        <v>-</v>
      </c>
      <c r="N89" s="164" t="str">
        <f t="shared" si="12"/>
        <v>-</v>
      </c>
      <c r="O89" s="94"/>
      <c r="P89" s="95"/>
      <c r="Q89" s="95"/>
      <c r="R89" s="96" t="str">
        <f t="shared" si="13"/>
        <v>-</v>
      </c>
      <c r="S89" s="99"/>
      <c r="T89" s="84" t="str">
        <f t="shared" si="14"/>
        <v>-</v>
      </c>
      <c r="U89" s="98"/>
      <c r="V89" s="167"/>
      <c r="W89" s="68">
        <f t="shared" si="17"/>
        <v>0</v>
      </c>
      <c r="X89" s="69" t="str">
        <f t="shared" si="15"/>
        <v>-</v>
      </c>
    </row>
    <row r="90" spans="1:24" s="27" customFormat="1" ht="25.15" hidden="1" customHeight="1" x14ac:dyDescent="0.2">
      <c r="A90" s="120"/>
      <c r="B90" s="86"/>
      <c r="C90" s="158"/>
      <c r="D90" s="160"/>
      <c r="E90" s="87"/>
      <c r="F90" s="88"/>
      <c r="G90" s="86"/>
      <c r="H90" s="86"/>
      <c r="I90" s="102"/>
      <c r="J90" s="102"/>
      <c r="K90" s="101"/>
      <c r="L90" s="94"/>
      <c r="M90" s="516" t="str">
        <f t="shared" si="16"/>
        <v>-</v>
      </c>
      <c r="N90" s="164" t="str">
        <f t="shared" si="12"/>
        <v>-</v>
      </c>
      <c r="O90" s="94"/>
      <c r="P90" s="95"/>
      <c r="Q90" s="95"/>
      <c r="R90" s="96" t="str">
        <f t="shared" si="13"/>
        <v>-</v>
      </c>
      <c r="S90" s="99"/>
      <c r="T90" s="84" t="str">
        <f t="shared" si="14"/>
        <v>-</v>
      </c>
      <c r="U90" s="98"/>
      <c r="V90" s="167"/>
      <c r="W90" s="68">
        <f t="shared" si="17"/>
        <v>0</v>
      </c>
      <c r="X90" s="69" t="str">
        <f t="shared" si="15"/>
        <v>-</v>
      </c>
    </row>
    <row r="91" spans="1:24" s="27" customFormat="1" ht="25.15" hidden="1" customHeight="1" x14ac:dyDescent="0.2">
      <c r="A91" s="120"/>
      <c r="B91" s="86"/>
      <c r="C91" s="158"/>
      <c r="D91" s="87"/>
      <c r="E91" s="87"/>
      <c r="F91" s="88"/>
      <c r="G91" s="86"/>
      <c r="H91" s="86"/>
      <c r="I91" s="102"/>
      <c r="J91" s="102"/>
      <c r="K91" s="101"/>
      <c r="L91" s="94"/>
      <c r="M91" s="516" t="str">
        <f t="shared" si="16"/>
        <v>-</v>
      </c>
      <c r="N91" s="164" t="str">
        <f t="shared" si="12"/>
        <v>-</v>
      </c>
      <c r="O91" s="94"/>
      <c r="P91" s="95"/>
      <c r="Q91" s="95"/>
      <c r="R91" s="96" t="str">
        <f t="shared" si="13"/>
        <v>-</v>
      </c>
      <c r="S91" s="99"/>
      <c r="T91" s="84" t="str">
        <f t="shared" si="14"/>
        <v>-</v>
      </c>
      <c r="U91" s="98"/>
      <c r="V91" s="167"/>
      <c r="W91" s="68">
        <f t="shared" si="17"/>
        <v>0</v>
      </c>
      <c r="X91" s="69" t="str">
        <f t="shared" si="15"/>
        <v>-</v>
      </c>
    </row>
    <row r="92" spans="1:24" s="27" customFormat="1" ht="25.15" hidden="1" customHeight="1" x14ac:dyDescent="0.2">
      <c r="A92" s="120"/>
      <c r="B92" s="86"/>
      <c r="C92" s="158"/>
      <c r="D92" s="87"/>
      <c r="E92" s="87"/>
      <c r="F92" s="88"/>
      <c r="G92" s="86"/>
      <c r="H92" s="86"/>
      <c r="I92" s="102"/>
      <c r="J92" s="102"/>
      <c r="K92" s="101"/>
      <c r="L92" s="94"/>
      <c r="M92" s="516" t="str">
        <f t="shared" si="16"/>
        <v>-</v>
      </c>
      <c r="N92" s="164" t="str">
        <f t="shared" si="12"/>
        <v>-</v>
      </c>
      <c r="O92" s="94"/>
      <c r="P92" s="95"/>
      <c r="Q92" s="95"/>
      <c r="R92" s="96" t="str">
        <f t="shared" si="13"/>
        <v>-</v>
      </c>
      <c r="S92" s="99"/>
      <c r="T92" s="84" t="str">
        <f t="shared" si="14"/>
        <v>-</v>
      </c>
      <c r="U92" s="98"/>
      <c r="V92" s="167"/>
      <c r="W92" s="68">
        <f t="shared" si="17"/>
        <v>0</v>
      </c>
      <c r="X92" s="69" t="str">
        <f t="shared" si="15"/>
        <v>-</v>
      </c>
    </row>
    <row r="93" spans="1:24" s="27" customFormat="1" ht="25.15" hidden="1" customHeight="1" x14ac:dyDescent="0.2">
      <c r="A93" s="120"/>
      <c r="B93" s="86"/>
      <c r="C93" s="158"/>
      <c r="D93" s="87"/>
      <c r="E93" s="87"/>
      <c r="F93" s="88"/>
      <c r="G93" s="86"/>
      <c r="H93" s="86"/>
      <c r="I93" s="102"/>
      <c r="J93" s="102"/>
      <c r="K93" s="101"/>
      <c r="L93" s="94"/>
      <c r="M93" s="516" t="str">
        <f t="shared" si="16"/>
        <v>-</v>
      </c>
      <c r="N93" s="164" t="str">
        <f t="shared" si="12"/>
        <v>-</v>
      </c>
      <c r="O93" s="94"/>
      <c r="P93" s="95"/>
      <c r="Q93" s="95"/>
      <c r="R93" s="96" t="str">
        <f t="shared" si="13"/>
        <v>-</v>
      </c>
      <c r="S93" s="99"/>
      <c r="T93" s="84" t="str">
        <f t="shared" si="14"/>
        <v>-</v>
      </c>
      <c r="U93" s="98"/>
      <c r="V93" s="167"/>
      <c r="W93" s="68">
        <f t="shared" si="17"/>
        <v>0</v>
      </c>
      <c r="X93" s="69" t="str">
        <f t="shared" si="15"/>
        <v>-</v>
      </c>
    </row>
    <row r="94" spans="1:24" s="27" customFormat="1" ht="25.15" hidden="1" customHeight="1" x14ac:dyDescent="0.2">
      <c r="A94" s="120"/>
      <c r="B94" s="86"/>
      <c r="C94" s="158"/>
      <c r="D94" s="87"/>
      <c r="E94" s="87"/>
      <c r="F94" s="88"/>
      <c r="G94" s="86"/>
      <c r="H94" s="86"/>
      <c r="I94" s="102"/>
      <c r="J94" s="102"/>
      <c r="K94" s="101"/>
      <c r="L94" s="94"/>
      <c r="M94" s="516" t="str">
        <f t="shared" si="16"/>
        <v>-</v>
      </c>
      <c r="N94" s="164" t="str">
        <f t="shared" si="12"/>
        <v>-</v>
      </c>
      <c r="O94" s="94"/>
      <c r="P94" s="95"/>
      <c r="Q94" s="95"/>
      <c r="R94" s="96" t="str">
        <f t="shared" si="13"/>
        <v>-</v>
      </c>
      <c r="S94" s="99"/>
      <c r="T94" s="84" t="str">
        <f t="shared" si="14"/>
        <v>-</v>
      </c>
      <c r="U94" s="98"/>
      <c r="V94" s="167"/>
      <c r="W94" s="68">
        <f t="shared" si="17"/>
        <v>0</v>
      </c>
      <c r="X94" s="69" t="str">
        <f t="shared" si="15"/>
        <v>-</v>
      </c>
    </row>
    <row r="95" spans="1:24" s="27" customFormat="1" ht="25.15" hidden="1" customHeight="1" x14ac:dyDescent="0.2">
      <c r="A95" s="120"/>
      <c r="B95" s="86"/>
      <c r="C95" s="158"/>
      <c r="D95" s="87"/>
      <c r="E95" s="87"/>
      <c r="F95" s="88"/>
      <c r="G95" s="86"/>
      <c r="H95" s="86"/>
      <c r="I95" s="102"/>
      <c r="J95" s="102"/>
      <c r="K95" s="101"/>
      <c r="L95" s="94"/>
      <c r="M95" s="516" t="str">
        <f t="shared" si="16"/>
        <v>-</v>
      </c>
      <c r="N95" s="164" t="str">
        <f t="shared" si="12"/>
        <v>-</v>
      </c>
      <c r="O95" s="94"/>
      <c r="P95" s="95"/>
      <c r="Q95" s="95"/>
      <c r="R95" s="96" t="str">
        <f t="shared" si="13"/>
        <v>-</v>
      </c>
      <c r="S95" s="99"/>
      <c r="T95" s="84" t="str">
        <f t="shared" si="14"/>
        <v>-</v>
      </c>
      <c r="U95" s="98"/>
      <c r="V95" s="167"/>
      <c r="W95" s="68">
        <f t="shared" si="17"/>
        <v>0</v>
      </c>
      <c r="X95" s="69" t="str">
        <f t="shared" si="15"/>
        <v>-</v>
      </c>
    </row>
    <row r="96" spans="1:24" s="27" customFormat="1" ht="25.15" hidden="1" customHeight="1" x14ac:dyDescent="0.2">
      <c r="A96" s="120"/>
      <c r="B96" s="86"/>
      <c r="C96" s="158"/>
      <c r="D96" s="87"/>
      <c r="E96" s="87"/>
      <c r="F96" s="88"/>
      <c r="G96" s="86"/>
      <c r="H96" s="86"/>
      <c r="I96" s="102"/>
      <c r="J96" s="102"/>
      <c r="K96" s="101"/>
      <c r="L96" s="94"/>
      <c r="M96" s="516" t="str">
        <f t="shared" si="16"/>
        <v>-</v>
      </c>
      <c r="N96" s="164" t="str">
        <f t="shared" si="12"/>
        <v>-</v>
      </c>
      <c r="O96" s="94"/>
      <c r="P96" s="95"/>
      <c r="Q96" s="95"/>
      <c r="R96" s="96" t="str">
        <f t="shared" si="13"/>
        <v>-</v>
      </c>
      <c r="S96" s="99"/>
      <c r="T96" s="84" t="str">
        <f t="shared" si="14"/>
        <v>-</v>
      </c>
      <c r="U96" s="98"/>
      <c r="V96" s="167"/>
      <c r="W96" s="68">
        <f t="shared" si="17"/>
        <v>0</v>
      </c>
      <c r="X96" s="69" t="str">
        <f t="shared" si="15"/>
        <v>-</v>
      </c>
    </row>
    <row r="97" spans="1:24" s="27" customFormat="1" ht="25.15" hidden="1" customHeight="1" x14ac:dyDescent="0.2">
      <c r="A97" s="120"/>
      <c r="B97" s="86"/>
      <c r="C97" s="158"/>
      <c r="D97" s="87"/>
      <c r="E97" s="87"/>
      <c r="F97" s="88"/>
      <c r="G97" s="86"/>
      <c r="H97" s="86"/>
      <c r="I97" s="102"/>
      <c r="J97" s="102"/>
      <c r="K97" s="101"/>
      <c r="L97" s="94"/>
      <c r="M97" s="516" t="str">
        <f t="shared" si="16"/>
        <v>-</v>
      </c>
      <c r="N97" s="164" t="str">
        <f t="shared" si="12"/>
        <v>-</v>
      </c>
      <c r="O97" s="94"/>
      <c r="P97" s="95"/>
      <c r="Q97" s="95"/>
      <c r="R97" s="96" t="str">
        <f t="shared" si="13"/>
        <v>-</v>
      </c>
      <c r="S97" s="99"/>
      <c r="T97" s="84" t="str">
        <f t="shared" si="14"/>
        <v>-</v>
      </c>
      <c r="U97" s="98"/>
      <c r="V97" s="167"/>
      <c r="W97" s="68">
        <f t="shared" si="17"/>
        <v>0</v>
      </c>
      <c r="X97" s="69" t="str">
        <f t="shared" si="15"/>
        <v>-</v>
      </c>
    </row>
    <row r="98" spans="1:24" s="27" customFormat="1" ht="25.15" hidden="1" customHeight="1" x14ac:dyDescent="0.2">
      <c r="A98" s="120"/>
      <c r="B98" s="86"/>
      <c r="C98" s="158"/>
      <c r="D98" s="87"/>
      <c r="E98" s="87"/>
      <c r="F98" s="88"/>
      <c r="G98" s="86"/>
      <c r="H98" s="86"/>
      <c r="I98" s="102"/>
      <c r="J98" s="102"/>
      <c r="K98" s="101"/>
      <c r="L98" s="94"/>
      <c r="M98" s="516" t="str">
        <f t="shared" si="16"/>
        <v>-</v>
      </c>
      <c r="N98" s="164" t="str">
        <f t="shared" si="12"/>
        <v>-</v>
      </c>
      <c r="O98" s="94"/>
      <c r="P98" s="95"/>
      <c r="Q98" s="95"/>
      <c r="R98" s="96" t="str">
        <f t="shared" si="13"/>
        <v>-</v>
      </c>
      <c r="S98" s="99"/>
      <c r="T98" s="84" t="str">
        <f t="shared" si="14"/>
        <v>-</v>
      </c>
      <c r="U98" s="98"/>
      <c r="V98" s="167"/>
      <c r="W98" s="68">
        <f t="shared" si="17"/>
        <v>0</v>
      </c>
      <c r="X98" s="69" t="str">
        <f t="shared" si="15"/>
        <v>-</v>
      </c>
    </row>
    <row r="99" spans="1:24" s="27" customFormat="1" ht="25.15" hidden="1" customHeight="1" x14ac:dyDescent="0.2">
      <c r="A99" s="120"/>
      <c r="B99" s="86"/>
      <c r="C99" s="158"/>
      <c r="D99" s="87"/>
      <c r="E99" s="87"/>
      <c r="F99" s="88"/>
      <c r="G99" s="86"/>
      <c r="H99" s="86"/>
      <c r="I99" s="102"/>
      <c r="J99" s="102"/>
      <c r="K99" s="101"/>
      <c r="L99" s="94"/>
      <c r="M99" s="516" t="str">
        <f t="shared" si="16"/>
        <v>-</v>
      </c>
      <c r="N99" s="164" t="str">
        <f t="shared" si="12"/>
        <v>-</v>
      </c>
      <c r="O99" s="94"/>
      <c r="P99" s="95"/>
      <c r="Q99" s="95"/>
      <c r="R99" s="96" t="str">
        <f t="shared" si="13"/>
        <v>-</v>
      </c>
      <c r="S99" s="99"/>
      <c r="T99" s="84" t="str">
        <f t="shared" si="14"/>
        <v>-</v>
      </c>
      <c r="U99" s="98"/>
      <c r="V99" s="167"/>
      <c r="W99" s="68">
        <f t="shared" si="17"/>
        <v>0</v>
      </c>
      <c r="X99" s="69" t="str">
        <f t="shared" si="15"/>
        <v>-</v>
      </c>
    </row>
    <row r="100" spans="1:24" s="27" customFormat="1" ht="25.15" hidden="1" customHeight="1" x14ac:dyDescent="0.2">
      <c r="A100" s="120"/>
      <c r="B100" s="86"/>
      <c r="C100" s="158"/>
      <c r="D100" s="87"/>
      <c r="E100" s="87"/>
      <c r="F100" s="88"/>
      <c r="G100" s="86"/>
      <c r="H100" s="86"/>
      <c r="I100" s="102"/>
      <c r="J100" s="102"/>
      <c r="K100" s="101"/>
      <c r="L100" s="94"/>
      <c r="M100" s="516" t="str">
        <f t="shared" si="16"/>
        <v>-</v>
      </c>
      <c r="N100" s="164" t="str">
        <f t="shared" si="12"/>
        <v>-</v>
      </c>
      <c r="O100" s="94"/>
      <c r="P100" s="95"/>
      <c r="Q100" s="95"/>
      <c r="R100" s="96" t="str">
        <f t="shared" si="13"/>
        <v>-</v>
      </c>
      <c r="S100" s="99"/>
      <c r="T100" s="84" t="str">
        <f t="shared" si="14"/>
        <v>-</v>
      </c>
      <c r="U100" s="98"/>
      <c r="V100" s="167"/>
      <c r="W100" s="68">
        <f t="shared" si="17"/>
        <v>0</v>
      </c>
      <c r="X100" s="69" t="str">
        <f t="shared" si="15"/>
        <v>-</v>
      </c>
    </row>
    <row r="101" spans="1:24" s="27" customFormat="1" ht="25.15" hidden="1" customHeight="1" x14ac:dyDescent="0.2">
      <c r="A101" s="120"/>
      <c r="B101" s="103"/>
      <c r="C101" s="161"/>
      <c r="D101" s="104"/>
      <c r="E101" s="104"/>
      <c r="F101" s="105"/>
      <c r="G101" s="103"/>
      <c r="H101" s="103"/>
      <c r="I101" s="106"/>
      <c r="J101" s="106"/>
      <c r="K101" s="108"/>
      <c r="L101" s="109"/>
      <c r="M101" s="517" t="str">
        <f t="shared" si="16"/>
        <v>-</v>
      </c>
      <c r="N101" s="165" t="str">
        <f t="shared" si="12"/>
        <v>-</v>
      </c>
      <c r="O101" s="109"/>
      <c r="P101" s="110"/>
      <c r="Q101" s="110"/>
      <c r="R101" s="96" t="str">
        <f t="shared" si="13"/>
        <v>-</v>
      </c>
      <c r="S101" s="111"/>
      <c r="T101" s="84" t="str">
        <f t="shared" si="14"/>
        <v>-</v>
      </c>
      <c r="U101" s="112"/>
      <c r="V101" s="167"/>
      <c r="W101" s="68">
        <f t="shared" si="17"/>
        <v>0</v>
      </c>
      <c r="X101" s="69" t="str">
        <f t="shared" si="15"/>
        <v>-</v>
      </c>
    </row>
    <row r="102" spans="1:24" s="27" customFormat="1" ht="19.899999999999999" customHeight="1" x14ac:dyDescent="0.2">
      <c r="A102" s="56">
        <f>COUNT(A72:A101)</f>
        <v>1</v>
      </c>
      <c r="B102" s="182" t="s">
        <v>42</v>
      </c>
      <c r="C102" s="183"/>
      <c r="D102" s="57">
        <f>COUNT(K72:K101)-COUNT(L72:L101)</f>
        <v>0</v>
      </c>
      <c r="E102" s="57"/>
      <c r="F102" s="57"/>
      <c r="G102" s="57" t="s">
        <v>29</v>
      </c>
      <c r="H102" s="59">
        <f>IF(L72&gt;1,0,K72)+IF(L73&gt;0,0,K73)+IF(L74&gt;0,0,K74)+IF(L75&gt;0,0,K75)+IF(L76&gt;0,0,K76)+IF(L77&gt;0,0,K77)+IF(L78&gt;0,0,K78)+IF(L79&gt;0,0,K79)+IF(L80&gt;0,0,K80)+IF(L81&gt;0,0,K81)+IF(L82&gt;0,0,K82)+IF(L83&gt;0,0,K83)+IF(L84&gt;0,0,K84)+IF(L85&gt;0,0,K85)+IF(L86&gt;0,0,K86)+IF(L87&gt;0,0,K87)+IF(L88&gt;0,0,K88)+IF(L89&gt;0,0,K89)+IF(L90&gt;0,0,K90)+IF(L91&gt;0,0,K91)+IF(L92&gt;0,0,K92)+IF(L93&gt;0,0,K93)+IF(L94&gt;0,0,K94)+IF(L95&gt;0,0,K95)+IF(L96&gt;0,0,K96)+IF(L97&gt;0,0,K97)+IF(L98&gt;0,0,K98)+IF(L99&gt;0,0,K99)+IF(L100&gt;0,0,K100)+IF(L101&gt;0,0,K101)</f>
        <v>0</v>
      </c>
      <c r="I102" s="57"/>
      <c r="J102" s="67">
        <f>SUM(J72:J101)</f>
        <v>27.45</v>
      </c>
      <c r="K102" s="67">
        <f>SUM(K72:K101)</f>
        <v>600000</v>
      </c>
      <c r="L102" s="67">
        <f>SUM(L72:L101)</f>
        <v>598814.32999999996</v>
      </c>
      <c r="M102" s="518">
        <f>IF(L102&gt;0,((L102-(K102-H102))/(K102-H102)),"-")</f>
        <v>-1.9761166666667366E-3</v>
      </c>
      <c r="N102" s="67"/>
      <c r="O102" s="67">
        <f>SUM(O72:O101)</f>
        <v>0</v>
      </c>
      <c r="P102" s="117" t="s">
        <v>6</v>
      </c>
      <c r="Q102" s="58" t="str">
        <f>IF(O102&lt;=0,"-",(O102/L102))</f>
        <v>-</v>
      </c>
      <c r="R102" s="58"/>
      <c r="S102" s="58">
        <f>IF(L72&lt;=0,"0",(IF(S72&gt;0,S72*L72)+IF(S73&gt;0,S73*L73)+IF(S74&gt;0,S74*L74)+IF(S75&gt;0,S75*L75)+IF(S76&gt;0,S76*L76)+IF(S77&gt;0,S77*L77)+IF(S78&gt;0,S78*L78)+IF(S79&gt;0,S79*L79)+IF(S80&gt;0,S80*L80)+IF(S81&gt;0,S81*L81)+IF(S82&gt;0,S82*L82)+IF(S83&gt;0,S83*L83)+IF(S84&gt;0,S84*L84)+IF(S85&gt;0,S85*L85)+IF(S86&gt;0,S86*L86)+IF(S87&gt;0,S87*L87)+IF(S88&gt;0,S88*L88)+IF(S89&gt;0,S89*L89)+IF(S90&gt;0,S90*L90)+IF(S91&gt;0,S91*L91)+IF(S92&gt;0,S92*L92)+IF(S93&gt;0,S93*L93)+IF(S94&gt;0,S94*L94)+IF(S95&gt;0,S95*L95)+IF(S96&gt;0,S96*L96)+IF(S97&gt;0,S97*L97)+IF(S98&gt;0,S98*L98)+IF(S99&gt;0,S99*L99)+IF(S100&gt;0,S100*L100)+IF(S101&gt;0,S101*L101))/L102)</f>
        <v>1</v>
      </c>
      <c r="T102" s="57"/>
      <c r="U102" s="57"/>
      <c r="V102" s="167"/>
      <c r="W102" s="70"/>
      <c r="X102" s="69"/>
    </row>
    <row r="103" spans="1:24" s="124" customFormat="1" ht="19.899999999999999" customHeight="1" x14ac:dyDescent="0.2">
      <c r="A103" s="122" t="s">
        <v>45</v>
      </c>
      <c r="B103" s="123"/>
      <c r="C103" s="147" t="s">
        <v>53</v>
      </c>
      <c r="D103" s="147"/>
      <c r="E103" s="147"/>
      <c r="G103" s="123"/>
      <c r="H103" s="123"/>
      <c r="I103" s="123"/>
      <c r="J103" s="123"/>
      <c r="K103" s="123"/>
      <c r="L103" s="123"/>
      <c r="M103" s="519"/>
      <c r="N103" s="122"/>
      <c r="O103" s="122"/>
      <c r="P103" s="123"/>
      <c r="Q103" s="123"/>
      <c r="R103" s="123"/>
      <c r="S103" s="122"/>
      <c r="T103" s="123"/>
      <c r="U103" s="122"/>
      <c r="V103" s="168"/>
      <c r="W103" s="125"/>
    </row>
    <row r="104" spans="1:24" s="27" customFormat="1" ht="25.15" customHeight="1" x14ac:dyDescent="0.2">
      <c r="A104" s="119"/>
      <c r="B104" s="86"/>
      <c r="C104" s="176"/>
      <c r="D104" s="157"/>
      <c r="E104" s="74"/>
      <c r="F104" s="75"/>
      <c r="G104" s="76"/>
      <c r="H104" s="76"/>
      <c r="I104" s="77"/>
      <c r="J104" s="77"/>
      <c r="K104" s="79"/>
      <c r="L104" s="80"/>
      <c r="M104" s="516" t="str">
        <f>IF(L104&gt;0,((L104-K104)/K104),"-")</f>
        <v>-</v>
      </c>
      <c r="N104" s="163" t="str">
        <f t="shared" ref="N104:N133" si="18">IF(AND(C104&lt;=0,P104&lt;=0),"-",IF(P104&lt;=0,"Not yet Contract",(P104-C104)))</f>
        <v>-</v>
      </c>
      <c r="O104" s="81"/>
      <c r="P104" s="82"/>
      <c r="Q104" s="82"/>
      <c r="R104" s="96" t="str">
        <f t="shared" ref="R104:R133" si="19">IF(OR(Q104&lt;=0,P104&lt;=0),"-",(($U$3-P104)/(Q104-P104)))</f>
        <v>-</v>
      </c>
      <c r="S104" s="83"/>
      <c r="T104" s="84" t="str">
        <f t="shared" ref="T104:T133" si="20">IF(OR(P104&lt;=0,Q104&lt;=0),"-",IF(AND(($U$3-P104)&gt;(Q104-P104),S104&lt;100%),"Time Expired",IF(AND(($U$3-P104)&gt;(Q104-P104)*3/4,S104&lt;=10%),"Very Critical",IF(AND(($U$3-P104)&gt;(Q104-P104)*3/4,S104&lt;=25%),"Critical",IF(AND(($U$3-P104)&gt;(Q104-P104)*3/4,S104&lt;=50%),"Slow Progress",IF(AND(($U$3-P104)&gt;(Q104-P104)/2,S104&lt;=10%),"Very Slow Progress",IF(AND(($U$3-P104)&gt;(Q104-P104)/2,S104&lt;=25%),"Progress Slow",IF(AND(($U$3-P104)&gt;(Q104-P104)/4,S104&lt;=20%),"Progress Slow","-"))))))))</f>
        <v>-</v>
      </c>
      <c r="U104" s="85"/>
      <c r="V104" s="167"/>
      <c r="W104" s="68">
        <f>Q104-P104</f>
        <v>0</v>
      </c>
      <c r="X104" s="69" t="str">
        <f t="shared" ref="X104:X133" si="21">IF(P104&lt;=0,"-",($U$3-P104))</f>
        <v>-</v>
      </c>
    </row>
    <row r="105" spans="1:24" s="27" customFormat="1" ht="25.15" hidden="1" customHeight="1" x14ac:dyDescent="0.2">
      <c r="A105" s="120"/>
      <c r="B105" s="86"/>
      <c r="C105" s="158"/>
      <c r="D105" s="159"/>
      <c r="E105" s="87"/>
      <c r="F105" s="88"/>
      <c r="G105" s="89"/>
      <c r="H105" s="89"/>
      <c r="I105" s="90"/>
      <c r="J105" s="90"/>
      <c r="K105" s="92"/>
      <c r="L105" s="93"/>
      <c r="M105" s="516" t="str">
        <f t="shared" ref="M105:M133" si="22">IF(L105&gt;0,((L105-K105)/K105),"-")</f>
        <v>-</v>
      </c>
      <c r="N105" s="164" t="str">
        <f t="shared" si="18"/>
        <v>-</v>
      </c>
      <c r="O105" s="94"/>
      <c r="P105" s="95"/>
      <c r="Q105" s="95"/>
      <c r="R105" s="96" t="str">
        <f t="shared" si="19"/>
        <v>-</v>
      </c>
      <c r="S105" s="97"/>
      <c r="T105" s="84" t="str">
        <f t="shared" si="20"/>
        <v>-</v>
      </c>
      <c r="U105" s="98"/>
      <c r="V105" s="167"/>
      <c r="W105" s="68">
        <f t="shared" ref="W105:W133" si="23">Q105-P105</f>
        <v>0</v>
      </c>
      <c r="X105" s="69" t="str">
        <f t="shared" si="21"/>
        <v>-</v>
      </c>
    </row>
    <row r="106" spans="1:24" s="27" customFormat="1" ht="25.15" hidden="1" customHeight="1" x14ac:dyDescent="0.2">
      <c r="A106" s="120"/>
      <c r="B106" s="86"/>
      <c r="C106" s="176"/>
      <c r="D106" s="159"/>
      <c r="E106" s="87"/>
      <c r="F106" s="174"/>
      <c r="G106" s="175"/>
      <c r="H106" s="89"/>
      <c r="I106" s="90"/>
      <c r="J106" s="90"/>
      <c r="K106" s="92"/>
      <c r="L106" s="93"/>
      <c r="M106" s="516" t="str">
        <f t="shared" si="22"/>
        <v>-</v>
      </c>
      <c r="N106" s="179" t="str">
        <f t="shared" si="18"/>
        <v>-</v>
      </c>
      <c r="O106" s="94"/>
      <c r="P106" s="95"/>
      <c r="Q106" s="95"/>
      <c r="R106" s="96" t="str">
        <f t="shared" si="19"/>
        <v>-</v>
      </c>
      <c r="S106" s="97"/>
      <c r="T106" s="84" t="str">
        <f t="shared" si="20"/>
        <v>-</v>
      </c>
      <c r="U106" s="98"/>
      <c r="V106" s="167"/>
      <c r="W106" s="68">
        <f t="shared" si="23"/>
        <v>0</v>
      </c>
      <c r="X106" s="69" t="str">
        <f t="shared" si="21"/>
        <v>-</v>
      </c>
    </row>
    <row r="107" spans="1:24" s="27" customFormat="1" ht="25.15" hidden="1" customHeight="1" x14ac:dyDescent="0.2">
      <c r="A107" s="120"/>
      <c r="B107" s="86"/>
      <c r="C107" s="176"/>
      <c r="D107" s="159"/>
      <c r="E107" s="87"/>
      <c r="F107" s="88"/>
      <c r="G107" s="89"/>
      <c r="H107" s="89"/>
      <c r="I107" s="90"/>
      <c r="J107" s="90"/>
      <c r="K107" s="92"/>
      <c r="L107" s="93"/>
      <c r="M107" s="516" t="str">
        <f t="shared" si="22"/>
        <v>-</v>
      </c>
      <c r="N107" s="179" t="str">
        <f t="shared" si="18"/>
        <v>-</v>
      </c>
      <c r="O107" s="94"/>
      <c r="P107" s="95"/>
      <c r="Q107" s="95"/>
      <c r="R107" s="96" t="str">
        <f t="shared" si="19"/>
        <v>-</v>
      </c>
      <c r="S107" s="99"/>
      <c r="T107" s="84" t="str">
        <f t="shared" si="20"/>
        <v>-</v>
      </c>
      <c r="U107" s="98"/>
      <c r="V107" s="167"/>
      <c r="W107" s="68">
        <f t="shared" si="23"/>
        <v>0</v>
      </c>
      <c r="X107" s="69" t="str">
        <f t="shared" si="21"/>
        <v>-</v>
      </c>
    </row>
    <row r="108" spans="1:24" s="27" customFormat="1" ht="25.15" hidden="1" customHeight="1" x14ac:dyDescent="0.2">
      <c r="A108" s="120"/>
      <c r="B108" s="86"/>
      <c r="C108" s="176"/>
      <c r="D108" s="159"/>
      <c r="E108" s="87"/>
      <c r="F108" s="88"/>
      <c r="G108" s="89"/>
      <c r="H108" s="89"/>
      <c r="I108" s="90"/>
      <c r="J108" s="90"/>
      <c r="K108" s="92"/>
      <c r="L108" s="93"/>
      <c r="M108" s="516" t="str">
        <f t="shared" si="22"/>
        <v>-</v>
      </c>
      <c r="N108" s="179" t="str">
        <f t="shared" si="18"/>
        <v>-</v>
      </c>
      <c r="O108" s="94"/>
      <c r="P108" s="95"/>
      <c r="Q108" s="95"/>
      <c r="R108" s="96" t="str">
        <f t="shared" si="19"/>
        <v>-</v>
      </c>
      <c r="S108" s="97"/>
      <c r="T108" s="84" t="str">
        <f t="shared" si="20"/>
        <v>-</v>
      </c>
      <c r="U108" s="98"/>
      <c r="V108" s="167"/>
      <c r="W108" s="68">
        <f t="shared" si="23"/>
        <v>0</v>
      </c>
      <c r="X108" s="69" t="str">
        <f t="shared" si="21"/>
        <v>-</v>
      </c>
    </row>
    <row r="109" spans="1:24" s="27" customFormat="1" ht="25.15" hidden="1" customHeight="1" x14ac:dyDescent="0.2">
      <c r="A109" s="120"/>
      <c r="B109" s="86"/>
      <c r="C109" s="176"/>
      <c r="D109" s="159"/>
      <c r="E109" s="87"/>
      <c r="F109" s="88"/>
      <c r="G109" s="89"/>
      <c r="H109" s="89"/>
      <c r="I109" s="90"/>
      <c r="J109" s="90"/>
      <c r="K109" s="92"/>
      <c r="L109" s="93"/>
      <c r="M109" s="516" t="str">
        <f t="shared" si="22"/>
        <v>-</v>
      </c>
      <c r="N109" s="179" t="str">
        <f t="shared" si="18"/>
        <v>-</v>
      </c>
      <c r="O109" s="94"/>
      <c r="P109" s="95"/>
      <c r="Q109" s="95"/>
      <c r="R109" s="96" t="str">
        <f t="shared" si="19"/>
        <v>-</v>
      </c>
      <c r="S109" s="97"/>
      <c r="T109" s="84" t="str">
        <f t="shared" si="20"/>
        <v>-</v>
      </c>
      <c r="U109" s="98"/>
      <c r="V109" s="167"/>
      <c r="W109" s="68">
        <f t="shared" si="23"/>
        <v>0</v>
      </c>
      <c r="X109" s="69" t="str">
        <f t="shared" si="21"/>
        <v>-</v>
      </c>
    </row>
    <row r="110" spans="1:24" s="27" customFormat="1" ht="25.15" hidden="1" customHeight="1" x14ac:dyDescent="0.2">
      <c r="A110" s="120"/>
      <c r="B110" s="86"/>
      <c r="C110" s="176"/>
      <c r="D110" s="159"/>
      <c r="E110" s="87"/>
      <c r="F110" s="88"/>
      <c r="G110" s="89"/>
      <c r="H110" s="89"/>
      <c r="I110" s="90"/>
      <c r="J110" s="90"/>
      <c r="K110" s="92"/>
      <c r="L110" s="100"/>
      <c r="M110" s="516" t="str">
        <f t="shared" si="22"/>
        <v>-</v>
      </c>
      <c r="N110" s="179" t="str">
        <f t="shared" si="18"/>
        <v>-</v>
      </c>
      <c r="O110" s="94"/>
      <c r="P110" s="95"/>
      <c r="Q110" s="95"/>
      <c r="R110" s="96" t="str">
        <f t="shared" si="19"/>
        <v>-</v>
      </c>
      <c r="S110" s="99"/>
      <c r="T110" s="84" t="str">
        <f t="shared" si="20"/>
        <v>-</v>
      </c>
      <c r="U110" s="98"/>
      <c r="V110" s="167"/>
      <c r="W110" s="68">
        <f t="shared" si="23"/>
        <v>0</v>
      </c>
      <c r="X110" s="69" t="str">
        <f t="shared" si="21"/>
        <v>-</v>
      </c>
    </row>
    <row r="111" spans="1:24" s="27" customFormat="1" ht="25.15" hidden="1" customHeight="1" x14ac:dyDescent="0.2">
      <c r="A111" s="120"/>
      <c r="B111" s="86"/>
      <c r="C111" s="176"/>
      <c r="D111" s="159"/>
      <c r="E111" s="87"/>
      <c r="F111" s="88"/>
      <c r="G111" s="89"/>
      <c r="H111" s="89"/>
      <c r="I111" s="90"/>
      <c r="J111" s="90"/>
      <c r="K111" s="92"/>
      <c r="L111" s="100"/>
      <c r="M111" s="516" t="str">
        <f t="shared" si="22"/>
        <v>-</v>
      </c>
      <c r="N111" s="179" t="str">
        <f t="shared" si="18"/>
        <v>-</v>
      </c>
      <c r="O111" s="94"/>
      <c r="P111" s="95"/>
      <c r="Q111" s="95"/>
      <c r="R111" s="96" t="str">
        <f t="shared" si="19"/>
        <v>-</v>
      </c>
      <c r="S111" s="97"/>
      <c r="T111" s="84" t="str">
        <f t="shared" si="20"/>
        <v>-</v>
      </c>
      <c r="U111" s="98"/>
      <c r="V111" s="167"/>
      <c r="W111" s="68">
        <f t="shared" si="23"/>
        <v>0</v>
      </c>
      <c r="X111" s="69" t="str">
        <f t="shared" si="21"/>
        <v>-</v>
      </c>
    </row>
    <row r="112" spans="1:24" s="27" customFormat="1" ht="25.15" hidden="1" customHeight="1" x14ac:dyDescent="0.2">
      <c r="A112" s="120"/>
      <c r="B112" s="86"/>
      <c r="C112" s="176"/>
      <c r="D112" s="159"/>
      <c r="E112" s="87"/>
      <c r="F112" s="88"/>
      <c r="G112" s="86"/>
      <c r="H112" s="89"/>
      <c r="I112" s="90"/>
      <c r="J112" s="90"/>
      <c r="K112" s="92"/>
      <c r="L112" s="101"/>
      <c r="M112" s="516" t="str">
        <f t="shared" si="22"/>
        <v>-</v>
      </c>
      <c r="N112" s="179" t="str">
        <f t="shared" si="18"/>
        <v>-</v>
      </c>
      <c r="O112" s="94"/>
      <c r="P112" s="95"/>
      <c r="Q112" s="95"/>
      <c r="R112" s="96" t="str">
        <f t="shared" si="19"/>
        <v>-</v>
      </c>
      <c r="S112" s="97"/>
      <c r="T112" s="84" t="str">
        <f t="shared" si="20"/>
        <v>-</v>
      </c>
      <c r="U112" s="98"/>
      <c r="V112" s="167"/>
      <c r="W112" s="68">
        <f t="shared" si="23"/>
        <v>0</v>
      </c>
      <c r="X112" s="69" t="str">
        <f t="shared" si="21"/>
        <v>-</v>
      </c>
    </row>
    <row r="113" spans="1:24" s="27" customFormat="1" ht="25.15" hidden="1" customHeight="1" x14ac:dyDescent="0.2">
      <c r="A113" s="120"/>
      <c r="B113" s="86"/>
      <c r="C113" s="176"/>
      <c r="D113" s="159"/>
      <c r="E113" s="87"/>
      <c r="F113" s="173"/>
      <c r="G113" s="177"/>
      <c r="H113" s="89"/>
      <c r="I113" s="90"/>
      <c r="J113" s="90"/>
      <c r="K113" s="92"/>
      <c r="L113" s="100"/>
      <c r="M113" s="516" t="str">
        <f t="shared" si="22"/>
        <v>-</v>
      </c>
      <c r="N113" s="179" t="str">
        <f t="shared" si="18"/>
        <v>-</v>
      </c>
      <c r="O113" s="94"/>
      <c r="P113" s="95"/>
      <c r="Q113" s="95"/>
      <c r="R113" s="96" t="str">
        <f t="shared" si="19"/>
        <v>-</v>
      </c>
      <c r="S113" s="97"/>
      <c r="T113" s="84" t="str">
        <f t="shared" si="20"/>
        <v>-</v>
      </c>
      <c r="U113" s="98"/>
      <c r="V113" s="167"/>
      <c r="W113" s="68">
        <f t="shared" si="23"/>
        <v>0</v>
      </c>
      <c r="X113" s="69" t="str">
        <f t="shared" si="21"/>
        <v>-</v>
      </c>
    </row>
    <row r="114" spans="1:24" s="27" customFormat="1" ht="25.15" hidden="1" customHeight="1" x14ac:dyDescent="0.2">
      <c r="A114" s="120"/>
      <c r="B114" s="86"/>
      <c r="C114" s="176"/>
      <c r="D114" s="159"/>
      <c r="E114" s="87"/>
      <c r="F114" s="88"/>
      <c r="G114" s="89"/>
      <c r="H114" s="89"/>
      <c r="I114" s="90"/>
      <c r="J114" s="90"/>
      <c r="K114" s="92"/>
      <c r="L114" s="100"/>
      <c r="M114" s="516" t="str">
        <f t="shared" si="22"/>
        <v>-</v>
      </c>
      <c r="N114" s="179" t="str">
        <f t="shared" si="18"/>
        <v>-</v>
      </c>
      <c r="O114" s="94"/>
      <c r="P114" s="95"/>
      <c r="Q114" s="95"/>
      <c r="R114" s="96" t="str">
        <f t="shared" si="19"/>
        <v>-</v>
      </c>
      <c r="S114" s="97"/>
      <c r="T114" s="84" t="str">
        <f t="shared" si="20"/>
        <v>-</v>
      </c>
      <c r="U114" s="98"/>
      <c r="V114" s="167"/>
      <c r="W114" s="68">
        <f t="shared" si="23"/>
        <v>0</v>
      </c>
      <c r="X114" s="69" t="str">
        <f t="shared" si="21"/>
        <v>-</v>
      </c>
    </row>
    <row r="115" spans="1:24" s="27" customFormat="1" ht="25.15" hidden="1" customHeight="1" x14ac:dyDescent="0.2">
      <c r="A115" s="120"/>
      <c r="B115" s="86"/>
      <c r="C115" s="176"/>
      <c r="D115" s="160"/>
      <c r="E115" s="87"/>
      <c r="F115" s="173"/>
      <c r="G115" s="177"/>
      <c r="H115" s="86"/>
      <c r="I115" s="102"/>
      <c r="J115" s="102"/>
      <c r="K115" s="101"/>
      <c r="L115" s="94"/>
      <c r="M115" s="516" t="str">
        <f t="shared" si="22"/>
        <v>-</v>
      </c>
      <c r="N115" s="179" t="str">
        <f t="shared" si="18"/>
        <v>-</v>
      </c>
      <c r="O115" s="94"/>
      <c r="P115" s="95"/>
      <c r="Q115" s="95"/>
      <c r="R115" s="96" t="str">
        <f t="shared" si="19"/>
        <v>-</v>
      </c>
      <c r="S115" s="99"/>
      <c r="T115" s="84" t="str">
        <f t="shared" si="20"/>
        <v>-</v>
      </c>
      <c r="U115" s="98"/>
      <c r="V115" s="167"/>
      <c r="W115" s="68">
        <f t="shared" si="23"/>
        <v>0</v>
      </c>
      <c r="X115" s="69" t="str">
        <f t="shared" si="21"/>
        <v>-</v>
      </c>
    </row>
    <row r="116" spans="1:24" s="27" customFormat="1" ht="25.15" hidden="1" customHeight="1" x14ac:dyDescent="0.2">
      <c r="A116" s="120"/>
      <c r="B116" s="86"/>
      <c r="C116" s="176"/>
      <c r="D116" s="160"/>
      <c r="E116" s="87"/>
      <c r="F116" s="88"/>
      <c r="G116" s="86"/>
      <c r="H116" s="86"/>
      <c r="I116" s="102"/>
      <c r="J116" s="102"/>
      <c r="K116" s="101"/>
      <c r="L116" s="94"/>
      <c r="M116" s="516" t="str">
        <f t="shared" si="22"/>
        <v>-</v>
      </c>
      <c r="N116" s="179" t="str">
        <f t="shared" si="18"/>
        <v>-</v>
      </c>
      <c r="O116" s="94"/>
      <c r="P116" s="95"/>
      <c r="Q116" s="95"/>
      <c r="R116" s="96" t="str">
        <f t="shared" si="19"/>
        <v>-</v>
      </c>
      <c r="S116" s="99"/>
      <c r="T116" s="84" t="str">
        <f t="shared" si="20"/>
        <v>-</v>
      </c>
      <c r="U116" s="98"/>
      <c r="V116" s="167"/>
      <c r="W116" s="68">
        <f t="shared" si="23"/>
        <v>0</v>
      </c>
      <c r="X116" s="69" t="str">
        <f t="shared" si="21"/>
        <v>-</v>
      </c>
    </row>
    <row r="117" spans="1:24" s="27" customFormat="1" ht="25.15" hidden="1" customHeight="1" x14ac:dyDescent="0.2">
      <c r="A117" s="120"/>
      <c r="B117" s="86"/>
      <c r="C117" s="176"/>
      <c r="D117" s="160"/>
      <c r="E117" s="87"/>
      <c r="F117" s="88"/>
      <c r="G117" s="86"/>
      <c r="H117" s="86"/>
      <c r="I117" s="102"/>
      <c r="J117" s="102"/>
      <c r="K117" s="101"/>
      <c r="L117" s="94"/>
      <c r="M117" s="516" t="str">
        <f t="shared" si="22"/>
        <v>-</v>
      </c>
      <c r="N117" s="179" t="str">
        <f t="shared" si="18"/>
        <v>-</v>
      </c>
      <c r="O117" s="94"/>
      <c r="P117" s="95"/>
      <c r="Q117" s="95"/>
      <c r="R117" s="96" t="str">
        <f t="shared" si="19"/>
        <v>-</v>
      </c>
      <c r="S117" s="99"/>
      <c r="T117" s="84" t="str">
        <f t="shared" si="20"/>
        <v>-</v>
      </c>
      <c r="U117" s="98"/>
      <c r="V117" s="167"/>
      <c r="W117" s="68">
        <f t="shared" si="23"/>
        <v>0</v>
      </c>
      <c r="X117" s="69" t="str">
        <f t="shared" si="21"/>
        <v>-</v>
      </c>
    </row>
    <row r="118" spans="1:24" s="27" customFormat="1" ht="25.15" hidden="1" customHeight="1" x14ac:dyDescent="0.2">
      <c r="A118" s="120"/>
      <c r="B118" s="86"/>
      <c r="C118" s="176"/>
      <c r="D118" s="160"/>
      <c r="E118" s="87"/>
      <c r="F118" s="88"/>
      <c r="G118" s="86"/>
      <c r="H118" s="86"/>
      <c r="I118" s="102"/>
      <c r="J118" s="102"/>
      <c r="K118" s="101"/>
      <c r="L118" s="94"/>
      <c r="M118" s="516" t="str">
        <f t="shared" si="22"/>
        <v>-</v>
      </c>
      <c r="N118" s="179" t="str">
        <f t="shared" si="18"/>
        <v>-</v>
      </c>
      <c r="O118" s="94"/>
      <c r="P118" s="95"/>
      <c r="Q118" s="95"/>
      <c r="R118" s="96" t="str">
        <f t="shared" si="19"/>
        <v>-</v>
      </c>
      <c r="S118" s="99"/>
      <c r="T118" s="84" t="str">
        <f t="shared" si="20"/>
        <v>-</v>
      </c>
      <c r="U118" s="98"/>
      <c r="V118" s="167"/>
      <c r="W118" s="68">
        <f t="shared" si="23"/>
        <v>0</v>
      </c>
      <c r="X118" s="69" t="str">
        <f t="shared" si="21"/>
        <v>-</v>
      </c>
    </row>
    <row r="119" spans="1:24" s="27" customFormat="1" ht="25.15" hidden="1" customHeight="1" x14ac:dyDescent="0.2">
      <c r="A119" s="120"/>
      <c r="B119" s="86"/>
      <c r="C119" s="158"/>
      <c r="D119" s="160"/>
      <c r="E119" s="87"/>
      <c r="F119" s="88"/>
      <c r="G119" s="86"/>
      <c r="H119" s="86"/>
      <c r="I119" s="102"/>
      <c r="J119" s="102"/>
      <c r="K119" s="173"/>
      <c r="L119" s="94"/>
      <c r="M119" s="516" t="str">
        <f t="shared" si="22"/>
        <v>-</v>
      </c>
      <c r="N119" s="164" t="str">
        <f t="shared" si="18"/>
        <v>-</v>
      </c>
      <c r="O119" s="94"/>
      <c r="P119" s="95"/>
      <c r="Q119" s="95"/>
      <c r="R119" s="96" t="str">
        <f t="shared" si="19"/>
        <v>-</v>
      </c>
      <c r="S119" s="99"/>
      <c r="T119" s="84" t="str">
        <f t="shared" si="20"/>
        <v>-</v>
      </c>
      <c r="U119" s="98"/>
      <c r="V119" s="167"/>
      <c r="W119" s="68">
        <f t="shared" si="23"/>
        <v>0</v>
      </c>
      <c r="X119" s="69" t="str">
        <f t="shared" si="21"/>
        <v>-</v>
      </c>
    </row>
    <row r="120" spans="1:24" s="27" customFormat="1" ht="25.15" hidden="1" customHeight="1" x14ac:dyDescent="0.2">
      <c r="A120" s="120"/>
      <c r="B120" s="86"/>
      <c r="C120" s="158"/>
      <c r="D120" s="160"/>
      <c r="E120" s="87"/>
      <c r="F120" s="88"/>
      <c r="G120" s="86"/>
      <c r="H120" s="86"/>
      <c r="I120" s="102"/>
      <c r="J120" s="102"/>
      <c r="K120" s="101"/>
      <c r="L120" s="94"/>
      <c r="M120" s="516" t="str">
        <f t="shared" si="22"/>
        <v>-</v>
      </c>
      <c r="N120" s="164" t="str">
        <f t="shared" si="18"/>
        <v>-</v>
      </c>
      <c r="O120" s="94"/>
      <c r="P120" s="95"/>
      <c r="Q120" s="95"/>
      <c r="R120" s="96" t="str">
        <f t="shared" si="19"/>
        <v>-</v>
      </c>
      <c r="S120" s="99"/>
      <c r="T120" s="84" t="str">
        <f t="shared" si="20"/>
        <v>-</v>
      </c>
      <c r="U120" s="98"/>
      <c r="V120" s="167"/>
      <c r="W120" s="68">
        <f t="shared" si="23"/>
        <v>0</v>
      </c>
      <c r="X120" s="69" t="str">
        <f t="shared" si="21"/>
        <v>-</v>
      </c>
    </row>
    <row r="121" spans="1:24" s="27" customFormat="1" ht="25.15" hidden="1" customHeight="1" x14ac:dyDescent="0.2">
      <c r="A121" s="120"/>
      <c r="B121" s="86"/>
      <c r="C121" s="158"/>
      <c r="D121" s="160"/>
      <c r="E121" s="87"/>
      <c r="F121" s="88"/>
      <c r="G121" s="86"/>
      <c r="H121" s="86"/>
      <c r="I121" s="102"/>
      <c r="J121" s="102"/>
      <c r="K121" s="173"/>
      <c r="L121" s="94"/>
      <c r="M121" s="516" t="str">
        <f t="shared" si="22"/>
        <v>-</v>
      </c>
      <c r="N121" s="164" t="str">
        <f t="shared" si="18"/>
        <v>-</v>
      </c>
      <c r="O121" s="94"/>
      <c r="P121" s="95"/>
      <c r="Q121" s="95"/>
      <c r="R121" s="96" t="str">
        <f t="shared" si="19"/>
        <v>-</v>
      </c>
      <c r="S121" s="99"/>
      <c r="T121" s="84" t="str">
        <f t="shared" si="20"/>
        <v>-</v>
      </c>
      <c r="U121" s="98"/>
      <c r="V121" s="167"/>
      <c r="W121" s="68">
        <f t="shared" si="23"/>
        <v>0</v>
      </c>
      <c r="X121" s="69" t="str">
        <f t="shared" si="21"/>
        <v>-</v>
      </c>
    </row>
    <row r="122" spans="1:24" s="27" customFormat="1" ht="25.15" hidden="1" customHeight="1" x14ac:dyDescent="0.2">
      <c r="A122" s="120"/>
      <c r="B122" s="86"/>
      <c r="C122" s="158"/>
      <c r="D122" s="160"/>
      <c r="E122" s="87"/>
      <c r="F122" s="88"/>
      <c r="G122" s="86"/>
      <c r="H122" s="86"/>
      <c r="I122" s="102"/>
      <c r="J122" s="102"/>
      <c r="K122" s="101"/>
      <c r="L122" s="94"/>
      <c r="M122" s="516" t="str">
        <f t="shared" si="22"/>
        <v>-</v>
      </c>
      <c r="N122" s="164" t="str">
        <f t="shared" si="18"/>
        <v>-</v>
      </c>
      <c r="O122" s="94"/>
      <c r="P122" s="95"/>
      <c r="Q122" s="95"/>
      <c r="R122" s="96" t="str">
        <f t="shared" si="19"/>
        <v>-</v>
      </c>
      <c r="S122" s="99"/>
      <c r="T122" s="84" t="str">
        <f t="shared" si="20"/>
        <v>-</v>
      </c>
      <c r="U122" s="98"/>
      <c r="V122" s="167"/>
      <c r="W122" s="68">
        <f t="shared" si="23"/>
        <v>0</v>
      </c>
      <c r="X122" s="69" t="str">
        <f t="shared" si="21"/>
        <v>-</v>
      </c>
    </row>
    <row r="123" spans="1:24" s="27" customFormat="1" ht="25.15" hidden="1" customHeight="1" x14ac:dyDescent="0.2">
      <c r="A123" s="120"/>
      <c r="B123" s="86"/>
      <c r="C123" s="158"/>
      <c r="D123" s="87"/>
      <c r="E123" s="87"/>
      <c r="F123" s="88"/>
      <c r="G123" s="86"/>
      <c r="H123" s="86"/>
      <c r="I123" s="102"/>
      <c r="J123" s="102"/>
      <c r="K123" s="101"/>
      <c r="L123" s="94"/>
      <c r="M123" s="516" t="str">
        <f t="shared" si="22"/>
        <v>-</v>
      </c>
      <c r="N123" s="164" t="str">
        <f t="shared" si="18"/>
        <v>-</v>
      </c>
      <c r="O123" s="94"/>
      <c r="P123" s="95"/>
      <c r="Q123" s="95"/>
      <c r="R123" s="96" t="str">
        <f t="shared" si="19"/>
        <v>-</v>
      </c>
      <c r="S123" s="99"/>
      <c r="T123" s="84" t="str">
        <f t="shared" si="20"/>
        <v>-</v>
      </c>
      <c r="U123" s="98"/>
      <c r="V123" s="167"/>
      <c r="W123" s="68">
        <f t="shared" si="23"/>
        <v>0</v>
      </c>
      <c r="X123" s="69" t="str">
        <f t="shared" si="21"/>
        <v>-</v>
      </c>
    </row>
    <row r="124" spans="1:24" s="27" customFormat="1" ht="25.15" hidden="1" customHeight="1" x14ac:dyDescent="0.2">
      <c r="A124" s="120"/>
      <c r="B124" s="86"/>
      <c r="C124" s="158"/>
      <c r="D124" s="87"/>
      <c r="E124" s="87"/>
      <c r="F124" s="88"/>
      <c r="G124" s="86"/>
      <c r="H124" s="86"/>
      <c r="I124" s="102"/>
      <c r="J124" s="102"/>
      <c r="K124" s="101"/>
      <c r="L124" s="94"/>
      <c r="M124" s="516" t="str">
        <f t="shared" si="22"/>
        <v>-</v>
      </c>
      <c r="N124" s="164" t="str">
        <f t="shared" si="18"/>
        <v>-</v>
      </c>
      <c r="O124" s="94"/>
      <c r="P124" s="95"/>
      <c r="Q124" s="95"/>
      <c r="R124" s="96" t="str">
        <f t="shared" si="19"/>
        <v>-</v>
      </c>
      <c r="S124" s="99"/>
      <c r="T124" s="84" t="str">
        <f t="shared" si="20"/>
        <v>-</v>
      </c>
      <c r="U124" s="98"/>
      <c r="V124" s="167"/>
      <c r="W124" s="68">
        <f t="shared" si="23"/>
        <v>0</v>
      </c>
      <c r="X124" s="69" t="str">
        <f t="shared" si="21"/>
        <v>-</v>
      </c>
    </row>
    <row r="125" spans="1:24" s="27" customFormat="1" ht="25.15" hidden="1" customHeight="1" x14ac:dyDescent="0.2">
      <c r="A125" s="120"/>
      <c r="B125" s="86"/>
      <c r="C125" s="158"/>
      <c r="D125" s="87"/>
      <c r="E125" s="87"/>
      <c r="F125" s="88"/>
      <c r="G125" s="86"/>
      <c r="H125" s="86"/>
      <c r="I125" s="102"/>
      <c r="J125" s="102"/>
      <c r="K125" s="101"/>
      <c r="L125" s="94"/>
      <c r="M125" s="516" t="str">
        <f t="shared" si="22"/>
        <v>-</v>
      </c>
      <c r="N125" s="164" t="str">
        <f t="shared" si="18"/>
        <v>-</v>
      </c>
      <c r="O125" s="94"/>
      <c r="P125" s="95"/>
      <c r="Q125" s="95"/>
      <c r="R125" s="96" t="str">
        <f t="shared" si="19"/>
        <v>-</v>
      </c>
      <c r="S125" s="99"/>
      <c r="T125" s="84" t="str">
        <f t="shared" si="20"/>
        <v>-</v>
      </c>
      <c r="U125" s="98"/>
      <c r="V125" s="167"/>
      <c r="W125" s="68">
        <f t="shared" si="23"/>
        <v>0</v>
      </c>
      <c r="X125" s="69" t="str">
        <f t="shared" si="21"/>
        <v>-</v>
      </c>
    </row>
    <row r="126" spans="1:24" s="27" customFormat="1" ht="25.15" hidden="1" customHeight="1" x14ac:dyDescent="0.2">
      <c r="A126" s="120"/>
      <c r="B126" s="86"/>
      <c r="C126" s="158"/>
      <c r="D126" s="87"/>
      <c r="E126" s="87"/>
      <c r="F126" s="88"/>
      <c r="G126" s="86"/>
      <c r="H126" s="86"/>
      <c r="I126" s="102"/>
      <c r="J126" s="102"/>
      <c r="K126" s="101"/>
      <c r="L126" s="94"/>
      <c r="M126" s="516" t="str">
        <f t="shared" si="22"/>
        <v>-</v>
      </c>
      <c r="N126" s="164" t="str">
        <f t="shared" si="18"/>
        <v>-</v>
      </c>
      <c r="O126" s="94"/>
      <c r="P126" s="95"/>
      <c r="Q126" s="95"/>
      <c r="R126" s="96" t="str">
        <f t="shared" si="19"/>
        <v>-</v>
      </c>
      <c r="S126" s="99"/>
      <c r="T126" s="84" t="str">
        <f t="shared" si="20"/>
        <v>-</v>
      </c>
      <c r="U126" s="98"/>
      <c r="V126" s="167"/>
      <c r="W126" s="68">
        <f t="shared" si="23"/>
        <v>0</v>
      </c>
      <c r="X126" s="69" t="str">
        <f t="shared" si="21"/>
        <v>-</v>
      </c>
    </row>
    <row r="127" spans="1:24" s="27" customFormat="1" ht="25.15" hidden="1" customHeight="1" x14ac:dyDescent="0.2">
      <c r="A127" s="120"/>
      <c r="B127" s="86"/>
      <c r="C127" s="158"/>
      <c r="D127" s="87"/>
      <c r="E127" s="87"/>
      <c r="F127" s="88"/>
      <c r="G127" s="86"/>
      <c r="H127" s="86"/>
      <c r="I127" s="102"/>
      <c r="J127" s="102"/>
      <c r="K127" s="101"/>
      <c r="L127" s="94"/>
      <c r="M127" s="516" t="str">
        <f t="shared" si="22"/>
        <v>-</v>
      </c>
      <c r="N127" s="164" t="str">
        <f t="shared" si="18"/>
        <v>-</v>
      </c>
      <c r="O127" s="94"/>
      <c r="P127" s="95"/>
      <c r="Q127" s="95"/>
      <c r="R127" s="96" t="str">
        <f t="shared" si="19"/>
        <v>-</v>
      </c>
      <c r="S127" s="99"/>
      <c r="T127" s="84" t="str">
        <f t="shared" si="20"/>
        <v>-</v>
      </c>
      <c r="U127" s="98"/>
      <c r="V127" s="167"/>
      <c r="W127" s="68">
        <f t="shared" si="23"/>
        <v>0</v>
      </c>
      <c r="X127" s="69" t="str">
        <f t="shared" si="21"/>
        <v>-</v>
      </c>
    </row>
    <row r="128" spans="1:24" s="27" customFormat="1" ht="25.15" hidden="1" customHeight="1" x14ac:dyDescent="0.2">
      <c r="A128" s="120"/>
      <c r="B128" s="86"/>
      <c r="C128" s="158"/>
      <c r="D128" s="87"/>
      <c r="E128" s="87"/>
      <c r="F128" s="88"/>
      <c r="G128" s="86"/>
      <c r="H128" s="86"/>
      <c r="I128" s="102"/>
      <c r="J128" s="102"/>
      <c r="K128" s="101"/>
      <c r="L128" s="94"/>
      <c r="M128" s="516" t="str">
        <f t="shared" si="22"/>
        <v>-</v>
      </c>
      <c r="N128" s="164" t="str">
        <f t="shared" si="18"/>
        <v>-</v>
      </c>
      <c r="O128" s="94"/>
      <c r="P128" s="95"/>
      <c r="Q128" s="95"/>
      <c r="R128" s="96" t="str">
        <f t="shared" si="19"/>
        <v>-</v>
      </c>
      <c r="S128" s="99"/>
      <c r="T128" s="84" t="str">
        <f t="shared" si="20"/>
        <v>-</v>
      </c>
      <c r="U128" s="98"/>
      <c r="V128" s="167"/>
      <c r="W128" s="68">
        <f t="shared" si="23"/>
        <v>0</v>
      </c>
      <c r="X128" s="69" t="str">
        <f t="shared" si="21"/>
        <v>-</v>
      </c>
    </row>
    <row r="129" spans="1:24" s="27" customFormat="1" ht="25.15" hidden="1" customHeight="1" x14ac:dyDescent="0.2">
      <c r="A129" s="120"/>
      <c r="B129" s="86"/>
      <c r="C129" s="158"/>
      <c r="D129" s="87"/>
      <c r="E129" s="87"/>
      <c r="F129" s="88"/>
      <c r="G129" s="86"/>
      <c r="H129" s="86"/>
      <c r="I129" s="102"/>
      <c r="J129" s="102"/>
      <c r="K129" s="101"/>
      <c r="L129" s="94"/>
      <c r="M129" s="516" t="str">
        <f t="shared" si="22"/>
        <v>-</v>
      </c>
      <c r="N129" s="164" t="str">
        <f t="shared" si="18"/>
        <v>-</v>
      </c>
      <c r="O129" s="94"/>
      <c r="P129" s="95"/>
      <c r="Q129" s="95"/>
      <c r="R129" s="96" t="str">
        <f t="shared" si="19"/>
        <v>-</v>
      </c>
      <c r="S129" s="99"/>
      <c r="T129" s="84" t="str">
        <f t="shared" si="20"/>
        <v>-</v>
      </c>
      <c r="U129" s="98"/>
      <c r="V129" s="167"/>
      <c r="W129" s="68">
        <f t="shared" si="23"/>
        <v>0</v>
      </c>
      <c r="X129" s="69" t="str">
        <f t="shared" si="21"/>
        <v>-</v>
      </c>
    </row>
    <row r="130" spans="1:24" s="27" customFormat="1" ht="25.15" hidden="1" customHeight="1" x14ac:dyDescent="0.2">
      <c r="A130" s="120"/>
      <c r="B130" s="86"/>
      <c r="C130" s="158"/>
      <c r="D130" s="87"/>
      <c r="E130" s="87"/>
      <c r="F130" s="88"/>
      <c r="G130" s="86"/>
      <c r="H130" s="86"/>
      <c r="I130" s="102"/>
      <c r="J130" s="102"/>
      <c r="K130" s="101"/>
      <c r="L130" s="94"/>
      <c r="M130" s="516" t="str">
        <f t="shared" si="22"/>
        <v>-</v>
      </c>
      <c r="N130" s="164" t="str">
        <f t="shared" si="18"/>
        <v>-</v>
      </c>
      <c r="O130" s="94"/>
      <c r="P130" s="95"/>
      <c r="Q130" s="95"/>
      <c r="R130" s="96" t="str">
        <f t="shared" si="19"/>
        <v>-</v>
      </c>
      <c r="S130" s="99"/>
      <c r="T130" s="84" t="str">
        <f t="shared" si="20"/>
        <v>-</v>
      </c>
      <c r="U130" s="98"/>
      <c r="V130" s="167"/>
      <c r="W130" s="68">
        <f t="shared" si="23"/>
        <v>0</v>
      </c>
      <c r="X130" s="69" t="str">
        <f t="shared" si="21"/>
        <v>-</v>
      </c>
    </row>
    <row r="131" spans="1:24" s="27" customFormat="1" ht="25.15" hidden="1" customHeight="1" x14ac:dyDescent="0.2">
      <c r="A131" s="120"/>
      <c r="B131" s="86"/>
      <c r="C131" s="158"/>
      <c r="D131" s="87"/>
      <c r="E131" s="87"/>
      <c r="F131" s="88"/>
      <c r="G131" s="86"/>
      <c r="H131" s="86"/>
      <c r="I131" s="102"/>
      <c r="J131" s="102"/>
      <c r="K131" s="101"/>
      <c r="L131" s="94"/>
      <c r="M131" s="516" t="str">
        <f t="shared" si="22"/>
        <v>-</v>
      </c>
      <c r="N131" s="164" t="str">
        <f t="shared" si="18"/>
        <v>-</v>
      </c>
      <c r="O131" s="94"/>
      <c r="P131" s="95"/>
      <c r="Q131" s="95"/>
      <c r="R131" s="96" t="str">
        <f t="shared" si="19"/>
        <v>-</v>
      </c>
      <c r="S131" s="99"/>
      <c r="T131" s="84" t="str">
        <f t="shared" si="20"/>
        <v>-</v>
      </c>
      <c r="U131" s="98"/>
      <c r="V131" s="167"/>
      <c r="W131" s="68">
        <f t="shared" si="23"/>
        <v>0</v>
      </c>
      <c r="X131" s="69" t="str">
        <f t="shared" si="21"/>
        <v>-</v>
      </c>
    </row>
    <row r="132" spans="1:24" s="27" customFormat="1" ht="25.15" hidden="1" customHeight="1" x14ac:dyDescent="0.2">
      <c r="A132" s="120"/>
      <c r="B132" s="86"/>
      <c r="C132" s="158"/>
      <c r="D132" s="87"/>
      <c r="E132" s="87"/>
      <c r="F132" s="88"/>
      <c r="G132" s="86"/>
      <c r="H132" s="86"/>
      <c r="I132" s="102"/>
      <c r="J132" s="102"/>
      <c r="K132" s="101"/>
      <c r="L132" s="94"/>
      <c r="M132" s="516" t="str">
        <f t="shared" si="22"/>
        <v>-</v>
      </c>
      <c r="N132" s="164" t="str">
        <f t="shared" si="18"/>
        <v>-</v>
      </c>
      <c r="O132" s="94"/>
      <c r="P132" s="95"/>
      <c r="Q132" s="95"/>
      <c r="R132" s="96" t="str">
        <f t="shared" si="19"/>
        <v>-</v>
      </c>
      <c r="S132" s="99"/>
      <c r="T132" s="84" t="str">
        <f t="shared" si="20"/>
        <v>-</v>
      </c>
      <c r="U132" s="98"/>
      <c r="V132" s="167"/>
      <c r="W132" s="68">
        <f t="shared" si="23"/>
        <v>0</v>
      </c>
      <c r="X132" s="69" t="str">
        <f t="shared" si="21"/>
        <v>-</v>
      </c>
    </row>
    <row r="133" spans="1:24" s="27" customFormat="1" ht="25.15" hidden="1" customHeight="1" x14ac:dyDescent="0.2">
      <c r="A133" s="120"/>
      <c r="B133" s="103"/>
      <c r="C133" s="161"/>
      <c r="D133" s="104"/>
      <c r="E133" s="104"/>
      <c r="F133" s="105"/>
      <c r="G133" s="103"/>
      <c r="H133" s="103"/>
      <c r="I133" s="106"/>
      <c r="J133" s="106"/>
      <c r="K133" s="108"/>
      <c r="L133" s="109"/>
      <c r="M133" s="517" t="str">
        <f t="shared" si="22"/>
        <v>-</v>
      </c>
      <c r="N133" s="165" t="str">
        <f t="shared" si="18"/>
        <v>-</v>
      </c>
      <c r="O133" s="109"/>
      <c r="P133" s="110"/>
      <c r="Q133" s="110"/>
      <c r="R133" s="96" t="str">
        <f t="shared" si="19"/>
        <v>-</v>
      </c>
      <c r="S133" s="111"/>
      <c r="T133" s="84" t="str">
        <f t="shared" si="20"/>
        <v>-</v>
      </c>
      <c r="U133" s="112"/>
      <c r="V133" s="167"/>
      <c r="W133" s="68">
        <f t="shared" si="23"/>
        <v>0</v>
      </c>
      <c r="X133" s="69" t="str">
        <f t="shared" si="21"/>
        <v>-</v>
      </c>
    </row>
    <row r="134" spans="1:24" s="27" customFormat="1" ht="19.899999999999999" customHeight="1" x14ac:dyDescent="0.2">
      <c r="A134" s="56">
        <f>COUNT(A104:A133)</f>
        <v>0</v>
      </c>
      <c r="B134" s="182" t="s">
        <v>42</v>
      </c>
      <c r="C134" s="183"/>
      <c r="D134" s="57">
        <f>COUNT(K104:K133)-COUNT(L104:L133)</f>
        <v>0</v>
      </c>
      <c r="E134" s="57"/>
      <c r="F134" s="57"/>
      <c r="G134" s="57" t="s">
        <v>29</v>
      </c>
      <c r="H134" s="59">
        <f>IF(L104&gt;1,0,K104)+IF(L105&gt;0,0,K105)+IF(L106&gt;0,0,K106)+IF(L107&gt;0,0,K107)+IF(L108&gt;0,0,K108)+IF(L109&gt;0,0,K109)+IF(L110&gt;0,0,K110)+IF(L111&gt;0,0,K111)+IF(L112&gt;0,0,K112)+IF(L113&gt;0,0,K113)+IF(L114&gt;0,0,K114)+IF(L115&gt;0,0,K115)+IF(L116&gt;0,0,K116)+IF(L117&gt;0,0,K117)+IF(L118&gt;0,0,K118)+IF(L119&gt;0,0,K119)+IF(L120&gt;0,0,K120)+IF(L121&gt;0,0,K121)+IF(L122&gt;0,0,K122)+IF(L123&gt;0,0,K123)+IF(L124&gt;0,0,K124)+IF(L125&gt;0,0,K125)+IF(L126&gt;0,0,K126)+IF(L127&gt;0,0,K127)+IF(L128&gt;0,0,K128)+IF(L129&gt;0,0,K129)+IF(L130&gt;0,0,K130)+IF(L131&gt;0,0,K131)+IF(L132&gt;0,0,K132)+IF(L133&gt;0,0,K133)</f>
        <v>0</v>
      </c>
      <c r="I134" s="57"/>
      <c r="J134" s="67">
        <f>SUM(J104:J133)</f>
        <v>0</v>
      </c>
      <c r="K134" s="67">
        <f>SUM(K104:K133)</f>
        <v>0</v>
      </c>
      <c r="L134" s="67">
        <f>SUM(L104:L133)</f>
        <v>0</v>
      </c>
      <c r="M134" s="518" t="str">
        <f>IF(L134&gt;0,((L134-(K134-H134))/(K134-H134)),"-")</f>
        <v>-</v>
      </c>
      <c r="N134" s="67"/>
      <c r="O134" s="67">
        <f>SUM(O104:O133)</f>
        <v>0</v>
      </c>
      <c r="P134" s="117" t="s">
        <v>6</v>
      </c>
      <c r="Q134" s="58" t="str">
        <f>IF(O134&lt;=0,"-",(O134/L134))</f>
        <v>-</v>
      </c>
      <c r="R134" s="58"/>
      <c r="S134" s="58" t="str">
        <f>IF(L104&lt;=0,"0",(IF(S104&gt;0,S104*L104)+IF(S105&gt;0,S105*L105)+IF(S106&gt;0,S106*L106)+IF(S107&gt;0,S107*L107)+IF(S108&gt;0,S108*L108)+IF(S109&gt;0,S109*L109)+IF(S110&gt;0,S110*L110)+IF(S111&gt;0,S111*L111)+IF(S112&gt;0,S112*L112)+IF(S113&gt;0,S113*L113)+IF(S114&gt;0,S114*L114)+IF(S115&gt;0,S115*L115)+IF(S116&gt;0,S116*L116)+IF(S117&gt;0,S117*L117)+IF(S118&gt;0,S118*L118)+IF(S119&gt;0,S119*L119)+IF(S120&gt;0,S120*L120)+IF(S121&gt;0,S121*L121)+IF(S122&gt;0,S122*L122)+IF(S123&gt;0,S123*L123)+IF(S124&gt;0,S124*L124)+IF(S125&gt;0,S125*L125)+IF(S126&gt;0,S126*L126)+IF(S127&gt;0,S127*L127)+IF(S128&gt;0,S128*L128)+IF(S129&gt;0,S129*L129)+IF(S130&gt;0,S130*L130)+IF(S131&gt;0,S131*L131)+IF(S132&gt;0,S132*L132)+IF(S133&gt;0,S133*L133))/L134)</f>
        <v>0</v>
      </c>
      <c r="T134" s="57"/>
      <c r="U134" s="57"/>
      <c r="V134" s="167"/>
      <c r="W134" s="70"/>
      <c r="X134" s="69"/>
    </row>
    <row r="135" spans="1:24" s="124" customFormat="1" ht="19.899999999999999" customHeight="1" x14ac:dyDescent="0.2">
      <c r="A135" s="122" t="s">
        <v>45</v>
      </c>
      <c r="B135" s="123"/>
      <c r="C135" s="147" t="s">
        <v>54</v>
      </c>
      <c r="D135" s="147"/>
      <c r="E135" s="147"/>
      <c r="G135" s="123"/>
      <c r="H135" s="123"/>
      <c r="I135" s="123"/>
      <c r="J135" s="123"/>
      <c r="K135" s="123"/>
      <c r="L135" s="123"/>
      <c r="M135" s="519"/>
      <c r="N135" s="122"/>
      <c r="O135" s="122"/>
      <c r="P135" s="123"/>
      <c r="Q135" s="123"/>
      <c r="R135" s="123"/>
      <c r="S135" s="122"/>
      <c r="T135" s="123"/>
      <c r="U135" s="122"/>
      <c r="V135" s="168"/>
      <c r="W135" s="125"/>
    </row>
    <row r="136" spans="1:24" s="27" customFormat="1" ht="25.15" customHeight="1" x14ac:dyDescent="0.2">
      <c r="A136" s="119"/>
      <c r="B136" s="73"/>
      <c r="C136" s="180"/>
      <c r="D136" s="157"/>
      <c r="E136" s="74"/>
      <c r="F136" s="75"/>
      <c r="G136" s="76"/>
      <c r="H136" s="76"/>
      <c r="I136" s="77"/>
      <c r="J136" s="77"/>
      <c r="K136" s="79"/>
      <c r="L136" s="80"/>
      <c r="M136" s="516" t="str">
        <f>IF(L136&gt;0,((L136-K136)/K136),"-")</f>
        <v>-</v>
      </c>
      <c r="N136" s="178" t="str">
        <f t="shared" ref="N136:N165" si="24">IF(AND(C136&lt;=0,P136&lt;=0),"-",IF(P136&lt;=0,"Not yet Contract",(P136-C136)))</f>
        <v>-</v>
      </c>
      <c r="O136" s="81"/>
      <c r="P136" s="82"/>
      <c r="Q136" s="82"/>
      <c r="R136" s="96" t="str">
        <f t="shared" ref="R136:R165" si="25">IF(OR(Q136&lt;=0,P136&lt;=0),"-",(($U$3-P136)/(Q136-P136)))</f>
        <v>-</v>
      </c>
      <c r="S136" s="83"/>
      <c r="T136" s="84" t="str">
        <f t="shared" ref="T136:T165" si="26">IF(OR(P136&lt;=0,Q136&lt;=0),"-",IF(AND(($U$3-P136)&gt;(Q136-P136),S136&lt;100%),"Time Expired",IF(AND(($U$3-P136)&gt;(Q136-P136)*3/4,S136&lt;=10%),"Very Critical",IF(AND(($U$3-P136)&gt;(Q136-P136)*3/4,S136&lt;=25%),"Critical",IF(AND(($U$3-P136)&gt;(Q136-P136)*3/4,S136&lt;=50%),"Slow Progress",IF(AND(($U$3-P136)&gt;(Q136-P136)/2,S136&lt;=10%),"Very Slow Progress",IF(AND(($U$3-P136)&gt;(Q136-P136)/2,S136&lt;=25%),"Progress Slow",IF(AND(($U$3-P136)&gt;(Q136-P136)/4,S136&lt;=20%),"Progress Slow","-"))))))))</f>
        <v>-</v>
      </c>
      <c r="U136" s="85"/>
      <c r="V136" s="167"/>
      <c r="W136" s="68">
        <f>Q136-P136</f>
        <v>0</v>
      </c>
      <c r="X136" s="69" t="str">
        <f t="shared" ref="X136:X165" si="27">IF(P136&lt;=0,"-",($U$3-P136))</f>
        <v>-</v>
      </c>
    </row>
    <row r="137" spans="1:24" s="27" customFormat="1" ht="25.15" hidden="1" customHeight="1" x14ac:dyDescent="0.2">
      <c r="A137" s="120"/>
      <c r="B137" s="73"/>
      <c r="C137" s="176"/>
      <c r="D137" s="159"/>
      <c r="E137" s="87"/>
      <c r="F137" s="88"/>
      <c r="G137" s="89"/>
      <c r="H137" s="89"/>
      <c r="I137" s="90"/>
      <c r="J137" s="90"/>
      <c r="K137" s="92"/>
      <c r="L137" s="93"/>
      <c r="M137" s="516" t="str">
        <f t="shared" ref="M137:M165" si="28">IF(L137&gt;0,((L137-K137)/K137),"-")</f>
        <v>-</v>
      </c>
      <c r="N137" s="179" t="str">
        <f t="shared" si="24"/>
        <v>-</v>
      </c>
      <c r="O137" s="94"/>
      <c r="P137" s="95"/>
      <c r="Q137" s="95"/>
      <c r="R137" s="96" t="str">
        <f t="shared" si="25"/>
        <v>-</v>
      </c>
      <c r="S137" s="97"/>
      <c r="T137" s="84" t="str">
        <f t="shared" si="26"/>
        <v>-</v>
      </c>
      <c r="U137" s="98"/>
      <c r="V137" s="167"/>
      <c r="W137" s="68">
        <f t="shared" ref="W137:W165" si="29">Q137-P137</f>
        <v>0</v>
      </c>
      <c r="X137" s="69" t="str">
        <f t="shared" si="27"/>
        <v>-</v>
      </c>
    </row>
    <row r="138" spans="1:24" s="27" customFormat="1" ht="25.15" hidden="1" customHeight="1" x14ac:dyDescent="0.2">
      <c r="A138" s="120"/>
      <c r="B138" s="73"/>
      <c r="C138" s="176"/>
      <c r="D138" s="159"/>
      <c r="E138" s="87"/>
      <c r="F138" s="88"/>
      <c r="G138" s="89"/>
      <c r="H138" s="89"/>
      <c r="I138" s="90"/>
      <c r="J138" s="90"/>
      <c r="K138" s="92"/>
      <c r="L138" s="93"/>
      <c r="M138" s="516" t="str">
        <f t="shared" si="28"/>
        <v>-</v>
      </c>
      <c r="N138" s="179" t="str">
        <f t="shared" si="24"/>
        <v>-</v>
      </c>
      <c r="O138" s="94"/>
      <c r="P138" s="95"/>
      <c r="Q138" s="95"/>
      <c r="R138" s="96" t="str">
        <f t="shared" si="25"/>
        <v>-</v>
      </c>
      <c r="S138" s="97"/>
      <c r="T138" s="84" t="str">
        <f t="shared" si="26"/>
        <v>-</v>
      </c>
      <c r="U138" s="98"/>
      <c r="V138" s="167"/>
      <c r="W138" s="68">
        <f t="shared" si="29"/>
        <v>0</v>
      </c>
      <c r="X138" s="69" t="str">
        <f t="shared" si="27"/>
        <v>-</v>
      </c>
    </row>
    <row r="139" spans="1:24" s="27" customFormat="1" ht="25.15" hidden="1" customHeight="1" x14ac:dyDescent="0.2">
      <c r="A139" s="120"/>
      <c r="B139" s="86"/>
      <c r="C139" s="176"/>
      <c r="D139" s="159"/>
      <c r="E139" s="87"/>
      <c r="F139" s="88"/>
      <c r="G139" s="89"/>
      <c r="H139" s="89"/>
      <c r="I139" s="90"/>
      <c r="J139" s="90"/>
      <c r="K139" s="92"/>
      <c r="L139" s="93"/>
      <c r="M139" s="516" t="str">
        <f t="shared" si="28"/>
        <v>-</v>
      </c>
      <c r="N139" s="179" t="str">
        <f t="shared" si="24"/>
        <v>-</v>
      </c>
      <c r="O139" s="94"/>
      <c r="P139" s="95"/>
      <c r="Q139" s="95"/>
      <c r="R139" s="96" t="str">
        <f t="shared" si="25"/>
        <v>-</v>
      </c>
      <c r="S139" s="99"/>
      <c r="T139" s="84" t="str">
        <f t="shared" si="26"/>
        <v>-</v>
      </c>
      <c r="U139" s="98"/>
      <c r="V139" s="167"/>
      <c r="W139" s="68">
        <f t="shared" si="29"/>
        <v>0</v>
      </c>
      <c r="X139" s="69" t="str">
        <f t="shared" si="27"/>
        <v>-</v>
      </c>
    </row>
    <row r="140" spans="1:24" s="27" customFormat="1" ht="25.15" hidden="1" customHeight="1" x14ac:dyDescent="0.2">
      <c r="A140" s="120"/>
      <c r="B140" s="86"/>
      <c r="C140" s="176"/>
      <c r="D140" s="159"/>
      <c r="E140" s="87"/>
      <c r="F140" s="88"/>
      <c r="G140" s="89"/>
      <c r="H140" s="89"/>
      <c r="I140" s="90"/>
      <c r="J140" s="90"/>
      <c r="K140" s="92"/>
      <c r="L140" s="93"/>
      <c r="M140" s="516" t="str">
        <f t="shared" si="28"/>
        <v>-</v>
      </c>
      <c r="N140" s="179" t="str">
        <f t="shared" si="24"/>
        <v>-</v>
      </c>
      <c r="O140" s="94"/>
      <c r="P140" s="95"/>
      <c r="Q140" s="95"/>
      <c r="R140" s="96" t="str">
        <f t="shared" si="25"/>
        <v>-</v>
      </c>
      <c r="S140" s="97"/>
      <c r="T140" s="84" t="str">
        <f t="shared" si="26"/>
        <v>-</v>
      </c>
      <c r="U140" s="98"/>
      <c r="V140" s="167"/>
      <c r="W140" s="68">
        <f t="shared" si="29"/>
        <v>0</v>
      </c>
      <c r="X140" s="69" t="str">
        <f t="shared" si="27"/>
        <v>-</v>
      </c>
    </row>
    <row r="141" spans="1:24" s="27" customFormat="1" ht="25.15" hidden="1" customHeight="1" x14ac:dyDescent="0.2">
      <c r="A141" s="120"/>
      <c r="B141" s="86"/>
      <c r="C141" s="176"/>
      <c r="D141" s="159"/>
      <c r="E141" s="87"/>
      <c r="F141" s="88"/>
      <c r="G141" s="89"/>
      <c r="H141" s="89"/>
      <c r="I141" s="90"/>
      <c r="J141" s="90"/>
      <c r="K141" s="92"/>
      <c r="L141" s="93"/>
      <c r="M141" s="516" t="str">
        <f t="shared" si="28"/>
        <v>-</v>
      </c>
      <c r="N141" s="179" t="str">
        <f t="shared" si="24"/>
        <v>-</v>
      </c>
      <c r="O141" s="94"/>
      <c r="P141" s="95"/>
      <c r="Q141" s="95"/>
      <c r="R141" s="96" t="str">
        <f t="shared" si="25"/>
        <v>-</v>
      </c>
      <c r="S141" s="97"/>
      <c r="T141" s="84" t="str">
        <f t="shared" si="26"/>
        <v>-</v>
      </c>
      <c r="U141" s="98"/>
      <c r="V141" s="167"/>
      <c r="W141" s="68">
        <f t="shared" si="29"/>
        <v>0</v>
      </c>
      <c r="X141" s="69" t="str">
        <f t="shared" si="27"/>
        <v>-</v>
      </c>
    </row>
    <row r="142" spans="1:24" s="27" customFormat="1" ht="25.15" hidden="1" customHeight="1" x14ac:dyDescent="0.2">
      <c r="A142" s="120"/>
      <c r="B142" s="86"/>
      <c r="C142" s="176"/>
      <c r="D142" s="159"/>
      <c r="E142" s="87"/>
      <c r="F142" s="88"/>
      <c r="G142" s="89"/>
      <c r="H142" s="89"/>
      <c r="I142" s="90"/>
      <c r="J142" s="90"/>
      <c r="K142" s="92"/>
      <c r="L142" s="100"/>
      <c r="M142" s="516" t="str">
        <f t="shared" si="28"/>
        <v>-</v>
      </c>
      <c r="N142" s="179" t="str">
        <f t="shared" si="24"/>
        <v>-</v>
      </c>
      <c r="O142" s="94"/>
      <c r="P142" s="95"/>
      <c r="Q142" s="95"/>
      <c r="R142" s="96" t="str">
        <f t="shared" si="25"/>
        <v>-</v>
      </c>
      <c r="S142" s="99"/>
      <c r="T142" s="84" t="str">
        <f t="shared" si="26"/>
        <v>-</v>
      </c>
      <c r="U142" s="98"/>
      <c r="V142" s="167"/>
      <c r="W142" s="68">
        <f t="shared" si="29"/>
        <v>0</v>
      </c>
      <c r="X142" s="69" t="str">
        <f t="shared" si="27"/>
        <v>-</v>
      </c>
    </row>
    <row r="143" spans="1:24" s="27" customFormat="1" ht="25.15" hidden="1" customHeight="1" x14ac:dyDescent="0.2">
      <c r="A143" s="192"/>
      <c r="B143" s="193"/>
      <c r="C143" s="194"/>
      <c r="D143" s="199"/>
      <c r="E143" s="195"/>
      <c r="F143" s="196"/>
      <c r="G143" s="200"/>
      <c r="H143" s="200"/>
      <c r="I143" s="201"/>
      <c r="J143" s="201"/>
      <c r="K143" s="202"/>
      <c r="L143" s="100"/>
      <c r="M143" s="516" t="str">
        <f t="shared" si="28"/>
        <v>-</v>
      </c>
      <c r="N143" s="179" t="str">
        <f t="shared" si="24"/>
        <v>-</v>
      </c>
      <c r="O143" s="94"/>
      <c r="P143" s="95"/>
      <c r="Q143" s="95"/>
      <c r="R143" s="96" t="str">
        <f t="shared" si="25"/>
        <v>-</v>
      </c>
      <c r="S143" s="97"/>
      <c r="T143" s="84" t="str">
        <f t="shared" si="26"/>
        <v>-</v>
      </c>
      <c r="U143" s="98"/>
      <c r="V143" s="167"/>
      <c r="W143" s="68">
        <f t="shared" si="29"/>
        <v>0</v>
      </c>
      <c r="X143" s="69" t="str">
        <f t="shared" si="27"/>
        <v>-</v>
      </c>
    </row>
    <row r="144" spans="1:24" s="27" customFormat="1" ht="25.15" hidden="1" customHeight="1" x14ac:dyDescent="0.2">
      <c r="A144" s="120"/>
      <c r="B144" s="86"/>
      <c r="C144" s="181"/>
      <c r="D144" s="159"/>
      <c r="E144" s="87"/>
      <c r="F144" s="88"/>
      <c r="G144" s="89"/>
      <c r="H144" s="89"/>
      <c r="I144" s="90"/>
      <c r="J144" s="90"/>
      <c r="K144" s="92"/>
      <c r="L144" s="101"/>
      <c r="M144" s="516" t="str">
        <f t="shared" si="28"/>
        <v>-</v>
      </c>
      <c r="N144" s="164" t="str">
        <f t="shared" si="24"/>
        <v>-</v>
      </c>
      <c r="O144" s="94"/>
      <c r="P144" s="95"/>
      <c r="Q144" s="95"/>
      <c r="R144" s="96" t="str">
        <f t="shared" si="25"/>
        <v>-</v>
      </c>
      <c r="S144" s="97"/>
      <c r="T144" s="84" t="str">
        <f t="shared" si="26"/>
        <v>-</v>
      </c>
      <c r="U144" s="98"/>
      <c r="V144" s="167"/>
      <c r="W144" s="68">
        <f t="shared" si="29"/>
        <v>0</v>
      </c>
      <c r="X144" s="69" t="str">
        <f t="shared" si="27"/>
        <v>-</v>
      </c>
    </row>
    <row r="145" spans="1:24" s="27" customFormat="1" ht="25.15" hidden="1" customHeight="1" x14ac:dyDescent="0.2">
      <c r="A145" s="120"/>
      <c r="B145" s="86"/>
      <c r="C145" s="181"/>
      <c r="D145" s="159"/>
      <c r="E145" s="87"/>
      <c r="F145" s="88"/>
      <c r="G145" s="89"/>
      <c r="H145" s="89"/>
      <c r="I145" s="90"/>
      <c r="J145" s="90"/>
      <c r="K145" s="92"/>
      <c r="L145" s="100"/>
      <c r="M145" s="516" t="str">
        <f t="shared" si="28"/>
        <v>-</v>
      </c>
      <c r="N145" s="164" t="str">
        <f t="shared" si="24"/>
        <v>-</v>
      </c>
      <c r="O145" s="94"/>
      <c r="P145" s="95"/>
      <c r="Q145" s="95"/>
      <c r="R145" s="96" t="str">
        <f t="shared" si="25"/>
        <v>-</v>
      </c>
      <c r="S145" s="97"/>
      <c r="T145" s="84" t="str">
        <f t="shared" si="26"/>
        <v>-</v>
      </c>
      <c r="U145" s="98"/>
      <c r="V145" s="167"/>
      <c r="W145" s="68">
        <f t="shared" si="29"/>
        <v>0</v>
      </c>
      <c r="X145" s="69" t="str">
        <f t="shared" si="27"/>
        <v>-</v>
      </c>
    </row>
    <row r="146" spans="1:24" s="27" customFormat="1" ht="25.15" hidden="1" customHeight="1" x14ac:dyDescent="0.2">
      <c r="A146" s="120"/>
      <c r="B146" s="86"/>
      <c r="C146" s="158"/>
      <c r="D146" s="159"/>
      <c r="E146" s="87"/>
      <c r="F146" s="88"/>
      <c r="G146" s="89"/>
      <c r="H146" s="89"/>
      <c r="I146" s="90"/>
      <c r="J146" s="90"/>
      <c r="K146" s="92"/>
      <c r="L146" s="100"/>
      <c r="M146" s="516" t="str">
        <f t="shared" si="28"/>
        <v>-</v>
      </c>
      <c r="N146" s="164" t="str">
        <f t="shared" si="24"/>
        <v>-</v>
      </c>
      <c r="O146" s="94"/>
      <c r="P146" s="95"/>
      <c r="Q146" s="95"/>
      <c r="R146" s="96" t="str">
        <f t="shared" si="25"/>
        <v>-</v>
      </c>
      <c r="S146" s="97"/>
      <c r="T146" s="84" t="str">
        <f t="shared" si="26"/>
        <v>-</v>
      </c>
      <c r="U146" s="98"/>
      <c r="V146" s="167"/>
      <c r="W146" s="68">
        <f t="shared" si="29"/>
        <v>0</v>
      </c>
      <c r="X146" s="69" t="str">
        <f t="shared" si="27"/>
        <v>-</v>
      </c>
    </row>
    <row r="147" spans="1:24" s="27" customFormat="1" ht="25.15" hidden="1" customHeight="1" x14ac:dyDescent="0.2">
      <c r="A147" s="120"/>
      <c r="B147" s="86"/>
      <c r="C147" s="158"/>
      <c r="D147" s="160"/>
      <c r="E147" s="87"/>
      <c r="F147" s="88"/>
      <c r="G147" s="86"/>
      <c r="H147" s="86"/>
      <c r="I147" s="102"/>
      <c r="J147" s="102"/>
      <c r="K147" s="101"/>
      <c r="L147" s="94"/>
      <c r="M147" s="516" t="str">
        <f t="shared" si="28"/>
        <v>-</v>
      </c>
      <c r="N147" s="164" t="str">
        <f t="shared" si="24"/>
        <v>-</v>
      </c>
      <c r="O147" s="94"/>
      <c r="P147" s="95"/>
      <c r="Q147" s="95"/>
      <c r="R147" s="96" t="str">
        <f t="shared" si="25"/>
        <v>-</v>
      </c>
      <c r="S147" s="99"/>
      <c r="T147" s="84" t="str">
        <f t="shared" si="26"/>
        <v>-</v>
      </c>
      <c r="U147" s="98"/>
      <c r="V147" s="167"/>
      <c r="W147" s="68">
        <f t="shared" si="29"/>
        <v>0</v>
      </c>
      <c r="X147" s="69" t="str">
        <f t="shared" si="27"/>
        <v>-</v>
      </c>
    </row>
    <row r="148" spans="1:24" s="27" customFormat="1" ht="25.15" hidden="1" customHeight="1" x14ac:dyDescent="0.2">
      <c r="A148" s="120"/>
      <c r="B148" s="86"/>
      <c r="C148" s="158"/>
      <c r="D148" s="160"/>
      <c r="E148" s="87"/>
      <c r="F148" s="88"/>
      <c r="G148" s="86"/>
      <c r="H148" s="86"/>
      <c r="I148" s="102"/>
      <c r="J148" s="102"/>
      <c r="K148" s="101"/>
      <c r="L148" s="94"/>
      <c r="M148" s="516" t="str">
        <f t="shared" si="28"/>
        <v>-</v>
      </c>
      <c r="N148" s="164" t="str">
        <f t="shared" si="24"/>
        <v>-</v>
      </c>
      <c r="O148" s="94"/>
      <c r="P148" s="95"/>
      <c r="Q148" s="95"/>
      <c r="R148" s="96" t="str">
        <f t="shared" si="25"/>
        <v>-</v>
      </c>
      <c r="S148" s="99"/>
      <c r="T148" s="84" t="str">
        <f t="shared" si="26"/>
        <v>-</v>
      </c>
      <c r="U148" s="98"/>
      <c r="V148" s="167"/>
      <c r="W148" s="68">
        <f t="shared" si="29"/>
        <v>0</v>
      </c>
      <c r="X148" s="69" t="str">
        <f t="shared" si="27"/>
        <v>-</v>
      </c>
    </row>
    <row r="149" spans="1:24" s="27" customFormat="1" ht="25.15" hidden="1" customHeight="1" x14ac:dyDescent="0.2">
      <c r="A149" s="120"/>
      <c r="B149" s="86"/>
      <c r="C149" s="158"/>
      <c r="D149" s="160"/>
      <c r="E149" s="87"/>
      <c r="F149" s="88"/>
      <c r="G149" s="86"/>
      <c r="H149" s="86"/>
      <c r="I149" s="102"/>
      <c r="J149" s="102"/>
      <c r="K149" s="101"/>
      <c r="L149" s="94"/>
      <c r="M149" s="516" t="str">
        <f t="shared" si="28"/>
        <v>-</v>
      </c>
      <c r="N149" s="164" t="str">
        <f t="shared" si="24"/>
        <v>-</v>
      </c>
      <c r="O149" s="94"/>
      <c r="P149" s="95"/>
      <c r="Q149" s="95"/>
      <c r="R149" s="96" t="str">
        <f t="shared" si="25"/>
        <v>-</v>
      </c>
      <c r="S149" s="99"/>
      <c r="T149" s="84" t="str">
        <f t="shared" si="26"/>
        <v>-</v>
      </c>
      <c r="U149" s="98"/>
      <c r="V149" s="167"/>
      <c r="W149" s="68">
        <f t="shared" si="29"/>
        <v>0</v>
      </c>
      <c r="X149" s="69" t="str">
        <f t="shared" si="27"/>
        <v>-</v>
      </c>
    </row>
    <row r="150" spans="1:24" s="27" customFormat="1" ht="25.15" hidden="1" customHeight="1" x14ac:dyDescent="0.2">
      <c r="A150" s="120"/>
      <c r="B150" s="86"/>
      <c r="C150" s="158"/>
      <c r="D150" s="160"/>
      <c r="E150" s="87"/>
      <c r="F150" s="88"/>
      <c r="G150" s="86"/>
      <c r="H150" s="86"/>
      <c r="I150" s="102"/>
      <c r="J150" s="102"/>
      <c r="K150" s="101"/>
      <c r="L150" s="94"/>
      <c r="M150" s="516" t="str">
        <f t="shared" si="28"/>
        <v>-</v>
      </c>
      <c r="N150" s="164" t="str">
        <f t="shared" si="24"/>
        <v>-</v>
      </c>
      <c r="O150" s="94"/>
      <c r="P150" s="95"/>
      <c r="Q150" s="95"/>
      <c r="R150" s="96" t="str">
        <f t="shared" si="25"/>
        <v>-</v>
      </c>
      <c r="S150" s="99"/>
      <c r="T150" s="84" t="str">
        <f t="shared" si="26"/>
        <v>-</v>
      </c>
      <c r="U150" s="98"/>
      <c r="V150" s="167"/>
      <c r="W150" s="68">
        <f t="shared" si="29"/>
        <v>0</v>
      </c>
      <c r="X150" s="69" t="str">
        <f t="shared" si="27"/>
        <v>-</v>
      </c>
    </row>
    <row r="151" spans="1:24" s="27" customFormat="1" ht="25.15" hidden="1" customHeight="1" x14ac:dyDescent="0.2">
      <c r="A151" s="120"/>
      <c r="B151" s="86"/>
      <c r="C151" s="158"/>
      <c r="D151" s="160"/>
      <c r="E151" s="87"/>
      <c r="F151" s="88"/>
      <c r="G151" s="86"/>
      <c r="H151" s="86"/>
      <c r="I151" s="102"/>
      <c r="J151" s="102"/>
      <c r="K151" s="101"/>
      <c r="L151" s="94"/>
      <c r="M151" s="516" t="str">
        <f t="shared" si="28"/>
        <v>-</v>
      </c>
      <c r="N151" s="164" t="str">
        <f t="shared" si="24"/>
        <v>-</v>
      </c>
      <c r="O151" s="94"/>
      <c r="P151" s="95"/>
      <c r="Q151" s="95"/>
      <c r="R151" s="96" t="str">
        <f t="shared" si="25"/>
        <v>-</v>
      </c>
      <c r="S151" s="99"/>
      <c r="T151" s="84" t="str">
        <f t="shared" si="26"/>
        <v>-</v>
      </c>
      <c r="U151" s="98"/>
      <c r="V151" s="167"/>
      <c r="W151" s="68">
        <f t="shared" si="29"/>
        <v>0</v>
      </c>
      <c r="X151" s="69" t="str">
        <f t="shared" si="27"/>
        <v>-</v>
      </c>
    </row>
    <row r="152" spans="1:24" s="27" customFormat="1" ht="25.15" hidden="1" customHeight="1" x14ac:dyDescent="0.2">
      <c r="A152" s="120"/>
      <c r="B152" s="86"/>
      <c r="C152" s="158"/>
      <c r="D152" s="160"/>
      <c r="E152" s="87"/>
      <c r="F152" s="88"/>
      <c r="G152" s="86"/>
      <c r="H152" s="86"/>
      <c r="I152" s="102"/>
      <c r="J152" s="102"/>
      <c r="K152" s="101"/>
      <c r="L152" s="94"/>
      <c r="M152" s="516" t="str">
        <f t="shared" si="28"/>
        <v>-</v>
      </c>
      <c r="N152" s="164" t="str">
        <f t="shared" si="24"/>
        <v>-</v>
      </c>
      <c r="O152" s="94"/>
      <c r="P152" s="95"/>
      <c r="Q152" s="95"/>
      <c r="R152" s="96" t="str">
        <f t="shared" si="25"/>
        <v>-</v>
      </c>
      <c r="S152" s="99"/>
      <c r="T152" s="84" t="str">
        <f t="shared" si="26"/>
        <v>-</v>
      </c>
      <c r="U152" s="98"/>
      <c r="V152" s="167"/>
      <c r="W152" s="68">
        <f t="shared" si="29"/>
        <v>0</v>
      </c>
      <c r="X152" s="69" t="str">
        <f t="shared" si="27"/>
        <v>-</v>
      </c>
    </row>
    <row r="153" spans="1:24" s="27" customFormat="1" ht="25.15" hidden="1" customHeight="1" x14ac:dyDescent="0.2">
      <c r="A153" s="120"/>
      <c r="B153" s="86"/>
      <c r="C153" s="158"/>
      <c r="D153" s="160"/>
      <c r="E153" s="87"/>
      <c r="F153" s="88"/>
      <c r="G153" s="86"/>
      <c r="H153" s="86"/>
      <c r="I153" s="102"/>
      <c r="J153" s="102"/>
      <c r="K153" s="101"/>
      <c r="L153" s="94"/>
      <c r="M153" s="516" t="str">
        <f t="shared" si="28"/>
        <v>-</v>
      </c>
      <c r="N153" s="164" t="str">
        <f t="shared" si="24"/>
        <v>-</v>
      </c>
      <c r="O153" s="94"/>
      <c r="P153" s="95"/>
      <c r="Q153" s="95"/>
      <c r="R153" s="96" t="str">
        <f t="shared" si="25"/>
        <v>-</v>
      </c>
      <c r="S153" s="99"/>
      <c r="T153" s="84" t="str">
        <f t="shared" si="26"/>
        <v>-</v>
      </c>
      <c r="U153" s="98"/>
      <c r="V153" s="167"/>
      <c r="W153" s="68">
        <f t="shared" si="29"/>
        <v>0</v>
      </c>
      <c r="X153" s="69" t="str">
        <f t="shared" si="27"/>
        <v>-</v>
      </c>
    </row>
    <row r="154" spans="1:24" s="27" customFormat="1" ht="25.15" hidden="1" customHeight="1" x14ac:dyDescent="0.2">
      <c r="A154" s="120"/>
      <c r="B154" s="86"/>
      <c r="C154" s="158"/>
      <c r="D154" s="160"/>
      <c r="E154" s="87"/>
      <c r="F154" s="88"/>
      <c r="G154" s="86"/>
      <c r="H154" s="86"/>
      <c r="I154" s="102"/>
      <c r="J154" s="102"/>
      <c r="K154" s="101"/>
      <c r="L154" s="94"/>
      <c r="M154" s="516" t="str">
        <f t="shared" si="28"/>
        <v>-</v>
      </c>
      <c r="N154" s="164" t="str">
        <f t="shared" si="24"/>
        <v>-</v>
      </c>
      <c r="O154" s="94"/>
      <c r="P154" s="95"/>
      <c r="Q154" s="95"/>
      <c r="R154" s="96" t="str">
        <f t="shared" si="25"/>
        <v>-</v>
      </c>
      <c r="S154" s="99"/>
      <c r="T154" s="84" t="str">
        <f t="shared" si="26"/>
        <v>-</v>
      </c>
      <c r="U154" s="98"/>
      <c r="V154" s="167"/>
      <c r="W154" s="68">
        <f t="shared" si="29"/>
        <v>0</v>
      </c>
      <c r="X154" s="69" t="str">
        <f t="shared" si="27"/>
        <v>-</v>
      </c>
    </row>
    <row r="155" spans="1:24" s="27" customFormat="1" ht="25.15" hidden="1" customHeight="1" x14ac:dyDescent="0.2">
      <c r="A155" s="120"/>
      <c r="B155" s="86"/>
      <c r="C155" s="158"/>
      <c r="D155" s="87"/>
      <c r="E155" s="87"/>
      <c r="F155" s="88"/>
      <c r="G155" s="86"/>
      <c r="H155" s="86"/>
      <c r="I155" s="102"/>
      <c r="J155" s="102"/>
      <c r="K155" s="101"/>
      <c r="L155" s="94"/>
      <c r="M155" s="516" t="str">
        <f t="shared" si="28"/>
        <v>-</v>
      </c>
      <c r="N155" s="164" t="str">
        <f t="shared" si="24"/>
        <v>-</v>
      </c>
      <c r="O155" s="94"/>
      <c r="P155" s="95"/>
      <c r="Q155" s="95"/>
      <c r="R155" s="96" t="str">
        <f t="shared" si="25"/>
        <v>-</v>
      </c>
      <c r="S155" s="99"/>
      <c r="T155" s="84" t="str">
        <f t="shared" si="26"/>
        <v>-</v>
      </c>
      <c r="U155" s="98"/>
      <c r="V155" s="167"/>
      <c r="W155" s="68">
        <f t="shared" si="29"/>
        <v>0</v>
      </c>
      <c r="X155" s="69" t="str">
        <f t="shared" si="27"/>
        <v>-</v>
      </c>
    </row>
    <row r="156" spans="1:24" s="27" customFormat="1" ht="25.15" hidden="1" customHeight="1" x14ac:dyDescent="0.2">
      <c r="A156" s="120"/>
      <c r="B156" s="86"/>
      <c r="C156" s="158"/>
      <c r="D156" s="87"/>
      <c r="E156" s="87"/>
      <c r="F156" s="88"/>
      <c r="G156" s="86"/>
      <c r="H156" s="86"/>
      <c r="I156" s="102"/>
      <c r="J156" s="102"/>
      <c r="K156" s="101"/>
      <c r="L156" s="94"/>
      <c r="M156" s="516" t="str">
        <f t="shared" si="28"/>
        <v>-</v>
      </c>
      <c r="N156" s="164" t="str">
        <f t="shared" si="24"/>
        <v>-</v>
      </c>
      <c r="O156" s="94"/>
      <c r="P156" s="95"/>
      <c r="Q156" s="95"/>
      <c r="R156" s="96" t="str">
        <f t="shared" si="25"/>
        <v>-</v>
      </c>
      <c r="S156" s="99"/>
      <c r="T156" s="84" t="str">
        <f t="shared" si="26"/>
        <v>-</v>
      </c>
      <c r="U156" s="98"/>
      <c r="V156" s="167"/>
      <c r="W156" s="68">
        <f t="shared" si="29"/>
        <v>0</v>
      </c>
      <c r="X156" s="69" t="str">
        <f t="shared" si="27"/>
        <v>-</v>
      </c>
    </row>
    <row r="157" spans="1:24" s="27" customFormat="1" ht="25.15" hidden="1" customHeight="1" x14ac:dyDescent="0.2">
      <c r="A157" s="120"/>
      <c r="B157" s="86"/>
      <c r="C157" s="158"/>
      <c r="D157" s="87"/>
      <c r="E157" s="87"/>
      <c r="F157" s="88"/>
      <c r="G157" s="86"/>
      <c r="H157" s="86"/>
      <c r="I157" s="102"/>
      <c r="J157" s="102"/>
      <c r="K157" s="101"/>
      <c r="L157" s="94"/>
      <c r="M157" s="516" t="str">
        <f t="shared" si="28"/>
        <v>-</v>
      </c>
      <c r="N157" s="164" t="str">
        <f t="shared" si="24"/>
        <v>-</v>
      </c>
      <c r="O157" s="94"/>
      <c r="P157" s="95"/>
      <c r="Q157" s="95"/>
      <c r="R157" s="96" t="str">
        <f t="shared" si="25"/>
        <v>-</v>
      </c>
      <c r="S157" s="99"/>
      <c r="T157" s="84" t="str">
        <f t="shared" si="26"/>
        <v>-</v>
      </c>
      <c r="U157" s="98"/>
      <c r="V157" s="167"/>
      <c r="W157" s="68">
        <f t="shared" si="29"/>
        <v>0</v>
      </c>
      <c r="X157" s="69" t="str">
        <f t="shared" si="27"/>
        <v>-</v>
      </c>
    </row>
    <row r="158" spans="1:24" s="27" customFormat="1" ht="25.15" hidden="1" customHeight="1" x14ac:dyDescent="0.2">
      <c r="A158" s="120"/>
      <c r="B158" s="86"/>
      <c r="C158" s="158"/>
      <c r="D158" s="87"/>
      <c r="E158" s="87"/>
      <c r="F158" s="88"/>
      <c r="G158" s="86"/>
      <c r="H158" s="86"/>
      <c r="I158" s="102"/>
      <c r="J158" s="102"/>
      <c r="K158" s="101"/>
      <c r="L158" s="94"/>
      <c r="M158" s="516" t="str">
        <f t="shared" si="28"/>
        <v>-</v>
      </c>
      <c r="N158" s="164" t="str">
        <f t="shared" si="24"/>
        <v>-</v>
      </c>
      <c r="O158" s="94"/>
      <c r="P158" s="95"/>
      <c r="Q158" s="95"/>
      <c r="R158" s="96" t="str">
        <f t="shared" si="25"/>
        <v>-</v>
      </c>
      <c r="S158" s="99"/>
      <c r="T158" s="84" t="str">
        <f t="shared" si="26"/>
        <v>-</v>
      </c>
      <c r="U158" s="98"/>
      <c r="V158" s="167"/>
      <c r="W158" s="68">
        <f t="shared" si="29"/>
        <v>0</v>
      </c>
      <c r="X158" s="69" t="str">
        <f t="shared" si="27"/>
        <v>-</v>
      </c>
    </row>
    <row r="159" spans="1:24" s="27" customFormat="1" ht="25.15" hidden="1" customHeight="1" x14ac:dyDescent="0.2">
      <c r="A159" s="120"/>
      <c r="B159" s="86"/>
      <c r="C159" s="158"/>
      <c r="D159" s="87"/>
      <c r="E159" s="87"/>
      <c r="F159" s="88"/>
      <c r="G159" s="86"/>
      <c r="H159" s="86"/>
      <c r="I159" s="102"/>
      <c r="J159" s="102"/>
      <c r="K159" s="101"/>
      <c r="L159" s="94"/>
      <c r="M159" s="516" t="str">
        <f t="shared" si="28"/>
        <v>-</v>
      </c>
      <c r="N159" s="164" t="str">
        <f t="shared" si="24"/>
        <v>-</v>
      </c>
      <c r="O159" s="94"/>
      <c r="P159" s="95"/>
      <c r="Q159" s="95"/>
      <c r="R159" s="96" t="str">
        <f t="shared" si="25"/>
        <v>-</v>
      </c>
      <c r="S159" s="99"/>
      <c r="T159" s="84" t="str">
        <f t="shared" si="26"/>
        <v>-</v>
      </c>
      <c r="U159" s="98"/>
      <c r="V159" s="167"/>
      <c r="W159" s="68">
        <f t="shared" si="29"/>
        <v>0</v>
      </c>
      <c r="X159" s="69" t="str">
        <f t="shared" si="27"/>
        <v>-</v>
      </c>
    </row>
    <row r="160" spans="1:24" s="27" customFormat="1" ht="25.15" hidden="1" customHeight="1" x14ac:dyDescent="0.2">
      <c r="A160" s="120"/>
      <c r="B160" s="86"/>
      <c r="C160" s="158"/>
      <c r="D160" s="87"/>
      <c r="E160" s="87"/>
      <c r="F160" s="88"/>
      <c r="G160" s="86"/>
      <c r="H160" s="86"/>
      <c r="I160" s="102"/>
      <c r="J160" s="102"/>
      <c r="K160" s="101"/>
      <c r="L160" s="94"/>
      <c r="M160" s="516" t="str">
        <f t="shared" si="28"/>
        <v>-</v>
      </c>
      <c r="N160" s="164" t="str">
        <f t="shared" si="24"/>
        <v>-</v>
      </c>
      <c r="O160" s="94"/>
      <c r="P160" s="95"/>
      <c r="Q160" s="95"/>
      <c r="R160" s="96" t="str">
        <f t="shared" si="25"/>
        <v>-</v>
      </c>
      <c r="S160" s="99"/>
      <c r="T160" s="84" t="str">
        <f t="shared" si="26"/>
        <v>-</v>
      </c>
      <c r="U160" s="98"/>
      <c r="V160" s="167"/>
      <c r="W160" s="68">
        <f t="shared" si="29"/>
        <v>0</v>
      </c>
      <c r="X160" s="69" t="str">
        <f t="shared" si="27"/>
        <v>-</v>
      </c>
    </row>
    <row r="161" spans="1:24" s="27" customFormat="1" ht="25.15" hidden="1" customHeight="1" x14ac:dyDescent="0.2">
      <c r="A161" s="120"/>
      <c r="B161" s="86"/>
      <c r="C161" s="158"/>
      <c r="D161" s="87"/>
      <c r="E161" s="87"/>
      <c r="F161" s="88"/>
      <c r="G161" s="86"/>
      <c r="H161" s="86"/>
      <c r="I161" s="102"/>
      <c r="J161" s="102"/>
      <c r="K161" s="101"/>
      <c r="L161" s="94"/>
      <c r="M161" s="516" t="str">
        <f t="shared" si="28"/>
        <v>-</v>
      </c>
      <c r="N161" s="164" t="str">
        <f t="shared" si="24"/>
        <v>-</v>
      </c>
      <c r="O161" s="94"/>
      <c r="P161" s="95"/>
      <c r="Q161" s="95"/>
      <c r="R161" s="96" t="str">
        <f t="shared" si="25"/>
        <v>-</v>
      </c>
      <c r="S161" s="99"/>
      <c r="T161" s="84" t="str">
        <f t="shared" si="26"/>
        <v>-</v>
      </c>
      <c r="U161" s="98"/>
      <c r="V161" s="167"/>
      <c r="W161" s="68">
        <f t="shared" si="29"/>
        <v>0</v>
      </c>
      <c r="X161" s="69" t="str">
        <f t="shared" si="27"/>
        <v>-</v>
      </c>
    </row>
    <row r="162" spans="1:24" s="27" customFormat="1" ht="25.15" hidden="1" customHeight="1" x14ac:dyDescent="0.2">
      <c r="A162" s="120"/>
      <c r="B162" s="86"/>
      <c r="C162" s="158"/>
      <c r="D162" s="87"/>
      <c r="E162" s="87"/>
      <c r="F162" s="88"/>
      <c r="G162" s="86"/>
      <c r="H162" s="86"/>
      <c r="I162" s="102"/>
      <c r="J162" s="102"/>
      <c r="K162" s="101"/>
      <c r="L162" s="94"/>
      <c r="M162" s="516" t="str">
        <f t="shared" si="28"/>
        <v>-</v>
      </c>
      <c r="N162" s="164" t="str">
        <f t="shared" si="24"/>
        <v>-</v>
      </c>
      <c r="O162" s="94"/>
      <c r="P162" s="95"/>
      <c r="Q162" s="95"/>
      <c r="R162" s="96" t="str">
        <f t="shared" si="25"/>
        <v>-</v>
      </c>
      <c r="S162" s="99"/>
      <c r="T162" s="84" t="str">
        <f t="shared" si="26"/>
        <v>-</v>
      </c>
      <c r="U162" s="98"/>
      <c r="V162" s="167"/>
      <c r="W162" s="68">
        <f t="shared" si="29"/>
        <v>0</v>
      </c>
      <c r="X162" s="69" t="str">
        <f t="shared" si="27"/>
        <v>-</v>
      </c>
    </row>
    <row r="163" spans="1:24" s="27" customFormat="1" ht="25.15" hidden="1" customHeight="1" x14ac:dyDescent="0.2">
      <c r="A163" s="120"/>
      <c r="B163" s="86"/>
      <c r="C163" s="158"/>
      <c r="D163" s="87"/>
      <c r="E163" s="87"/>
      <c r="F163" s="88"/>
      <c r="G163" s="86"/>
      <c r="H163" s="86"/>
      <c r="I163" s="102"/>
      <c r="J163" s="102"/>
      <c r="K163" s="101"/>
      <c r="L163" s="94"/>
      <c r="M163" s="516" t="str">
        <f t="shared" si="28"/>
        <v>-</v>
      </c>
      <c r="N163" s="164" t="str">
        <f t="shared" si="24"/>
        <v>-</v>
      </c>
      <c r="O163" s="94"/>
      <c r="P163" s="95"/>
      <c r="Q163" s="95"/>
      <c r="R163" s="96" t="str">
        <f t="shared" si="25"/>
        <v>-</v>
      </c>
      <c r="S163" s="99"/>
      <c r="T163" s="84" t="str">
        <f t="shared" si="26"/>
        <v>-</v>
      </c>
      <c r="U163" s="98"/>
      <c r="V163" s="167"/>
      <c r="W163" s="68">
        <f t="shared" si="29"/>
        <v>0</v>
      </c>
      <c r="X163" s="69" t="str">
        <f t="shared" si="27"/>
        <v>-</v>
      </c>
    </row>
    <row r="164" spans="1:24" s="27" customFormat="1" ht="25.15" hidden="1" customHeight="1" x14ac:dyDescent="0.2">
      <c r="A164" s="120"/>
      <c r="B164" s="86"/>
      <c r="C164" s="158"/>
      <c r="D164" s="87"/>
      <c r="E164" s="87"/>
      <c r="F164" s="88"/>
      <c r="G164" s="86"/>
      <c r="H164" s="86"/>
      <c r="I164" s="102"/>
      <c r="J164" s="102"/>
      <c r="K164" s="101"/>
      <c r="L164" s="94"/>
      <c r="M164" s="516" t="str">
        <f t="shared" si="28"/>
        <v>-</v>
      </c>
      <c r="N164" s="164" t="str">
        <f t="shared" si="24"/>
        <v>-</v>
      </c>
      <c r="O164" s="94"/>
      <c r="P164" s="95"/>
      <c r="Q164" s="95"/>
      <c r="R164" s="96" t="str">
        <f t="shared" si="25"/>
        <v>-</v>
      </c>
      <c r="S164" s="99"/>
      <c r="T164" s="84" t="str">
        <f t="shared" si="26"/>
        <v>-</v>
      </c>
      <c r="U164" s="98"/>
      <c r="V164" s="167"/>
      <c r="W164" s="68">
        <f t="shared" si="29"/>
        <v>0</v>
      </c>
      <c r="X164" s="69" t="str">
        <f t="shared" si="27"/>
        <v>-</v>
      </c>
    </row>
    <row r="165" spans="1:24" s="27" customFormat="1" ht="25.15" hidden="1" customHeight="1" x14ac:dyDescent="0.2">
      <c r="A165" s="120"/>
      <c r="B165" s="103"/>
      <c r="C165" s="161"/>
      <c r="D165" s="104"/>
      <c r="E165" s="104"/>
      <c r="F165" s="105"/>
      <c r="G165" s="103"/>
      <c r="H165" s="103"/>
      <c r="I165" s="106"/>
      <c r="J165" s="106"/>
      <c r="K165" s="108"/>
      <c r="L165" s="109"/>
      <c r="M165" s="517" t="str">
        <f t="shared" si="28"/>
        <v>-</v>
      </c>
      <c r="N165" s="165" t="str">
        <f t="shared" si="24"/>
        <v>-</v>
      </c>
      <c r="O165" s="109"/>
      <c r="P165" s="110"/>
      <c r="Q165" s="110"/>
      <c r="R165" s="96" t="str">
        <f t="shared" si="25"/>
        <v>-</v>
      </c>
      <c r="S165" s="111"/>
      <c r="T165" s="84" t="str">
        <f t="shared" si="26"/>
        <v>-</v>
      </c>
      <c r="U165" s="112"/>
      <c r="V165" s="167"/>
      <c r="W165" s="68">
        <f t="shared" si="29"/>
        <v>0</v>
      </c>
      <c r="X165" s="69" t="str">
        <f t="shared" si="27"/>
        <v>-</v>
      </c>
    </row>
    <row r="166" spans="1:24" s="27" customFormat="1" ht="19.899999999999999" customHeight="1" x14ac:dyDescent="0.2">
      <c r="A166" s="56">
        <f>COUNT(A136:A165)</f>
        <v>0</v>
      </c>
      <c r="B166" s="182" t="s">
        <v>42</v>
      </c>
      <c r="C166" s="183"/>
      <c r="D166" s="57">
        <f>COUNT(K136:K165)-COUNT(L136:L165)</f>
        <v>0</v>
      </c>
      <c r="E166" s="57"/>
      <c r="F166" s="57"/>
      <c r="G166" s="57" t="s">
        <v>29</v>
      </c>
      <c r="H166" s="59">
        <f>IF(L136&gt;1,0,K136)+IF(L137&gt;0,0,K137)+IF(L138&gt;0,0,K138)+IF(L139&gt;0,0,K139)+IF(L140&gt;0,0,K140)+IF(L141&gt;0,0,K141)+IF(L142&gt;0,0,K142)+IF(L143&gt;0,0,K143)+IF(L144&gt;0,0,K144)+IF(L145&gt;0,0,K145)+IF(L146&gt;0,0,K146)+IF(L147&gt;0,0,K147)+IF(L148&gt;0,0,K148)+IF(L149&gt;0,0,K149)+IF(L150&gt;0,0,K150)+IF(L151&gt;0,0,K151)+IF(L152&gt;0,0,K152)+IF(L153&gt;0,0,K153)+IF(L154&gt;0,0,K154)+IF(L155&gt;0,0,K155)+IF(L156&gt;0,0,K156)+IF(L157&gt;0,0,K157)+IF(L158&gt;0,0,K158)+IF(L159&gt;0,0,K159)+IF(L160&gt;0,0,K160)+IF(L161&gt;0,0,K161)+IF(L162&gt;0,0,K162)+IF(L163&gt;0,0,K163)+IF(L164&gt;0,0,K164)+IF(L165&gt;0,0,K165)</f>
        <v>0</v>
      </c>
      <c r="I166" s="57"/>
      <c r="J166" s="67">
        <f>SUM(J136:J165)</f>
        <v>0</v>
      </c>
      <c r="K166" s="67">
        <f>SUM(K136:K165)</f>
        <v>0</v>
      </c>
      <c r="L166" s="67">
        <f>SUM(L136:L165)</f>
        <v>0</v>
      </c>
      <c r="M166" s="518" t="str">
        <f>IF(L166&gt;0,((L166-(K166-H166))/(K166-H166)),"-")</f>
        <v>-</v>
      </c>
      <c r="N166" s="67"/>
      <c r="O166" s="67">
        <f>SUM(O136:O165)</f>
        <v>0</v>
      </c>
      <c r="P166" s="117" t="s">
        <v>6</v>
      </c>
      <c r="Q166" s="58" t="str">
        <f>IF(O166&lt;=0,"-",(O166/L166))</f>
        <v>-</v>
      </c>
      <c r="R166" s="58"/>
      <c r="S166" s="58" t="str">
        <f>IF(L136&lt;=0,"0",(IF(S136&gt;0,S136*L136)+IF(S137&gt;0,S137*L137)+IF(S138&gt;0,S138*L138)+IF(S139&gt;0,S139*L139)+IF(S140&gt;0,S140*L140)+IF(S141&gt;0,S141*L141)+IF(S142&gt;0,S142*L142)+IF(S143&gt;0,S143*L143)+IF(S144&gt;0,S144*L144)+IF(S145&gt;0,S145*L145)+IF(S146&gt;0,S146*L146)+IF(S147&gt;0,S147*L147)+IF(S148&gt;0,S148*L148)+IF(S149&gt;0,S149*L149)+IF(S150&gt;0,S150*L150)+IF(S151&gt;0,S151*L151)+IF(S152&gt;0,S152*L152)+IF(S153&gt;0,S153*L153)+IF(S154&gt;0,S154*L154)+IF(S155&gt;0,S155*L155)+IF(S156&gt;0,S156*L156)+IF(S157&gt;0,S157*L157)+IF(S158&gt;0,S158*L158)+IF(S159&gt;0,S159*L159)+IF(S160&gt;0,S160*L160)+IF(S161&gt;0,S161*L161)+IF(S162&gt;0,S162*L162)+IF(S163&gt;0,S163*L163)+IF(S164&gt;0,S164*L164)+IF(S165&gt;0,S165*L165))/L166)</f>
        <v>0</v>
      </c>
      <c r="T166" s="57"/>
      <c r="U166" s="57"/>
      <c r="V166" s="167"/>
      <c r="W166" s="70"/>
      <c r="X166" s="69"/>
    </row>
    <row r="167" spans="1:24" s="124" customFormat="1" ht="19.899999999999999" customHeight="1" x14ac:dyDescent="0.2">
      <c r="A167" s="122" t="s">
        <v>45</v>
      </c>
      <c r="B167" s="123"/>
      <c r="C167" s="147" t="s">
        <v>55</v>
      </c>
      <c r="D167" s="147"/>
      <c r="E167" s="147"/>
      <c r="G167" s="123"/>
      <c r="H167" s="123"/>
      <c r="I167" s="123"/>
      <c r="J167" s="123"/>
      <c r="K167" s="123"/>
      <c r="L167" s="123"/>
      <c r="M167" s="519"/>
      <c r="N167" s="122"/>
      <c r="O167" s="122"/>
      <c r="P167" s="123"/>
      <c r="Q167" s="123"/>
      <c r="R167" s="123"/>
      <c r="S167" s="122"/>
      <c r="T167" s="123"/>
      <c r="U167" s="122"/>
      <c r="V167" s="168"/>
      <c r="W167" s="125"/>
    </row>
    <row r="168" spans="1:24" s="27" customFormat="1" ht="25.15" customHeight="1" x14ac:dyDescent="0.2">
      <c r="A168" s="119"/>
      <c r="B168" s="73"/>
      <c r="C168" s="180"/>
      <c r="D168" s="157"/>
      <c r="E168" s="74"/>
      <c r="F168" s="75"/>
      <c r="G168" s="76"/>
      <c r="H168" s="76"/>
      <c r="I168" s="77"/>
      <c r="J168" s="77"/>
      <c r="K168" s="79"/>
      <c r="L168" s="80"/>
      <c r="M168" s="516" t="str">
        <f>IF(L168&gt;0,((L168-K168)/K168),"-")</f>
        <v>-</v>
      </c>
      <c r="N168" s="178" t="str">
        <f t="shared" ref="N168:N197" si="30">IF(AND(C168&lt;=0,P168&lt;=0),"-",IF(P168&lt;=0,"Not yet Contract",(P168-C168)))</f>
        <v>-</v>
      </c>
      <c r="O168" s="81"/>
      <c r="P168" s="82"/>
      <c r="Q168" s="82"/>
      <c r="R168" s="96" t="str">
        <f t="shared" ref="R168:R197" si="31">IF(OR(Q168&lt;=0,P168&lt;=0),"-",(($U$3-P168)/(Q168-P168)))</f>
        <v>-</v>
      </c>
      <c r="S168" s="83"/>
      <c r="T168" s="84" t="str">
        <f t="shared" ref="T168:T197" si="32">IF(OR(P168&lt;=0,Q168&lt;=0),"-",IF(AND(($U$3-P168)&gt;(Q168-P168),S168&lt;100%),"Time Expired",IF(AND(($U$3-P168)&gt;(Q168-P168)*3/4,S168&lt;=10%),"Very Critical",IF(AND(($U$3-P168)&gt;(Q168-P168)*3/4,S168&lt;=25%),"Critical",IF(AND(($U$3-P168)&gt;(Q168-P168)*3/4,S168&lt;=50%),"Slow Progress",IF(AND(($U$3-P168)&gt;(Q168-P168)/2,S168&lt;=10%),"Very Slow Progress",IF(AND(($U$3-P168)&gt;(Q168-P168)/2,S168&lt;=25%),"Progress Slow",IF(AND(($U$3-P168)&gt;(Q168-P168)/4,S168&lt;=20%),"Progress Slow","-"))))))))</f>
        <v>-</v>
      </c>
      <c r="U168" s="85"/>
      <c r="V168" s="167"/>
      <c r="W168" s="68">
        <f>Q168-P168</f>
        <v>0</v>
      </c>
      <c r="X168" s="69" t="str">
        <f t="shared" ref="X168:X197" si="33">IF(P168&lt;=0,"-",($U$3-P168))</f>
        <v>-</v>
      </c>
    </row>
    <row r="169" spans="1:24" s="27" customFormat="1" ht="25.15" hidden="1" customHeight="1" x14ac:dyDescent="0.2">
      <c r="A169" s="120"/>
      <c r="B169" s="73"/>
      <c r="C169" s="176"/>
      <c r="D169" s="159"/>
      <c r="E169" s="87"/>
      <c r="F169" s="88"/>
      <c r="G169" s="89"/>
      <c r="H169" s="89"/>
      <c r="I169" s="90"/>
      <c r="J169" s="90"/>
      <c r="K169" s="92"/>
      <c r="L169" s="93"/>
      <c r="M169" s="516" t="str">
        <f t="shared" ref="M169:M197" si="34">IF(L169&gt;0,((L169-K169)/K169),"-")</f>
        <v>-</v>
      </c>
      <c r="N169" s="179" t="str">
        <f t="shared" si="30"/>
        <v>-</v>
      </c>
      <c r="O169" s="94"/>
      <c r="P169" s="95"/>
      <c r="Q169" s="95"/>
      <c r="R169" s="96" t="str">
        <f t="shared" si="31"/>
        <v>-</v>
      </c>
      <c r="S169" s="97"/>
      <c r="T169" s="84" t="str">
        <f t="shared" si="32"/>
        <v>-</v>
      </c>
      <c r="U169" s="98"/>
      <c r="V169" s="167"/>
      <c r="W169" s="68">
        <f t="shared" ref="W169:W197" si="35">Q169-P169</f>
        <v>0</v>
      </c>
      <c r="X169" s="69" t="str">
        <f t="shared" si="33"/>
        <v>-</v>
      </c>
    </row>
    <row r="170" spans="1:24" s="27" customFormat="1" ht="25.15" hidden="1" customHeight="1" x14ac:dyDescent="0.2">
      <c r="A170" s="120"/>
      <c r="B170" s="73"/>
      <c r="C170" s="176"/>
      <c r="D170" s="159"/>
      <c r="E170" s="87"/>
      <c r="F170" s="88"/>
      <c r="G170" s="89"/>
      <c r="H170" s="89"/>
      <c r="I170" s="90"/>
      <c r="J170" s="90"/>
      <c r="K170" s="92"/>
      <c r="L170" s="93"/>
      <c r="M170" s="516" t="str">
        <f t="shared" si="34"/>
        <v>-</v>
      </c>
      <c r="N170" s="179" t="str">
        <f t="shared" si="30"/>
        <v>-</v>
      </c>
      <c r="O170" s="94"/>
      <c r="P170" s="95"/>
      <c r="Q170" s="95"/>
      <c r="R170" s="96" t="str">
        <f t="shared" si="31"/>
        <v>-</v>
      </c>
      <c r="S170" s="97"/>
      <c r="T170" s="84" t="str">
        <f t="shared" si="32"/>
        <v>-</v>
      </c>
      <c r="U170" s="98"/>
      <c r="V170" s="167"/>
      <c r="W170" s="68">
        <f t="shared" si="35"/>
        <v>0</v>
      </c>
      <c r="X170" s="69" t="str">
        <f t="shared" si="33"/>
        <v>-</v>
      </c>
    </row>
    <row r="171" spans="1:24" s="27" customFormat="1" ht="25.15" hidden="1" customHeight="1" x14ac:dyDescent="0.2">
      <c r="A171" s="120"/>
      <c r="B171" s="73"/>
      <c r="C171" s="176"/>
      <c r="D171" s="159"/>
      <c r="E171" s="87"/>
      <c r="F171" s="88"/>
      <c r="G171" s="89"/>
      <c r="H171" s="89"/>
      <c r="I171" s="90"/>
      <c r="J171" s="90"/>
      <c r="K171" s="92"/>
      <c r="L171" s="93"/>
      <c r="M171" s="516" t="str">
        <f t="shared" si="34"/>
        <v>-</v>
      </c>
      <c r="N171" s="179" t="str">
        <f t="shared" si="30"/>
        <v>-</v>
      </c>
      <c r="O171" s="94"/>
      <c r="P171" s="95"/>
      <c r="Q171" s="95"/>
      <c r="R171" s="96" t="str">
        <f t="shared" si="31"/>
        <v>-</v>
      </c>
      <c r="S171" s="99"/>
      <c r="T171" s="84" t="str">
        <f t="shared" si="32"/>
        <v>-</v>
      </c>
      <c r="U171" s="98"/>
      <c r="V171" s="167"/>
      <c r="W171" s="68">
        <f t="shared" si="35"/>
        <v>0</v>
      </c>
      <c r="X171" s="69" t="str">
        <f t="shared" si="33"/>
        <v>-</v>
      </c>
    </row>
    <row r="172" spans="1:24" s="27" customFormat="1" ht="25.15" hidden="1" customHeight="1" x14ac:dyDescent="0.2">
      <c r="A172" s="120"/>
      <c r="B172" s="73"/>
      <c r="C172" s="176"/>
      <c r="D172" s="159"/>
      <c r="E172" s="87"/>
      <c r="F172" s="88"/>
      <c r="G172" s="89"/>
      <c r="H172" s="89"/>
      <c r="I172" s="90"/>
      <c r="J172" s="90"/>
      <c r="K172" s="92"/>
      <c r="L172" s="93"/>
      <c r="M172" s="516" t="str">
        <f t="shared" si="34"/>
        <v>-</v>
      </c>
      <c r="N172" s="179" t="str">
        <f t="shared" si="30"/>
        <v>-</v>
      </c>
      <c r="O172" s="94"/>
      <c r="P172" s="95"/>
      <c r="Q172" s="95"/>
      <c r="R172" s="96" t="str">
        <f t="shared" si="31"/>
        <v>-</v>
      </c>
      <c r="S172" s="97"/>
      <c r="T172" s="84" t="str">
        <f t="shared" si="32"/>
        <v>-</v>
      </c>
      <c r="U172" s="98"/>
      <c r="V172" s="167"/>
      <c r="W172" s="68">
        <f t="shared" si="35"/>
        <v>0</v>
      </c>
      <c r="X172" s="69" t="str">
        <f t="shared" si="33"/>
        <v>-</v>
      </c>
    </row>
    <row r="173" spans="1:24" s="27" customFormat="1" ht="25.15" hidden="1" customHeight="1" x14ac:dyDescent="0.2">
      <c r="A173" s="120"/>
      <c r="B173" s="73"/>
      <c r="C173" s="176"/>
      <c r="D173" s="159"/>
      <c r="E173" s="87"/>
      <c r="F173" s="88"/>
      <c r="G173" s="89"/>
      <c r="H173" s="89"/>
      <c r="I173" s="90"/>
      <c r="J173" s="90"/>
      <c r="K173" s="92"/>
      <c r="L173" s="93"/>
      <c r="M173" s="516" t="str">
        <f t="shared" si="34"/>
        <v>-</v>
      </c>
      <c r="N173" s="179" t="str">
        <f t="shared" si="30"/>
        <v>-</v>
      </c>
      <c r="O173" s="94"/>
      <c r="P173" s="95"/>
      <c r="Q173" s="95"/>
      <c r="R173" s="96" t="str">
        <f t="shared" si="31"/>
        <v>-</v>
      </c>
      <c r="S173" s="97"/>
      <c r="T173" s="84" t="str">
        <f t="shared" si="32"/>
        <v>-</v>
      </c>
      <c r="U173" s="98"/>
      <c r="V173" s="167"/>
      <c r="W173" s="68">
        <f t="shared" si="35"/>
        <v>0</v>
      </c>
      <c r="X173" s="69" t="str">
        <f t="shared" si="33"/>
        <v>-</v>
      </c>
    </row>
    <row r="174" spans="1:24" s="27" customFormat="1" ht="25.15" hidden="1" customHeight="1" x14ac:dyDescent="0.2">
      <c r="A174" s="120"/>
      <c r="B174" s="86"/>
      <c r="C174" s="176"/>
      <c r="D174" s="159"/>
      <c r="E174" s="87"/>
      <c r="F174" s="88"/>
      <c r="G174" s="89"/>
      <c r="H174" s="89"/>
      <c r="I174" s="90"/>
      <c r="J174" s="90"/>
      <c r="K174" s="92"/>
      <c r="L174" s="100"/>
      <c r="M174" s="516" t="str">
        <f t="shared" si="34"/>
        <v>-</v>
      </c>
      <c r="N174" s="179" t="str">
        <f t="shared" si="30"/>
        <v>-</v>
      </c>
      <c r="O174" s="94"/>
      <c r="P174" s="95"/>
      <c r="Q174" s="95"/>
      <c r="R174" s="96" t="str">
        <f t="shared" si="31"/>
        <v>-</v>
      </c>
      <c r="S174" s="99"/>
      <c r="T174" s="84" t="str">
        <f t="shared" si="32"/>
        <v>-</v>
      </c>
      <c r="U174" s="98"/>
      <c r="V174" s="167"/>
      <c r="W174" s="68">
        <f t="shared" si="35"/>
        <v>0</v>
      </c>
      <c r="X174" s="69" t="str">
        <f t="shared" si="33"/>
        <v>-</v>
      </c>
    </row>
    <row r="175" spans="1:24" s="27" customFormat="1" ht="25.15" hidden="1" customHeight="1" x14ac:dyDescent="0.2">
      <c r="A175" s="192"/>
      <c r="B175" s="193"/>
      <c r="C175" s="194"/>
      <c r="D175" s="199"/>
      <c r="E175" s="195"/>
      <c r="F175" s="196"/>
      <c r="G175" s="200"/>
      <c r="H175" s="200"/>
      <c r="I175" s="201"/>
      <c r="J175" s="201"/>
      <c r="K175" s="202"/>
      <c r="L175" s="100"/>
      <c r="M175" s="516" t="str">
        <f t="shared" si="34"/>
        <v>-</v>
      </c>
      <c r="N175" s="179" t="str">
        <f t="shared" si="30"/>
        <v>-</v>
      </c>
      <c r="O175" s="94"/>
      <c r="P175" s="95"/>
      <c r="Q175" s="95"/>
      <c r="R175" s="96" t="str">
        <f t="shared" si="31"/>
        <v>-</v>
      </c>
      <c r="S175" s="97"/>
      <c r="T175" s="84" t="str">
        <f t="shared" si="32"/>
        <v>-</v>
      </c>
      <c r="U175" s="98"/>
      <c r="V175" s="167"/>
      <c r="W175" s="68">
        <f t="shared" si="35"/>
        <v>0</v>
      </c>
      <c r="X175" s="69" t="str">
        <f t="shared" si="33"/>
        <v>-</v>
      </c>
    </row>
    <row r="176" spans="1:24" s="27" customFormat="1" ht="25.15" hidden="1" customHeight="1" x14ac:dyDescent="0.2">
      <c r="A176" s="120"/>
      <c r="B176" s="86"/>
      <c r="C176" s="181"/>
      <c r="D176" s="159"/>
      <c r="E176" s="87"/>
      <c r="F176" s="88"/>
      <c r="G176" s="89"/>
      <c r="H176" s="89"/>
      <c r="I176" s="90"/>
      <c r="J176" s="90"/>
      <c r="K176" s="92"/>
      <c r="L176" s="101"/>
      <c r="M176" s="516" t="str">
        <f t="shared" si="34"/>
        <v>-</v>
      </c>
      <c r="N176" s="164" t="str">
        <f t="shared" si="30"/>
        <v>-</v>
      </c>
      <c r="O176" s="94"/>
      <c r="P176" s="95"/>
      <c r="Q176" s="95"/>
      <c r="R176" s="96" t="str">
        <f t="shared" si="31"/>
        <v>-</v>
      </c>
      <c r="S176" s="97"/>
      <c r="T176" s="84" t="str">
        <f t="shared" si="32"/>
        <v>-</v>
      </c>
      <c r="U176" s="98"/>
      <c r="V176" s="167"/>
      <c r="W176" s="68">
        <f t="shared" si="35"/>
        <v>0</v>
      </c>
      <c r="X176" s="69" t="str">
        <f t="shared" si="33"/>
        <v>-</v>
      </c>
    </row>
    <row r="177" spans="1:24" s="27" customFormat="1" ht="25.15" hidden="1" customHeight="1" x14ac:dyDescent="0.2">
      <c r="A177" s="120"/>
      <c r="B177" s="86"/>
      <c r="C177" s="181"/>
      <c r="D177" s="159"/>
      <c r="E177" s="87"/>
      <c r="F177" s="88"/>
      <c r="G177" s="89"/>
      <c r="H177" s="89"/>
      <c r="I177" s="90"/>
      <c r="J177" s="90"/>
      <c r="K177" s="92"/>
      <c r="L177" s="100"/>
      <c r="M177" s="516" t="str">
        <f t="shared" si="34"/>
        <v>-</v>
      </c>
      <c r="N177" s="164" t="str">
        <f t="shared" si="30"/>
        <v>-</v>
      </c>
      <c r="O177" s="94"/>
      <c r="P177" s="95"/>
      <c r="Q177" s="95"/>
      <c r="R177" s="96" t="str">
        <f t="shared" si="31"/>
        <v>-</v>
      </c>
      <c r="S177" s="97"/>
      <c r="T177" s="84" t="str">
        <f t="shared" si="32"/>
        <v>-</v>
      </c>
      <c r="U177" s="98"/>
      <c r="V177" s="167"/>
      <c r="W177" s="68">
        <f t="shared" si="35"/>
        <v>0</v>
      </c>
      <c r="X177" s="69" t="str">
        <f t="shared" si="33"/>
        <v>-</v>
      </c>
    </row>
    <row r="178" spans="1:24" s="27" customFormat="1" ht="25.15" hidden="1" customHeight="1" x14ac:dyDescent="0.2">
      <c r="A178" s="120"/>
      <c r="B178" s="86"/>
      <c r="C178" s="181"/>
      <c r="D178" s="159"/>
      <c r="E178" s="87"/>
      <c r="F178" s="88"/>
      <c r="G178" s="89"/>
      <c r="H178" s="89"/>
      <c r="I178" s="90"/>
      <c r="J178" s="90"/>
      <c r="K178" s="92"/>
      <c r="L178" s="100"/>
      <c r="M178" s="516" t="str">
        <f t="shared" si="34"/>
        <v>-</v>
      </c>
      <c r="N178" s="164" t="str">
        <f t="shared" si="30"/>
        <v>-</v>
      </c>
      <c r="O178" s="94"/>
      <c r="P178" s="95"/>
      <c r="Q178" s="95"/>
      <c r="R178" s="96" t="str">
        <f t="shared" si="31"/>
        <v>-</v>
      </c>
      <c r="S178" s="97"/>
      <c r="T178" s="84" t="str">
        <f t="shared" si="32"/>
        <v>-</v>
      </c>
      <c r="U178" s="98"/>
      <c r="V178" s="167"/>
      <c r="W178" s="68">
        <f t="shared" si="35"/>
        <v>0</v>
      </c>
      <c r="X178" s="69" t="str">
        <f t="shared" si="33"/>
        <v>-</v>
      </c>
    </row>
    <row r="179" spans="1:24" s="27" customFormat="1" ht="25.15" hidden="1" customHeight="1" x14ac:dyDescent="0.2">
      <c r="A179" s="120"/>
      <c r="B179" s="86"/>
      <c r="C179" s="181"/>
      <c r="D179" s="160"/>
      <c r="E179" s="87"/>
      <c r="F179" s="88"/>
      <c r="G179" s="86"/>
      <c r="H179" s="86"/>
      <c r="I179" s="102"/>
      <c r="J179" s="102"/>
      <c r="K179" s="101"/>
      <c r="L179" s="94"/>
      <c r="M179" s="516" t="str">
        <f t="shared" si="34"/>
        <v>-</v>
      </c>
      <c r="N179" s="164" t="str">
        <f t="shared" si="30"/>
        <v>-</v>
      </c>
      <c r="O179" s="94"/>
      <c r="P179" s="95"/>
      <c r="Q179" s="95"/>
      <c r="R179" s="96" t="str">
        <f t="shared" si="31"/>
        <v>-</v>
      </c>
      <c r="S179" s="99"/>
      <c r="T179" s="84" t="str">
        <f t="shared" si="32"/>
        <v>-</v>
      </c>
      <c r="U179" s="98"/>
      <c r="V179" s="167"/>
      <c r="W179" s="68">
        <f t="shared" si="35"/>
        <v>0</v>
      </c>
      <c r="X179" s="69" t="str">
        <f t="shared" si="33"/>
        <v>-</v>
      </c>
    </row>
    <row r="180" spans="1:24" s="27" customFormat="1" ht="25.15" hidden="1" customHeight="1" x14ac:dyDescent="0.2">
      <c r="A180" s="120"/>
      <c r="B180" s="86"/>
      <c r="C180" s="158"/>
      <c r="D180" s="160"/>
      <c r="E180" s="87"/>
      <c r="F180" s="88"/>
      <c r="G180" s="86"/>
      <c r="H180" s="86"/>
      <c r="I180" s="102"/>
      <c r="J180" s="102"/>
      <c r="K180" s="101"/>
      <c r="L180" s="94"/>
      <c r="M180" s="516" t="str">
        <f t="shared" si="34"/>
        <v>-</v>
      </c>
      <c r="N180" s="164" t="str">
        <f t="shared" si="30"/>
        <v>-</v>
      </c>
      <c r="O180" s="94"/>
      <c r="P180" s="95"/>
      <c r="Q180" s="95"/>
      <c r="R180" s="96" t="str">
        <f t="shared" si="31"/>
        <v>-</v>
      </c>
      <c r="S180" s="99"/>
      <c r="T180" s="84" t="str">
        <f t="shared" si="32"/>
        <v>-</v>
      </c>
      <c r="U180" s="98"/>
      <c r="V180" s="167"/>
      <c r="W180" s="68">
        <f t="shared" si="35"/>
        <v>0</v>
      </c>
      <c r="X180" s="69" t="str">
        <f t="shared" si="33"/>
        <v>-</v>
      </c>
    </row>
    <row r="181" spans="1:24" s="27" customFormat="1" ht="25.15" hidden="1" customHeight="1" x14ac:dyDescent="0.2">
      <c r="A181" s="120"/>
      <c r="B181" s="86"/>
      <c r="C181" s="158"/>
      <c r="D181" s="160"/>
      <c r="E181" s="87"/>
      <c r="F181" s="88"/>
      <c r="G181" s="86"/>
      <c r="H181" s="86"/>
      <c r="I181" s="102"/>
      <c r="J181" s="102"/>
      <c r="K181" s="101"/>
      <c r="L181" s="94"/>
      <c r="M181" s="516" t="str">
        <f t="shared" si="34"/>
        <v>-</v>
      </c>
      <c r="N181" s="164" t="str">
        <f t="shared" si="30"/>
        <v>-</v>
      </c>
      <c r="O181" s="94"/>
      <c r="P181" s="95"/>
      <c r="Q181" s="95"/>
      <c r="R181" s="96" t="str">
        <f t="shared" si="31"/>
        <v>-</v>
      </c>
      <c r="S181" s="99"/>
      <c r="T181" s="84" t="str">
        <f t="shared" si="32"/>
        <v>-</v>
      </c>
      <c r="U181" s="98"/>
      <c r="V181" s="167"/>
      <c r="W181" s="68">
        <f t="shared" si="35"/>
        <v>0</v>
      </c>
      <c r="X181" s="69" t="str">
        <f t="shared" si="33"/>
        <v>-</v>
      </c>
    </row>
    <row r="182" spans="1:24" s="27" customFormat="1" ht="25.15" hidden="1" customHeight="1" x14ac:dyDescent="0.2">
      <c r="A182" s="120"/>
      <c r="B182" s="86"/>
      <c r="C182" s="158"/>
      <c r="D182" s="160"/>
      <c r="E182" s="87"/>
      <c r="F182" s="88"/>
      <c r="G182" s="86"/>
      <c r="H182" s="86"/>
      <c r="I182" s="102"/>
      <c r="J182" s="102"/>
      <c r="K182" s="101"/>
      <c r="L182" s="94"/>
      <c r="M182" s="516" t="str">
        <f t="shared" si="34"/>
        <v>-</v>
      </c>
      <c r="N182" s="164" t="str">
        <f t="shared" si="30"/>
        <v>-</v>
      </c>
      <c r="O182" s="94"/>
      <c r="P182" s="95"/>
      <c r="Q182" s="95"/>
      <c r="R182" s="96" t="str">
        <f t="shared" si="31"/>
        <v>-</v>
      </c>
      <c r="S182" s="99"/>
      <c r="T182" s="84" t="str">
        <f t="shared" si="32"/>
        <v>-</v>
      </c>
      <c r="U182" s="98"/>
      <c r="V182" s="167"/>
      <c r="W182" s="68">
        <f t="shared" si="35"/>
        <v>0</v>
      </c>
      <c r="X182" s="69" t="str">
        <f t="shared" si="33"/>
        <v>-</v>
      </c>
    </row>
    <row r="183" spans="1:24" s="27" customFormat="1" ht="25.15" hidden="1" customHeight="1" x14ac:dyDescent="0.2">
      <c r="A183" s="120"/>
      <c r="B183" s="86"/>
      <c r="C183" s="158"/>
      <c r="D183" s="160"/>
      <c r="E183" s="87"/>
      <c r="F183" s="88"/>
      <c r="G183" s="86"/>
      <c r="H183" s="86"/>
      <c r="I183" s="102"/>
      <c r="J183" s="102"/>
      <c r="K183" s="101"/>
      <c r="L183" s="94"/>
      <c r="M183" s="516" t="str">
        <f t="shared" si="34"/>
        <v>-</v>
      </c>
      <c r="N183" s="164" t="str">
        <f t="shared" si="30"/>
        <v>-</v>
      </c>
      <c r="O183" s="94"/>
      <c r="P183" s="95"/>
      <c r="Q183" s="95"/>
      <c r="R183" s="96" t="str">
        <f t="shared" si="31"/>
        <v>-</v>
      </c>
      <c r="S183" s="99"/>
      <c r="T183" s="84" t="str">
        <f t="shared" si="32"/>
        <v>-</v>
      </c>
      <c r="U183" s="98"/>
      <c r="V183" s="167"/>
      <c r="W183" s="68">
        <f t="shared" si="35"/>
        <v>0</v>
      </c>
      <c r="X183" s="69" t="str">
        <f t="shared" si="33"/>
        <v>-</v>
      </c>
    </row>
    <row r="184" spans="1:24" s="27" customFormat="1" ht="25.15" hidden="1" customHeight="1" x14ac:dyDescent="0.2">
      <c r="A184" s="120"/>
      <c r="B184" s="86"/>
      <c r="C184" s="158"/>
      <c r="D184" s="160"/>
      <c r="E184" s="87"/>
      <c r="F184" s="88"/>
      <c r="G184" s="86"/>
      <c r="H184" s="86"/>
      <c r="I184" s="102"/>
      <c r="J184" s="102"/>
      <c r="K184" s="101"/>
      <c r="L184" s="94"/>
      <c r="M184" s="516" t="str">
        <f t="shared" si="34"/>
        <v>-</v>
      </c>
      <c r="N184" s="164" t="str">
        <f t="shared" si="30"/>
        <v>-</v>
      </c>
      <c r="O184" s="94"/>
      <c r="P184" s="95"/>
      <c r="Q184" s="95"/>
      <c r="R184" s="96" t="str">
        <f t="shared" si="31"/>
        <v>-</v>
      </c>
      <c r="S184" s="99"/>
      <c r="T184" s="84" t="str">
        <f t="shared" si="32"/>
        <v>-</v>
      </c>
      <c r="U184" s="98"/>
      <c r="V184" s="167"/>
      <c r="W184" s="68">
        <f t="shared" si="35"/>
        <v>0</v>
      </c>
      <c r="X184" s="69" t="str">
        <f t="shared" si="33"/>
        <v>-</v>
      </c>
    </row>
    <row r="185" spans="1:24" s="27" customFormat="1" ht="25.15" hidden="1" customHeight="1" x14ac:dyDescent="0.2">
      <c r="A185" s="120"/>
      <c r="B185" s="86"/>
      <c r="C185" s="158"/>
      <c r="D185" s="160"/>
      <c r="E185" s="87"/>
      <c r="F185" s="88"/>
      <c r="G185" s="86"/>
      <c r="H185" s="86"/>
      <c r="I185" s="102"/>
      <c r="J185" s="102"/>
      <c r="K185" s="101"/>
      <c r="L185" s="94"/>
      <c r="M185" s="516" t="str">
        <f t="shared" si="34"/>
        <v>-</v>
      </c>
      <c r="N185" s="164" t="str">
        <f t="shared" si="30"/>
        <v>-</v>
      </c>
      <c r="O185" s="94"/>
      <c r="P185" s="95"/>
      <c r="Q185" s="95"/>
      <c r="R185" s="96" t="str">
        <f t="shared" si="31"/>
        <v>-</v>
      </c>
      <c r="S185" s="99"/>
      <c r="T185" s="84" t="str">
        <f t="shared" si="32"/>
        <v>-</v>
      </c>
      <c r="U185" s="98"/>
      <c r="V185" s="167"/>
      <c r="W185" s="68">
        <f t="shared" si="35"/>
        <v>0</v>
      </c>
      <c r="X185" s="69" t="str">
        <f t="shared" si="33"/>
        <v>-</v>
      </c>
    </row>
    <row r="186" spans="1:24" s="27" customFormat="1" ht="25.15" hidden="1" customHeight="1" x14ac:dyDescent="0.2">
      <c r="A186" s="120"/>
      <c r="B186" s="86"/>
      <c r="C186" s="158"/>
      <c r="D186" s="160"/>
      <c r="E186" s="87"/>
      <c r="F186" s="88"/>
      <c r="G186" s="86"/>
      <c r="H186" s="86"/>
      <c r="I186" s="102"/>
      <c r="J186" s="102"/>
      <c r="K186" s="101"/>
      <c r="L186" s="94"/>
      <c r="M186" s="516" t="str">
        <f t="shared" si="34"/>
        <v>-</v>
      </c>
      <c r="N186" s="164" t="str">
        <f t="shared" si="30"/>
        <v>-</v>
      </c>
      <c r="O186" s="94"/>
      <c r="P186" s="95"/>
      <c r="Q186" s="95"/>
      <c r="R186" s="96" t="str">
        <f t="shared" si="31"/>
        <v>-</v>
      </c>
      <c r="S186" s="99"/>
      <c r="T186" s="84" t="str">
        <f t="shared" si="32"/>
        <v>-</v>
      </c>
      <c r="U186" s="98"/>
      <c r="V186" s="167"/>
      <c r="W186" s="68">
        <f t="shared" si="35"/>
        <v>0</v>
      </c>
      <c r="X186" s="69" t="str">
        <f t="shared" si="33"/>
        <v>-</v>
      </c>
    </row>
    <row r="187" spans="1:24" s="27" customFormat="1" ht="25.15" hidden="1" customHeight="1" x14ac:dyDescent="0.2">
      <c r="A187" s="120"/>
      <c r="B187" s="86"/>
      <c r="C187" s="158"/>
      <c r="D187" s="87"/>
      <c r="E187" s="87"/>
      <c r="F187" s="88"/>
      <c r="G187" s="86"/>
      <c r="H187" s="86"/>
      <c r="I187" s="102"/>
      <c r="J187" s="102"/>
      <c r="K187" s="101"/>
      <c r="L187" s="94"/>
      <c r="M187" s="516" t="str">
        <f t="shared" si="34"/>
        <v>-</v>
      </c>
      <c r="N187" s="164" t="str">
        <f t="shared" si="30"/>
        <v>-</v>
      </c>
      <c r="O187" s="94"/>
      <c r="P187" s="95"/>
      <c r="Q187" s="95"/>
      <c r="R187" s="96" t="str">
        <f t="shared" si="31"/>
        <v>-</v>
      </c>
      <c r="S187" s="99"/>
      <c r="T187" s="84" t="str">
        <f t="shared" si="32"/>
        <v>-</v>
      </c>
      <c r="U187" s="98"/>
      <c r="V187" s="167"/>
      <c r="W187" s="68">
        <f t="shared" si="35"/>
        <v>0</v>
      </c>
      <c r="X187" s="69" t="str">
        <f t="shared" si="33"/>
        <v>-</v>
      </c>
    </row>
    <row r="188" spans="1:24" s="27" customFormat="1" ht="25.15" hidden="1" customHeight="1" x14ac:dyDescent="0.2">
      <c r="A188" s="120"/>
      <c r="B188" s="86"/>
      <c r="C188" s="158"/>
      <c r="D188" s="87"/>
      <c r="E188" s="87"/>
      <c r="F188" s="88"/>
      <c r="G188" s="86"/>
      <c r="H188" s="86"/>
      <c r="I188" s="102"/>
      <c r="J188" s="102"/>
      <c r="K188" s="101"/>
      <c r="L188" s="94"/>
      <c r="M188" s="516" t="str">
        <f t="shared" si="34"/>
        <v>-</v>
      </c>
      <c r="N188" s="164" t="str">
        <f t="shared" si="30"/>
        <v>-</v>
      </c>
      <c r="O188" s="94"/>
      <c r="P188" s="95"/>
      <c r="Q188" s="95"/>
      <c r="R188" s="96" t="str">
        <f t="shared" si="31"/>
        <v>-</v>
      </c>
      <c r="S188" s="99"/>
      <c r="T188" s="84" t="str">
        <f t="shared" si="32"/>
        <v>-</v>
      </c>
      <c r="U188" s="98"/>
      <c r="V188" s="167"/>
      <c r="W188" s="68">
        <f t="shared" si="35"/>
        <v>0</v>
      </c>
      <c r="X188" s="69" t="str">
        <f t="shared" si="33"/>
        <v>-</v>
      </c>
    </row>
    <row r="189" spans="1:24" s="27" customFormat="1" ht="25.15" hidden="1" customHeight="1" x14ac:dyDescent="0.2">
      <c r="A189" s="120"/>
      <c r="B189" s="86"/>
      <c r="C189" s="158"/>
      <c r="D189" s="87"/>
      <c r="E189" s="87"/>
      <c r="F189" s="88"/>
      <c r="G189" s="86"/>
      <c r="H189" s="86"/>
      <c r="I189" s="102"/>
      <c r="J189" s="102"/>
      <c r="K189" s="101"/>
      <c r="L189" s="94"/>
      <c r="M189" s="516" t="str">
        <f t="shared" si="34"/>
        <v>-</v>
      </c>
      <c r="N189" s="164" t="str">
        <f t="shared" si="30"/>
        <v>-</v>
      </c>
      <c r="O189" s="94"/>
      <c r="P189" s="95"/>
      <c r="Q189" s="95"/>
      <c r="R189" s="96" t="str">
        <f t="shared" si="31"/>
        <v>-</v>
      </c>
      <c r="S189" s="99"/>
      <c r="T189" s="84" t="str">
        <f t="shared" si="32"/>
        <v>-</v>
      </c>
      <c r="U189" s="98"/>
      <c r="V189" s="167"/>
      <c r="W189" s="68">
        <f t="shared" si="35"/>
        <v>0</v>
      </c>
      <c r="X189" s="69" t="str">
        <f t="shared" si="33"/>
        <v>-</v>
      </c>
    </row>
    <row r="190" spans="1:24" s="27" customFormat="1" ht="25.15" hidden="1" customHeight="1" x14ac:dyDescent="0.2">
      <c r="A190" s="120"/>
      <c r="B190" s="86"/>
      <c r="C190" s="158"/>
      <c r="D190" s="87"/>
      <c r="E190" s="87"/>
      <c r="F190" s="88"/>
      <c r="G190" s="86"/>
      <c r="H190" s="86"/>
      <c r="I190" s="102"/>
      <c r="J190" s="102"/>
      <c r="K190" s="101"/>
      <c r="L190" s="94"/>
      <c r="M190" s="516" t="str">
        <f t="shared" si="34"/>
        <v>-</v>
      </c>
      <c r="N190" s="164" t="str">
        <f t="shared" si="30"/>
        <v>-</v>
      </c>
      <c r="O190" s="94"/>
      <c r="P190" s="95"/>
      <c r="Q190" s="95"/>
      <c r="R190" s="96" t="str">
        <f t="shared" si="31"/>
        <v>-</v>
      </c>
      <c r="S190" s="99"/>
      <c r="T190" s="84" t="str">
        <f t="shared" si="32"/>
        <v>-</v>
      </c>
      <c r="U190" s="98"/>
      <c r="V190" s="167"/>
      <c r="W190" s="68">
        <f t="shared" si="35"/>
        <v>0</v>
      </c>
      <c r="X190" s="69" t="str">
        <f t="shared" si="33"/>
        <v>-</v>
      </c>
    </row>
    <row r="191" spans="1:24" s="27" customFormat="1" ht="25.15" hidden="1" customHeight="1" x14ac:dyDescent="0.2">
      <c r="A191" s="120"/>
      <c r="B191" s="86"/>
      <c r="C191" s="158"/>
      <c r="D191" s="87"/>
      <c r="E191" s="87"/>
      <c r="F191" s="88"/>
      <c r="G191" s="86"/>
      <c r="H191" s="86"/>
      <c r="I191" s="102"/>
      <c r="J191" s="102"/>
      <c r="K191" s="101"/>
      <c r="L191" s="94"/>
      <c r="M191" s="516" t="str">
        <f t="shared" si="34"/>
        <v>-</v>
      </c>
      <c r="N191" s="164" t="str">
        <f t="shared" si="30"/>
        <v>-</v>
      </c>
      <c r="O191" s="94"/>
      <c r="P191" s="95"/>
      <c r="Q191" s="95"/>
      <c r="R191" s="96" t="str">
        <f t="shared" si="31"/>
        <v>-</v>
      </c>
      <c r="S191" s="99"/>
      <c r="T191" s="84" t="str">
        <f t="shared" si="32"/>
        <v>-</v>
      </c>
      <c r="U191" s="98"/>
      <c r="V191" s="167"/>
      <c r="W191" s="68">
        <f t="shared" si="35"/>
        <v>0</v>
      </c>
      <c r="X191" s="69" t="str">
        <f t="shared" si="33"/>
        <v>-</v>
      </c>
    </row>
    <row r="192" spans="1:24" s="27" customFormat="1" ht="25.15" hidden="1" customHeight="1" x14ac:dyDescent="0.2">
      <c r="A192" s="120"/>
      <c r="B192" s="86"/>
      <c r="C192" s="158"/>
      <c r="D192" s="87"/>
      <c r="E192" s="87"/>
      <c r="F192" s="88"/>
      <c r="G192" s="86"/>
      <c r="H192" s="86"/>
      <c r="I192" s="102"/>
      <c r="J192" s="102"/>
      <c r="K192" s="101"/>
      <c r="L192" s="94"/>
      <c r="M192" s="516" t="str">
        <f t="shared" si="34"/>
        <v>-</v>
      </c>
      <c r="N192" s="164" t="str">
        <f t="shared" si="30"/>
        <v>-</v>
      </c>
      <c r="O192" s="94"/>
      <c r="P192" s="95"/>
      <c r="Q192" s="95"/>
      <c r="R192" s="96" t="str">
        <f t="shared" si="31"/>
        <v>-</v>
      </c>
      <c r="S192" s="99"/>
      <c r="T192" s="84" t="str">
        <f t="shared" si="32"/>
        <v>-</v>
      </c>
      <c r="U192" s="98"/>
      <c r="V192" s="167"/>
      <c r="W192" s="68">
        <f t="shared" si="35"/>
        <v>0</v>
      </c>
      <c r="X192" s="69" t="str">
        <f t="shared" si="33"/>
        <v>-</v>
      </c>
    </row>
    <row r="193" spans="1:24" s="27" customFormat="1" ht="25.15" hidden="1" customHeight="1" x14ac:dyDescent="0.2">
      <c r="A193" s="120"/>
      <c r="B193" s="86"/>
      <c r="C193" s="158"/>
      <c r="D193" s="87"/>
      <c r="E193" s="87"/>
      <c r="F193" s="88"/>
      <c r="G193" s="86"/>
      <c r="H193" s="86"/>
      <c r="I193" s="102"/>
      <c r="J193" s="102"/>
      <c r="K193" s="101"/>
      <c r="L193" s="94"/>
      <c r="M193" s="516" t="str">
        <f t="shared" si="34"/>
        <v>-</v>
      </c>
      <c r="N193" s="164" t="str">
        <f t="shared" si="30"/>
        <v>-</v>
      </c>
      <c r="O193" s="94"/>
      <c r="P193" s="95"/>
      <c r="Q193" s="95"/>
      <c r="R193" s="96" t="str">
        <f t="shared" si="31"/>
        <v>-</v>
      </c>
      <c r="S193" s="99"/>
      <c r="T193" s="84" t="str">
        <f t="shared" si="32"/>
        <v>-</v>
      </c>
      <c r="U193" s="98"/>
      <c r="V193" s="167"/>
      <c r="W193" s="68">
        <f t="shared" si="35"/>
        <v>0</v>
      </c>
      <c r="X193" s="69" t="str">
        <f t="shared" si="33"/>
        <v>-</v>
      </c>
    </row>
    <row r="194" spans="1:24" s="27" customFormat="1" ht="25.15" hidden="1" customHeight="1" x14ac:dyDescent="0.2">
      <c r="A194" s="120"/>
      <c r="B194" s="86"/>
      <c r="C194" s="158"/>
      <c r="D194" s="87"/>
      <c r="E194" s="87"/>
      <c r="F194" s="88"/>
      <c r="G194" s="86"/>
      <c r="H194" s="86"/>
      <c r="I194" s="102"/>
      <c r="J194" s="102"/>
      <c r="K194" s="101"/>
      <c r="L194" s="94"/>
      <c r="M194" s="516" t="str">
        <f t="shared" si="34"/>
        <v>-</v>
      </c>
      <c r="N194" s="164" t="str">
        <f t="shared" si="30"/>
        <v>-</v>
      </c>
      <c r="O194" s="94"/>
      <c r="P194" s="95"/>
      <c r="Q194" s="95"/>
      <c r="R194" s="96" t="str">
        <f t="shared" si="31"/>
        <v>-</v>
      </c>
      <c r="S194" s="99"/>
      <c r="T194" s="84" t="str">
        <f t="shared" si="32"/>
        <v>-</v>
      </c>
      <c r="U194" s="98"/>
      <c r="V194" s="167"/>
      <c r="W194" s="68">
        <f t="shared" si="35"/>
        <v>0</v>
      </c>
      <c r="X194" s="69" t="str">
        <f t="shared" si="33"/>
        <v>-</v>
      </c>
    </row>
    <row r="195" spans="1:24" s="27" customFormat="1" ht="25.15" hidden="1" customHeight="1" x14ac:dyDescent="0.2">
      <c r="A195" s="120"/>
      <c r="B195" s="86"/>
      <c r="C195" s="158"/>
      <c r="D195" s="87"/>
      <c r="E195" s="87"/>
      <c r="F195" s="88"/>
      <c r="G195" s="86"/>
      <c r="H195" s="86"/>
      <c r="I195" s="102"/>
      <c r="J195" s="102"/>
      <c r="K195" s="101"/>
      <c r="L195" s="94"/>
      <c r="M195" s="516" t="str">
        <f t="shared" si="34"/>
        <v>-</v>
      </c>
      <c r="N195" s="164" t="str">
        <f t="shared" si="30"/>
        <v>-</v>
      </c>
      <c r="O195" s="94"/>
      <c r="P195" s="95"/>
      <c r="Q195" s="95"/>
      <c r="R195" s="96" t="str">
        <f t="shared" si="31"/>
        <v>-</v>
      </c>
      <c r="S195" s="99"/>
      <c r="T195" s="84" t="str">
        <f t="shared" si="32"/>
        <v>-</v>
      </c>
      <c r="U195" s="98"/>
      <c r="V195" s="167"/>
      <c r="W195" s="68">
        <f t="shared" si="35"/>
        <v>0</v>
      </c>
      <c r="X195" s="69" t="str">
        <f t="shared" si="33"/>
        <v>-</v>
      </c>
    </row>
    <row r="196" spans="1:24" s="27" customFormat="1" ht="25.15" hidden="1" customHeight="1" x14ac:dyDescent="0.2">
      <c r="A196" s="120"/>
      <c r="B196" s="86"/>
      <c r="C196" s="158"/>
      <c r="D196" s="87"/>
      <c r="E196" s="87"/>
      <c r="F196" s="88"/>
      <c r="G196" s="86"/>
      <c r="H196" s="86"/>
      <c r="I196" s="102"/>
      <c r="J196" s="102"/>
      <c r="K196" s="101"/>
      <c r="L196" s="94"/>
      <c r="M196" s="516" t="str">
        <f t="shared" si="34"/>
        <v>-</v>
      </c>
      <c r="N196" s="164" t="str">
        <f t="shared" si="30"/>
        <v>-</v>
      </c>
      <c r="O196" s="94"/>
      <c r="P196" s="95"/>
      <c r="Q196" s="95"/>
      <c r="R196" s="96" t="str">
        <f t="shared" si="31"/>
        <v>-</v>
      </c>
      <c r="S196" s="99"/>
      <c r="T196" s="84" t="str">
        <f t="shared" si="32"/>
        <v>-</v>
      </c>
      <c r="U196" s="98"/>
      <c r="V196" s="167"/>
      <c r="W196" s="68">
        <f t="shared" si="35"/>
        <v>0</v>
      </c>
      <c r="X196" s="69" t="str">
        <f t="shared" si="33"/>
        <v>-</v>
      </c>
    </row>
    <row r="197" spans="1:24" s="27" customFormat="1" ht="25.15" hidden="1" customHeight="1" x14ac:dyDescent="0.2">
      <c r="A197" s="120"/>
      <c r="B197" s="103"/>
      <c r="C197" s="161"/>
      <c r="D197" s="104"/>
      <c r="E197" s="104"/>
      <c r="F197" s="105"/>
      <c r="G197" s="103"/>
      <c r="H197" s="103"/>
      <c r="I197" s="106"/>
      <c r="J197" s="106"/>
      <c r="K197" s="108"/>
      <c r="L197" s="109"/>
      <c r="M197" s="517" t="str">
        <f t="shared" si="34"/>
        <v>-</v>
      </c>
      <c r="N197" s="165" t="str">
        <f t="shared" si="30"/>
        <v>-</v>
      </c>
      <c r="O197" s="109"/>
      <c r="P197" s="110"/>
      <c r="Q197" s="110"/>
      <c r="R197" s="96" t="str">
        <f t="shared" si="31"/>
        <v>-</v>
      </c>
      <c r="S197" s="111"/>
      <c r="T197" s="84" t="str">
        <f t="shared" si="32"/>
        <v>-</v>
      </c>
      <c r="U197" s="112"/>
      <c r="V197" s="167"/>
      <c r="W197" s="68">
        <f t="shared" si="35"/>
        <v>0</v>
      </c>
      <c r="X197" s="69" t="str">
        <f t="shared" si="33"/>
        <v>-</v>
      </c>
    </row>
    <row r="198" spans="1:24" s="27" customFormat="1" ht="19.899999999999999" customHeight="1" x14ac:dyDescent="0.2">
      <c r="A198" s="56">
        <f>COUNT(A168:A197)</f>
        <v>0</v>
      </c>
      <c r="B198" s="182" t="s">
        <v>42</v>
      </c>
      <c r="C198" s="183"/>
      <c r="D198" s="57">
        <f>COUNT(K168:K197)-COUNT(L168:L197)</f>
        <v>0</v>
      </c>
      <c r="E198" s="57"/>
      <c r="F198" s="57"/>
      <c r="G198" s="57" t="s">
        <v>29</v>
      </c>
      <c r="H198" s="59">
        <f>IF(L168&gt;1,0,K168)+IF(L169&gt;0,0,K169)+IF(L170&gt;0,0,K170)+IF(L171&gt;0,0,K171)+IF(L172&gt;0,0,K172)+IF(L173&gt;0,0,K173)+IF(L174&gt;0,0,K174)+IF(L175&gt;0,0,K175)+IF(L176&gt;0,0,K176)+IF(L177&gt;0,0,K177)+IF(L178&gt;0,0,K178)+IF(L179&gt;0,0,K179)+IF(L180&gt;0,0,K180)+IF(L181&gt;0,0,K181)+IF(L182&gt;0,0,K182)+IF(L183&gt;0,0,K183)+IF(L184&gt;0,0,K184)+IF(L185&gt;0,0,K185)+IF(L186&gt;0,0,K186)+IF(L187&gt;0,0,K187)+IF(L188&gt;0,0,K188)+IF(L189&gt;0,0,K189)+IF(L190&gt;0,0,K190)+IF(L191&gt;0,0,K191)+IF(L192&gt;0,0,K192)+IF(L193&gt;0,0,K193)+IF(L194&gt;0,0,K194)+IF(L195&gt;0,0,K195)+IF(L196&gt;0,0,K196)+IF(L197&gt;0,0,K197)</f>
        <v>0</v>
      </c>
      <c r="I198" s="57"/>
      <c r="J198" s="67">
        <f>SUM(J168:J197)</f>
        <v>0</v>
      </c>
      <c r="K198" s="67">
        <f>SUM(K168:K197)</f>
        <v>0</v>
      </c>
      <c r="L198" s="67">
        <f>SUM(L168:L197)</f>
        <v>0</v>
      </c>
      <c r="M198" s="518" t="str">
        <f>IF(L198&gt;0,((L198-(K198-H198))/(K198-H198)),"-")</f>
        <v>-</v>
      </c>
      <c r="N198" s="67"/>
      <c r="O198" s="67">
        <f>SUM(O168:O197)</f>
        <v>0</v>
      </c>
      <c r="P198" s="117" t="s">
        <v>6</v>
      </c>
      <c r="Q198" s="58" t="str">
        <f>IF(O198&lt;=0,"-",(O198/L198))</f>
        <v>-</v>
      </c>
      <c r="R198" s="58"/>
      <c r="S198" s="58" t="str">
        <f>IF(L168&lt;=0,"0",(IF(S168&gt;0,S168*L168)+IF(S169&gt;0,S169*L169)+IF(S170&gt;0,S170*L170)+IF(S171&gt;0,S171*L171)+IF(S172&gt;0,S172*L172)+IF(S173&gt;0,S173*L173)+IF(S174&gt;0,S174*L174)+IF(S175&gt;0,S175*L175)+IF(S176&gt;0,S176*L176)+IF(S177&gt;0,S177*L177)+IF(S178&gt;0,S178*L178)+IF(S179&gt;0,S179*L179)+IF(S180&gt;0,S180*L180)+IF(S181&gt;0,S181*L181)+IF(S182&gt;0,S182*L182)+IF(S183&gt;0,S183*L183)+IF(S184&gt;0,S184*L184)+IF(S185&gt;0,S185*L185)+IF(S186&gt;0,S186*L186)+IF(S187&gt;0,S187*L187)+IF(S188&gt;0,S188*L188)+IF(S189&gt;0,S189*L189)+IF(S190&gt;0,S190*L190)+IF(S191&gt;0,S191*L191)+IF(S192&gt;0,S192*L192)+IF(S193&gt;0,S193*L193)+IF(S194&gt;0,S194*L194)+IF(S195&gt;0,S195*L195)+IF(S196&gt;0,S196*L196)+IF(S197&gt;0,S197*L197))/L198)</f>
        <v>0</v>
      </c>
      <c r="T198" s="57"/>
      <c r="U198" s="57"/>
      <c r="V198" s="167"/>
      <c r="W198" s="70"/>
      <c r="X198" s="69"/>
    </row>
    <row r="199" spans="1:24" s="124" customFormat="1" ht="19.899999999999999" customHeight="1" x14ac:dyDescent="0.2">
      <c r="A199" s="122" t="s">
        <v>45</v>
      </c>
      <c r="B199" s="123"/>
      <c r="C199" s="147" t="s">
        <v>56</v>
      </c>
      <c r="D199" s="147"/>
      <c r="E199" s="147"/>
      <c r="G199" s="123"/>
      <c r="H199" s="123"/>
      <c r="I199" s="123"/>
      <c r="J199" s="123"/>
      <c r="K199" s="123"/>
      <c r="L199" s="123"/>
      <c r="M199" s="519"/>
      <c r="N199" s="122"/>
      <c r="O199" s="122"/>
      <c r="P199" s="123"/>
      <c r="Q199" s="123"/>
      <c r="R199" s="123"/>
      <c r="S199" s="122"/>
      <c r="T199" s="123"/>
      <c r="U199" s="122"/>
      <c r="V199" s="168"/>
      <c r="W199" s="125"/>
    </row>
    <row r="200" spans="1:24" s="27" customFormat="1" ht="25.15" customHeight="1" x14ac:dyDescent="0.2">
      <c r="A200" s="119"/>
      <c r="B200" s="73"/>
      <c r="C200" s="180"/>
      <c r="D200" s="157"/>
      <c r="E200" s="74"/>
      <c r="F200" s="75"/>
      <c r="G200" s="76"/>
      <c r="H200" s="76"/>
      <c r="I200" s="77"/>
      <c r="J200" s="77"/>
      <c r="K200" s="79"/>
      <c r="L200" s="80"/>
      <c r="M200" s="516" t="str">
        <f>IF(L200&gt;0,((L200-K200)/K200),"-")</f>
        <v>-</v>
      </c>
      <c r="N200" s="178" t="str">
        <f t="shared" ref="N200:N229" si="36">IF(AND(C200&lt;=0,P200&lt;=0),"-",IF(P200&lt;=0,"Not yet Contract",(P200-C200)))</f>
        <v>-</v>
      </c>
      <c r="O200" s="81"/>
      <c r="P200" s="82"/>
      <c r="Q200" s="82"/>
      <c r="R200" s="96" t="str">
        <f t="shared" ref="R200:R229" si="37">IF(OR(Q200&lt;=0,P200&lt;=0),"-",(($U$3-P200)/(Q200-P200)))</f>
        <v>-</v>
      </c>
      <c r="S200" s="83"/>
      <c r="T200" s="84" t="str">
        <f t="shared" ref="T200:T229" si="38">IF(OR(P200&lt;=0,Q200&lt;=0),"-",IF(AND(($U$3-P200)&gt;(Q200-P200),S200&lt;100%),"Time Expired",IF(AND(($U$3-P200)&gt;(Q200-P200)*3/4,S200&lt;=10%),"Very Critical",IF(AND(($U$3-P200)&gt;(Q200-P200)*3/4,S200&lt;=25%),"Critical",IF(AND(($U$3-P200)&gt;(Q200-P200)*3/4,S200&lt;=50%),"Slow Progress",IF(AND(($U$3-P200)&gt;(Q200-P200)/2,S200&lt;=10%),"Very Slow Progress",IF(AND(($U$3-P200)&gt;(Q200-P200)/2,S200&lt;=25%),"Progress Slow",IF(AND(($U$3-P200)&gt;(Q200-P200)/4,S200&lt;=20%),"Progress Slow","-"))))))))</f>
        <v>-</v>
      </c>
      <c r="U200" s="85"/>
      <c r="V200" s="167"/>
      <c r="W200" s="68">
        <f>Q200-P200</f>
        <v>0</v>
      </c>
      <c r="X200" s="69" t="str">
        <f t="shared" ref="X200:X229" si="39">IF(P200&lt;=0,"-",($U$3-P200))</f>
        <v>-</v>
      </c>
    </row>
    <row r="201" spans="1:24" s="27" customFormat="1" ht="25.15" hidden="1" customHeight="1" x14ac:dyDescent="0.2">
      <c r="A201" s="120"/>
      <c r="B201" s="86"/>
      <c r="C201" s="176"/>
      <c r="D201" s="159"/>
      <c r="E201" s="87"/>
      <c r="F201" s="88"/>
      <c r="G201" s="89"/>
      <c r="H201" s="89"/>
      <c r="I201" s="90"/>
      <c r="J201" s="90"/>
      <c r="K201" s="92"/>
      <c r="L201" s="93"/>
      <c r="M201" s="516" t="str">
        <f t="shared" ref="M201:M229" si="40">IF(L201&gt;0,((L201-K201)/K201),"-")</f>
        <v>-</v>
      </c>
      <c r="N201" s="179" t="str">
        <f t="shared" si="36"/>
        <v>-</v>
      </c>
      <c r="O201" s="94"/>
      <c r="P201" s="95"/>
      <c r="Q201" s="95"/>
      <c r="R201" s="96" t="str">
        <f t="shared" si="37"/>
        <v>-</v>
      </c>
      <c r="S201" s="97"/>
      <c r="T201" s="84" t="str">
        <f t="shared" si="38"/>
        <v>-</v>
      </c>
      <c r="U201" s="98"/>
      <c r="V201" s="167"/>
      <c r="W201" s="68">
        <f t="shared" ref="W201:W229" si="41">Q201-P201</f>
        <v>0</v>
      </c>
      <c r="X201" s="69" t="str">
        <f t="shared" si="39"/>
        <v>-</v>
      </c>
    </row>
    <row r="202" spans="1:24" s="27" customFormat="1" ht="25.15" hidden="1" customHeight="1" x14ac:dyDescent="0.2">
      <c r="A202" s="120"/>
      <c r="B202" s="86"/>
      <c r="C202" s="176"/>
      <c r="D202" s="159"/>
      <c r="E202" s="87"/>
      <c r="F202" s="88"/>
      <c r="G202" s="89"/>
      <c r="H202" s="89"/>
      <c r="I202" s="90"/>
      <c r="J202" s="90"/>
      <c r="K202" s="92"/>
      <c r="L202" s="93"/>
      <c r="M202" s="516" t="str">
        <f t="shared" si="40"/>
        <v>-</v>
      </c>
      <c r="N202" s="179" t="str">
        <f t="shared" si="36"/>
        <v>-</v>
      </c>
      <c r="O202" s="94"/>
      <c r="P202" s="95"/>
      <c r="Q202" s="95"/>
      <c r="R202" s="96" t="str">
        <f t="shared" si="37"/>
        <v>-</v>
      </c>
      <c r="S202" s="97"/>
      <c r="T202" s="84" t="str">
        <f t="shared" si="38"/>
        <v>-</v>
      </c>
      <c r="U202" s="98"/>
      <c r="V202" s="167"/>
      <c r="W202" s="68">
        <f t="shared" si="41"/>
        <v>0</v>
      </c>
      <c r="X202" s="69" t="str">
        <f t="shared" si="39"/>
        <v>-</v>
      </c>
    </row>
    <row r="203" spans="1:24" s="27" customFormat="1" ht="25.15" hidden="1" customHeight="1" x14ac:dyDescent="0.2">
      <c r="A203" s="120"/>
      <c r="B203" s="86"/>
      <c r="C203" s="181"/>
      <c r="D203" s="159"/>
      <c r="E203" s="87"/>
      <c r="F203" s="88"/>
      <c r="G203" s="89"/>
      <c r="H203" s="89"/>
      <c r="I203" s="90"/>
      <c r="J203" s="90"/>
      <c r="K203" s="92"/>
      <c r="L203" s="93"/>
      <c r="M203" s="516" t="str">
        <f t="shared" si="40"/>
        <v>-</v>
      </c>
      <c r="N203" s="179" t="str">
        <f t="shared" si="36"/>
        <v>-</v>
      </c>
      <c r="O203" s="94"/>
      <c r="P203" s="95"/>
      <c r="Q203" s="95"/>
      <c r="R203" s="96" t="str">
        <f t="shared" si="37"/>
        <v>-</v>
      </c>
      <c r="S203" s="99"/>
      <c r="T203" s="84" t="str">
        <f t="shared" si="38"/>
        <v>-</v>
      </c>
      <c r="U203" s="98"/>
      <c r="V203" s="167"/>
      <c r="W203" s="68">
        <f t="shared" si="41"/>
        <v>0</v>
      </c>
      <c r="X203" s="69" t="str">
        <f t="shared" si="39"/>
        <v>-</v>
      </c>
    </row>
    <row r="204" spans="1:24" s="27" customFormat="1" ht="25.15" hidden="1" customHeight="1" x14ac:dyDescent="0.2">
      <c r="A204" s="120"/>
      <c r="B204" s="86"/>
      <c r="C204" s="181"/>
      <c r="D204" s="159"/>
      <c r="E204" s="87"/>
      <c r="F204" s="88"/>
      <c r="G204" s="89"/>
      <c r="H204" s="89"/>
      <c r="I204" s="90"/>
      <c r="J204" s="90"/>
      <c r="K204" s="92"/>
      <c r="L204" s="93"/>
      <c r="M204" s="516" t="str">
        <f t="shared" si="40"/>
        <v>-</v>
      </c>
      <c r="N204" s="164" t="str">
        <f t="shared" si="36"/>
        <v>-</v>
      </c>
      <c r="O204" s="94"/>
      <c r="P204" s="95"/>
      <c r="Q204" s="95"/>
      <c r="R204" s="96" t="str">
        <f t="shared" si="37"/>
        <v>-</v>
      </c>
      <c r="S204" s="97"/>
      <c r="T204" s="84" t="str">
        <f t="shared" si="38"/>
        <v>-</v>
      </c>
      <c r="U204" s="98"/>
      <c r="V204" s="167"/>
      <c r="W204" s="68">
        <f t="shared" si="41"/>
        <v>0</v>
      </c>
      <c r="X204" s="69" t="str">
        <f t="shared" si="39"/>
        <v>-</v>
      </c>
    </row>
    <row r="205" spans="1:24" s="27" customFormat="1" ht="25.15" hidden="1" customHeight="1" x14ac:dyDescent="0.2">
      <c r="A205" s="120"/>
      <c r="B205" s="86"/>
      <c r="C205" s="158"/>
      <c r="D205" s="159"/>
      <c r="E205" s="87"/>
      <c r="F205" s="88"/>
      <c r="G205" s="89"/>
      <c r="H205" s="89"/>
      <c r="I205" s="90"/>
      <c r="J205" s="90"/>
      <c r="K205" s="92"/>
      <c r="L205" s="93"/>
      <c r="M205" s="516" t="str">
        <f t="shared" si="40"/>
        <v>-</v>
      </c>
      <c r="N205" s="164" t="str">
        <f t="shared" si="36"/>
        <v>-</v>
      </c>
      <c r="O205" s="94"/>
      <c r="P205" s="95"/>
      <c r="Q205" s="95"/>
      <c r="R205" s="96" t="str">
        <f t="shared" si="37"/>
        <v>-</v>
      </c>
      <c r="S205" s="97"/>
      <c r="T205" s="84" t="str">
        <f t="shared" si="38"/>
        <v>-</v>
      </c>
      <c r="U205" s="98"/>
      <c r="V205" s="167"/>
      <c r="W205" s="68">
        <f t="shared" si="41"/>
        <v>0</v>
      </c>
      <c r="X205" s="69" t="str">
        <f t="shared" si="39"/>
        <v>-</v>
      </c>
    </row>
    <row r="206" spans="1:24" s="27" customFormat="1" ht="25.15" hidden="1" customHeight="1" x14ac:dyDescent="0.2">
      <c r="A206" s="120"/>
      <c r="B206" s="86"/>
      <c r="C206" s="158"/>
      <c r="D206" s="159"/>
      <c r="E206" s="87"/>
      <c r="F206" s="88"/>
      <c r="G206" s="89"/>
      <c r="H206" s="89"/>
      <c r="I206" s="90"/>
      <c r="J206" s="90"/>
      <c r="K206" s="92"/>
      <c r="L206" s="100"/>
      <c r="M206" s="516" t="str">
        <f t="shared" si="40"/>
        <v>-</v>
      </c>
      <c r="N206" s="164" t="str">
        <f t="shared" si="36"/>
        <v>-</v>
      </c>
      <c r="O206" s="94"/>
      <c r="P206" s="95"/>
      <c r="Q206" s="95"/>
      <c r="R206" s="96" t="str">
        <f t="shared" si="37"/>
        <v>-</v>
      </c>
      <c r="S206" s="99"/>
      <c r="T206" s="84" t="str">
        <f t="shared" si="38"/>
        <v>-</v>
      </c>
      <c r="U206" s="98"/>
      <c r="V206" s="167"/>
      <c r="W206" s="68">
        <f t="shared" si="41"/>
        <v>0</v>
      </c>
      <c r="X206" s="69" t="str">
        <f t="shared" si="39"/>
        <v>-</v>
      </c>
    </row>
    <row r="207" spans="1:24" s="27" customFormat="1" ht="25.15" hidden="1" customHeight="1" x14ac:dyDescent="0.2">
      <c r="A207" s="120"/>
      <c r="B207" s="86"/>
      <c r="C207" s="158"/>
      <c r="D207" s="159"/>
      <c r="E207" s="87"/>
      <c r="F207" s="88"/>
      <c r="G207" s="89"/>
      <c r="H207" s="89"/>
      <c r="I207" s="90"/>
      <c r="J207" s="90"/>
      <c r="K207" s="92"/>
      <c r="L207" s="100"/>
      <c r="M207" s="516" t="str">
        <f t="shared" si="40"/>
        <v>-</v>
      </c>
      <c r="N207" s="164" t="str">
        <f t="shared" si="36"/>
        <v>-</v>
      </c>
      <c r="O207" s="94"/>
      <c r="P207" s="95"/>
      <c r="Q207" s="95"/>
      <c r="R207" s="96" t="str">
        <f t="shared" si="37"/>
        <v>-</v>
      </c>
      <c r="S207" s="97"/>
      <c r="T207" s="84" t="str">
        <f t="shared" si="38"/>
        <v>-</v>
      </c>
      <c r="U207" s="98"/>
      <c r="V207" s="167"/>
      <c r="W207" s="68">
        <f t="shared" si="41"/>
        <v>0</v>
      </c>
      <c r="X207" s="69" t="str">
        <f t="shared" si="39"/>
        <v>-</v>
      </c>
    </row>
    <row r="208" spans="1:24" s="27" customFormat="1" ht="25.15" hidden="1" customHeight="1" x14ac:dyDescent="0.2">
      <c r="A208" s="120"/>
      <c r="B208" s="86"/>
      <c r="C208" s="158"/>
      <c r="D208" s="159"/>
      <c r="E208" s="87"/>
      <c r="F208" s="88"/>
      <c r="G208" s="89"/>
      <c r="H208" s="89"/>
      <c r="I208" s="90"/>
      <c r="J208" s="90"/>
      <c r="K208" s="92"/>
      <c r="L208" s="101"/>
      <c r="M208" s="516" t="str">
        <f t="shared" si="40"/>
        <v>-</v>
      </c>
      <c r="N208" s="164" t="str">
        <f t="shared" si="36"/>
        <v>-</v>
      </c>
      <c r="O208" s="94"/>
      <c r="P208" s="95"/>
      <c r="Q208" s="95"/>
      <c r="R208" s="96" t="str">
        <f t="shared" si="37"/>
        <v>-</v>
      </c>
      <c r="S208" s="97"/>
      <c r="T208" s="84" t="str">
        <f t="shared" si="38"/>
        <v>-</v>
      </c>
      <c r="U208" s="98"/>
      <c r="V208" s="167"/>
      <c r="W208" s="68">
        <f t="shared" si="41"/>
        <v>0</v>
      </c>
      <c r="X208" s="69" t="str">
        <f t="shared" si="39"/>
        <v>-</v>
      </c>
    </row>
    <row r="209" spans="1:24" s="27" customFormat="1" ht="25.15" hidden="1" customHeight="1" x14ac:dyDescent="0.2">
      <c r="A209" s="120"/>
      <c r="B209" s="86"/>
      <c r="C209" s="158"/>
      <c r="D209" s="159"/>
      <c r="E209" s="87"/>
      <c r="F209" s="88"/>
      <c r="G209" s="89"/>
      <c r="H209" s="89"/>
      <c r="I209" s="90"/>
      <c r="J209" s="90"/>
      <c r="K209" s="92"/>
      <c r="L209" s="100"/>
      <c r="M209" s="516" t="str">
        <f t="shared" si="40"/>
        <v>-</v>
      </c>
      <c r="N209" s="164" t="str">
        <f t="shared" si="36"/>
        <v>-</v>
      </c>
      <c r="O209" s="94"/>
      <c r="P209" s="95"/>
      <c r="Q209" s="95"/>
      <c r="R209" s="96" t="str">
        <f t="shared" si="37"/>
        <v>-</v>
      </c>
      <c r="S209" s="97"/>
      <c r="T209" s="84" t="str">
        <f t="shared" si="38"/>
        <v>-</v>
      </c>
      <c r="U209" s="98"/>
      <c r="V209" s="167"/>
      <c r="W209" s="68">
        <f t="shared" si="41"/>
        <v>0</v>
      </c>
      <c r="X209" s="69" t="str">
        <f t="shared" si="39"/>
        <v>-</v>
      </c>
    </row>
    <row r="210" spans="1:24" s="27" customFormat="1" ht="25.15" hidden="1" customHeight="1" x14ac:dyDescent="0.2">
      <c r="A210" s="120"/>
      <c r="B210" s="86"/>
      <c r="C210" s="158"/>
      <c r="D210" s="159"/>
      <c r="E210" s="87"/>
      <c r="F210" s="88"/>
      <c r="G210" s="89"/>
      <c r="H210" s="89"/>
      <c r="I210" s="90"/>
      <c r="J210" s="90"/>
      <c r="K210" s="92"/>
      <c r="L210" s="100"/>
      <c r="M210" s="516" t="str">
        <f t="shared" si="40"/>
        <v>-</v>
      </c>
      <c r="N210" s="164" t="str">
        <f t="shared" si="36"/>
        <v>-</v>
      </c>
      <c r="O210" s="94"/>
      <c r="P210" s="95"/>
      <c r="Q210" s="95"/>
      <c r="R210" s="96" t="str">
        <f t="shared" si="37"/>
        <v>-</v>
      </c>
      <c r="S210" s="97"/>
      <c r="T210" s="84" t="str">
        <f t="shared" si="38"/>
        <v>-</v>
      </c>
      <c r="U210" s="98"/>
      <c r="V210" s="167"/>
      <c r="W210" s="68">
        <f t="shared" si="41"/>
        <v>0</v>
      </c>
      <c r="X210" s="69" t="str">
        <f t="shared" si="39"/>
        <v>-</v>
      </c>
    </row>
    <row r="211" spans="1:24" s="27" customFormat="1" ht="25.15" hidden="1" customHeight="1" x14ac:dyDescent="0.2">
      <c r="A211" s="120"/>
      <c r="B211" s="86"/>
      <c r="C211" s="158"/>
      <c r="D211" s="160"/>
      <c r="E211" s="87"/>
      <c r="F211" s="88"/>
      <c r="G211" s="86"/>
      <c r="H211" s="86"/>
      <c r="I211" s="102"/>
      <c r="J211" s="102"/>
      <c r="K211" s="101"/>
      <c r="L211" s="94"/>
      <c r="M211" s="516" t="str">
        <f t="shared" si="40"/>
        <v>-</v>
      </c>
      <c r="N211" s="164" t="str">
        <f t="shared" si="36"/>
        <v>-</v>
      </c>
      <c r="O211" s="94"/>
      <c r="P211" s="95"/>
      <c r="Q211" s="95"/>
      <c r="R211" s="96" t="str">
        <f t="shared" si="37"/>
        <v>-</v>
      </c>
      <c r="S211" s="99"/>
      <c r="T211" s="84" t="str">
        <f t="shared" si="38"/>
        <v>-</v>
      </c>
      <c r="U211" s="98"/>
      <c r="V211" s="167"/>
      <c r="W211" s="68">
        <f t="shared" si="41"/>
        <v>0</v>
      </c>
      <c r="X211" s="69" t="str">
        <f t="shared" si="39"/>
        <v>-</v>
      </c>
    </row>
    <row r="212" spans="1:24" s="27" customFormat="1" ht="25.15" hidden="1" customHeight="1" x14ac:dyDescent="0.2">
      <c r="A212" s="120"/>
      <c r="B212" s="86"/>
      <c r="C212" s="158"/>
      <c r="D212" s="160"/>
      <c r="E212" s="87"/>
      <c r="F212" s="88"/>
      <c r="G212" s="86"/>
      <c r="H212" s="86"/>
      <c r="I212" s="102"/>
      <c r="J212" s="102"/>
      <c r="K212" s="101"/>
      <c r="L212" s="94"/>
      <c r="M212" s="516" t="str">
        <f t="shared" si="40"/>
        <v>-</v>
      </c>
      <c r="N212" s="164" t="str">
        <f t="shared" si="36"/>
        <v>-</v>
      </c>
      <c r="O212" s="94"/>
      <c r="P212" s="95"/>
      <c r="Q212" s="95"/>
      <c r="R212" s="96" t="str">
        <f t="shared" si="37"/>
        <v>-</v>
      </c>
      <c r="S212" s="99"/>
      <c r="T212" s="84" t="str">
        <f t="shared" si="38"/>
        <v>-</v>
      </c>
      <c r="U212" s="98"/>
      <c r="V212" s="167"/>
      <c r="W212" s="68">
        <f t="shared" si="41"/>
        <v>0</v>
      </c>
      <c r="X212" s="69" t="str">
        <f t="shared" si="39"/>
        <v>-</v>
      </c>
    </row>
    <row r="213" spans="1:24" s="27" customFormat="1" ht="25.15" hidden="1" customHeight="1" x14ac:dyDescent="0.2">
      <c r="A213" s="120"/>
      <c r="B213" s="86"/>
      <c r="C213" s="158"/>
      <c r="D213" s="160"/>
      <c r="E213" s="87"/>
      <c r="F213" s="88"/>
      <c r="G213" s="86"/>
      <c r="H213" s="86"/>
      <c r="I213" s="102"/>
      <c r="J213" s="102"/>
      <c r="K213" s="101"/>
      <c r="L213" s="94"/>
      <c r="M213" s="516" t="str">
        <f t="shared" si="40"/>
        <v>-</v>
      </c>
      <c r="N213" s="164" t="str">
        <f t="shared" si="36"/>
        <v>-</v>
      </c>
      <c r="O213" s="94"/>
      <c r="P213" s="95"/>
      <c r="Q213" s="95"/>
      <c r="R213" s="96" t="str">
        <f t="shared" si="37"/>
        <v>-</v>
      </c>
      <c r="S213" s="99"/>
      <c r="T213" s="84" t="str">
        <f t="shared" si="38"/>
        <v>-</v>
      </c>
      <c r="U213" s="98"/>
      <c r="V213" s="167"/>
      <c r="W213" s="68">
        <f t="shared" si="41"/>
        <v>0</v>
      </c>
      <c r="X213" s="69" t="str">
        <f t="shared" si="39"/>
        <v>-</v>
      </c>
    </row>
    <row r="214" spans="1:24" s="27" customFormat="1" ht="25.15" hidden="1" customHeight="1" x14ac:dyDescent="0.2">
      <c r="A214" s="120"/>
      <c r="B214" s="86"/>
      <c r="C214" s="158"/>
      <c r="D214" s="160"/>
      <c r="E214" s="87"/>
      <c r="F214" s="88"/>
      <c r="G214" s="86"/>
      <c r="H214" s="86"/>
      <c r="I214" s="102"/>
      <c r="J214" s="102"/>
      <c r="K214" s="101"/>
      <c r="L214" s="94"/>
      <c r="M214" s="516" t="str">
        <f t="shared" si="40"/>
        <v>-</v>
      </c>
      <c r="N214" s="164" t="str">
        <f t="shared" si="36"/>
        <v>-</v>
      </c>
      <c r="O214" s="94"/>
      <c r="P214" s="95"/>
      <c r="Q214" s="95"/>
      <c r="R214" s="96" t="str">
        <f t="shared" si="37"/>
        <v>-</v>
      </c>
      <c r="S214" s="99"/>
      <c r="T214" s="84" t="str">
        <f t="shared" si="38"/>
        <v>-</v>
      </c>
      <c r="U214" s="98"/>
      <c r="V214" s="167"/>
      <c r="W214" s="68">
        <f t="shared" si="41"/>
        <v>0</v>
      </c>
      <c r="X214" s="69" t="str">
        <f t="shared" si="39"/>
        <v>-</v>
      </c>
    </row>
    <row r="215" spans="1:24" s="27" customFormat="1" ht="25.15" hidden="1" customHeight="1" x14ac:dyDescent="0.2">
      <c r="A215" s="120"/>
      <c r="B215" s="86"/>
      <c r="C215" s="158"/>
      <c r="D215" s="160"/>
      <c r="E215" s="87"/>
      <c r="F215" s="88"/>
      <c r="G215" s="86"/>
      <c r="H215" s="86"/>
      <c r="I215" s="102"/>
      <c r="J215" s="102"/>
      <c r="K215" s="101"/>
      <c r="L215" s="94"/>
      <c r="M215" s="516" t="str">
        <f t="shared" si="40"/>
        <v>-</v>
      </c>
      <c r="N215" s="164" t="str">
        <f t="shared" si="36"/>
        <v>-</v>
      </c>
      <c r="O215" s="94"/>
      <c r="P215" s="95"/>
      <c r="Q215" s="95"/>
      <c r="R215" s="96" t="str">
        <f t="shared" si="37"/>
        <v>-</v>
      </c>
      <c r="S215" s="99"/>
      <c r="T215" s="84" t="str">
        <f t="shared" si="38"/>
        <v>-</v>
      </c>
      <c r="U215" s="98"/>
      <c r="V215" s="167"/>
      <c r="W215" s="68">
        <f t="shared" si="41"/>
        <v>0</v>
      </c>
      <c r="X215" s="69" t="str">
        <f t="shared" si="39"/>
        <v>-</v>
      </c>
    </row>
    <row r="216" spans="1:24" s="27" customFormat="1" ht="25.15" hidden="1" customHeight="1" x14ac:dyDescent="0.2">
      <c r="A216" s="120"/>
      <c r="B216" s="86"/>
      <c r="C216" s="158"/>
      <c r="D216" s="160"/>
      <c r="E216" s="87"/>
      <c r="F216" s="88"/>
      <c r="G216" s="86"/>
      <c r="H216" s="86"/>
      <c r="I216" s="102"/>
      <c r="J216" s="102"/>
      <c r="K216" s="101"/>
      <c r="L216" s="94"/>
      <c r="M216" s="516" t="str">
        <f t="shared" si="40"/>
        <v>-</v>
      </c>
      <c r="N216" s="164" t="str">
        <f t="shared" si="36"/>
        <v>-</v>
      </c>
      <c r="O216" s="94"/>
      <c r="P216" s="95"/>
      <c r="Q216" s="95"/>
      <c r="R216" s="96" t="str">
        <f t="shared" si="37"/>
        <v>-</v>
      </c>
      <c r="S216" s="99"/>
      <c r="T216" s="84" t="str">
        <f t="shared" si="38"/>
        <v>-</v>
      </c>
      <c r="U216" s="98"/>
      <c r="V216" s="167"/>
      <c r="W216" s="68">
        <f t="shared" si="41"/>
        <v>0</v>
      </c>
      <c r="X216" s="69" t="str">
        <f t="shared" si="39"/>
        <v>-</v>
      </c>
    </row>
    <row r="217" spans="1:24" s="27" customFormat="1" ht="25.15" hidden="1" customHeight="1" x14ac:dyDescent="0.2">
      <c r="A217" s="120"/>
      <c r="B217" s="86"/>
      <c r="C217" s="158"/>
      <c r="D217" s="160"/>
      <c r="E217" s="87"/>
      <c r="F217" s="88"/>
      <c r="G217" s="86"/>
      <c r="H217" s="86"/>
      <c r="I217" s="102"/>
      <c r="J217" s="102"/>
      <c r="K217" s="101"/>
      <c r="L217" s="94"/>
      <c r="M217" s="516" t="str">
        <f t="shared" si="40"/>
        <v>-</v>
      </c>
      <c r="N217" s="164" t="str">
        <f t="shared" si="36"/>
        <v>-</v>
      </c>
      <c r="O217" s="94"/>
      <c r="P217" s="95"/>
      <c r="Q217" s="95"/>
      <c r="R217" s="96" t="str">
        <f t="shared" si="37"/>
        <v>-</v>
      </c>
      <c r="S217" s="99"/>
      <c r="T217" s="84" t="str">
        <f t="shared" si="38"/>
        <v>-</v>
      </c>
      <c r="U217" s="98"/>
      <c r="V217" s="167"/>
      <c r="W217" s="68">
        <f t="shared" si="41"/>
        <v>0</v>
      </c>
      <c r="X217" s="69" t="str">
        <f t="shared" si="39"/>
        <v>-</v>
      </c>
    </row>
    <row r="218" spans="1:24" s="27" customFormat="1" ht="25.15" hidden="1" customHeight="1" x14ac:dyDescent="0.2">
      <c r="A218" s="120"/>
      <c r="B218" s="86"/>
      <c r="C218" s="158"/>
      <c r="D218" s="160"/>
      <c r="E218" s="87"/>
      <c r="F218" s="88"/>
      <c r="G218" s="86"/>
      <c r="H218" s="86"/>
      <c r="I218" s="102"/>
      <c r="J218" s="102"/>
      <c r="K218" s="101"/>
      <c r="L218" s="94"/>
      <c r="M218" s="516" t="str">
        <f t="shared" si="40"/>
        <v>-</v>
      </c>
      <c r="N218" s="164" t="str">
        <f t="shared" si="36"/>
        <v>-</v>
      </c>
      <c r="O218" s="94"/>
      <c r="P218" s="95"/>
      <c r="Q218" s="95"/>
      <c r="R218" s="96" t="str">
        <f t="shared" si="37"/>
        <v>-</v>
      </c>
      <c r="S218" s="99"/>
      <c r="T218" s="84" t="str">
        <f t="shared" si="38"/>
        <v>-</v>
      </c>
      <c r="U218" s="98"/>
      <c r="V218" s="167"/>
      <c r="W218" s="68">
        <f t="shared" si="41"/>
        <v>0</v>
      </c>
      <c r="X218" s="69" t="str">
        <f t="shared" si="39"/>
        <v>-</v>
      </c>
    </row>
    <row r="219" spans="1:24" s="27" customFormat="1" ht="25.15" hidden="1" customHeight="1" x14ac:dyDescent="0.2">
      <c r="A219" s="120"/>
      <c r="B219" s="86"/>
      <c r="C219" s="158"/>
      <c r="D219" s="87"/>
      <c r="E219" s="87"/>
      <c r="F219" s="88"/>
      <c r="G219" s="86"/>
      <c r="H219" s="86"/>
      <c r="I219" s="102"/>
      <c r="J219" s="102"/>
      <c r="K219" s="101"/>
      <c r="L219" s="94"/>
      <c r="M219" s="516" t="str">
        <f t="shared" si="40"/>
        <v>-</v>
      </c>
      <c r="N219" s="164" t="str">
        <f t="shared" si="36"/>
        <v>-</v>
      </c>
      <c r="O219" s="94"/>
      <c r="P219" s="95"/>
      <c r="Q219" s="95"/>
      <c r="R219" s="96" t="str">
        <f t="shared" si="37"/>
        <v>-</v>
      </c>
      <c r="S219" s="99"/>
      <c r="T219" s="84" t="str">
        <f t="shared" si="38"/>
        <v>-</v>
      </c>
      <c r="U219" s="98"/>
      <c r="V219" s="167"/>
      <c r="W219" s="68">
        <f t="shared" si="41"/>
        <v>0</v>
      </c>
      <c r="X219" s="69" t="str">
        <f t="shared" si="39"/>
        <v>-</v>
      </c>
    </row>
    <row r="220" spans="1:24" s="27" customFormat="1" ht="25.15" hidden="1" customHeight="1" x14ac:dyDescent="0.2">
      <c r="A220" s="120"/>
      <c r="B220" s="86"/>
      <c r="C220" s="158"/>
      <c r="D220" s="87"/>
      <c r="E220" s="87"/>
      <c r="F220" s="88"/>
      <c r="G220" s="86"/>
      <c r="H220" s="86"/>
      <c r="I220" s="102"/>
      <c r="J220" s="102"/>
      <c r="K220" s="101"/>
      <c r="L220" s="94"/>
      <c r="M220" s="516" t="str">
        <f t="shared" si="40"/>
        <v>-</v>
      </c>
      <c r="N220" s="164" t="str">
        <f t="shared" si="36"/>
        <v>-</v>
      </c>
      <c r="O220" s="94"/>
      <c r="P220" s="95"/>
      <c r="Q220" s="95"/>
      <c r="R220" s="96" t="str">
        <f t="shared" si="37"/>
        <v>-</v>
      </c>
      <c r="S220" s="99"/>
      <c r="T220" s="84" t="str">
        <f t="shared" si="38"/>
        <v>-</v>
      </c>
      <c r="U220" s="98"/>
      <c r="V220" s="167"/>
      <c r="W220" s="68">
        <f t="shared" si="41"/>
        <v>0</v>
      </c>
      <c r="X220" s="69" t="str">
        <f t="shared" si="39"/>
        <v>-</v>
      </c>
    </row>
    <row r="221" spans="1:24" s="27" customFormat="1" ht="25.15" hidden="1" customHeight="1" x14ac:dyDescent="0.2">
      <c r="A221" s="120"/>
      <c r="B221" s="86"/>
      <c r="C221" s="158"/>
      <c r="D221" s="87"/>
      <c r="E221" s="87"/>
      <c r="F221" s="88"/>
      <c r="G221" s="86"/>
      <c r="H221" s="86"/>
      <c r="I221" s="102"/>
      <c r="J221" s="102"/>
      <c r="K221" s="101"/>
      <c r="L221" s="94"/>
      <c r="M221" s="516" t="str">
        <f t="shared" si="40"/>
        <v>-</v>
      </c>
      <c r="N221" s="164" t="str">
        <f t="shared" si="36"/>
        <v>-</v>
      </c>
      <c r="O221" s="94"/>
      <c r="P221" s="95"/>
      <c r="Q221" s="95"/>
      <c r="R221" s="96" t="str">
        <f t="shared" si="37"/>
        <v>-</v>
      </c>
      <c r="S221" s="99"/>
      <c r="T221" s="84" t="str">
        <f t="shared" si="38"/>
        <v>-</v>
      </c>
      <c r="U221" s="98"/>
      <c r="V221" s="167"/>
      <c r="W221" s="68">
        <f t="shared" si="41"/>
        <v>0</v>
      </c>
      <c r="X221" s="69" t="str">
        <f t="shared" si="39"/>
        <v>-</v>
      </c>
    </row>
    <row r="222" spans="1:24" s="27" customFormat="1" ht="25.15" hidden="1" customHeight="1" x14ac:dyDescent="0.2">
      <c r="A222" s="120"/>
      <c r="B222" s="86"/>
      <c r="C222" s="158"/>
      <c r="D222" s="87"/>
      <c r="E222" s="87"/>
      <c r="F222" s="88"/>
      <c r="G222" s="86"/>
      <c r="H222" s="86"/>
      <c r="I222" s="102"/>
      <c r="J222" s="102"/>
      <c r="K222" s="101"/>
      <c r="L222" s="94"/>
      <c r="M222" s="516" t="str">
        <f t="shared" si="40"/>
        <v>-</v>
      </c>
      <c r="N222" s="164" t="str">
        <f t="shared" si="36"/>
        <v>-</v>
      </c>
      <c r="O222" s="94"/>
      <c r="P222" s="95"/>
      <c r="Q222" s="95"/>
      <c r="R222" s="96" t="str">
        <f t="shared" si="37"/>
        <v>-</v>
      </c>
      <c r="S222" s="99"/>
      <c r="T222" s="84" t="str">
        <f t="shared" si="38"/>
        <v>-</v>
      </c>
      <c r="U222" s="98"/>
      <c r="V222" s="167"/>
      <c r="W222" s="68">
        <f t="shared" si="41"/>
        <v>0</v>
      </c>
      <c r="X222" s="69" t="str">
        <f t="shared" si="39"/>
        <v>-</v>
      </c>
    </row>
    <row r="223" spans="1:24" s="27" customFormat="1" ht="25.15" hidden="1" customHeight="1" x14ac:dyDescent="0.2">
      <c r="A223" s="120"/>
      <c r="B223" s="86"/>
      <c r="C223" s="158"/>
      <c r="D223" s="87"/>
      <c r="E223" s="87"/>
      <c r="F223" s="88"/>
      <c r="G223" s="86"/>
      <c r="H223" s="86"/>
      <c r="I223" s="102"/>
      <c r="J223" s="102"/>
      <c r="K223" s="101"/>
      <c r="L223" s="94"/>
      <c r="M223" s="516" t="str">
        <f t="shared" si="40"/>
        <v>-</v>
      </c>
      <c r="N223" s="164" t="str">
        <f t="shared" si="36"/>
        <v>-</v>
      </c>
      <c r="O223" s="94"/>
      <c r="P223" s="95"/>
      <c r="Q223" s="95"/>
      <c r="R223" s="96" t="str">
        <f t="shared" si="37"/>
        <v>-</v>
      </c>
      <c r="S223" s="99"/>
      <c r="T223" s="84" t="str">
        <f t="shared" si="38"/>
        <v>-</v>
      </c>
      <c r="U223" s="98"/>
      <c r="V223" s="167"/>
      <c r="W223" s="68">
        <f t="shared" si="41"/>
        <v>0</v>
      </c>
      <c r="X223" s="69" t="str">
        <f t="shared" si="39"/>
        <v>-</v>
      </c>
    </row>
    <row r="224" spans="1:24" s="27" customFormat="1" ht="25.15" hidden="1" customHeight="1" x14ac:dyDescent="0.2">
      <c r="A224" s="120"/>
      <c r="B224" s="86"/>
      <c r="C224" s="158"/>
      <c r="D224" s="87"/>
      <c r="E224" s="87"/>
      <c r="F224" s="88"/>
      <c r="G224" s="86"/>
      <c r="H224" s="86"/>
      <c r="I224" s="102"/>
      <c r="J224" s="102"/>
      <c r="K224" s="101"/>
      <c r="L224" s="94"/>
      <c r="M224" s="516" t="str">
        <f t="shared" si="40"/>
        <v>-</v>
      </c>
      <c r="N224" s="164" t="str">
        <f t="shared" si="36"/>
        <v>-</v>
      </c>
      <c r="O224" s="94"/>
      <c r="P224" s="95"/>
      <c r="Q224" s="95"/>
      <c r="R224" s="96" t="str">
        <f t="shared" si="37"/>
        <v>-</v>
      </c>
      <c r="S224" s="99"/>
      <c r="T224" s="84" t="str">
        <f t="shared" si="38"/>
        <v>-</v>
      </c>
      <c r="U224" s="98"/>
      <c r="V224" s="167"/>
      <c r="W224" s="68">
        <f t="shared" si="41"/>
        <v>0</v>
      </c>
      <c r="X224" s="69" t="str">
        <f t="shared" si="39"/>
        <v>-</v>
      </c>
    </row>
    <row r="225" spans="1:24" s="27" customFormat="1" ht="25.15" hidden="1" customHeight="1" x14ac:dyDescent="0.2">
      <c r="A225" s="120"/>
      <c r="B225" s="86"/>
      <c r="C225" s="158"/>
      <c r="D225" s="87"/>
      <c r="E225" s="87"/>
      <c r="F225" s="88"/>
      <c r="G225" s="86"/>
      <c r="H225" s="86"/>
      <c r="I225" s="102"/>
      <c r="J225" s="102"/>
      <c r="K225" s="101"/>
      <c r="L225" s="94"/>
      <c r="M225" s="516" t="str">
        <f t="shared" si="40"/>
        <v>-</v>
      </c>
      <c r="N225" s="164" t="str">
        <f t="shared" si="36"/>
        <v>-</v>
      </c>
      <c r="O225" s="94"/>
      <c r="P225" s="95"/>
      <c r="Q225" s="95"/>
      <c r="R225" s="96" t="str">
        <f t="shared" si="37"/>
        <v>-</v>
      </c>
      <c r="S225" s="99"/>
      <c r="T225" s="84" t="str">
        <f t="shared" si="38"/>
        <v>-</v>
      </c>
      <c r="U225" s="98"/>
      <c r="V225" s="167"/>
      <c r="W225" s="68">
        <f t="shared" si="41"/>
        <v>0</v>
      </c>
      <c r="X225" s="69" t="str">
        <f t="shared" si="39"/>
        <v>-</v>
      </c>
    </row>
    <row r="226" spans="1:24" s="27" customFormat="1" ht="25.15" hidden="1" customHeight="1" x14ac:dyDescent="0.2">
      <c r="A226" s="120"/>
      <c r="B226" s="86"/>
      <c r="C226" s="158"/>
      <c r="D226" s="87"/>
      <c r="E226" s="87"/>
      <c r="F226" s="88"/>
      <c r="G226" s="86"/>
      <c r="H226" s="86"/>
      <c r="I226" s="102"/>
      <c r="J226" s="102"/>
      <c r="K226" s="101"/>
      <c r="L226" s="94"/>
      <c r="M226" s="516" t="str">
        <f t="shared" si="40"/>
        <v>-</v>
      </c>
      <c r="N226" s="164" t="str">
        <f t="shared" si="36"/>
        <v>-</v>
      </c>
      <c r="O226" s="94"/>
      <c r="P226" s="95"/>
      <c r="Q226" s="95"/>
      <c r="R226" s="96" t="str">
        <f t="shared" si="37"/>
        <v>-</v>
      </c>
      <c r="S226" s="99"/>
      <c r="T226" s="84" t="str">
        <f t="shared" si="38"/>
        <v>-</v>
      </c>
      <c r="U226" s="98"/>
      <c r="V226" s="167"/>
      <c r="W226" s="68">
        <f t="shared" si="41"/>
        <v>0</v>
      </c>
      <c r="X226" s="69" t="str">
        <f t="shared" si="39"/>
        <v>-</v>
      </c>
    </row>
    <row r="227" spans="1:24" s="27" customFormat="1" ht="25.15" hidden="1" customHeight="1" x14ac:dyDescent="0.2">
      <c r="A227" s="120"/>
      <c r="B227" s="86"/>
      <c r="C227" s="158"/>
      <c r="D227" s="87"/>
      <c r="E227" s="87"/>
      <c r="F227" s="88"/>
      <c r="G227" s="86"/>
      <c r="H227" s="86"/>
      <c r="I227" s="102"/>
      <c r="J227" s="102"/>
      <c r="K227" s="101"/>
      <c r="L227" s="94"/>
      <c r="M227" s="516" t="str">
        <f t="shared" si="40"/>
        <v>-</v>
      </c>
      <c r="N227" s="164" t="str">
        <f t="shared" si="36"/>
        <v>-</v>
      </c>
      <c r="O227" s="94"/>
      <c r="P227" s="95"/>
      <c r="Q227" s="95"/>
      <c r="R227" s="96" t="str">
        <f t="shared" si="37"/>
        <v>-</v>
      </c>
      <c r="S227" s="99"/>
      <c r="T227" s="84" t="str">
        <f t="shared" si="38"/>
        <v>-</v>
      </c>
      <c r="U227" s="98"/>
      <c r="V227" s="167"/>
      <c r="W227" s="68">
        <f t="shared" si="41"/>
        <v>0</v>
      </c>
      <c r="X227" s="69" t="str">
        <f t="shared" si="39"/>
        <v>-</v>
      </c>
    </row>
    <row r="228" spans="1:24" s="27" customFormat="1" ht="25.15" hidden="1" customHeight="1" x14ac:dyDescent="0.2">
      <c r="A228" s="120"/>
      <c r="B228" s="86"/>
      <c r="C228" s="158"/>
      <c r="D228" s="87"/>
      <c r="E228" s="87"/>
      <c r="F228" s="88"/>
      <c r="G228" s="86"/>
      <c r="H228" s="86"/>
      <c r="I228" s="102"/>
      <c r="J228" s="102"/>
      <c r="K228" s="101"/>
      <c r="L228" s="94"/>
      <c r="M228" s="516" t="str">
        <f t="shared" si="40"/>
        <v>-</v>
      </c>
      <c r="N228" s="164" t="str">
        <f t="shared" si="36"/>
        <v>-</v>
      </c>
      <c r="O228" s="94"/>
      <c r="P228" s="95"/>
      <c r="Q228" s="95"/>
      <c r="R228" s="96" t="str">
        <f t="shared" si="37"/>
        <v>-</v>
      </c>
      <c r="S228" s="99"/>
      <c r="T228" s="84" t="str">
        <f t="shared" si="38"/>
        <v>-</v>
      </c>
      <c r="U228" s="98"/>
      <c r="V228" s="167"/>
      <c r="W228" s="68">
        <f t="shared" si="41"/>
        <v>0</v>
      </c>
      <c r="X228" s="69" t="str">
        <f t="shared" si="39"/>
        <v>-</v>
      </c>
    </row>
    <row r="229" spans="1:24" s="27" customFormat="1" ht="25.15" hidden="1" customHeight="1" x14ac:dyDescent="0.2">
      <c r="A229" s="120"/>
      <c r="B229" s="103"/>
      <c r="C229" s="161"/>
      <c r="D229" s="104"/>
      <c r="E229" s="104"/>
      <c r="F229" s="105"/>
      <c r="G229" s="103"/>
      <c r="H229" s="103"/>
      <c r="I229" s="106"/>
      <c r="J229" s="106"/>
      <c r="K229" s="108"/>
      <c r="L229" s="109"/>
      <c r="M229" s="517" t="str">
        <f t="shared" si="40"/>
        <v>-</v>
      </c>
      <c r="N229" s="165" t="str">
        <f t="shared" si="36"/>
        <v>-</v>
      </c>
      <c r="O229" s="109"/>
      <c r="P229" s="110"/>
      <c r="Q229" s="110"/>
      <c r="R229" s="96" t="str">
        <f t="shared" si="37"/>
        <v>-</v>
      </c>
      <c r="S229" s="111"/>
      <c r="T229" s="84" t="str">
        <f t="shared" si="38"/>
        <v>-</v>
      </c>
      <c r="U229" s="112"/>
      <c r="V229" s="167"/>
      <c r="W229" s="68">
        <f t="shared" si="41"/>
        <v>0</v>
      </c>
      <c r="X229" s="69" t="str">
        <f t="shared" si="39"/>
        <v>-</v>
      </c>
    </row>
    <row r="230" spans="1:24" s="27" customFormat="1" ht="19.899999999999999" customHeight="1" x14ac:dyDescent="0.2">
      <c r="A230" s="56">
        <f>COUNT(A200:A229)</f>
        <v>0</v>
      </c>
      <c r="B230" s="182" t="s">
        <v>42</v>
      </c>
      <c r="C230" s="183"/>
      <c r="D230" s="57">
        <f>COUNT(K200:K229)-COUNT(L200:L229)</f>
        <v>0</v>
      </c>
      <c r="E230" s="57"/>
      <c r="F230" s="57"/>
      <c r="G230" s="57" t="s">
        <v>29</v>
      </c>
      <c r="H230" s="59">
        <f>IF(L200&gt;1,0,K200)+IF(L201&gt;0,0,K201)+IF(L202&gt;0,0,K202)+IF(L203&gt;0,0,K203)+IF(L204&gt;0,0,K204)+IF(L205&gt;0,0,K205)+IF(L206&gt;0,0,K206)+IF(L207&gt;0,0,K207)+IF(L208&gt;0,0,K208)+IF(L209&gt;0,0,K209)+IF(L210&gt;0,0,K210)+IF(L211&gt;0,0,K211)+IF(L212&gt;0,0,K212)+IF(L213&gt;0,0,K213)+IF(L214&gt;0,0,K214)+IF(L215&gt;0,0,K215)+IF(L216&gt;0,0,K216)+IF(L217&gt;0,0,K217)+IF(L218&gt;0,0,K218)+IF(L219&gt;0,0,K219)+IF(L220&gt;0,0,K220)+IF(L221&gt;0,0,K221)+IF(L222&gt;0,0,K222)+IF(L223&gt;0,0,K223)+IF(L224&gt;0,0,K224)+IF(L225&gt;0,0,K225)+IF(L226&gt;0,0,K226)+IF(L227&gt;0,0,K227)+IF(L228&gt;0,0,K228)+IF(L229&gt;0,0,K229)</f>
        <v>0</v>
      </c>
      <c r="I230" s="57"/>
      <c r="J230" s="67">
        <f>SUM(J200:J229)</f>
        <v>0</v>
      </c>
      <c r="K230" s="67">
        <f>SUM(K200:K229)</f>
        <v>0</v>
      </c>
      <c r="L230" s="67">
        <f>SUM(L200:L229)</f>
        <v>0</v>
      </c>
      <c r="M230" s="518" t="str">
        <f>IF(L230&gt;0,((L230-(K230-H230))/(K230-H230)),"-")</f>
        <v>-</v>
      </c>
      <c r="N230" s="67"/>
      <c r="O230" s="67">
        <f>SUM(O200:O229)</f>
        <v>0</v>
      </c>
      <c r="P230" s="117" t="s">
        <v>6</v>
      </c>
      <c r="Q230" s="58" t="str">
        <f>IF(O230&lt;=0,"-",(O230/L230))</f>
        <v>-</v>
      </c>
      <c r="R230" s="58"/>
      <c r="S230" s="58" t="str">
        <f>IF(L200&lt;=0,"0",(IF(S200&gt;0,S200*L200)+IF(S201&gt;0,S201*L201)+IF(S202&gt;0,S202*L202)+IF(S203&gt;0,S203*L203)+IF(S204&gt;0,S204*L204)+IF(S205&gt;0,S205*L205)+IF(S206&gt;0,S206*L206)+IF(S207&gt;0,S207*L207)+IF(S208&gt;0,S208*L208)+IF(S209&gt;0,S209*L209)+IF(S210&gt;0,S210*L210)+IF(S211&gt;0,S211*L211)+IF(S212&gt;0,S212*L212)+IF(S213&gt;0,S213*L213)+IF(S214&gt;0,S214*L214)+IF(S215&gt;0,S215*L215)+IF(S216&gt;0,S216*L216)+IF(S217&gt;0,S217*L217)+IF(S218&gt;0,S218*L218)+IF(S219&gt;0,S219*L219)+IF(S220&gt;0,S220*L220)+IF(S221&gt;0,S221*L221)+IF(S222&gt;0,S222*L222)+IF(S223&gt;0,S223*L223)+IF(S224&gt;0,S224*L224)+IF(S225&gt;0,S225*L225)+IF(S226&gt;0,S226*L226)+IF(S227&gt;0,S227*L227)+IF(S228&gt;0,S228*L228)+IF(S229&gt;0,S229*L229))/L230)</f>
        <v>0</v>
      </c>
      <c r="T230" s="57"/>
      <c r="U230" s="57"/>
      <c r="V230" s="167"/>
      <c r="W230" s="70"/>
      <c r="X230" s="69"/>
    </row>
    <row r="231" spans="1:24" s="27" customFormat="1" ht="6" customHeight="1" x14ac:dyDescent="0.2">
      <c r="A231" s="126"/>
      <c r="B231" s="127"/>
      <c r="C231" s="127"/>
      <c r="D231" s="128"/>
      <c r="E231" s="128"/>
      <c r="F231" s="128"/>
      <c r="G231" s="128"/>
      <c r="H231" s="129"/>
      <c r="I231" s="128"/>
      <c r="J231" s="128"/>
      <c r="K231" s="130"/>
      <c r="L231" s="130"/>
      <c r="M231" s="130"/>
      <c r="N231" s="130"/>
      <c r="O231" s="130"/>
      <c r="P231" s="131"/>
      <c r="Q231" s="132"/>
      <c r="R231" s="132"/>
      <c r="S231" s="132"/>
      <c r="T231" s="128"/>
      <c r="U231" s="128"/>
      <c r="V231" s="167"/>
      <c r="W231" s="70"/>
      <c r="X231" s="69"/>
    </row>
    <row r="232" spans="1:24" s="27" customFormat="1" ht="19.899999999999999" customHeight="1" x14ac:dyDescent="0.2">
      <c r="A232" s="52">
        <f>SUM(A230,A102,A70,A38,A134,A166,A198)</f>
        <v>1</v>
      </c>
      <c r="B232" s="53" t="s">
        <v>3</v>
      </c>
      <c r="C232" s="53"/>
      <c r="D232" s="52">
        <f>SUM(D230,D102,D70,D38,D134,D166,D198)</f>
        <v>0</v>
      </c>
      <c r="E232" s="54"/>
      <c r="F232" s="54"/>
      <c r="G232" s="118" t="s">
        <v>29</v>
      </c>
      <c r="H232" s="284">
        <f>SUM(H230,H102,H70,H38,H134,H166,H198)</f>
        <v>0</v>
      </c>
      <c r="I232" s="54"/>
      <c r="J232" s="285">
        <f>SUM(J230,J102,J70,J38,J134,J166,J198)</f>
        <v>27.45</v>
      </c>
      <c r="K232" s="54">
        <f>SUM(K230,K102,K70,K38,K134,K166,K198)</f>
        <v>600000</v>
      </c>
      <c r="L232" s="54">
        <f>SUM(L230,L102,L70,L38,L134,L166,L198)</f>
        <v>598814.32999999996</v>
      </c>
      <c r="M232" s="518">
        <f>IF(L232&gt;0,((L232-(K232-H232))/(K232-H232)),"-")</f>
        <v>-1.9761166666667366E-3</v>
      </c>
      <c r="N232" s="54"/>
      <c r="O232" s="54">
        <f>SUM(O230,O102,O70,O38,O134,O166,O198)</f>
        <v>0</v>
      </c>
      <c r="P232" s="116" t="s">
        <v>6</v>
      </c>
      <c r="Q232" s="46" t="str">
        <f>IF(O232&lt;=0,"-",(O232/L232))</f>
        <v>-</v>
      </c>
      <c r="R232" s="46"/>
      <c r="S232" s="46">
        <f>IF(L232&lt;=0,"0",(IF(S38&gt;0,S38*L38)+IF(S70&gt;0,S70*L70)+IF(S102&gt;0,S102*L102)+IF(S134&gt;0,S134*L134)+IF(S166&gt;0,S166*L166)+IF(S198&gt;0,S198*L198)+IF(S230&gt;0,S230*L230))/L232)</f>
        <v>1</v>
      </c>
      <c r="T232" s="55"/>
      <c r="U232" s="55"/>
      <c r="V232" s="286"/>
      <c r="W232" s="268" t="str">
        <f>Road!X239</f>
        <v>15/12</v>
      </c>
      <c r="X232" s="71"/>
    </row>
    <row r="233" spans="1:24" s="27" customFormat="1" ht="6" customHeight="1" x14ac:dyDescent="0.2">
      <c r="D233" s="29"/>
      <c r="E233" s="29"/>
      <c r="F233" s="29"/>
      <c r="G233" s="29"/>
      <c r="H233" s="29"/>
      <c r="I233" s="29"/>
      <c r="J233" s="29"/>
      <c r="L233" s="30"/>
      <c r="M233" s="30"/>
      <c r="N233" s="30"/>
      <c r="O233" s="30"/>
      <c r="P233" s="30"/>
      <c r="Q233" s="30"/>
      <c r="R233" s="30"/>
      <c r="S233" s="30"/>
      <c r="T233" s="47"/>
      <c r="U233" s="29"/>
      <c r="V233" s="167"/>
      <c r="W233" s="71"/>
      <c r="X233" s="71"/>
    </row>
    <row r="234" spans="1:24" s="27" customFormat="1" ht="19.899999999999999" customHeight="1" x14ac:dyDescent="0.2">
      <c r="A234" s="28" t="s">
        <v>5</v>
      </c>
      <c r="D234" s="29"/>
      <c r="E234" s="29"/>
      <c r="F234" s="29"/>
      <c r="G234" s="31"/>
      <c r="H234" s="31"/>
      <c r="I234" s="36"/>
      <c r="J234" s="61"/>
      <c r="K234" s="60"/>
      <c r="L234" s="63"/>
      <c r="M234" s="63"/>
      <c r="N234" s="63"/>
      <c r="O234" s="30"/>
      <c r="P234" s="30"/>
      <c r="Q234" s="30"/>
      <c r="R234" s="30"/>
      <c r="S234" s="33" t="s">
        <v>12</v>
      </c>
      <c r="T234" s="144">
        <f>U237-O232</f>
        <v>0</v>
      </c>
      <c r="V234" s="167"/>
      <c r="W234" s="71"/>
      <c r="X234" s="71"/>
    </row>
    <row r="235" spans="1:24" s="27" customFormat="1" ht="6" customHeight="1" x14ac:dyDescent="0.2">
      <c r="A235" s="28"/>
      <c r="D235" s="29"/>
      <c r="E235" s="29"/>
      <c r="F235" s="29"/>
      <c r="G235" s="29"/>
      <c r="H235" s="29"/>
      <c r="I235" s="29"/>
      <c r="J235" s="29"/>
      <c r="L235" s="30"/>
      <c r="M235" s="30"/>
      <c r="N235" s="30"/>
      <c r="O235" s="30"/>
      <c r="P235" s="30"/>
      <c r="Q235" s="30"/>
      <c r="R235" s="30"/>
      <c r="S235" s="33"/>
      <c r="T235" s="48"/>
      <c r="U235" s="34"/>
      <c r="V235" s="167"/>
      <c r="W235" s="71"/>
      <c r="X235" s="71"/>
    </row>
    <row r="236" spans="1:24" s="27" customFormat="1" ht="19.899999999999999" customHeight="1" x14ac:dyDescent="0.2">
      <c r="A236" s="49" t="s">
        <v>4</v>
      </c>
      <c r="B236" s="582"/>
      <c r="C236" s="583"/>
      <c r="D236" s="584"/>
      <c r="E236" s="585"/>
      <c r="F236" s="584"/>
      <c r="G236" s="15"/>
      <c r="H236" s="203"/>
      <c r="I236" s="585"/>
      <c r="J236" s="583"/>
      <c r="K236" s="16"/>
      <c r="L236" s="17"/>
      <c r="M236" s="17"/>
      <c r="N236" s="17"/>
      <c r="O236" s="17"/>
      <c r="P236" s="15"/>
      <c r="Q236" s="585"/>
      <c r="R236" s="583"/>
      <c r="S236" s="586"/>
      <c r="T236" s="136"/>
      <c r="U236" s="35" t="s">
        <v>13</v>
      </c>
      <c r="V236" s="167"/>
      <c r="W236" s="71"/>
      <c r="X236" s="71"/>
    </row>
    <row r="237" spans="1:24" s="27" customFormat="1" ht="19.899999999999999" customHeight="1" x14ac:dyDescent="0.2">
      <c r="A237" s="50" t="s">
        <v>14</v>
      </c>
      <c r="B237" s="577"/>
      <c r="C237" s="578"/>
      <c r="D237" s="579"/>
      <c r="E237" s="580"/>
      <c r="F237" s="579"/>
      <c r="G237" s="18"/>
      <c r="H237" s="204"/>
      <c r="I237" s="580"/>
      <c r="J237" s="578"/>
      <c r="K237" s="18"/>
      <c r="L237" s="18"/>
      <c r="M237" s="18"/>
      <c r="N237" s="18"/>
      <c r="O237" s="18"/>
      <c r="P237" s="18"/>
      <c r="Q237" s="580"/>
      <c r="R237" s="578"/>
      <c r="S237" s="581"/>
      <c r="T237" s="137"/>
      <c r="U237" s="64">
        <f>SUM(B237:S237)</f>
        <v>0</v>
      </c>
      <c r="V237" s="167"/>
      <c r="W237" s="71"/>
      <c r="X237" s="72"/>
    </row>
    <row r="238" spans="1:24" s="27" customFormat="1" ht="3.75" customHeight="1" x14ac:dyDescent="0.2">
      <c r="A238" s="32"/>
      <c r="B238" s="37"/>
      <c r="C238" s="37"/>
      <c r="D238" s="37"/>
      <c r="E238" s="38"/>
      <c r="F238" s="39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51"/>
      <c r="U238" s="38"/>
      <c r="V238" s="167"/>
      <c r="W238" s="71"/>
      <c r="X238" s="71"/>
    </row>
    <row r="239" spans="1:24" s="27" customFormat="1" ht="19.899999999999999" customHeight="1" x14ac:dyDescent="0.2">
      <c r="B239" s="548" t="s">
        <v>7</v>
      </c>
      <c r="C239" s="549"/>
      <c r="D239" s="550"/>
      <c r="E239" s="40"/>
      <c r="F239" s="41"/>
      <c r="G239" s="42"/>
      <c r="H239" s="42"/>
      <c r="I239" s="42"/>
      <c r="J239" s="42"/>
      <c r="L239" s="30"/>
      <c r="M239" s="30"/>
      <c r="N239" s="30"/>
      <c r="O239" s="30"/>
      <c r="P239" s="30"/>
      <c r="Q239" s="30"/>
      <c r="R239" s="30"/>
      <c r="S239" s="30"/>
      <c r="T239" s="47"/>
      <c r="U239" s="29"/>
      <c r="V239" s="167"/>
      <c r="W239" s="71"/>
      <c r="X239" s="71"/>
    </row>
    <row r="240" spans="1:24" s="27" customFormat="1" ht="4.1500000000000004" customHeight="1" x14ac:dyDescent="0.2">
      <c r="B240" s="43"/>
      <c r="C240" s="43"/>
      <c r="D240" s="43"/>
      <c r="E240" s="42"/>
      <c r="F240" s="42"/>
      <c r="G240" s="42"/>
      <c r="H240" s="42"/>
      <c r="I240" s="42"/>
      <c r="J240" s="42"/>
      <c r="L240" s="30"/>
      <c r="M240" s="30"/>
      <c r="N240" s="30"/>
      <c r="O240" s="30"/>
      <c r="P240" s="30"/>
      <c r="Q240" s="30"/>
      <c r="R240" s="30"/>
      <c r="S240" s="30"/>
      <c r="T240" s="47"/>
      <c r="U240" s="29"/>
      <c r="V240" s="167"/>
      <c r="W240" s="71"/>
      <c r="X240" s="71"/>
    </row>
    <row r="241" spans="2:24" s="27" customFormat="1" ht="25.9" customHeight="1" x14ac:dyDescent="0.2">
      <c r="B241" s="551"/>
      <c r="C241" s="552"/>
      <c r="D241" s="553"/>
      <c r="E241" s="553"/>
      <c r="F241" s="553"/>
      <c r="G241" s="553"/>
      <c r="H241" s="553"/>
      <c r="I241" s="553"/>
      <c r="J241" s="553"/>
      <c r="K241" s="553"/>
      <c r="L241" s="554"/>
      <c r="M241" s="509"/>
      <c r="N241" s="205"/>
      <c r="O241" s="587" t="s">
        <v>15</v>
      </c>
      <c r="P241" s="587"/>
      <c r="Q241" s="563" t="s">
        <v>8</v>
      </c>
      <c r="R241" s="563"/>
      <c r="S241" s="563"/>
      <c r="T241" s="140" t="s">
        <v>30</v>
      </c>
      <c r="U241" s="139" t="s">
        <v>44</v>
      </c>
      <c r="V241" s="167"/>
      <c r="W241" s="71"/>
      <c r="X241" s="71"/>
    </row>
    <row r="242" spans="2:24" s="27" customFormat="1" ht="4.9000000000000004" customHeight="1" x14ac:dyDescent="0.2">
      <c r="B242" s="555"/>
      <c r="C242" s="556"/>
      <c r="D242" s="556"/>
      <c r="E242" s="556"/>
      <c r="F242" s="556"/>
      <c r="G242" s="556"/>
      <c r="H242" s="556"/>
      <c r="I242" s="556"/>
      <c r="J242" s="556"/>
      <c r="K242" s="556"/>
      <c r="L242" s="557"/>
      <c r="M242" s="510"/>
      <c r="N242" s="206"/>
      <c r="O242" s="44"/>
      <c r="P242" s="141"/>
      <c r="Q242" s="141"/>
      <c r="R242" s="141"/>
      <c r="S242" s="141"/>
      <c r="T242" s="142"/>
      <c r="U242" s="143"/>
      <c r="V242" s="167"/>
      <c r="W242" s="71"/>
      <c r="X242" s="71"/>
    </row>
    <row r="243" spans="2:24" s="27" customFormat="1" ht="24" customHeight="1" x14ac:dyDescent="0.2">
      <c r="B243" s="558"/>
      <c r="C243" s="559"/>
      <c r="D243" s="559"/>
      <c r="E243" s="559"/>
      <c r="F243" s="559"/>
      <c r="G243" s="559"/>
      <c r="H243" s="559"/>
      <c r="I243" s="559"/>
      <c r="J243" s="559"/>
      <c r="K243" s="559"/>
      <c r="L243" s="560"/>
      <c r="M243" s="511"/>
      <c r="N243" s="207"/>
      <c r="O243" s="564"/>
      <c r="P243" s="565"/>
      <c r="Q243" s="566"/>
      <c r="R243" s="567"/>
      <c r="S243" s="568"/>
      <c r="T243" s="138"/>
      <c r="U243" s="45"/>
      <c r="V243" s="167"/>
      <c r="W243" s="71"/>
      <c r="X243" s="71"/>
    </row>
    <row r="244" spans="2:24" ht="6" customHeight="1" x14ac:dyDescent="0.2">
      <c r="L244" s="14"/>
      <c r="N244" s="14"/>
      <c r="O244" s="14"/>
      <c r="P244" s="14"/>
      <c r="Q244" s="14"/>
      <c r="R244" s="14"/>
      <c r="S244" s="14"/>
      <c r="T244" s="24"/>
    </row>
    <row r="250" spans="2:24" hidden="1" x14ac:dyDescent="0.2"/>
    <row r="251" spans="2:24" hidden="1" x14ac:dyDescent="0.2">
      <c r="V251" s="169" t="s">
        <v>64</v>
      </c>
    </row>
    <row r="252" spans="2:24" hidden="1" x14ac:dyDescent="0.2">
      <c r="V252" s="169" t="s">
        <v>65</v>
      </c>
    </row>
    <row r="253" spans="2:24" hidden="1" x14ac:dyDescent="0.2">
      <c r="V253" s="169" t="s">
        <v>66</v>
      </c>
    </row>
    <row r="254" spans="2:24" hidden="1" x14ac:dyDescent="0.2">
      <c r="V254" s="169" t="s">
        <v>67</v>
      </c>
    </row>
    <row r="255" spans="2:24" hidden="1" x14ac:dyDescent="0.2">
      <c r="V255" s="170"/>
    </row>
    <row r="256" spans="2:24" x14ac:dyDescent="0.2">
      <c r="V256" s="170"/>
    </row>
    <row r="257" spans="22:22" x14ac:dyDescent="0.2">
      <c r="V257" s="170"/>
    </row>
    <row r="258" spans="22:22" x14ac:dyDescent="0.2">
      <c r="V258" s="170"/>
    </row>
    <row r="259" spans="22:22" x14ac:dyDescent="0.2">
      <c r="V259" s="170"/>
    </row>
    <row r="260" spans="22:22" x14ac:dyDescent="0.2">
      <c r="V260" s="170"/>
    </row>
    <row r="261" spans="22:22" ht="12.75" customHeight="1" x14ac:dyDescent="0.2">
      <c r="V261" s="170"/>
    </row>
    <row r="262" spans="22:22" x14ac:dyDescent="0.2">
      <c r="V262" s="170"/>
    </row>
    <row r="263" spans="22:22" x14ac:dyDescent="0.2">
      <c r="V263" s="170"/>
    </row>
    <row r="264" spans="22:22" x14ac:dyDescent="0.2">
      <c r="V264" s="170"/>
    </row>
    <row r="267" spans="22:22" x14ac:dyDescent="0.2">
      <c r="V267" s="171" t="s">
        <v>50</v>
      </c>
    </row>
    <row r="268" spans="22:22" x14ac:dyDescent="0.2">
      <c r="V268" s="171" t="s">
        <v>51</v>
      </c>
    </row>
    <row r="269" spans="22:22" x14ac:dyDescent="0.2">
      <c r="V269" s="171" t="s">
        <v>52</v>
      </c>
    </row>
    <row r="270" spans="22:22" x14ac:dyDescent="0.2">
      <c r="V270" s="171" t="s">
        <v>53</v>
      </c>
    </row>
    <row r="271" spans="22:22" x14ac:dyDescent="0.2">
      <c r="V271" s="171" t="s">
        <v>54</v>
      </c>
    </row>
    <row r="272" spans="22:22" x14ac:dyDescent="0.2">
      <c r="V272" s="171" t="s">
        <v>55</v>
      </c>
    </row>
    <row r="273" spans="22:22" x14ac:dyDescent="0.2">
      <c r="V273" s="171" t="s">
        <v>56</v>
      </c>
    </row>
    <row r="274" spans="22:22" x14ac:dyDescent="0.2">
      <c r="V274" s="172"/>
    </row>
    <row r="275" spans="22:22" x14ac:dyDescent="0.2">
      <c r="V275" s="172"/>
    </row>
    <row r="276" spans="22:22" x14ac:dyDescent="0.2">
      <c r="V276" s="172"/>
    </row>
    <row r="277" spans="22:22" x14ac:dyDescent="0.2">
      <c r="V277" s="172"/>
    </row>
    <row r="278" spans="22:22" x14ac:dyDescent="0.2">
      <c r="V278" s="172"/>
    </row>
    <row r="279" spans="22:22" x14ac:dyDescent="0.2">
      <c r="V279" s="172"/>
    </row>
    <row r="280" spans="22:22" x14ac:dyDescent="0.2">
      <c r="V280" s="172"/>
    </row>
    <row r="281" spans="22:22" x14ac:dyDescent="0.2">
      <c r="V281" s="172"/>
    </row>
    <row r="282" spans="22:22" x14ac:dyDescent="0.2">
      <c r="V282" s="172"/>
    </row>
    <row r="283" spans="22:22" x14ac:dyDescent="0.2">
      <c r="V283" s="172"/>
    </row>
    <row r="284" spans="22:22" x14ac:dyDescent="0.2">
      <c r="V284" s="172"/>
    </row>
    <row r="285" spans="22:22" x14ac:dyDescent="0.2">
      <c r="V285" s="172"/>
    </row>
    <row r="286" spans="22:22" x14ac:dyDescent="0.2">
      <c r="V286" s="172"/>
    </row>
  </sheetData>
  <sheetProtection algorithmName="SHA-512" hashValue="n6hBEzK7jJOOx3gO3NtH9gpo/SYouoLrBY/JUReJMKHB7+E163S8qhITurDNQw6Cnx4TfrzpV73flsodJ3092Q==" saltValue="JG+igej6miv/PpSfXU+x6w==" spinCount="100000" sheet="1" formatCells="0" formatColumns="0" formatRows="0" insertRows="0" sort="0" autoFilter="0"/>
  <autoFilter ref="A5:U230"/>
  <mergeCells count="15">
    <mergeCell ref="B239:D239"/>
    <mergeCell ref="B241:L243"/>
    <mergeCell ref="O241:P241"/>
    <mergeCell ref="Q241:S241"/>
    <mergeCell ref="O243:P243"/>
    <mergeCell ref="Q243:S243"/>
    <mergeCell ref="B237:D237"/>
    <mergeCell ref="E237:F237"/>
    <mergeCell ref="I237:J237"/>
    <mergeCell ref="Q237:S237"/>
    <mergeCell ref="A1:U1"/>
    <mergeCell ref="B236:D236"/>
    <mergeCell ref="E236:F236"/>
    <mergeCell ref="I236:J236"/>
    <mergeCell ref="Q236:S236"/>
  </mergeCells>
  <conditionalFormatting sqref="X13">
    <cfRule type="cellIs" dxfId="950" priority="330" operator="greaterThan">
      <formula>W13</formula>
    </cfRule>
    <cfRule type="cellIs" dxfId="949" priority="331" operator="greaterThan">
      <formula>$W$13</formula>
    </cfRule>
  </conditionalFormatting>
  <conditionalFormatting sqref="X8:X12">
    <cfRule type="cellIs" dxfId="948" priority="328" operator="greaterThan">
      <formula>W8</formula>
    </cfRule>
    <cfRule type="cellIs" dxfId="947" priority="329" operator="greaterThan">
      <formula>$W$13</formula>
    </cfRule>
  </conditionalFormatting>
  <conditionalFormatting sqref="X14:X38">
    <cfRule type="cellIs" dxfId="946" priority="326" operator="greaterThan">
      <formula>W14</formula>
    </cfRule>
    <cfRule type="cellIs" dxfId="945" priority="327" operator="greaterThan">
      <formula>$W$13</formula>
    </cfRule>
  </conditionalFormatting>
  <conditionalFormatting sqref="R12">
    <cfRule type="cellIs" dxfId="944" priority="325" operator="greaterThan">
      <formula>1</formula>
    </cfRule>
  </conditionalFormatting>
  <conditionalFormatting sqref="T17:T37">
    <cfRule type="containsText" dxfId="943" priority="310" stopIfTrue="1" operator="containsText" text="Very Slow Progress">
      <formula>NOT(ISERROR(SEARCH("Very Slow Progress",T17)))</formula>
    </cfRule>
    <cfRule type="containsText" dxfId="942" priority="311" stopIfTrue="1" operator="containsText" text="Progress Slow">
      <formula>NOT(ISERROR(SEARCH("Progress Slow",T17)))</formula>
    </cfRule>
    <cfRule type="containsText" dxfId="941" priority="312" stopIfTrue="1" operator="containsText" text="Slow Progress">
      <formula>NOT(ISERROR(SEARCH("Slow Progress",T17)))</formula>
    </cfRule>
    <cfRule type="containsText" dxfId="940" priority="313" stopIfTrue="1" operator="containsText" text="Very Slow Progress">
      <formula>NOT(ISERROR(SEARCH("Very Slow Progress",T17)))</formula>
    </cfRule>
    <cfRule type="containsText" dxfId="939" priority="314" stopIfTrue="1" operator="containsText" text="Critical">
      <formula>NOT(ISERROR(SEARCH("Critical",T17)))</formula>
    </cfRule>
    <cfRule type="containsText" dxfId="938" priority="315" stopIfTrue="1" operator="containsText" text="Time Expired">
      <formula>NOT(ISERROR(SEARCH("Time Expired",T17)))</formula>
    </cfRule>
    <cfRule type="containsText" dxfId="937" priority="316" stopIfTrue="1" operator="containsText" text="Time Expired">
      <formula>NOT(ISERROR(SEARCH("Time Expired",T17)))</formula>
    </cfRule>
    <cfRule type="containsText" dxfId="936" priority="317" stopIfTrue="1" operator="containsText" text="Very Critical">
      <formula>NOT(ISERROR(SEARCH("Very Critical",T17)))</formula>
    </cfRule>
    <cfRule type="containsText" dxfId="935" priority="318" stopIfTrue="1" operator="containsText" text="Time Expired">
      <formula>NOT(ISERROR(SEARCH("Time Expired",T17)))</formula>
    </cfRule>
    <cfRule type="containsText" dxfId="934" priority="319" stopIfTrue="1" operator="containsText" text="Time Expired">
      <formula>NOT(ISERROR(SEARCH("Time Expired",T17)))</formula>
    </cfRule>
    <cfRule type="containsText" dxfId="933" priority="320" stopIfTrue="1" operator="containsText" text="Time Expired">
      <formula>NOT(ISERROR(SEARCH("Time Expired",T17)))</formula>
    </cfRule>
    <cfRule type="containsText" dxfId="932" priority="321" stopIfTrue="1" operator="containsText" text="Time Expire">
      <formula>NOT(ISERROR(SEARCH("Time Expire",T17)))</formula>
    </cfRule>
    <cfRule type="containsText" dxfId="931" priority="322" stopIfTrue="1" operator="containsText" text="Very Slow Progress">
      <formula>NOT(ISERROR(SEARCH("Very Slow Progress",T17)))</formula>
    </cfRule>
    <cfRule type="containsText" dxfId="930" priority="323" stopIfTrue="1" operator="containsText" text="Time Expire">
      <formula>NOT(ISERROR(SEARCH("Time Expire",T17)))</formula>
    </cfRule>
    <cfRule type="containsText" dxfId="929" priority="324" stopIfTrue="1" operator="containsText" text="Slow Progress">
      <formula>NOT(ISERROR(SEARCH("Slow Progress",T17)))</formula>
    </cfRule>
  </conditionalFormatting>
  <conditionalFormatting sqref="T17">
    <cfRule type="containsText" dxfId="928" priority="307" operator="containsText" text="Very Critical">
      <formula>NOT(ISERROR(SEARCH("Very Critical",T17)))</formula>
    </cfRule>
    <cfRule type="containsText" dxfId="927" priority="308" operator="containsText" text="Very Critical">
      <formula>NOT(ISERROR(SEARCH("Very Critical",T17)))</formula>
    </cfRule>
    <cfRule type="containsText" dxfId="926" priority="309" operator="containsText" text="Very Critical">
      <formula>NOT(ISERROR(SEARCH("Very Critical",T17)))</formula>
    </cfRule>
  </conditionalFormatting>
  <conditionalFormatting sqref="T8:T16">
    <cfRule type="containsText" dxfId="925" priority="292" stopIfTrue="1" operator="containsText" text="Very Slow Progress">
      <formula>NOT(ISERROR(SEARCH("Very Slow Progress",T8)))</formula>
    </cfRule>
    <cfRule type="containsText" dxfId="924" priority="293" stopIfTrue="1" operator="containsText" text="Progress Slow">
      <formula>NOT(ISERROR(SEARCH("Progress Slow",T8)))</formula>
    </cfRule>
    <cfRule type="containsText" dxfId="923" priority="294" stopIfTrue="1" operator="containsText" text="Slow Progress">
      <formula>NOT(ISERROR(SEARCH("Slow Progress",T8)))</formula>
    </cfRule>
    <cfRule type="containsText" dxfId="922" priority="295" stopIfTrue="1" operator="containsText" text="Very Slow Progress">
      <formula>NOT(ISERROR(SEARCH("Very Slow Progress",T8)))</formula>
    </cfRule>
    <cfRule type="containsText" dxfId="921" priority="296" stopIfTrue="1" operator="containsText" text="Critical">
      <formula>NOT(ISERROR(SEARCH("Critical",T8)))</formula>
    </cfRule>
    <cfRule type="containsText" dxfId="920" priority="297" stopIfTrue="1" operator="containsText" text="Time Expired">
      <formula>NOT(ISERROR(SEARCH("Time Expired",T8)))</formula>
    </cfRule>
    <cfRule type="containsText" dxfId="919" priority="298" stopIfTrue="1" operator="containsText" text="Time Expired">
      <formula>NOT(ISERROR(SEARCH("Time Expired",T8)))</formula>
    </cfRule>
    <cfRule type="containsText" dxfId="918" priority="299" stopIfTrue="1" operator="containsText" text="Very Critical">
      <formula>NOT(ISERROR(SEARCH("Very Critical",T8)))</formula>
    </cfRule>
    <cfRule type="containsText" dxfId="917" priority="300" stopIfTrue="1" operator="containsText" text="Time Expired">
      <formula>NOT(ISERROR(SEARCH("Time Expired",T8)))</formula>
    </cfRule>
    <cfRule type="containsText" dxfId="916" priority="301" stopIfTrue="1" operator="containsText" text="Time Expired">
      <formula>NOT(ISERROR(SEARCH("Time Expired",T8)))</formula>
    </cfRule>
    <cfRule type="containsText" dxfId="915" priority="302" stopIfTrue="1" operator="containsText" text="Time Expired">
      <formula>NOT(ISERROR(SEARCH("Time Expired",T8)))</formula>
    </cfRule>
    <cfRule type="containsText" dxfId="914" priority="303" stopIfTrue="1" operator="containsText" text="Time Expire">
      <formula>NOT(ISERROR(SEARCH("Time Expire",T8)))</formula>
    </cfRule>
    <cfRule type="containsText" dxfId="913" priority="304" stopIfTrue="1" operator="containsText" text="Very Slow Progress">
      <formula>NOT(ISERROR(SEARCH("Very Slow Progress",T8)))</formula>
    </cfRule>
    <cfRule type="containsText" dxfId="912" priority="305" stopIfTrue="1" operator="containsText" text="Time Expire">
      <formula>NOT(ISERROR(SEARCH("Time Expire",T8)))</formula>
    </cfRule>
    <cfRule type="containsText" dxfId="911" priority="306" stopIfTrue="1" operator="containsText" text="Slow Progress">
      <formula>NOT(ISERROR(SEARCH("Slow Progress",T8)))</formula>
    </cfRule>
  </conditionalFormatting>
  <conditionalFormatting sqref="T18:T37 T8:T16">
    <cfRule type="containsText" dxfId="910" priority="289" operator="containsText" text="Very Critical">
      <formula>NOT(ISERROR(SEARCH("Very Critical",T8)))</formula>
    </cfRule>
    <cfRule type="containsText" dxfId="909" priority="290" operator="containsText" text="Very Critical">
      <formula>NOT(ISERROR(SEARCH("Very Critical",T8)))</formula>
    </cfRule>
    <cfRule type="containsText" dxfId="908" priority="291" operator="containsText" text="Very Critical">
      <formula>NOT(ISERROR(SEARCH("Very Critical",T8)))</formula>
    </cfRule>
  </conditionalFormatting>
  <conditionalFormatting sqref="R13:R37 R8:R11">
    <cfRule type="cellIs" dxfId="907" priority="288" operator="greaterThan">
      <formula>1</formula>
    </cfRule>
  </conditionalFormatting>
  <conditionalFormatting sqref="X205">
    <cfRule type="cellIs" dxfId="906" priority="286" operator="greaterThan">
      <formula>W205</formula>
    </cfRule>
    <cfRule type="cellIs" dxfId="905" priority="287" operator="greaterThan">
      <formula>$W$13</formula>
    </cfRule>
  </conditionalFormatting>
  <conditionalFormatting sqref="X200:X204">
    <cfRule type="cellIs" dxfId="904" priority="284" operator="greaterThan">
      <formula>W200</formula>
    </cfRule>
    <cfRule type="cellIs" dxfId="903" priority="285" operator="greaterThan">
      <formula>$W$13</formula>
    </cfRule>
  </conditionalFormatting>
  <conditionalFormatting sqref="X206:X230">
    <cfRule type="cellIs" dxfId="902" priority="282" operator="greaterThan">
      <formula>W206</formula>
    </cfRule>
    <cfRule type="cellIs" dxfId="901" priority="283" operator="greaterThan">
      <formula>$W$13</formula>
    </cfRule>
  </conditionalFormatting>
  <conditionalFormatting sqref="R204">
    <cfRule type="cellIs" dxfId="900" priority="281" operator="greaterThan">
      <formula>1</formula>
    </cfRule>
  </conditionalFormatting>
  <conditionalFormatting sqref="T209:T229">
    <cfRule type="containsText" dxfId="899" priority="266" stopIfTrue="1" operator="containsText" text="Very Slow Progress">
      <formula>NOT(ISERROR(SEARCH("Very Slow Progress",T209)))</formula>
    </cfRule>
    <cfRule type="containsText" dxfId="898" priority="267" stopIfTrue="1" operator="containsText" text="Progress Slow">
      <formula>NOT(ISERROR(SEARCH("Progress Slow",T209)))</formula>
    </cfRule>
    <cfRule type="containsText" dxfId="897" priority="268" stopIfTrue="1" operator="containsText" text="Slow Progress">
      <formula>NOT(ISERROR(SEARCH("Slow Progress",T209)))</formula>
    </cfRule>
    <cfRule type="containsText" dxfId="896" priority="269" stopIfTrue="1" operator="containsText" text="Very Slow Progress">
      <formula>NOT(ISERROR(SEARCH("Very Slow Progress",T209)))</formula>
    </cfRule>
    <cfRule type="containsText" dxfId="895" priority="270" stopIfTrue="1" operator="containsText" text="Critical">
      <formula>NOT(ISERROR(SEARCH("Critical",T209)))</formula>
    </cfRule>
    <cfRule type="containsText" dxfId="894" priority="271" stopIfTrue="1" operator="containsText" text="Time Expired">
      <formula>NOT(ISERROR(SEARCH("Time Expired",T209)))</formula>
    </cfRule>
    <cfRule type="containsText" dxfId="893" priority="272" stopIfTrue="1" operator="containsText" text="Time Expired">
      <formula>NOT(ISERROR(SEARCH("Time Expired",T209)))</formula>
    </cfRule>
    <cfRule type="containsText" dxfId="892" priority="273" stopIfTrue="1" operator="containsText" text="Very Critical">
      <formula>NOT(ISERROR(SEARCH("Very Critical",T209)))</formula>
    </cfRule>
    <cfRule type="containsText" dxfId="891" priority="274" stopIfTrue="1" operator="containsText" text="Time Expired">
      <formula>NOT(ISERROR(SEARCH("Time Expired",T209)))</formula>
    </cfRule>
    <cfRule type="containsText" dxfId="890" priority="275" stopIfTrue="1" operator="containsText" text="Time Expired">
      <formula>NOT(ISERROR(SEARCH("Time Expired",T209)))</formula>
    </cfRule>
    <cfRule type="containsText" dxfId="889" priority="276" stopIfTrue="1" operator="containsText" text="Time Expired">
      <formula>NOT(ISERROR(SEARCH("Time Expired",T209)))</formula>
    </cfRule>
    <cfRule type="containsText" dxfId="888" priority="277" stopIfTrue="1" operator="containsText" text="Time Expire">
      <formula>NOT(ISERROR(SEARCH("Time Expire",T209)))</formula>
    </cfRule>
    <cfRule type="containsText" dxfId="887" priority="278" stopIfTrue="1" operator="containsText" text="Very Slow Progress">
      <formula>NOT(ISERROR(SEARCH("Very Slow Progress",T209)))</formula>
    </cfRule>
    <cfRule type="containsText" dxfId="886" priority="279" stopIfTrue="1" operator="containsText" text="Time Expire">
      <formula>NOT(ISERROR(SEARCH("Time Expire",T209)))</formula>
    </cfRule>
    <cfRule type="containsText" dxfId="885" priority="280" stopIfTrue="1" operator="containsText" text="Slow Progress">
      <formula>NOT(ISERROR(SEARCH("Slow Progress",T209)))</formula>
    </cfRule>
  </conditionalFormatting>
  <conditionalFormatting sqref="T209">
    <cfRule type="containsText" dxfId="884" priority="263" operator="containsText" text="Very Critical">
      <formula>NOT(ISERROR(SEARCH("Very Critical",T209)))</formula>
    </cfRule>
    <cfRule type="containsText" dxfId="883" priority="264" operator="containsText" text="Very Critical">
      <formula>NOT(ISERROR(SEARCH("Very Critical",T209)))</formula>
    </cfRule>
    <cfRule type="containsText" dxfId="882" priority="265" operator="containsText" text="Very Critical">
      <formula>NOT(ISERROR(SEARCH("Very Critical",T209)))</formula>
    </cfRule>
  </conditionalFormatting>
  <conditionalFormatting sqref="T200:T208">
    <cfRule type="containsText" dxfId="881" priority="248" stopIfTrue="1" operator="containsText" text="Very Slow Progress">
      <formula>NOT(ISERROR(SEARCH("Very Slow Progress",T200)))</formula>
    </cfRule>
    <cfRule type="containsText" dxfId="880" priority="249" stopIfTrue="1" operator="containsText" text="Progress Slow">
      <formula>NOT(ISERROR(SEARCH("Progress Slow",T200)))</formula>
    </cfRule>
    <cfRule type="containsText" dxfId="879" priority="250" stopIfTrue="1" operator="containsText" text="Slow Progress">
      <formula>NOT(ISERROR(SEARCH("Slow Progress",T200)))</formula>
    </cfRule>
    <cfRule type="containsText" dxfId="878" priority="251" stopIfTrue="1" operator="containsText" text="Very Slow Progress">
      <formula>NOT(ISERROR(SEARCH("Very Slow Progress",T200)))</formula>
    </cfRule>
    <cfRule type="containsText" dxfId="877" priority="252" stopIfTrue="1" operator="containsText" text="Critical">
      <formula>NOT(ISERROR(SEARCH("Critical",T200)))</formula>
    </cfRule>
    <cfRule type="containsText" dxfId="876" priority="253" stopIfTrue="1" operator="containsText" text="Time Expired">
      <formula>NOT(ISERROR(SEARCH("Time Expired",T200)))</formula>
    </cfRule>
    <cfRule type="containsText" dxfId="875" priority="254" stopIfTrue="1" operator="containsText" text="Time Expired">
      <formula>NOT(ISERROR(SEARCH("Time Expired",T200)))</formula>
    </cfRule>
    <cfRule type="containsText" dxfId="874" priority="255" stopIfTrue="1" operator="containsText" text="Very Critical">
      <formula>NOT(ISERROR(SEARCH("Very Critical",T200)))</formula>
    </cfRule>
    <cfRule type="containsText" dxfId="873" priority="256" stopIfTrue="1" operator="containsText" text="Time Expired">
      <formula>NOT(ISERROR(SEARCH("Time Expired",T200)))</formula>
    </cfRule>
    <cfRule type="containsText" dxfId="872" priority="257" stopIfTrue="1" operator="containsText" text="Time Expired">
      <formula>NOT(ISERROR(SEARCH("Time Expired",T200)))</formula>
    </cfRule>
    <cfRule type="containsText" dxfId="871" priority="258" stopIfTrue="1" operator="containsText" text="Time Expired">
      <formula>NOT(ISERROR(SEARCH("Time Expired",T200)))</formula>
    </cfRule>
    <cfRule type="containsText" dxfId="870" priority="259" stopIfTrue="1" operator="containsText" text="Time Expire">
      <formula>NOT(ISERROR(SEARCH("Time Expire",T200)))</formula>
    </cfRule>
    <cfRule type="containsText" dxfId="869" priority="260" stopIfTrue="1" operator="containsText" text="Very Slow Progress">
      <formula>NOT(ISERROR(SEARCH("Very Slow Progress",T200)))</formula>
    </cfRule>
    <cfRule type="containsText" dxfId="868" priority="261" stopIfTrue="1" operator="containsText" text="Time Expire">
      <formula>NOT(ISERROR(SEARCH("Time Expire",T200)))</formula>
    </cfRule>
    <cfRule type="containsText" dxfId="867" priority="262" stopIfTrue="1" operator="containsText" text="Slow Progress">
      <formula>NOT(ISERROR(SEARCH("Slow Progress",T200)))</formula>
    </cfRule>
  </conditionalFormatting>
  <conditionalFormatting sqref="T210:T229 T200:T208">
    <cfRule type="containsText" dxfId="866" priority="245" operator="containsText" text="Very Critical">
      <formula>NOT(ISERROR(SEARCH("Very Critical",T200)))</formula>
    </cfRule>
    <cfRule type="containsText" dxfId="865" priority="246" operator="containsText" text="Very Critical">
      <formula>NOT(ISERROR(SEARCH("Very Critical",T200)))</formula>
    </cfRule>
    <cfRule type="containsText" dxfId="864" priority="247" operator="containsText" text="Very Critical">
      <formula>NOT(ISERROR(SEARCH("Very Critical",T200)))</formula>
    </cfRule>
  </conditionalFormatting>
  <conditionalFormatting sqref="R205:R229 R200:R203">
    <cfRule type="cellIs" dxfId="863" priority="244" operator="greaterThan">
      <formula>1</formula>
    </cfRule>
  </conditionalFormatting>
  <conditionalFormatting sqref="X77">
    <cfRule type="cellIs" dxfId="862" priority="242" operator="greaterThan">
      <formula>W77</formula>
    </cfRule>
    <cfRule type="cellIs" dxfId="861" priority="243" operator="greaterThan">
      <formula>$W$13</formula>
    </cfRule>
  </conditionalFormatting>
  <conditionalFormatting sqref="X72:X76">
    <cfRule type="cellIs" dxfId="860" priority="240" operator="greaterThan">
      <formula>W72</formula>
    </cfRule>
    <cfRule type="cellIs" dxfId="859" priority="241" operator="greaterThan">
      <formula>$W$13</formula>
    </cfRule>
  </conditionalFormatting>
  <conditionalFormatting sqref="X78:X102">
    <cfRule type="cellIs" dxfId="858" priority="238" operator="greaterThan">
      <formula>W78</formula>
    </cfRule>
    <cfRule type="cellIs" dxfId="857" priority="239" operator="greaterThan">
      <formula>$W$13</formula>
    </cfRule>
  </conditionalFormatting>
  <conditionalFormatting sqref="R76">
    <cfRule type="cellIs" dxfId="856" priority="237" operator="greaterThan">
      <formula>1</formula>
    </cfRule>
  </conditionalFormatting>
  <conditionalFormatting sqref="T81:T101">
    <cfRule type="containsText" dxfId="855" priority="222" stopIfTrue="1" operator="containsText" text="Very Slow Progress">
      <formula>NOT(ISERROR(SEARCH("Very Slow Progress",T81)))</formula>
    </cfRule>
    <cfRule type="containsText" dxfId="854" priority="223" stopIfTrue="1" operator="containsText" text="Progress Slow">
      <formula>NOT(ISERROR(SEARCH("Progress Slow",T81)))</formula>
    </cfRule>
    <cfRule type="containsText" dxfId="853" priority="224" stopIfTrue="1" operator="containsText" text="Slow Progress">
      <formula>NOT(ISERROR(SEARCH("Slow Progress",T81)))</formula>
    </cfRule>
    <cfRule type="containsText" dxfId="852" priority="225" stopIfTrue="1" operator="containsText" text="Very Slow Progress">
      <formula>NOT(ISERROR(SEARCH("Very Slow Progress",T81)))</formula>
    </cfRule>
    <cfRule type="containsText" dxfId="851" priority="226" stopIfTrue="1" operator="containsText" text="Critical">
      <formula>NOT(ISERROR(SEARCH("Critical",T81)))</formula>
    </cfRule>
    <cfRule type="containsText" dxfId="850" priority="227" stopIfTrue="1" operator="containsText" text="Time Expired">
      <formula>NOT(ISERROR(SEARCH("Time Expired",T81)))</formula>
    </cfRule>
    <cfRule type="containsText" dxfId="849" priority="228" stopIfTrue="1" operator="containsText" text="Time Expired">
      <formula>NOT(ISERROR(SEARCH("Time Expired",T81)))</formula>
    </cfRule>
    <cfRule type="containsText" dxfId="848" priority="229" stopIfTrue="1" operator="containsText" text="Very Critical">
      <formula>NOT(ISERROR(SEARCH("Very Critical",T81)))</formula>
    </cfRule>
    <cfRule type="containsText" dxfId="847" priority="230" stopIfTrue="1" operator="containsText" text="Time Expired">
      <formula>NOT(ISERROR(SEARCH("Time Expired",T81)))</formula>
    </cfRule>
    <cfRule type="containsText" dxfId="846" priority="231" stopIfTrue="1" operator="containsText" text="Time Expired">
      <formula>NOT(ISERROR(SEARCH("Time Expired",T81)))</formula>
    </cfRule>
    <cfRule type="containsText" dxfId="845" priority="232" stopIfTrue="1" operator="containsText" text="Time Expired">
      <formula>NOT(ISERROR(SEARCH("Time Expired",T81)))</formula>
    </cfRule>
    <cfRule type="containsText" dxfId="844" priority="233" stopIfTrue="1" operator="containsText" text="Time Expire">
      <formula>NOT(ISERROR(SEARCH("Time Expire",T81)))</formula>
    </cfRule>
    <cfRule type="containsText" dxfId="843" priority="234" stopIfTrue="1" operator="containsText" text="Very Slow Progress">
      <formula>NOT(ISERROR(SEARCH("Very Slow Progress",T81)))</formula>
    </cfRule>
    <cfRule type="containsText" dxfId="842" priority="235" stopIfTrue="1" operator="containsText" text="Time Expire">
      <formula>NOT(ISERROR(SEARCH("Time Expire",T81)))</formula>
    </cfRule>
    <cfRule type="containsText" dxfId="841" priority="236" stopIfTrue="1" operator="containsText" text="Slow Progress">
      <formula>NOT(ISERROR(SEARCH("Slow Progress",T81)))</formula>
    </cfRule>
  </conditionalFormatting>
  <conditionalFormatting sqref="T81">
    <cfRule type="containsText" dxfId="840" priority="219" operator="containsText" text="Very Critical">
      <formula>NOT(ISERROR(SEARCH("Very Critical",T81)))</formula>
    </cfRule>
    <cfRule type="containsText" dxfId="839" priority="220" operator="containsText" text="Very Critical">
      <formula>NOT(ISERROR(SEARCH("Very Critical",T81)))</formula>
    </cfRule>
    <cfRule type="containsText" dxfId="838" priority="221" operator="containsText" text="Very Critical">
      <formula>NOT(ISERROR(SEARCH("Very Critical",T81)))</formula>
    </cfRule>
  </conditionalFormatting>
  <conditionalFormatting sqref="T72:T80">
    <cfRule type="containsText" dxfId="837" priority="204" stopIfTrue="1" operator="containsText" text="Very Slow Progress">
      <formula>NOT(ISERROR(SEARCH("Very Slow Progress",T72)))</formula>
    </cfRule>
    <cfRule type="containsText" dxfId="836" priority="205" stopIfTrue="1" operator="containsText" text="Progress Slow">
      <formula>NOT(ISERROR(SEARCH("Progress Slow",T72)))</formula>
    </cfRule>
    <cfRule type="containsText" dxfId="835" priority="206" stopIfTrue="1" operator="containsText" text="Slow Progress">
      <formula>NOT(ISERROR(SEARCH("Slow Progress",T72)))</formula>
    </cfRule>
    <cfRule type="containsText" dxfId="834" priority="207" stopIfTrue="1" operator="containsText" text="Very Slow Progress">
      <formula>NOT(ISERROR(SEARCH("Very Slow Progress",T72)))</formula>
    </cfRule>
    <cfRule type="containsText" dxfId="833" priority="208" stopIfTrue="1" operator="containsText" text="Critical">
      <formula>NOT(ISERROR(SEARCH("Critical",T72)))</formula>
    </cfRule>
    <cfRule type="containsText" dxfId="832" priority="209" stopIfTrue="1" operator="containsText" text="Time Expired">
      <formula>NOT(ISERROR(SEARCH("Time Expired",T72)))</formula>
    </cfRule>
    <cfRule type="containsText" dxfId="831" priority="210" stopIfTrue="1" operator="containsText" text="Time Expired">
      <formula>NOT(ISERROR(SEARCH("Time Expired",T72)))</formula>
    </cfRule>
    <cfRule type="containsText" dxfId="830" priority="211" stopIfTrue="1" operator="containsText" text="Very Critical">
      <formula>NOT(ISERROR(SEARCH("Very Critical",T72)))</formula>
    </cfRule>
    <cfRule type="containsText" dxfId="829" priority="212" stopIfTrue="1" operator="containsText" text="Time Expired">
      <formula>NOT(ISERROR(SEARCH("Time Expired",T72)))</formula>
    </cfRule>
    <cfRule type="containsText" dxfId="828" priority="213" stopIfTrue="1" operator="containsText" text="Time Expired">
      <formula>NOT(ISERROR(SEARCH("Time Expired",T72)))</formula>
    </cfRule>
    <cfRule type="containsText" dxfId="827" priority="214" stopIfTrue="1" operator="containsText" text="Time Expired">
      <formula>NOT(ISERROR(SEARCH("Time Expired",T72)))</formula>
    </cfRule>
    <cfRule type="containsText" dxfId="826" priority="215" stopIfTrue="1" operator="containsText" text="Time Expire">
      <formula>NOT(ISERROR(SEARCH("Time Expire",T72)))</formula>
    </cfRule>
    <cfRule type="containsText" dxfId="825" priority="216" stopIfTrue="1" operator="containsText" text="Very Slow Progress">
      <formula>NOT(ISERROR(SEARCH("Very Slow Progress",T72)))</formula>
    </cfRule>
    <cfRule type="containsText" dxfId="824" priority="217" stopIfTrue="1" operator="containsText" text="Time Expire">
      <formula>NOT(ISERROR(SEARCH("Time Expire",T72)))</formula>
    </cfRule>
    <cfRule type="containsText" dxfId="823" priority="218" stopIfTrue="1" operator="containsText" text="Slow Progress">
      <formula>NOT(ISERROR(SEARCH("Slow Progress",T72)))</formula>
    </cfRule>
  </conditionalFormatting>
  <conditionalFormatting sqref="T82:T101 T72:T80">
    <cfRule type="containsText" dxfId="822" priority="201" operator="containsText" text="Very Critical">
      <formula>NOT(ISERROR(SEARCH("Very Critical",T72)))</formula>
    </cfRule>
    <cfRule type="containsText" dxfId="821" priority="202" operator="containsText" text="Very Critical">
      <formula>NOT(ISERROR(SEARCH("Very Critical",T72)))</formula>
    </cfRule>
    <cfRule type="containsText" dxfId="820" priority="203" operator="containsText" text="Very Critical">
      <formula>NOT(ISERROR(SEARCH("Very Critical",T72)))</formula>
    </cfRule>
  </conditionalFormatting>
  <conditionalFormatting sqref="R77:R101 R72:R75">
    <cfRule type="cellIs" dxfId="819" priority="200" operator="greaterThan">
      <formula>1</formula>
    </cfRule>
  </conditionalFormatting>
  <conditionalFormatting sqref="X231">
    <cfRule type="cellIs" dxfId="818" priority="198" operator="greaterThan">
      <formula>W231</formula>
    </cfRule>
    <cfRule type="cellIs" dxfId="817" priority="199" operator="greaterThan">
      <formula>$W$13</formula>
    </cfRule>
  </conditionalFormatting>
  <conditionalFormatting sqref="X45">
    <cfRule type="cellIs" dxfId="816" priority="175" operator="greaterThan">
      <formula>W45</formula>
    </cfRule>
    <cfRule type="cellIs" dxfId="815" priority="176" operator="greaterThan">
      <formula>$W$13</formula>
    </cfRule>
  </conditionalFormatting>
  <conditionalFormatting sqref="X40:X44">
    <cfRule type="cellIs" dxfId="814" priority="173" operator="greaterThan">
      <formula>W40</formula>
    </cfRule>
    <cfRule type="cellIs" dxfId="813" priority="174" operator="greaterThan">
      <formula>$W$13</formula>
    </cfRule>
  </conditionalFormatting>
  <conditionalFormatting sqref="X46:X70">
    <cfRule type="cellIs" dxfId="812" priority="171" operator="greaterThan">
      <formula>W46</formula>
    </cfRule>
    <cfRule type="cellIs" dxfId="811" priority="172" operator="greaterThan">
      <formula>$W$13</formula>
    </cfRule>
  </conditionalFormatting>
  <conditionalFormatting sqref="R44">
    <cfRule type="cellIs" dxfId="810" priority="170" operator="greaterThan">
      <formula>1</formula>
    </cfRule>
  </conditionalFormatting>
  <conditionalFormatting sqref="T49:T69">
    <cfRule type="containsText" dxfId="809" priority="155" stopIfTrue="1" operator="containsText" text="Very Slow Progress">
      <formula>NOT(ISERROR(SEARCH("Very Slow Progress",T49)))</formula>
    </cfRule>
    <cfRule type="containsText" dxfId="808" priority="156" stopIfTrue="1" operator="containsText" text="Progress Slow">
      <formula>NOT(ISERROR(SEARCH("Progress Slow",T49)))</formula>
    </cfRule>
    <cfRule type="containsText" dxfId="807" priority="157" stopIfTrue="1" operator="containsText" text="Slow Progress">
      <formula>NOT(ISERROR(SEARCH("Slow Progress",T49)))</formula>
    </cfRule>
    <cfRule type="containsText" dxfId="806" priority="158" stopIfTrue="1" operator="containsText" text="Very Slow Progress">
      <formula>NOT(ISERROR(SEARCH("Very Slow Progress",T49)))</formula>
    </cfRule>
    <cfRule type="containsText" dxfId="805" priority="159" stopIfTrue="1" operator="containsText" text="Critical">
      <formula>NOT(ISERROR(SEARCH("Critical",T49)))</formula>
    </cfRule>
    <cfRule type="containsText" dxfId="804" priority="160" stopIfTrue="1" operator="containsText" text="Time Expired">
      <formula>NOT(ISERROR(SEARCH("Time Expired",T49)))</formula>
    </cfRule>
    <cfRule type="containsText" dxfId="803" priority="161" stopIfTrue="1" operator="containsText" text="Time Expired">
      <formula>NOT(ISERROR(SEARCH("Time Expired",T49)))</formula>
    </cfRule>
    <cfRule type="containsText" dxfId="802" priority="162" stopIfTrue="1" operator="containsText" text="Very Critical">
      <formula>NOT(ISERROR(SEARCH("Very Critical",T49)))</formula>
    </cfRule>
    <cfRule type="containsText" dxfId="801" priority="163" stopIfTrue="1" operator="containsText" text="Time Expired">
      <formula>NOT(ISERROR(SEARCH("Time Expired",T49)))</formula>
    </cfRule>
    <cfRule type="containsText" dxfId="800" priority="164" stopIfTrue="1" operator="containsText" text="Time Expired">
      <formula>NOT(ISERROR(SEARCH("Time Expired",T49)))</formula>
    </cfRule>
    <cfRule type="containsText" dxfId="799" priority="165" stopIfTrue="1" operator="containsText" text="Time Expired">
      <formula>NOT(ISERROR(SEARCH("Time Expired",T49)))</formula>
    </cfRule>
    <cfRule type="containsText" dxfId="798" priority="166" stopIfTrue="1" operator="containsText" text="Time Expire">
      <formula>NOT(ISERROR(SEARCH("Time Expire",T49)))</formula>
    </cfRule>
    <cfRule type="containsText" dxfId="797" priority="167" stopIfTrue="1" operator="containsText" text="Very Slow Progress">
      <formula>NOT(ISERROR(SEARCH("Very Slow Progress",T49)))</formula>
    </cfRule>
    <cfRule type="containsText" dxfId="796" priority="168" stopIfTrue="1" operator="containsText" text="Time Expire">
      <formula>NOT(ISERROR(SEARCH("Time Expire",T49)))</formula>
    </cfRule>
    <cfRule type="containsText" dxfId="795" priority="169" stopIfTrue="1" operator="containsText" text="Slow Progress">
      <formula>NOT(ISERROR(SEARCH("Slow Progress",T49)))</formula>
    </cfRule>
  </conditionalFormatting>
  <conditionalFormatting sqref="T49">
    <cfRule type="containsText" dxfId="794" priority="152" operator="containsText" text="Very Critical">
      <formula>NOT(ISERROR(SEARCH("Very Critical",T49)))</formula>
    </cfRule>
    <cfRule type="containsText" dxfId="793" priority="153" operator="containsText" text="Very Critical">
      <formula>NOT(ISERROR(SEARCH("Very Critical",T49)))</formula>
    </cfRule>
    <cfRule type="containsText" dxfId="792" priority="154" operator="containsText" text="Very Critical">
      <formula>NOT(ISERROR(SEARCH("Very Critical",T49)))</formula>
    </cfRule>
  </conditionalFormatting>
  <conditionalFormatting sqref="T40:T48">
    <cfRule type="containsText" dxfId="791" priority="137" stopIfTrue="1" operator="containsText" text="Very Slow Progress">
      <formula>NOT(ISERROR(SEARCH("Very Slow Progress",T40)))</formula>
    </cfRule>
    <cfRule type="containsText" dxfId="790" priority="138" stopIfTrue="1" operator="containsText" text="Progress Slow">
      <formula>NOT(ISERROR(SEARCH("Progress Slow",T40)))</formula>
    </cfRule>
    <cfRule type="containsText" dxfId="789" priority="139" stopIfTrue="1" operator="containsText" text="Slow Progress">
      <formula>NOT(ISERROR(SEARCH("Slow Progress",T40)))</formula>
    </cfRule>
    <cfRule type="containsText" dxfId="788" priority="140" stopIfTrue="1" operator="containsText" text="Very Slow Progress">
      <formula>NOT(ISERROR(SEARCH("Very Slow Progress",T40)))</formula>
    </cfRule>
    <cfRule type="containsText" dxfId="787" priority="141" stopIfTrue="1" operator="containsText" text="Critical">
      <formula>NOT(ISERROR(SEARCH("Critical",T40)))</formula>
    </cfRule>
    <cfRule type="containsText" dxfId="786" priority="142" stopIfTrue="1" operator="containsText" text="Time Expired">
      <formula>NOT(ISERROR(SEARCH("Time Expired",T40)))</formula>
    </cfRule>
    <cfRule type="containsText" dxfId="785" priority="143" stopIfTrue="1" operator="containsText" text="Time Expired">
      <formula>NOT(ISERROR(SEARCH("Time Expired",T40)))</formula>
    </cfRule>
    <cfRule type="containsText" dxfId="784" priority="144" stopIfTrue="1" operator="containsText" text="Very Critical">
      <formula>NOT(ISERROR(SEARCH("Very Critical",T40)))</formula>
    </cfRule>
    <cfRule type="containsText" dxfId="783" priority="145" stopIfTrue="1" operator="containsText" text="Time Expired">
      <formula>NOT(ISERROR(SEARCH("Time Expired",T40)))</formula>
    </cfRule>
    <cfRule type="containsText" dxfId="782" priority="146" stopIfTrue="1" operator="containsText" text="Time Expired">
      <formula>NOT(ISERROR(SEARCH("Time Expired",T40)))</formula>
    </cfRule>
    <cfRule type="containsText" dxfId="781" priority="147" stopIfTrue="1" operator="containsText" text="Time Expired">
      <formula>NOT(ISERROR(SEARCH("Time Expired",T40)))</formula>
    </cfRule>
    <cfRule type="containsText" dxfId="780" priority="148" stopIfTrue="1" operator="containsText" text="Time Expire">
      <formula>NOT(ISERROR(SEARCH("Time Expire",T40)))</formula>
    </cfRule>
    <cfRule type="containsText" dxfId="779" priority="149" stopIfTrue="1" operator="containsText" text="Very Slow Progress">
      <formula>NOT(ISERROR(SEARCH("Very Slow Progress",T40)))</formula>
    </cfRule>
    <cfRule type="containsText" dxfId="778" priority="150" stopIfTrue="1" operator="containsText" text="Time Expire">
      <formula>NOT(ISERROR(SEARCH("Time Expire",T40)))</formula>
    </cfRule>
    <cfRule type="containsText" dxfId="777" priority="151" stopIfTrue="1" operator="containsText" text="Slow Progress">
      <formula>NOT(ISERROR(SEARCH("Slow Progress",T40)))</formula>
    </cfRule>
  </conditionalFormatting>
  <conditionalFormatting sqref="T50:T69 T40:T48">
    <cfRule type="containsText" dxfId="776" priority="134" operator="containsText" text="Very Critical">
      <formula>NOT(ISERROR(SEARCH("Very Critical",T40)))</formula>
    </cfRule>
    <cfRule type="containsText" dxfId="775" priority="135" operator="containsText" text="Very Critical">
      <formula>NOT(ISERROR(SEARCH("Very Critical",T40)))</formula>
    </cfRule>
    <cfRule type="containsText" dxfId="774" priority="136" operator="containsText" text="Very Critical">
      <formula>NOT(ISERROR(SEARCH("Very Critical",T40)))</formula>
    </cfRule>
  </conditionalFormatting>
  <conditionalFormatting sqref="R45:R69 R40:R43">
    <cfRule type="cellIs" dxfId="773" priority="133" operator="greaterThan">
      <formula>1</formula>
    </cfRule>
  </conditionalFormatting>
  <conditionalFormatting sqref="X109">
    <cfRule type="cellIs" dxfId="772" priority="131" operator="greaterThan">
      <formula>W109</formula>
    </cfRule>
    <cfRule type="cellIs" dxfId="771" priority="132" operator="greaterThan">
      <formula>$W$13</formula>
    </cfRule>
  </conditionalFormatting>
  <conditionalFormatting sqref="X104:X108">
    <cfRule type="cellIs" dxfId="770" priority="129" operator="greaterThan">
      <formula>W104</formula>
    </cfRule>
    <cfRule type="cellIs" dxfId="769" priority="130" operator="greaterThan">
      <formula>$W$13</formula>
    </cfRule>
  </conditionalFormatting>
  <conditionalFormatting sqref="X110:X134">
    <cfRule type="cellIs" dxfId="768" priority="127" operator="greaterThan">
      <formula>W110</formula>
    </cfRule>
    <cfRule type="cellIs" dxfId="767" priority="128" operator="greaterThan">
      <formula>$W$13</formula>
    </cfRule>
  </conditionalFormatting>
  <conditionalFormatting sqref="R108">
    <cfRule type="cellIs" dxfId="766" priority="126" operator="greaterThan">
      <formula>1</formula>
    </cfRule>
  </conditionalFormatting>
  <conditionalFormatting sqref="T113:T133">
    <cfRule type="containsText" dxfId="765" priority="111" stopIfTrue="1" operator="containsText" text="Very Slow Progress">
      <formula>NOT(ISERROR(SEARCH("Very Slow Progress",T113)))</formula>
    </cfRule>
    <cfRule type="containsText" dxfId="764" priority="112" stopIfTrue="1" operator="containsText" text="Progress Slow">
      <formula>NOT(ISERROR(SEARCH("Progress Slow",T113)))</formula>
    </cfRule>
    <cfRule type="containsText" dxfId="763" priority="113" stopIfTrue="1" operator="containsText" text="Slow Progress">
      <formula>NOT(ISERROR(SEARCH("Slow Progress",T113)))</formula>
    </cfRule>
    <cfRule type="containsText" dxfId="762" priority="114" stopIfTrue="1" operator="containsText" text="Very Slow Progress">
      <formula>NOT(ISERROR(SEARCH("Very Slow Progress",T113)))</formula>
    </cfRule>
    <cfRule type="containsText" dxfId="761" priority="115" stopIfTrue="1" operator="containsText" text="Critical">
      <formula>NOT(ISERROR(SEARCH("Critical",T113)))</formula>
    </cfRule>
    <cfRule type="containsText" dxfId="760" priority="116" stopIfTrue="1" operator="containsText" text="Time Expired">
      <formula>NOT(ISERROR(SEARCH("Time Expired",T113)))</formula>
    </cfRule>
    <cfRule type="containsText" dxfId="759" priority="117" stopIfTrue="1" operator="containsText" text="Time Expired">
      <formula>NOT(ISERROR(SEARCH("Time Expired",T113)))</formula>
    </cfRule>
    <cfRule type="containsText" dxfId="758" priority="118" stopIfTrue="1" operator="containsText" text="Very Critical">
      <formula>NOT(ISERROR(SEARCH("Very Critical",T113)))</formula>
    </cfRule>
    <cfRule type="containsText" dxfId="757" priority="119" stopIfTrue="1" operator="containsText" text="Time Expired">
      <formula>NOT(ISERROR(SEARCH("Time Expired",T113)))</formula>
    </cfRule>
    <cfRule type="containsText" dxfId="756" priority="120" stopIfTrue="1" operator="containsText" text="Time Expired">
      <formula>NOT(ISERROR(SEARCH("Time Expired",T113)))</formula>
    </cfRule>
    <cfRule type="containsText" dxfId="755" priority="121" stopIfTrue="1" operator="containsText" text="Time Expired">
      <formula>NOT(ISERROR(SEARCH("Time Expired",T113)))</formula>
    </cfRule>
    <cfRule type="containsText" dxfId="754" priority="122" stopIfTrue="1" operator="containsText" text="Time Expire">
      <formula>NOT(ISERROR(SEARCH("Time Expire",T113)))</formula>
    </cfRule>
    <cfRule type="containsText" dxfId="753" priority="123" stopIfTrue="1" operator="containsText" text="Very Slow Progress">
      <formula>NOT(ISERROR(SEARCH("Very Slow Progress",T113)))</formula>
    </cfRule>
    <cfRule type="containsText" dxfId="752" priority="124" stopIfTrue="1" operator="containsText" text="Time Expire">
      <formula>NOT(ISERROR(SEARCH("Time Expire",T113)))</formula>
    </cfRule>
    <cfRule type="containsText" dxfId="751" priority="125" stopIfTrue="1" operator="containsText" text="Slow Progress">
      <formula>NOT(ISERROR(SEARCH("Slow Progress",T113)))</formula>
    </cfRule>
  </conditionalFormatting>
  <conditionalFormatting sqref="T113">
    <cfRule type="containsText" dxfId="750" priority="108" operator="containsText" text="Very Critical">
      <formula>NOT(ISERROR(SEARCH("Very Critical",T113)))</formula>
    </cfRule>
    <cfRule type="containsText" dxfId="749" priority="109" operator="containsText" text="Very Critical">
      <formula>NOT(ISERROR(SEARCH("Very Critical",T113)))</formula>
    </cfRule>
    <cfRule type="containsText" dxfId="748" priority="110" operator="containsText" text="Very Critical">
      <formula>NOT(ISERROR(SEARCH("Very Critical",T113)))</formula>
    </cfRule>
  </conditionalFormatting>
  <conditionalFormatting sqref="T104:T112">
    <cfRule type="containsText" dxfId="747" priority="93" stopIfTrue="1" operator="containsText" text="Very Slow Progress">
      <formula>NOT(ISERROR(SEARCH("Very Slow Progress",T104)))</formula>
    </cfRule>
    <cfRule type="containsText" dxfId="746" priority="94" stopIfTrue="1" operator="containsText" text="Progress Slow">
      <formula>NOT(ISERROR(SEARCH("Progress Slow",T104)))</formula>
    </cfRule>
    <cfRule type="containsText" dxfId="745" priority="95" stopIfTrue="1" operator="containsText" text="Slow Progress">
      <formula>NOT(ISERROR(SEARCH("Slow Progress",T104)))</formula>
    </cfRule>
    <cfRule type="containsText" dxfId="744" priority="96" stopIfTrue="1" operator="containsText" text="Very Slow Progress">
      <formula>NOT(ISERROR(SEARCH("Very Slow Progress",T104)))</formula>
    </cfRule>
    <cfRule type="containsText" dxfId="743" priority="97" stopIfTrue="1" operator="containsText" text="Critical">
      <formula>NOT(ISERROR(SEARCH("Critical",T104)))</formula>
    </cfRule>
    <cfRule type="containsText" dxfId="742" priority="98" stopIfTrue="1" operator="containsText" text="Time Expired">
      <formula>NOT(ISERROR(SEARCH("Time Expired",T104)))</formula>
    </cfRule>
    <cfRule type="containsText" dxfId="741" priority="99" stopIfTrue="1" operator="containsText" text="Time Expired">
      <formula>NOT(ISERROR(SEARCH("Time Expired",T104)))</formula>
    </cfRule>
    <cfRule type="containsText" dxfId="740" priority="100" stopIfTrue="1" operator="containsText" text="Very Critical">
      <formula>NOT(ISERROR(SEARCH("Very Critical",T104)))</formula>
    </cfRule>
    <cfRule type="containsText" dxfId="739" priority="101" stopIfTrue="1" operator="containsText" text="Time Expired">
      <formula>NOT(ISERROR(SEARCH("Time Expired",T104)))</formula>
    </cfRule>
    <cfRule type="containsText" dxfId="738" priority="102" stopIfTrue="1" operator="containsText" text="Time Expired">
      <formula>NOT(ISERROR(SEARCH("Time Expired",T104)))</formula>
    </cfRule>
    <cfRule type="containsText" dxfId="737" priority="103" stopIfTrue="1" operator="containsText" text="Time Expired">
      <formula>NOT(ISERROR(SEARCH("Time Expired",T104)))</formula>
    </cfRule>
    <cfRule type="containsText" dxfId="736" priority="104" stopIfTrue="1" operator="containsText" text="Time Expire">
      <formula>NOT(ISERROR(SEARCH("Time Expire",T104)))</formula>
    </cfRule>
    <cfRule type="containsText" dxfId="735" priority="105" stopIfTrue="1" operator="containsText" text="Very Slow Progress">
      <formula>NOT(ISERROR(SEARCH("Very Slow Progress",T104)))</formula>
    </cfRule>
    <cfRule type="containsText" dxfId="734" priority="106" stopIfTrue="1" operator="containsText" text="Time Expire">
      <formula>NOT(ISERROR(SEARCH("Time Expire",T104)))</formula>
    </cfRule>
    <cfRule type="containsText" dxfId="733" priority="107" stopIfTrue="1" operator="containsText" text="Slow Progress">
      <formula>NOT(ISERROR(SEARCH("Slow Progress",T104)))</formula>
    </cfRule>
  </conditionalFormatting>
  <conditionalFormatting sqref="T114:T133 T104:T112">
    <cfRule type="containsText" dxfId="732" priority="90" operator="containsText" text="Very Critical">
      <formula>NOT(ISERROR(SEARCH("Very Critical",T104)))</formula>
    </cfRule>
    <cfRule type="containsText" dxfId="731" priority="91" operator="containsText" text="Very Critical">
      <formula>NOT(ISERROR(SEARCH("Very Critical",T104)))</formula>
    </cfRule>
    <cfRule type="containsText" dxfId="730" priority="92" operator="containsText" text="Very Critical">
      <formula>NOT(ISERROR(SEARCH("Very Critical",T104)))</formula>
    </cfRule>
  </conditionalFormatting>
  <conditionalFormatting sqref="R109:R133 R104:R107">
    <cfRule type="cellIs" dxfId="729" priority="89" operator="greaterThan">
      <formula>1</formula>
    </cfRule>
  </conditionalFormatting>
  <conditionalFormatting sqref="X141">
    <cfRule type="cellIs" dxfId="728" priority="87" operator="greaterThan">
      <formula>W141</formula>
    </cfRule>
    <cfRule type="cellIs" dxfId="727" priority="88" operator="greaterThan">
      <formula>$W$13</formula>
    </cfRule>
  </conditionalFormatting>
  <conditionalFormatting sqref="X136:X140">
    <cfRule type="cellIs" dxfId="726" priority="85" operator="greaterThan">
      <formula>W136</formula>
    </cfRule>
    <cfRule type="cellIs" dxfId="725" priority="86" operator="greaterThan">
      <formula>$W$13</formula>
    </cfRule>
  </conditionalFormatting>
  <conditionalFormatting sqref="X142:X166">
    <cfRule type="cellIs" dxfId="724" priority="83" operator="greaterThan">
      <formula>W142</formula>
    </cfRule>
    <cfRule type="cellIs" dxfId="723" priority="84" operator="greaterThan">
      <formula>$W$13</formula>
    </cfRule>
  </conditionalFormatting>
  <conditionalFormatting sqref="R140">
    <cfRule type="cellIs" dxfId="722" priority="82" operator="greaterThan">
      <formula>1</formula>
    </cfRule>
  </conditionalFormatting>
  <conditionalFormatting sqref="T145:T165">
    <cfRule type="containsText" dxfId="721" priority="67" stopIfTrue="1" operator="containsText" text="Very Slow Progress">
      <formula>NOT(ISERROR(SEARCH("Very Slow Progress",T145)))</formula>
    </cfRule>
    <cfRule type="containsText" dxfId="720" priority="68" stopIfTrue="1" operator="containsText" text="Progress Slow">
      <formula>NOT(ISERROR(SEARCH("Progress Slow",T145)))</formula>
    </cfRule>
    <cfRule type="containsText" dxfId="719" priority="69" stopIfTrue="1" operator="containsText" text="Slow Progress">
      <formula>NOT(ISERROR(SEARCH("Slow Progress",T145)))</formula>
    </cfRule>
    <cfRule type="containsText" dxfId="718" priority="70" stopIfTrue="1" operator="containsText" text="Very Slow Progress">
      <formula>NOT(ISERROR(SEARCH("Very Slow Progress",T145)))</formula>
    </cfRule>
    <cfRule type="containsText" dxfId="717" priority="71" stopIfTrue="1" operator="containsText" text="Critical">
      <formula>NOT(ISERROR(SEARCH("Critical",T145)))</formula>
    </cfRule>
    <cfRule type="containsText" dxfId="716" priority="72" stopIfTrue="1" operator="containsText" text="Time Expired">
      <formula>NOT(ISERROR(SEARCH("Time Expired",T145)))</formula>
    </cfRule>
    <cfRule type="containsText" dxfId="715" priority="73" stopIfTrue="1" operator="containsText" text="Time Expired">
      <formula>NOT(ISERROR(SEARCH("Time Expired",T145)))</formula>
    </cfRule>
    <cfRule type="containsText" dxfId="714" priority="74" stopIfTrue="1" operator="containsText" text="Very Critical">
      <formula>NOT(ISERROR(SEARCH("Very Critical",T145)))</formula>
    </cfRule>
    <cfRule type="containsText" dxfId="713" priority="75" stopIfTrue="1" operator="containsText" text="Time Expired">
      <formula>NOT(ISERROR(SEARCH("Time Expired",T145)))</formula>
    </cfRule>
    <cfRule type="containsText" dxfId="712" priority="76" stopIfTrue="1" operator="containsText" text="Time Expired">
      <formula>NOT(ISERROR(SEARCH("Time Expired",T145)))</formula>
    </cfRule>
    <cfRule type="containsText" dxfId="711" priority="77" stopIfTrue="1" operator="containsText" text="Time Expired">
      <formula>NOT(ISERROR(SEARCH("Time Expired",T145)))</formula>
    </cfRule>
    <cfRule type="containsText" dxfId="710" priority="78" stopIfTrue="1" operator="containsText" text="Time Expire">
      <formula>NOT(ISERROR(SEARCH("Time Expire",T145)))</formula>
    </cfRule>
    <cfRule type="containsText" dxfId="709" priority="79" stopIfTrue="1" operator="containsText" text="Very Slow Progress">
      <formula>NOT(ISERROR(SEARCH("Very Slow Progress",T145)))</formula>
    </cfRule>
    <cfRule type="containsText" dxfId="708" priority="80" stopIfTrue="1" operator="containsText" text="Time Expire">
      <formula>NOT(ISERROR(SEARCH("Time Expire",T145)))</formula>
    </cfRule>
    <cfRule type="containsText" dxfId="707" priority="81" stopIfTrue="1" operator="containsText" text="Slow Progress">
      <formula>NOT(ISERROR(SEARCH("Slow Progress",T145)))</formula>
    </cfRule>
  </conditionalFormatting>
  <conditionalFormatting sqref="T145">
    <cfRule type="containsText" dxfId="706" priority="64" operator="containsText" text="Very Critical">
      <formula>NOT(ISERROR(SEARCH("Very Critical",T145)))</formula>
    </cfRule>
    <cfRule type="containsText" dxfId="705" priority="65" operator="containsText" text="Very Critical">
      <formula>NOT(ISERROR(SEARCH("Very Critical",T145)))</formula>
    </cfRule>
    <cfRule type="containsText" dxfId="704" priority="66" operator="containsText" text="Very Critical">
      <formula>NOT(ISERROR(SEARCH("Very Critical",T145)))</formula>
    </cfRule>
  </conditionalFormatting>
  <conditionalFormatting sqref="T136:T144">
    <cfRule type="containsText" dxfId="703" priority="49" stopIfTrue="1" operator="containsText" text="Very Slow Progress">
      <formula>NOT(ISERROR(SEARCH("Very Slow Progress",T136)))</formula>
    </cfRule>
    <cfRule type="containsText" dxfId="702" priority="50" stopIfTrue="1" operator="containsText" text="Progress Slow">
      <formula>NOT(ISERROR(SEARCH("Progress Slow",T136)))</formula>
    </cfRule>
    <cfRule type="containsText" dxfId="701" priority="51" stopIfTrue="1" operator="containsText" text="Slow Progress">
      <formula>NOT(ISERROR(SEARCH("Slow Progress",T136)))</formula>
    </cfRule>
    <cfRule type="containsText" dxfId="700" priority="52" stopIfTrue="1" operator="containsText" text="Very Slow Progress">
      <formula>NOT(ISERROR(SEARCH("Very Slow Progress",T136)))</formula>
    </cfRule>
    <cfRule type="containsText" dxfId="699" priority="53" stopIfTrue="1" operator="containsText" text="Critical">
      <formula>NOT(ISERROR(SEARCH("Critical",T136)))</formula>
    </cfRule>
    <cfRule type="containsText" dxfId="698" priority="54" stopIfTrue="1" operator="containsText" text="Time Expired">
      <formula>NOT(ISERROR(SEARCH("Time Expired",T136)))</formula>
    </cfRule>
    <cfRule type="containsText" dxfId="697" priority="55" stopIfTrue="1" operator="containsText" text="Time Expired">
      <formula>NOT(ISERROR(SEARCH("Time Expired",T136)))</formula>
    </cfRule>
    <cfRule type="containsText" dxfId="696" priority="56" stopIfTrue="1" operator="containsText" text="Very Critical">
      <formula>NOT(ISERROR(SEARCH("Very Critical",T136)))</formula>
    </cfRule>
    <cfRule type="containsText" dxfId="695" priority="57" stopIfTrue="1" operator="containsText" text="Time Expired">
      <formula>NOT(ISERROR(SEARCH("Time Expired",T136)))</formula>
    </cfRule>
    <cfRule type="containsText" dxfId="694" priority="58" stopIfTrue="1" operator="containsText" text="Time Expired">
      <formula>NOT(ISERROR(SEARCH("Time Expired",T136)))</formula>
    </cfRule>
    <cfRule type="containsText" dxfId="693" priority="59" stopIfTrue="1" operator="containsText" text="Time Expired">
      <formula>NOT(ISERROR(SEARCH("Time Expired",T136)))</formula>
    </cfRule>
    <cfRule type="containsText" dxfId="692" priority="60" stopIfTrue="1" operator="containsText" text="Time Expire">
      <formula>NOT(ISERROR(SEARCH("Time Expire",T136)))</formula>
    </cfRule>
    <cfRule type="containsText" dxfId="691" priority="61" stopIfTrue="1" operator="containsText" text="Very Slow Progress">
      <formula>NOT(ISERROR(SEARCH("Very Slow Progress",T136)))</formula>
    </cfRule>
    <cfRule type="containsText" dxfId="690" priority="62" stopIfTrue="1" operator="containsText" text="Time Expire">
      <formula>NOT(ISERROR(SEARCH("Time Expire",T136)))</formula>
    </cfRule>
    <cfRule type="containsText" dxfId="689" priority="63" stopIfTrue="1" operator="containsText" text="Slow Progress">
      <formula>NOT(ISERROR(SEARCH("Slow Progress",T136)))</formula>
    </cfRule>
  </conditionalFormatting>
  <conditionalFormatting sqref="T146:T165 T136:T144">
    <cfRule type="containsText" dxfId="688" priority="46" operator="containsText" text="Very Critical">
      <formula>NOT(ISERROR(SEARCH("Very Critical",T136)))</formula>
    </cfRule>
    <cfRule type="containsText" dxfId="687" priority="47" operator="containsText" text="Very Critical">
      <formula>NOT(ISERROR(SEARCH("Very Critical",T136)))</formula>
    </cfRule>
    <cfRule type="containsText" dxfId="686" priority="48" operator="containsText" text="Very Critical">
      <formula>NOT(ISERROR(SEARCH("Very Critical",T136)))</formula>
    </cfRule>
  </conditionalFormatting>
  <conditionalFormatting sqref="R141:R165 R136:R139">
    <cfRule type="cellIs" dxfId="685" priority="45" operator="greaterThan">
      <formula>1</formula>
    </cfRule>
  </conditionalFormatting>
  <conditionalFormatting sqref="X173">
    <cfRule type="cellIs" dxfId="684" priority="43" operator="greaterThan">
      <formula>W173</formula>
    </cfRule>
    <cfRule type="cellIs" dxfId="683" priority="44" operator="greaterThan">
      <formula>$W$13</formula>
    </cfRule>
  </conditionalFormatting>
  <conditionalFormatting sqref="X168:X172">
    <cfRule type="cellIs" dxfId="682" priority="41" operator="greaterThan">
      <formula>W168</formula>
    </cfRule>
    <cfRule type="cellIs" dxfId="681" priority="42" operator="greaterThan">
      <formula>$W$13</formula>
    </cfRule>
  </conditionalFormatting>
  <conditionalFormatting sqref="X174:X198">
    <cfRule type="cellIs" dxfId="680" priority="39" operator="greaterThan">
      <formula>W174</formula>
    </cfRule>
    <cfRule type="cellIs" dxfId="679" priority="40" operator="greaterThan">
      <formula>$W$13</formula>
    </cfRule>
  </conditionalFormatting>
  <conditionalFormatting sqref="R172">
    <cfRule type="cellIs" dxfId="678" priority="38" operator="greaterThan">
      <formula>1</formula>
    </cfRule>
  </conditionalFormatting>
  <conditionalFormatting sqref="T177:T197">
    <cfRule type="containsText" dxfId="677" priority="23" stopIfTrue="1" operator="containsText" text="Very Slow Progress">
      <formula>NOT(ISERROR(SEARCH("Very Slow Progress",T177)))</formula>
    </cfRule>
    <cfRule type="containsText" dxfId="676" priority="24" stopIfTrue="1" operator="containsText" text="Progress Slow">
      <formula>NOT(ISERROR(SEARCH("Progress Slow",T177)))</formula>
    </cfRule>
    <cfRule type="containsText" dxfId="675" priority="25" stopIfTrue="1" operator="containsText" text="Slow Progress">
      <formula>NOT(ISERROR(SEARCH("Slow Progress",T177)))</formula>
    </cfRule>
    <cfRule type="containsText" dxfId="674" priority="26" stopIfTrue="1" operator="containsText" text="Very Slow Progress">
      <formula>NOT(ISERROR(SEARCH("Very Slow Progress",T177)))</formula>
    </cfRule>
    <cfRule type="containsText" dxfId="673" priority="27" stopIfTrue="1" operator="containsText" text="Critical">
      <formula>NOT(ISERROR(SEARCH("Critical",T177)))</formula>
    </cfRule>
    <cfRule type="containsText" dxfId="672" priority="28" stopIfTrue="1" operator="containsText" text="Time Expired">
      <formula>NOT(ISERROR(SEARCH("Time Expired",T177)))</formula>
    </cfRule>
    <cfRule type="containsText" dxfId="671" priority="29" stopIfTrue="1" operator="containsText" text="Time Expired">
      <formula>NOT(ISERROR(SEARCH("Time Expired",T177)))</formula>
    </cfRule>
    <cfRule type="containsText" dxfId="670" priority="30" stopIfTrue="1" operator="containsText" text="Very Critical">
      <formula>NOT(ISERROR(SEARCH("Very Critical",T177)))</formula>
    </cfRule>
    <cfRule type="containsText" dxfId="669" priority="31" stopIfTrue="1" operator="containsText" text="Time Expired">
      <formula>NOT(ISERROR(SEARCH("Time Expired",T177)))</formula>
    </cfRule>
    <cfRule type="containsText" dxfId="668" priority="32" stopIfTrue="1" operator="containsText" text="Time Expired">
      <formula>NOT(ISERROR(SEARCH("Time Expired",T177)))</formula>
    </cfRule>
    <cfRule type="containsText" dxfId="667" priority="33" stopIfTrue="1" operator="containsText" text="Time Expired">
      <formula>NOT(ISERROR(SEARCH("Time Expired",T177)))</formula>
    </cfRule>
    <cfRule type="containsText" dxfId="666" priority="34" stopIfTrue="1" operator="containsText" text="Time Expire">
      <formula>NOT(ISERROR(SEARCH("Time Expire",T177)))</formula>
    </cfRule>
    <cfRule type="containsText" dxfId="665" priority="35" stopIfTrue="1" operator="containsText" text="Very Slow Progress">
      <formula>NOT(ISERROR(SEARCH("Very Slow Progress",T177)))</formula>
    </cfRule>
    <cfRule type="containsText" dxfId="664" priority="36" stopIfTrue="1" operator="containsText" text="Time Expire">
      <formula>NOT(ISERROR(SEARCH("Time Expire",T177)))</formula>
    </cfRule>
    <cfRule type="containsText" dxfId="663" priority="37" stopIfTrue="1" operator="containsText" text="Slow Progress">
      <formula>NOT(ISERROR(SEARCH("Slow Progress",T177)))</formula>
    </cfRule>
  </conditionalFormatting>
  <conditionalFormatting sqref="T177">
    <cfRule type="containsText" dxfId="662" priority="20" operator="containsText" text="Very Critical">
      <formula>NOT(ISERROR(SEARCH("Very Critical",T177)))</formula>
    </cfRule>
    <cfRule type="containsText" dxfId="661" priority="21" operator="containsText" text="Very Critical">
      <formula>NOT(ISERROR(SEARCH("Very Critical",T177)))</formula>
    </cfRule>
    <cfRule type="containsText" dxfId="660" priority="22" operator="containsText" text="Very Critical">
      <formula>NOT(ISERROR(SEARCH("Very Critical",T177)))</formula>
    </cfRule>
  </conditionalFormatting>
  <conditionalFormatting sqref="T168:T176">
    <cfRule type="containsText" dxfId="659" priority="5" stopIfTrue="1" operator="containsText" text="Very Slow Progress">
      <formula>NOT(ISERROR(SEARCH("Very Slow Progress",T168)))</formula>
    </cfRule>
    <cfRule type="containsText" dxfId="658" priority="6" stopIfTrue="1" operator="containsText" text="Progress Slow">
      <formula>NOT(ISERROR(SEARCH("Progress Slow",T168)))</formula>
    </cfRule>
    <cfRule type="containsText" dxfId="657" priority="7" stopIfTrue="1" operator="containsText" text="Slow Progress">
      <formula>NOT(ISERROR(SEARCH("Slow Progress",T168)))</formula>
    </cfRule>
    <cfRule type="containsText" dxfId="656" priority="8" stopIfTrue="1" operator="containsText" text="Very Slow Progress">
      <formula>NOT(ISERROR(SEARCH("Very Slow Progress",T168)))</formula>
    </cfRule>
    <cfRule type="containsText" dxfId="655" priority="9" stopIfTrue="1" operator="containsText" text="Critical">
      <formula>NOT(ISERROR(SEARCH("Critical",T168)))</formula>
    </cfRule>
    <cfRule type="containsText" dxfId="654" priority="10" stopIfTrue="1" operator="containsText" text="Time Expired">
      <formula>NOT(ISERROR(SEARCH("Time Expired",T168)))</formula>
    </cfRule>
    <cfRule type="containsText" dxfId="653" priority="11" stopIfTrue="1" operator="containsText" text="Time Expired">
      <formula>NOT(ISERROR(SEARCH("Time Expired",T168)))</formula>
    </cfRule>
    <cfRule type="containsText" dxfId="652" priority="12" stopIfTrue="1" operator="containsText" text="Very Critical">
      <formula>NOT(ISERROR(SEARCH("Very Critical",T168)))</formula>
    </cfRule>
    <cfRule type="containsText" dxfId="651" priority="13" stopIfTrue="1" operator="containsText" text="Time Expired">
      <formula>NOT(ISERROR(SEARCH("Time Expired",T168)))</formula>
    </cfRule>
    <cfRule type="containsText" dxfId="650" priority="14" stopIfTrue="1" operator="containsText" text="Time Expired">
      <formula>NOT(ISERROR(SEARCH("Time Expired",T168)))</formula>
    </cfRule>
    <cfRule type="containsText" dxfId="649" priority="15" stopIfTrue="1" operator="containsText" text="Time Expired">
      <formula>NOT(ISERROR(SEARCH("Time Expired",T168)))</formula>
    </cfRule>
    <cfRule type="containsText" dxfId="648" priority="16" stopIfTrue="1" operator="containsText" text="Time Expire">
      <formula>NOT(ISERROR(SEARCH("Time Expire",T168)))</formula>
    </cfRule>
    <cfRule type="containsText" dxfId="647" priority="17" stopIfTrue="1" operator="containsText" text="Very Slow Progress">
      <formula>NOT(ISERROR(SEARCH("Very Slow Progress",T168)))</formula>
    </cfRule>
    <cfRule type="containsText" dxfId="646" priority="18" stopIfTrue="1" operator="containsText" text="Time Expire">
      <formula>NOT(ISERROR(SEARCH("Time Expire",T168)))</formula>
    </cfRule>
    <cfRule type="containsText" dxfId="645" priority="19" stopIfTrue="1" operator="containsText" text="Slow Progress">
      <formula>NOT(ISERROR(SEARCH("Slow Progress",T168)))</formula>
    </cfRule>
  </conditionalFormatting>
  <conditionalFormatting sqref="T178:T197 T168:T176">
    <cfRule type="containsText" dxfId="644" priority="2" operator="containsText" text="Very Critical">
      <formula>NOT(ISERROR(SEARCH("Very Critical",T168)))</formula>
    </cfRule>
    <cfRule type="containsText" dxfId="643" priority="3" operator="containsText" text="Very Critical">
      <formula>NOT(ISERROR(SEARCH("Very Critical",T168)))</formula>
    </cfRule>
    <cfRule type="containsText" dxfId="642" priority="4" operator="containsText" text="Very Critical">
      <formula>NOT(ISERROR(SEARCH("Very Critical",T168)))</formula>
    </cfRule>
  </conditionalFormatting>
  <conditionalFormatting sqref="R173:R197 R168:R171">
    <cfRule type="cellIs" dxfId="641" priority="1" operator="greaterThan">
      <formula>1</formula>
    </cfRule>
  </conditionalFormatting>
  <dataValidations count="2">
    <dataValidation type="list" allowBlank="1" showInputMessage="1" showErrorMessage="1" sqref="B136:B165 B72:B101 B200:B229 B168:B197 B40:B69 B8:B37 B104:B133">
      <formula1>$V$251:$V$263</formula1>
    </dataValidation>
    <dataValidation type="list" allowBlank="1" showInputMessage="1" showErrorMessage="1" sqref="C7:E7 C167:E167 C103:E103 C199:E199 C71:E71 C39:E39 C135:E135">
      <formula1>$V$267:$V$283</formula1>
    </dataValidation>
  </dataValidations>
  <printOptions horizontalCentered="1"/>
  <pageMargins left="0.17" right="0.17" top="0.5" bottom="0.17" header="0" footer="0"/>
  <pageSetup paperSize="9" scale="65" orientation="landscape" r:id="rId1"/>
  <headerFooter alignWithMargins="0">
    <oddHeader>&amp;R&amp;"Arial,Bold"&amp;9&amp;UPage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286"/>
  <sheetViews>
    <sheetView view="pageBreakPreview" zoomScale="115" zoomScaleNormal="100" zoomScaleSheetLayoutView="115" workbookViewId="0">
      <pane ySplit="6" topLeftCell="A7" activePane="bottomLeft" state="frozen"/>
      <selection pane="bottomLeft" activeCell="H136" sqref="H136"/>
    </sheetView>
  </sheetViews>
  <sheetFormatPr defaultColWidth="9.140625" defaultRowHeight="12.75" x14ac:dyDescent="0.2"/>
  <cols>
    <col min="1" max="1" width="4.5703125" style="2" customWidth="1"/>
    <col min="2" max="2" width="10.28515625" style="2" customWidth="1"/>
    <col min="3" max="3" width="8.28515625" style="2" customWidth="1"/>
    <col min="4" max="4" width="8.42578125" style="13" customWidth="1"/>
    <col min="5" max="5" width="4.85546875" style="13" customWidth="1"/>
    <col min="6" max="6" width="8.85546875" style="13" customWidth="1"/>
    <col min="7" max="7" width="35.7109375" style="13" customWidth="1"/>
    <col min="8" max="8" width="25.7109375" style="13" customWidth="1"/>
    <col min="9" max="9" width="6.28515625" style="13" customWidth="1"/>
    <col min="10" max="10" width="7.7109375" style="13" customWidth="1"/>
    <col min="11" max="11" width="12" style="2" customWidth="1"/>
    <col min="12" max="12" width="11.42578125" style="2" customWidth="1"/>
    <col min="13" max="13" width="5.7109375" style="2" customWidth="1"/>
    <col min="14" max="14" width="5.85546875" style="2" customWidth="1"/>
    <col min="15" max="15" width="12" style="2" customWidth="1"/>
    <col min="16" max="17" width="11.28515625" style="2" customWidth="1"/>
    <col min="18" max="19" width="4.85546875" style="2" customWidth="1"/>
    <col min="20" max="20" width="13.7109375" style="23" customWidth="1"/>
    <col min="21" max="21" width="13.28515625" style="13" customWidth="1"/>
    <col min="22" max="22" width="11.42578125" style="166" hidden="1" customWidth="1"/>
    <col min="23" max="24" width="6.7109375" style="2" customWidth="1"/>
    <col min="25" max="16384" width="9.140625" style="2"/>
  </cols>
  <sheetData>
    <row r="1" spans="1:24" ht="24" customHeight="1" x14ac:dyDescent="0.2">
      <c r="A1" s="573" t="s">
        <v>219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W1" s="148"/>
    </row>
    <row r="2" spans="1:24" ht="9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2"/>
      <c r="U2" s="1"/>
      <c r="W2" s="148"/>
    </row>
    <row r="3" spans="1:24" ht="18" customHeight="1" x14ac:dyDescent="0.2">
      <c r="A3" s="3" t="s">
        <v>10</v>
      </c>
      <c r="B3" s="4"/>
      <c r="C3" s="149" t="s">
        <v>57</v>
      </c>
      <c r="D3" s="145"/>
      <c r="E3" s="146"/>
      <c r="F3" s="2"/>
      <c r="G3" s="20"/>
      <c r="H3" s="20"/>
      <c r="I3" s="20"/>
      <c r="J3" s="20"/>
      <c r="K3" s="5"/>
      <c r="L3" s="5"/>
      <c r="M3" s="5"/>
      <c r="N3" s="5"/>
      <c r="O3" s="6"/>
      <c r="P3" s="5"/>
      <c r="Q3" s="7"/>
      <c r="R3" s="7"/>
      <c r="T3" s="8" t="s">
        <v>1</v>
      </c>
      <c r="U3" s="65">
        <f ca="1">TODAY()</f>
        <v>44206</v>
      </c>
      <c r="W3" s="148"/>
      <c r="X3" s="25"/>
    </row>
    <row r="4" spans="1:24" ht="6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U4" s="10"/>
      <c r="W4" s="148"/>
    </row>
    <row r="5" spans="1:24" s="27" customFormat="1" ht="55.15" customHeight="1" x14ac:dyDescent="0.2">
      <c r="A5" s="11" t="s">
        <v>2</v>
      </c>
      <c r="B5" s="11" t="s">
        <v>32</v>
      </c>
      <c r="C5" s="11" t="s">
        <v>46</v>
      </c>
      <c r="D5" s="21" t="s">
        <v>22</v>
      </c>
      <c r="E5" s="150" t="s">
        <v>47</v>
      </c>
      <c r="F5" s="11" t="s">
        <v>20</v>
      </c>
      <c r="G5" s="11" t="s">
        <v>21</v>
      </c>
      <c r="H5" s="11" t="s">
        <v>31</v>
      </c>
      <c r="I5" s="21" t="s">
        <v>58</v>
      </c>
      <c r="J5" s="21" t="s">
        <v>59</v>
      </c>
      <c r="K5" s="19" t="s">
        <v>11</v>
      </c>
      <c r="L5" s="11" t="s">
        <v>0</v>
      </c>
      <c r="M5" s="514" t="s">
        <v>280</v>
      </c>
      <c r="N5" s="151" t="s">
        <v>48</v>
      </c>
      <c r="O5" s="19" t="s">
        <v>9</v>
      </c>
      <c r="P5" s="21" t="s">
        <v>24</v>
      </c>
      <c r="Q5" s="26" t="s">
        <v>19</v>
      </c>
      <c r="R5" s="152" t="s">
        <v>25</v>
      </c>
      <c r="S5" s="153" t="s">
        <v>49</v>
      </c>
      <c r="T5" s="154" t="s">
        <v>23</v>
      </c>
      <c r="U5" s="11" t="s">
        <v>28</v>
      </c>
      <c r="V5" s="167"/>
      <c r="W5" s="155" t="s">
        <v>26</v>
      </c>
      <c r="X5" s="66" t="s">
        <v>27</v>
      </c>
    </row>
    <row r="6" spans="1:24" ht="11.25" customHeight="1" x14ac:dyDescent="0.2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12">
        <v>18</v>
      </c>
      <c r="S6" s="12">
        <v>19</v>
      </c>
      <c r="T6" s="12">
        <v>20</v>
      </c>
      <c r="U6" s="12">
        <v>21</v>
      </c>
      <c r="W6" s="156"/>
    </row>
    <row r="7" spans="1:24" s="124" customFormat="1" ht="19.899999999999999" customHeight="1" x14ac:dyDescent="0.2">
      <c r="A7" s="122" t="s">
        <v>45</v>
      </c>
      <c r="B7" s="123"/>
      <c r="C7" s="147" t="s">
        <v>50</v>
      </c>
      <c r="D7" s="147"/>
      <c r="E7" s="147"/>
      <c r="G7" s="123"/>
      <c r="H7" s="123"/>
      <c r="I7" s="123"/>
      <c r="J7" s="123"/>
      <c r="K7" s="123"/>
      <c r="L7" s="123"/>
      <c r="M7" s="515"/>
      <c r="N7" s="122"/>
      <c r="O7" s="122"/>
      <c r="P7" s="123"/>
      <c r="Q7" s="123"/>
      <c r="R7" s="123"/>
      <c r="S7" s="122"/>
      <c r="T7" s="123"/>
      <c r="U7" s="122"/>
      <c r="V7" s="168"/>
      <c r="W7" s="125"/>
    </row>
    <row r="8" spans="1:24" s="27" customFormat="1" ht="25.15" customHeight="1" x14ac:dyDescent="0.2">
      <c r="A8" s="119"/>
      <c r="B8" s="73"/>
      <c r="C8" s="180"/>
      <c r="D8" s="157"/>
      <c r="E8" s="74"/>
      <c r="F8" s="75"/>
      <c r="G8" s="76"/>
      <c r="H8" s="76"/>
      <c r="I8" s="77"/>
      <c r="J8" s="77"/>
      <c r="K8" s="79"/>
      <c r="L8" s="80"/>
      <c r="M8" s="516" t="str">
        <f>IF(L8&gt;0,((L8-K8)/K8),"-")</f>
        <v>-</v>
      </c>
      <c r="N8" s="178" t="str">
        <f t="shared" ref="N8:N37" si="0">IF(AND(C8&lt;=0,P8&lt;=0),"-",IF(P8&lt;=0,"Not yet Contract",(P8-C8)))</f>
        <v>-</v>
      </c>
      <c r="O8" s="81"/>
      <c r="P8" s="82"/>
      <c r="Q8" s="82"/>
      <c r="R8" s="96" t="str">
        <f t="shared" ref="R8:R37" si="1">IF(OR(Q8&lt;=0,P8&lt;=0),"-",(($U$3-P8)/(Q8-P8)))</f>
        <v>-</v>
      </c>
      <c r="S8" s="83"/>
      <c r="T8" s="84" t="str">
        <f t="shared" ref="T8:T37" si="2">IF(OR(P8&lt;=0,Q8&lt;=0),"-",IF(AND(($U$3-P8)&gt;(Q8-P8),S8&lt;100%),"Time Expired",IF(AND(($U$3-P8)&gt;(Q8-P8)*3/4,S8&lt;=10%),"Very Critical",IF(AND(($U$3-P8)&gt;(Q8-P8)*3/4,S8&lt;=25%),"Critical",IF(AND(($U$3-P8)&gt;(Q8-P8)*3/4,S8&lt;=50%),"Slow Progress",IF(AND(($U$3-P8)&gt;(Q8-P8)/2,S8&lt;=10%),"Very Slow Progress",IF(AND(($U$3-P8)&gt;(Q8-P8)/2,S8&lt;=25%),"Progress Slow",IF(AND(($U$3-P8)&gt;(Q8-P8)/4,S8&lt;=20%),"Progress Slow","-"))))))))</f>
        <v>-</v>
      </c>
      <c r="U8" s="85"/>
      <c r="V8" s="167"/>
      <c r="W8" s="68">
        <f>Q8-P8</f>
        <v>0</v>
      </c>
      <c r="X8" s="69" t="str">
        <f t="shared" ref="X8:X37" si="3">IF(P8&lt;=0,"-",($U$3-P8))</f>
        <v>-</v>
      </c>
    </row>
    <row r="9" spans="1:24" s="27" customFormat="1" ht="25.15" hidden="1" customHeight="1" x14ac:dyDescent="0.2">
      <c r="A9" s="120"/>
      <c r="B9" s="86"/>
      <c r="C9" s="176"/>
      <c r="D9" s="159"/>
      <c r="E9" s="87"/>
      <c r="F9" s="88"/>
      <c r="G9" s="89"/>
      <c r="H9" s="89"/>
      <c r="I9" s="90"/>
      <c r="J9" s="90"/>
      <c r="K9" s="92"/>
      <c r="L9" s="93"/>
      <c r="M9" s="516" t="str">
        <f t="shared" ref="M9:M37" si="4">IF(L9&gt;0,((L9-K9)/K9),"-")</f>
        <v>-</v>
      </c>
      <c r="N9" s="179" t="str">
        <f t="shared" si="0"/>
        <v>-</v>
      </c>
      <c r="O9" s="94"/>
      <c r="P9" s="95"/>
      <c r="Q9" s="95"/>
      <c r="R9" s="96" t="str">
        <f t="shared" si="1"/>
        <v>-</v>
      </c>
      <c r="S9" s="97"/>
      <c r="T9" s="84" t="str">
        <f t="shared" si="2"/>
        <v>-</v>
      </c>
      <c r="U9" s="98"/>
      <c r="V9" s="167"/>
      <c r="W9" s="68">
        <f t="shared" ref="W9:W37" si="5">Q9-P9</f>
        <v>0</v>
      </c>
      <c r="X9" s="69" t="str">
        <f t="shared" si="3"/>
        <v>-</v>
      </c>
    </row>
    <row r="10" spans="1:24" s="27" customFormat="1" ht="25.15" hidden="1" customHeight="1" x14ac:dyDescent="0.2">
      <c r="A10" s="120"/>
      <c r="B10" s="86"/>
      <c r="C10" s="176"/>
      <c r="D10" s="159"/>
      <c r="E10" s="87"/>
      <c r="F10" s="88"/>
      <c r="G10" s="89"/>
      <c r="H10" s="89"/>
      <c r="I10" s="90"/>
      <c r="J10" s="90"/>
      <c r="K10" s="92"/>
      <c r="L10" s="93"/>
      <c r="M10" s="516" t="str">
        <f t="shared" si="4"/>
        <v>-</v>
      </c>
      <c r="N10" s="179" t="str">
        <f t="shared" si="0"/>
        <v>-</v>
      </c>
      <c r="O10" s="94"/>
      <c r="P10" s="95"/>
      <c r="Q10" s="95"/>
      <c r="R10" s="96" t="str">
        <f t="shared" si="1"/>
        <v>-</v>
      </c>
      <c r="S10" s="97"/>
      <c r="T10" s="84" t="str">
        <f t="shared" si="2"/>
        <v>-</v>
      </c>
      <c r="U10" s="98"/>
      <c r="V10" s="167"/>
      <c r="W10" s="68">
        <f t="shared" si="5"/>
        <v>0</v>
      </c>
      <c r="X10" s="69" t="str">
        <f t="shared" si="3"/>
        <v>-</v>
      </c>
    </row>
    <row r="11" spans="1:24" s="27" customFormat="1" ht="25.15" hidden="1" customHeight="1" x14ac:dyDescent="0.2">
      <c r="A11" s="120"/>
      <c r="B11" s="86"/>
      <c r="C11" s="176"/>
      <c r="D11" s="159"/>
      <c r="E11" s="87"/>
      <c r="F11" s="88"/>
      <c r="G11" s="89"/>
      <c r="H11" s="89"/>
      <c r="I11" s="90"/>
      <c r="J11" s="90"/>
      <c r="K11" s="92"/>
      <c r="L11" s="93"/>
      <c r="M11" s="516" t="str">
        <f t="shared" si="4"/>
        <v>-</v>
      </c>
      <c r="N11" s="179" t="str">
        <f t="shared" si="0"/>
        <v>-</v>
      </c>
      <c r="O11" s="94"/>
      <c r="P11" s="95"/>
      <c r="Q11" s="95"/>
      <c r="R11" s="96" t="str">
        <f t="shared" si="1"/>
        <v>-</v>
      </c>
      <c r="S11" s="99"/>
      <c r="T11" s="84" t="str">
        <f t="shared" si="2"/>
        <v>-</v>
      </c>
      <c r="U11" s="98"/>
      <c r="V11" s="167"/>
      <c r="W11" s="68">
        <f t="shared" si="5"/>
        <v>0</v>
      </c>
      <c r="X11" s="69" t="str">
        <f t="shared" si="3"/>
        <v>-</v>
      </c>
    </row>
    <row r="12" spans="1:24" s="27" customFormat="1" ht="25.15" hidden="1" customHeight="1" x14ac:dyDescent="0.2">
      <c r="A12" s="120"/>
      <c r="B12" s="86"/>
      <c r="C12" s="176"/>
      <c r="D12" s="159"/>
      <c r="E12" s="87"/>
      <c r="F12" s="88"/>
      <c r="G12" s="89"/>
      <c r="H12" s="89"/>
      <c r="I12" s="90"/>
      <c r="J12" s="90"/>
      <c r="K12" s="92"/>
      <c r="L12" s="93"/>
      <c r="M12" s="516" t="str">
        <f t="shared" si="4"/>
        <v>-</v>
      </c>
      <c r="N12" s="179" t="str">
        <f t="shared" si="0"/>
        <v>-</v>
      </c>
      <c r="O12" s="94"/>
      <c r="P12" s="95"/>
      <c r="Q12" s="95"/>
      <c r="R12" s="96" t="str">
        <f t="shared" si="1"/>
        <v>-</v>
      </c>
      <c r="S12" s="97"/>
      <c r="T12" s="84" t="str">
        <f t="shared" si="2"/>
        <v>-</v>
      </c>
      <c r="U12" s="98"/>
      <c r="V12" s="167"/>
      <c r="W12" s="68">
        <f t="shared" si="5"/>
        <v>0</v>
      </c>
      <c r="X12" s="69" t="str">
        <f t="shared" si="3"/>
        <v>-</v>
      </c>
    </row>
    <row r="13" spans="1:24" s="27" customFormat="1" ht="25.15" hidden="1" customHeight="1" x14ac:dyDescent="0.2">
      <c r="A13" s="120"/>
      <c r="B13" s="86"/>
      <c r="C13" s="176"/>
      <c r="D13" s="159"/>
      <c r="E13" s="87"/>
      <c r="F13" s="88"/>
      <c r="G13" s="89"/>
      <c r="H13" s="89"/>
      <c r="I13" s="90"/>
      <c r="J13" s="90"/>
      <c r="K13" s="92"/>
      <c r="L13" s="93"/>
      <c r="M13" s="516" t="str">
        <f t="shared" si="4"/>
        <v>-</v>
      </c>
      <c r="N13" s="179" t="str">
        <f t="shared" si="0"/>
        <v>-</v>
      </c>
      <c r="O13" s="94"/>
      <c r="P13" s="95"/>
      <c r="Q13" s="95"/>
      <c r="R13" s="96" t="str">
        <f t="shared" si="1"/>
        <v>-</v>
      </c>
      <c r="S13" s="97"/>
      <c r="T13" s="84" t="str">
        <f t="shared" si="2"/>
        <v>-</v>
      </c>
      <c r="U13" s="98"/>
      <c r="V13" s="167"/>
      <c r="W13" s="68">
        <f t="shared" si="5"/>
        <v>0</v>
      </c>
      <c r="X13" s="69" t="str">
        <f t="shared" si="3"/>
        <v>-</v>
      </c>
    </row>
    <row r="14" spans="1:24" s="27" customFormat="1" ht="25.15" hidden="1" customHeight="1" x14ac:dyDescent="0.2">
      <c r="A14" s="120"/>
      <c r="B14" s="86"/>
      <c r="C14" s="176"/>
      <c r="D14" s="159"/>
      <c r="E14" s="87"/>
      <c r="F14" s="88"/>
      <c r="G14" s="89"/>
      <c r="H14" s="89"/>
      <c r="I14" s="90"/>
      <c r="J14" s="90"/>
      <c r="K14" s="92"/>
      <c r="L14" s="100"/>
      <c r="M14" s="516" t="str">
        <f t="shared" si="4"/>
        <v>-</v>
      </c>
      <c r="N14" s="179" t="str">
        <f t="shared" si="0"/>
        <v>-</v>
      </c>
      <c r="O14" s="94"/>
      <c r="P14" s="95"/>
      <c r="Q14" s="95"/>
      <c r="R14" s="96" t="str">
        <f t="shared" si="1"/>
        <v>-</v>
      </c>
      <c r="S14" s="99"/>
      <c r="T14" s="84" t="str">
        <f t="shared" si="2"/>
        <v>-</v>
      </c>
      <c r="U14" s="98"/>
      <c r="V14" s="167"/>
      <c r="W14" s="68">
        <f t="shared" si="5"/>
        <v>0</v>
      </c>
      <c r="X14" s="69" t="str">
        <f t="shared" si="3"/>
        <v>-</v>
      </c>
    </row>
    <row r="15" spans="1:24" s="27" customFormat="1" ht="25.15" hidden="1" customHeight="1" x14ac:dyDescent="0.2">
      <c r="A15" s="120"/>
      <c r="B15" s="86"/>
      <c r="C15" s="176"/>
      <c r="D15" s="159"/>
      <c r="E15" s="87"/>
      <c r="F15" s="88"/>
      <c r="G15" s="89"/>
      <c r="H15" s="89"/>
      <c r="I15" s="90"/>
      <c r="J15" s="90"/>
      <c r="K15" s="92"/>
      <c r="L15" s="100"/>
      <c r="M15" s="516" t="str">
        <f t="shared" si="4"/>
        <v>-</v>
      </c>
      <c r="N15" s="179" t="str">
        <f t="shared" si="0"/>
        <v>-</v>
      </c>
      <c r="O15" s="94"/>
      <c r="P15" s="95"/>
      <c r="Q15" s="95"/>
      <c r="R15" s="96" t="str">
        <f t="shared" si="1"/>
        <v>-</v>
      </c>
      <c r="S15" s="97"/>
      <c r="T15" s="84" t="str">
        <f t="shared" si="2"/>
        <v>-</v>
      </c>
      <c r="U15" s="98"/>
      <c r="V15" s="167"/>
      <c r="W15" s="68">
        <f t="shared" si="5"/>
        <v>0</v>
      </c>
      <c r="X15" s="69" t="str">
        <f t="shared" si="3"/>
        <v>-</v>
      </c>
    </row>
    <row r="16" spans="1:24" s="27" customFormat="1" ht="25.15" hidden="1" customHeight="1" x14ac:dyDescent="0.2">
      <c r="A16" s="120"/>
      <c r="B16" s="86"/>
      <c r="C16" s="181"/>
      <c r="D16" s="159"/>
      <c r="E16" s="87"/>
      <c r="F16" s="88"/>
      <c r="G16" s="89"/>
      <c r="H16" s="89"/>
      <c r="I16" s="90"/>
      <c r="J16" s="90"/>
      <c r="K16" s="92"/>
      <c r="L16" s="101"/>
      <c r="M16" s="516" t="str">
        <f t="shared" si="4"/>
        <v>-</v>
      </c>
      <c r="N16" s="179" t="str">
        <f t="shared" si="0"/>
        <v>-</v>
      </c>
      <c r="O16" s="94"/>
      <c r="P16" s="95"/>
      <c r="Q16" s="95"/>
      <c r="R16" s="96" t="str">
        <f t="shared" si="1"/>
        <v>-</v>
      </c>
      <c r="S16" s="97"/>
      <c r="T16" s="84" t="str">
        <f t="shared" si="2"/>
        <v>-</v>
      </c>
      <c r="U16" s="98"/>
      <c r="V16" s="167"/>
      <c r="W16" s="68">
        <f t="shared" si="5"/>
        <v>0</v>
      </c>
      <c r="X16" s="69" t="str">
        <f t="shared" si="3"/>
        <v>-</v>
      </c>
    </row>
    <row r="17" spans="1:24" s="27" customFormat="1" ht="25.15" hidden="1" customHeight="1" x14ac:dyDescent="0.2">
      <c r="A17" s="120"/>
      <c r="B17" s="86"/>
      <c r="C17" s="176"/>
      <c r="D17" s="159"/>
      <c r="E17" s="87"/>
      <c r="F17" s="88"/>
      <c r="G17" s="89"/>
      <c r="H17" s="89"/>
      <c r="I17" s="90"/>
      <c r="J17" s="90"/>
      <c r="K17" s="92"/>
      <c r="L17" s="100"/>
      <c r="M17" s="516" t="str">
        <f t="shared" si="4"/>
        <v>-</v>
      </c>
      <c r="N17" s="164" t="str">
        <f t="shared" si="0"/>
        <v>-</v>
      </c>
      <c r="O17" s="94"/>
      <c r="P17" s="95"/>
      <c r="Q17" s="95"/>
      <c r="R17" s="96" t="str">
        <f t="shared" si="1"/>
        <v>-</v>
      </c>
      <c r="S17" s="97"/>
      <c r="T17" s="84" t="str">
        <f t="shared" si="2"/>
        <v>-</v>
      </c>
      <c r="U17" s="98"/>
      <c r="V17" s="167"/>
      <c r="W17" s="68">
        <f t="shared" si="5"/>
        <v>0</v>
      </c>
      <c r="X17" s="69" t="str">
        <f t="shared" si="3"/>
        <v>-</v>
      </c>
    </row>
    <row r="18" spans="1:24" s="27" customFormat="1" ht="25.15" hidden="1" customHeight="1" x14ac:dyDescent="0.2">
      <c r="A18" s="120"/>
      <c r="B18" s="86"/>
      <c r="C18" s="176"/>
      <c r="D18" s="159"/>
      <c r="E18" s="87"/>
      <c r="F18" s="88"/>
      <c r="G18" s="89"/>
      <c r="H18" s="89"/>
      <c r="I18" s="90"/>
      <c r="J18" s="90"/>
      <c r="K18" s="92"/>
      <c r="L18" s="100"/>
      <c r="M18" s="516" t="str">
        <f t="shared" si="4"/>
        <v>-</v>
      </c>
      <c r="N18" s="164" t="str">
        <f t="shared" si="0"/>
        <v>-</v>
      </c>
      <c r="O18" s="94"/>
      <c r="P18" s="95"/>
      <c r="Q18" s="95"/>
      <c r="R18" s="96" t="str">
        <f t="shared" si="1"/>
        <v>-</v>
      </c>
      <c r="S18" s="97"/>
      <c r="T18" s="84" t="str">
        <f t="shared" si="2"/>
        <v>-</v>
      </c>
      <c r="U18" s="98"/>
      <c r="V18" s="167"/>
      <c r="W18" s="68">
        <f t="shared" si="5"/>
        <v>0</v>
      </c>
      <c r="X18" s="69" t="str">
        <f t="shared" si="3"/>
        <v>-</v>
      </c>
    </row>
    <row r="19" spans="1:24" s="27" customFormat="1" ht="25.15" hidden="1" customHeight="1" x14ac:dyDescent="0.2">
      <c r="A19" s="120"/>
      <c r="B19" s="86"/>
      <c r="C19" s="176"/>
      <c r="D19" s="160"/>
      <c r="E19" s="87"/>
      <c r="F19" s="88"/>
      <c r="G19" s="86"/>
      <c r="H19" s="86"/>
      <c r="I19" s="102"/>
      <c r="J19" s="102"/>
      <c r="K19" s="101"/>
      <c r="L19" s="94"/>
      <c r="M19" s="516" t="str">
        <f t="shared" si="4"/>
        <v>-</v>
      </c>
      <c r="N19" s="164" t="str">
        <f t="shared" si="0"/>
        <v>-</v>
      </c>
      <c r="O19" s="94"/>
      <c r="P19" s="95"/>
      <c r="Q19" s="95"/>
      <c r="R19" s="96" t="str">
        <f t="shared" si="1"/>
        <v>-</v>
      </c>
      <c r="S19" s="99"/>
      <c r="T19" s="84" t="str">
        <f t="shared" si="2"/>
        <v>-</v>
      </c>
      <c r="U19" s="98"/>
      <c r="V19" s="167"/>
      <c r="W19" s="68">
        <f t="shared" si="5"/>
        <v>0</v>
      </c>
      <c r="X19" s="69" t="str">
        <f t="shared" si="3"/>
        <v>-</v>
      </c>
    </row>
    <row r="20" spans="1:24" s="27" customFormat="1" ht="25.15" hidden="1" customHeight="1" x14ac:dyDescent="0.2">
      <c r="A20" s="120"/>
      <c r="B20" s="86"/>
      <c r="C20" s="176"/>
      <c r="D20" s="160"/>
      <c r="E20" s="87"/>
      <c r="F20" s="88"/>
      <c r="G20" s="89"/>
      <c r="H20" s="86"/>
      <c r="I20" s="102"/>
      <c r="J20" s="102"/>
      <c r="K20" s="101"/>
      <c r="L20" s="94"/>
      <c r="M20" s="516" t="str">
        <f t="shared" si="4"/>
        <v>-</v>
      </c>
      <c r="N20" s="164" t="str">
        <f t="shared" si="0"/>
        <v>-</v>
      </c>
      <c r="O20" s="94"/>
      <c r="P20" s="95"/>
      <c r="Q20" s="95"/>
      <c r="R20" s="96" t="str">
        <f t="shared" si="1"/>
        <v>-</v>
      </c>
      <c r="S20" s="99"/>
      <c r="T20" s="84" t="str">
        <f t="shared" si="2"/>
        <v>-</v>
      </c>
      <c r="U20" s="98"/>
      <c r="V20" s="167"/>
      <c r="W20" s="68">
        <f t="shared" si="5"/>
        <v>0</v>
      </c>
      <c r="X20" s="69" t="str">
        <f t="shared" si="3"/>
        <v>-</v>
      </c>
    </row>
    <row r="21" spans="1:24" s="27" customFormat="1" ht="25.15" hidden="1" customHeight="1" x14ac:dyDescent="0.2">
      <c r="A21" s="120"/>
      <c r="B21" s="86"/>
      <c r="C21" s="158"/>
      <c r="D21" s="160"/>
      <c r="E21" s="87"/>
      <c r="F21" s="88"/>
      <c r="G21" s="86"/>
      <c r="H21" s="86"/>
      <c r="I21" s="102"/>
      <c r="J21" s="102"/>
      <c r="K21" s="101"/>
      <c r="L21" s="94"/>
      <c r="M21" s="516" t="str">
        <f t="shared" si="4"/>
        <v>-</v>
      </c>
      <c r="N21" s="164" t="str">
        <f t="shared" si="0"/>
        <v>-</v>
      </c>
      <c r="O21" s="94"/>
      <c r="P21" s="95"/>
      <c r="Q21" s="95"/>
      <c r="R21" s="96" t="str">
        <f t="shared" si="1"/>
        <v>-</v>
      </c>
      <c r="S21" s="99"/>
      <c r="T21" s="84" t="str">
        <f t="shared" si="2"/>
        <v>-</v>
      </c>
      <c r="U21" s="98"/>
      <c r="V21" s="167"/>
      <c r="W21" s="68">
        <f t="shared" si="5"/>
        <v>0</v>
      </c>
      <c r="X21" s="69" t="str">
        <f t="shared" si="3"/>
        <v>-</v>
      </c>
    </row>
    <row r="22" spans="1:24" s="27" customFormat="1" ht="25.15" hidden="1" customHeight="1" x14ac:dyDescent="0.2">
      <c r="A22" s="120"/>
      <c r="B22" s="86"/>
      <c r="C22" s="158"/>
      <c r="D22" s="160"/>
      <c r="E22" s="87"/>
      <c r="F22" s="88"/>
      <c r="G22" s="86"/>
      <c r="H22" s="86"/>
      <c r="I22" s="102"/>
      <c r="J22" s="102"/>
      <c r="K22" s="101"/>
      <c r="L22" s="94"/>
      <c r="M22" s="516" t="str">
        <f t="shared" si="4"/>
        <v>-</v>
      </c>
      <c r="N22" s="164" t="str">
        <f t="shared" si="0"/>
        <v>-</v>
      </c>
      <c r="O22" s="94"/>
      <c r="P22" s="95"/>
      <c r="Q22" s="95"/>
      <c r="R22" s="96" t="str">
        <f t="shared" si="1"/>
        <v>-</v>
      </c>
      <c r="S22" s="99"/>
      <c r="T22" s="84" t="str">
        <f t="shared" si="2"/>
        <v>-</v>
      </c>
      <c r="U22" s="98"/>
      <c r="V22" s="167"/>
      <c r="W22" s="68">
        <f t="shared" si="5"/>
        <v>0</v>
      </c>
      <c r="X22" s="69" t="str">
        <f t="shared" si="3"/>
        <v>-</v>
      </c>
    </row>
    <row r="23" spans="1:24" s="27" customFormat="1" ht="25.15" hidden="1" customHeight="1" x14ac:dyDescent="0.2">
      <c r="A23" s="120"/>
      <c r="B23" s="86"/>
      <c r="C23" s="158"/>
      <c r="D23" s="160"/>
      <c r="E23" s="87"/>
      <c r="F23" s="88"/>
      <c r="G23" s="86"/>
      <c r="H23" s="86"/>
      <c r="I23" s="102"/>
      <c r="J23" s="102"/>
      <c r="K23" s="101"/>
      <c r="L23" s="94"/>
      <c r="M23" s="516" t="str">
        <f t="shared" si="4"/>
        <v>-</v>
      </c>
      <c r="N23" s="164" t="str">
        <f t="shared" si="0"/>
        <v>-</v>
      </c>
      <c r="O23" s="94"/>
      <c r="P23" s="95"/>
      <c r="Q23" s="95"/>
      <c r="R23" s="96" t="str">
        <f t="shared" si="1"/>
        <v>-</v>
      </c>
      <c r="S23" s="99"/>
      <c r="T23" s="84" t="str">
        <f t="shared" si="2"/>
        <v>-</v>
      </c>
      <c r="U23" s="98"/>
      <c r="V23" s="167"/>
      <c r="W23" s="68">
        <f t="shared" si="5"/>
        <v>0</v>
      </c>
      <c r="X23" s="69" t="str">
        <f t="shared" si="3"/>
        <v>-</v>
      </c>
    </row>
    <row r="24" spans="1:24" s="27" customFormat="1" ht="25.15" hidden="1" customHeight="1" x14ac:dyDescent="0.2">
      <c r="A24" s="120"/>
      <c r="B24" s="86"/>
      <c r="C24" s="158"/>
      <c r="D24" s="160"/>
      <c r="E24" s="87"/>
      <c r="F24" s="88"/>
      <c r="G24" s="86"/>
      <c r="H24" s="86"/>
      <c r="I24" s="102"/>
      <c r="J24" s="102"/>
      <c r="K24" s="101"/>
      <c r="L24" s="94"/>
      <c r="M24" s="516" t="str">
        <f t="shared" si="4"/>
        <v>-</v>
      </c>
      <c r="N24" s="164" t="str">
        <f t="shared" si="0"/>
        <v>-</v>
      </c>
      <c r="O24" s="94"/>
      <c r="P24" s="95"/>
      <c r="Q24" s="95"/>
      <c r="R24" s="96" t="str">
        <f t="shared" si="1"/>
        <v>-</v>
      </c>
      <c r="S24" s="99"/>
      <c r="T24" s="84" t="str">
        <f t="shared" si="2"/>
        <v>-</v>
      </c>
      <c r="U24" s="98"/>
      <c r="V24" s="167"/>
      <c r="W24" s="68">
        <f t="shared" si="5"/>
        <v>0</v>
      </c>
      <c r="X24" s="69" t="str">
        <f t="shared" si="3"/>
        <v>-</v>
      </c>
    </row>
    <row r="25" spans="1:24" s="27" customFormat="1" ht="25.15" hidden="1" customHeight="1" x14ac:dyDescent="0.2">
      <c r="A25" s="120"/>
      <c r="B25" s="86"/>
      <c r="C25" s="158"/>
      <c r="D25" s="160"/>
      <c r="E25" s="87"/>
      <c r="F25" s="88"/>
      <c r="G25" s="86"/>
      <c r="H25" s="86"/>
      <c r="I25" s="102"/>
      <c r="J25" s="102"/>
      <c r="K25" s="101"/>
      <c r="L25" s="94"/>
      <c r="M25" s="516" t="str">
        <f t="shared" si="4"/>
        <v>-</v>
      </c>
      <c r="N25" s="164" t="str">
        <f t="shared" si="0"/>
        <v>-</v>
      </c>
      <c r="O25" s="94"/>
      <c r="P25" s="95"/>
      <c r="Q25" s="95"/>
      <c r="R25" s="96" t="str">
        <f t="shared" si="1"/>
        <v>-</v>
      </c>
      <c r="S25" s="99"/>
      <c r="T25" s="84" t="str">
        <f t="shared" si="2"/>
        <v>-</v>
      </c>
      <c r="U25" s="98"/>
      <c r="V25" s="167"/>
      <c r="W25" s="68">
        <f t="shared" si="5"/>
        <v>0</v>
      </c>
      <c r="X25" s="69" t="str">
        <f t="shared" si="3"/>
        <v>-</v>
      </c>
    </row>
    <row r="26" spans="1:24" s="27" customFormat="1" ht="25.15" hidden="1" customHeight="1" x14ac:dyDescent="0.2">
      <c r="A26" s="120"/>
      <c r="B26" s="86"/>
      <c r="C26" s="158"/>
      <c r="D26" s="160"/>
      <c r="E26" s="87"/>
      <c r="F26" s="88"/>
      <c r="G26" s="86"/>
      <c r="H26" s="86"/>
      <c r="I26" s="102"/>
      <c r="J26" s="102"/>
      <c r="K26" s="101"/>
      <c r="L26" s="94"/>
      <c r="M26" s="516" t="str">
        <f t="shared" si="4"/>
        <v>-</v>
      </c>
      <c r="N26" s="164" t="str">
        <f t="shared" si="0"/>
        <v>-</v>
      </c>
      <c r="O26" s="94"/>
      <c r="P26" s="95"/>
      <c r="Q26" s="95"/>
      <c r="R26" s="96" t="str">
        <f t="shared" si="1"/>
        <v>-</v>
      </c>
      <c r="S26" s="99"/>
      <c r="T26" s="84" t="str">
        <f t="shared" si="2"/>
        <v>-</v>
      </c>
      <c r="U26" s="98"/>
      <c r="V26" s="167"/>
      <c r="W26" s="68">
        <f t="shared" si="5"/>
        <v>0</v>
      </c>
      <c r="X26" s="69" t="str">
        <f t="shared" si="3"/>
        <v>-</v>
      </c>
    </row>
    <row r="27" spans="1:24" s="27" customFormat="1" ht="25.15" hidden="1" customHeight="1" x14ac:dyDescent="0.2">
      <c r="A27" s="120"/>
      <c r="B27" s="86"/>
      <c r="C27" s="158"/>
      <c r="D27" s="87"/>
      <c r="E27" s="87"/>
      <c r="F27" s="88"/>
      <c r="G27" s="86"/>
      <c r="H27" s="86"/>
      <c r="I27" s="102"/>
      <c r="J27" s="102"/>
      <c r="K27" s="101"/>
      <c r="L27" s="94"/>
      <c r="M27" s="516" t="str">
        <f t="shared" si="4"/>
        <v>-</v>
      </c>
      <c r="N27" s="164" t="str">
        <f t="shared" si="0"/>
        <v>-</v>
      </c>
      <c r="O27" s="94"/>
      <c r="P27" s="95"/>
      <c r="Q27" s="95"/>
      <c r="R27" s="96" t="str">
        <f t="shared" si="1"/>
        <v>-</v>
      </c>
      <c r="S27" s="99"/>
      <c r="T27" s="84" t="str">
        <f t="shared" si="2"/>
        <v>-</v>
      </c>
      <c r="U27" s="98"/>
      <c r="V27" s="167"/>
      <c r="W27" s="68">
        <f t="shared" si="5"/>
        <v>0</v>
      </c>
      <c r="X27" s="69" t="str">
        <f t="shared" si="3"/>
        <v>-</v>
      </c>
    </row>
    <row r="28" spans="1:24" s="27" customFormat="1" ht="25.15" hidden="1" customHeight="1" x14ac:dyDescent="0.2">
      <c r="A28" s="120"/>
      <c r="B28" s="86"/>
      <c r="C28" s="158"/>
      <c r="D28" s="87"/>
      <c r="E28" s="87"/>
      <c r="F28" s="88"/>
      <c r="G28" s="86"/>
      <c r="H28" s="86"/>
      <c r="I28" s="102"/>
      <c r="J28" s="102"/>
      <c r="K28" s="101"/>
      <c r="L28" s="94"/>
      <c r="M28" s="516" t="str">
        <f t="shared" si="4"/>
        <v>-</v>
      </c>
      <c r="N28" s="164" t="str">
        <f t="shared" si="0"/>
        <v>-</v>
      </c>
      <c r="O28" s="94"/>
      <c r="P28" s="95"/>
      <c r="Q28" s="95"/>
      <c r="R28" s="96" t="str">
        <f t="shared" si="1"/>
        <v>-</v>
      </c>
      <c r="S28" s="99"/>
      <c r="T28" s="84" t="str">
        <f t="shared" si="2"/>
        <v>-</v>
      </c>
      <c r="U28" s="98"/>
      <c r="V28" s="167"/>
      <c r="W28" s="68">
        <f t="shared" si="5"/>
        <v>0</v>
      </c>
      <c r="X28" s="69" t="str">
        <f t="shared" si="3"/>
        <v>-</v>
      </c>
    </row>
    <row r="29" spans="1:24" s="27" customFormat="1" ht="25.15" hidden="1" customHeight="1" x14ac:dyDescent="0.2">
      <c r="A29" s="120"/>
      <c r="B29" s="86"/>
      <c r="C29" s="158"/>
      <c r="D29" s="87"/>
      <c r="E29" s="87"/>
      <c r="F29" s="88"/>
      <c r="G29" s="86"/>
      <c r="H29" s="86"/>
      <c r="I29" s="102"/>
      <c r="J29" s="102"/>
      <c r="K29" s="101"/>
      <c r="L29" s="94"/>
      <c r="M29" s="516" t="str">
        <f t="shared" si="4"/>
        <v>-</v>
      </c>
      <c r="N29" s="164" t="str">
        <f t="shared" si="0"/>
        <v>-</v>
      </c>
      <c r="O29" s="94"/>
      <c r="P29" s="95"/>
      <c r="Q29" s="95"/>
      <c r="R29" s="96" t="str">
        <f t="shared" si="1"/>
        <v>-</v>
      </c>
      <c r="S29" s="99"/>
      <c r="T29" s="84" t="str">
        <f t="shared" si="2"/>
        <v>-</v>
      </c>
      <c r="U29" s="98"/>
      <c r="V29" s="167"/>
      <c r="W29" s="68">
        <f t="shared" si="5"/>
        <v>0</v>
      </c>
      <c r="X29" s="69" t="str">
        <f t="shared" si="3"/>
        <v>-</v>
      </c>
    </row>
    <row r="30" spans="1:24" s="27" customFormat="1" ht="25.15" hidden="1" customHeight="1" x14ac:dyDescent="0.2">
      <c r="A30" s="120"/>
      <c r="B30" s="86"/>
      <c r="C30" s="158"/>
      <c r="D30" s="87"/>
      <c r="E30" s="87"/>
      <c r="F30" s="88"/>
      <c r="G30" s="86"/>
      <c r="H30" s="86"/>
      <c r="I30" s="102"/>
      <c r="J30" s="102"/>
      <c r="K30" s="101"/>
      <c r="L30" s="94"/>
      <c r="M30" s="516" t="str">
        <f t="shared" si="4"/>
        <v>-</v>
      </c>
      <c r="N30" s="164" t="str">
        <f t="shared" si="0"/>
        <v>-</v>
      </c>
      <c r="O30" s="94"/>
      <c r="P30" s="95"/>
      <c r="Q30" s="95"/>
      <c r="R30" s="96" t="str">
        <f t="shared" si="1"/>
        <v>-</v>
      </c>
      <c r="S30" s="99"/>
      <c r="T30" s="84" t="str">
        <f t="shared" si="2"/>
        <v>-</v>
      </c>
      <c r="U30" s="98"/>
      <c r="V30" s="167"/>
      <c r="W30" s="68">
        <f t="shared" si="5"/>
        <v>0</v>
      </c>
      <c r="X30" s="69" t="str">
        <f t="shared" si="3"/>
        <v>-</v>
      </c>
    </row>
    <row r="31" spans="1:24" s="27" customFormat="1" ht="25.15" hidden="1" customHeight="1" x14ac:dyDescent="0.2">
      <c r="A31" s="120"/>
      <c r="B31" s="86"/>
      <c r="C31" s="158"/>
      <c r="D31" s="87"/>
      <c r="E31" s="87"/>
      <c r="F31" s="88"/>
      <c r="G31" s="86"/>
      <c r="H31" s="86"/>
      <c r="I31" s="102"/>
      <c r="J31" s="102"/>
      <c r="K31" s="101"/>
      <c r="L31" s="94"/>
      <c r="M31" s="516" t="str">
        <f t="shared" si="4"/>
        <v>-</v>
      </c>
      <c r="N31" s="164" t="str">
        <f t="shared" si="0"/>
        <v>-</v>
      </c>
      <c r="O31" s="94"/>
      <c r="P31" s="95"/>
      <c r="Q31" s="95"/>
      <c r="R31" s="96" t="str">
        <f t="shared" si="1"/>
        <v>-</v>
      </c>
      <c r="S31" s="99"/>
      <c r="T31" s="84" t="str">
        <f t="shared" si="2"/>
        <v>-</v>
      </c>
      <c r="U31" s="98"/>
      <c r="V31" s="167"/>
      <c r="W31" s="68">
        <f t="shared" si="5"/>
        <v>0</v>
      </c>
      <c r="X31" s="69" t="str">
        <f t="shared" si="3"/>
        <v>-</v>
      </c>
    </row>
    <row r="32" spans="1:24" s="27" customFormat="1" ht="25.15" hidden="1" customHeight="1" x14ac:dyDescent="0.2">
      <c r="A32" s="120"/>
      <c r="B32" s="86"/>
      <c r="C32" s="158"/>
      <c r="D32" s="87"/>
      <c r="E32" s="87"/>
      <c r="F32" s="88"/>
      <c r="G32" s="86"/>
      <c r="H32" s="86"/>
      <c r="I32" s="102"/>
      <c r="J32" s="102"/>
      <c r="K32" s="101"/>
      <c r="L32" s="94"/>
      <c r="M32" s="516" t="str">
        <f t="shared" si="4"/>
        <v>-</v>
      </c>
      <c r="N32" s="164" t="str">
        <f t="shared" si="0"/>
        <v>-</v>
      </c>
      <c r="O32" s="94"/>
      <c r="P32" s="95"/>
      <c r="Q32" s="95"/>
      <c r="R32" s="96" t="str">
        <f t="shared" si="1"/>
        <v>-</v>
      </c>
      <c r="S32" s="99"/>
      <c r="T32" s="84" t="str">
        <f t="shared" si="2"/>
        <v>-</v>
      </c>
      <c r="U32" s="98"/>
      <c r="V32" s="167"/>
      <c r="W32" s="68">
        <f t="shared" si="5"/>
        <v>0</v>
      </c>
      <c r="X32" s="69" t="str">
        <f t="shared" si="3"/>
        <v>-</v>
      </c>
    </row>
    <row r="33" spans="1:24" s="27" customFormat="1" ht="25.15" hidden="1" customHeight="1" x14ac:dyDescent="0.2">
      <c r="A33" s="120"/>
      <c r="B33" s="86"/>
      <c r="C33" s="158"/>
      <c r="D33" s="87"/>
      <c r="E33" s="87"/>
      <c r="F33" s="88"/>
      <c r="G33" s="86"/>
      <c r="H33" s="86"/>
      <c r="I33" s="102"/>
      <c r="J33" s="102"/>
      <c r="K33" s="101"/>
      <c r="L33" s="94"/>
      <c r="M33" s="516" t="str">
        <f t="shared" si="4"/>
        <v>-</v>
      </c>
      <c r="N33" s="164" t="str">
        <f t="shared" si="0"/>
        <v>-</v>
      </c>
      <c r="O33" s="94"/>
      <c r="P33" s="95"/>
      <c r="Q33" s="95"/>
      <c r="R33" s="96" t="str">
        <f t="shared" si="1"/>
        <v>-</v>
      </c>
      <c r="S33" s="99"/>
      <c r="T33" s="84" t="str">
        <f t="shared" si="2"/>
        <v>-</v>
      </c>
      <c r="U33" s="98"/>
      <c r="V33" s="167"/>
      <c r="W33" s="68">
        <f t="shared" si="5"/>
        <v>0</v>
      </c>
      <c r="X33" s="69" t="str">
        <f t="shared" si="3"/>
        <v>-</v>
      </c>
    </row>
    <row r="34" spans="1:24" s="27" customFormat="1" ht="25.15" hidden="1" customHeight="1" x14ac:dyDescent="0.2">
      <c r="A34" s="120"/>
      <c r="B34" s="86"/>
      <c r="C34" s="158"/>
      <c r="D34" s="87"/>
      <c r="E34" s="87"/>
      <c r="F34" s="88"/>
      <c r="G34" s="86"/>
      <c r="H34" s="86"/>
      <c r="I34" s="102"/>
      <c r="J34" s="102"/>
      <c r="K34" s="101"/>
      <c r="L34" s="94"/>
      <c r="M34" s="516" t="str">
        <f t="shared" si="4"/>
        <v>-</v>
      </c>
      <c r="N34" s="164" t="str">
        <f t="shared" si="0"/>
        <v>-</v>
      </c>
      <c r="O34" s="94"/>
      <c r="P34" s="95"/>
      <c r="Q34" s="95"/>
      <c r="R34" s="96" t="str">
        <f t="shared" si="1"/>
        <v>-</v>
      </c>
      <c r="S34" s="99"/>
      <c r="T34" s="84" t="str">
        <f t="shared" si="2"/>
        <v>-</v>
      </c>
      <c r="U34" s="98"/>
      <c r="V34" s="167"/>
      <c r="W34" s="68">
        <f t="shared" si="5"/>
        <v>0</v>
      </c>
      <c r="X34" s="69" t="str">
        <f t="shared" si="3"/>
        <v>-</v>
      </c>
    </row>
    <row r="35" spans="1:24" s="27" customFormat="1" ht="25.15" hidden="1" customHeight="1" x14ac:dyDescent="0.2">
      <c r="A35" s="120"/>
      <c r="B35" s="86"/>
      <c r="C35" s="158"/>
      <c r="D35" s="87"/>
      <c r="E35" s="87"/>
      <c r="F35" s="88"/>
      <c r="G35" s="86"/>
      <c r="H35" s="86"/>
      <c r="I35" s="102"/>
      <c r="J35" s="102"/>
      <c r="K35" s="101"/>
      <c r="L35" s="94"/>
      <c r="M35" s="516" t="str">
        <f t="shared" si="4"/>
        <v>-</v>
      </c>
      <c r="N35" s="164" t="str">
        <f t="shared" si="0"/>
        <v>-</v>
      </c>
      <c r="O35" s="94"/>
      <c r="P35" s="95"/>
      <c r="Q35" s="95"/>
      <c r="R35" s="96" t="str">
        <f t="shared" si="1"/>
        <v>-</v>
      </c>
      <c r="S35" s="99"/>
      <c r="T35" s="84" t="str">
        <f t="shared" si="2"/>
        <v>-</v>
      </c>
      <c r="U35" s="98"/>
      <c r="V35" s="167"/>
      <c r="W35" s="68">
        <f t="shared" si="5"/>
        <v>0</v>
      </c>
      <c r="X35" s="69" t="str">
        <f t="shared" si="3"/>
        <v>-</v>
      </c>
    </row>
    <row r="36" spans="1:24" s="27" customFormat="1" ht="25.15" hidden="1" customHeight="1" x14ac:dyDescent="0.2">
      <c r="A36" s="120"/>
      <c r="B36" s="86"/>
      <c r="C36" s="158"/>
      <c r="D36" s="87"/>
      <c r="E36" s="87"/>
      <c r="F36" s="88"/>
      <c r="G36" s="86"/>
      <c r="H36" s="86"/>
      <c r="I36" s="102"/>
      <c r="J36" s="102"/>
      <c r="K36" s="101"/>
      <c r="L36" s="94"/>
      <c r="M36" s="516" t="str">
        <f t="shared" si="4"/>
        <v>-</v>
      </c>
      <c r="N36" s="164" t="str">
        <f t="shared" si="0"/>
        <v>-</v>
      </c>
      <c r="O36" s="94"/>
      <c r="P36" s="95"/>
      <c r="Q36" s="95"/>
      <c r="R36" s="96" t="str">
        <f t="shared" si="1"/>
        <v>-</v>
      </c>
      <c r="S36" s="99"/>
      <c r="T36" s="84" t="str">
        <f t="shared" si="2"/>
        <v>-</v>
      </c>
      <c r="U36" s="98"/>
      <c r="V36" s="167"/>
      <c r="W36" s="68">
        <f t="shared" si="5"/>
        <v>0</v>
      </c>
      <c r="X36" s="69" t="str">
        <f t="shared" si="3"/>
        <v>-</v>
      </c>
    </row>
    <row r="37" spans="1:24" s="27" customFormat="1" ht="25.15" hidden="1" customHeight="1" x14ac:dyDescent="0.2">
      <c r="A37" s="120"/>
      <c r="B37" s="103"/>
      <c r="C37" s="161"/>
      <c r="D37" s="104"/>
      <c r="E37" s="104"/>
      <c r="F37" s="105"/>
      <c r="G37" s="103"/>
      <c r="H37" s="103"/>
      <c r="I37" s="106"/>
      <c r="J37" s="106"/>
      <c r="K37" s="108"/>
      <c r="L37" s="109"/>
      <c r="M37" s="517" t="str">
        <f t="shared" si="4"/>
        <v>-</v>
      </c>
      <c r="N37" s="165" t="str">
        <f t="shared" si="0"/>
        <v>-</v>
      </c>
      <c r="O37" s="109"/>
      <c r="P37" s="110"/>
      <c r="Q37" s="110"/>
      <c r="R37" s="96" t="str">
        <f t="shared" si="1"/>
        <v>-</v>
      </c>
      <c r="S37" s="111"/>
      <c r="T37" s="84" t="str">
        <f t="shared" si="2"/>
        <v>-</v>
      </c>
      <c r="U37" s="112"/>
      <c r="V37" s="167"/>
      <c r="W37" s="68">
        <f t="shared" si="5"/>
        <v>0</v>
      </c>
      <c r="X37" s="69" t="str">
        <f t="shared" si="3"/>
        <v>-</v>
      </c>
    </row>
    <row r="38" spans="1:24" s="27" customFormat="1" ht="19.899999999999999" customHeight="1" x14ac:dyDescent="0.2">
      <c r="A38" s="56">
        <f>COUNT(A8:A37)</f>
        <v>0</v>
      </c>
      <c r="B38" s="182" t="s">
        <v>42</v>
      </c>
      <c r="C38" s="183"/>
      <c r="D38" s="57">
        <f>COUNT(K8:K37)-COUNT(L8:L37)</f>
        <v>0</v>
      </c>
      <c r="E38" s="57"/>
      <c r="F38" s="57"/>
      <c r="G38" s="57" t="s">
        <v>29</v>
      </c>
      <c r="H38" s="59">
        <f>IF(L8&gt;1,0,K8)+IF(L9&gt;0,0,K9)+IF(L10&gt;0,0,K10)+IF(L11&gt;0,0,K11)+IF(L12&gt;0,0,K12)+IF(L13&gt;0,0,K13)+IF(L14&gt;0,0,K14)+IF(L15&gt;0,0,K15)+IF(L16&gt;0,0,K16)+IF(L17&gt;0,0,K17)+IF(L18&gt;0,0,K18)+IF(L19&gt;0,0,K19)+IF(L20&gt;0,0,K20)+IF(L21&gt;0,0,K21)+IF(L22&gt;0,0,K22)+IF(L23&gt;0,0,K23)+IF(L24&gt;0,0,K24)+IF(L25&gt;0,0,K25)+IF(L26&gt;0,0,K26)+IF(L27&gt;0,0,K27)+IF(L28&gt;0,0,K28)+IF(L29&gt;0,0,K29)+IF(L30&gt;0,0,K30)+IF(L31&gt;0,0,K31)+IF(L32&gt;0,0,K32)+IF(L33&gt;0,0,K33)+IF(L34&gt;0,0,K34)+IF(L35&gt;0,0,K35)+IF(L36&gt;0,0,K36)+IF(L37&gt;0,0,K37)</f>
        <v>0</v>
      </c>
      <c r="I38" s="57"/>
      <c r="J38" s="67">
        <f>SUM(J8:J37)</f>
        <v>0</v>
      </c>
      <c r="K38" s="67">
        <f>SUM(K8:K37)</f>
        <v>0</v>
      </c>
      <c r="L38" s="67">
        <f>SUM(L8:L37)</f>
        <v>0</v>
      </c>
      <c r="M38" s="518" t="str">
        <f>IF(L38&gt;0,((L38-(K38-H38))/(K38-H38)),"-")</f>
        <v>-</v>
      </c>
      <c r="N38" s="67"/>
      <c r="O38" s="67">
        <f>SUM(O8:O37)</f>
        <v>0</v>
      </c>
      <c r="P38" s="117" t="s">
        <v>6</v>
      </c>
      <c r="Q38" s="58" t="str">
        <f>IF(O38&lt;=0,"-",(O38/L38))</f>
        <v>-</v>
      </c>
      <c r="R38" s="58"/>
      <c r="S38" s="58" t="str">
        <f>IF(L8&lt;=0,"0",(IF(S8&gt;0,S8*L8)+IF(S9&gt;0,S9*L9)+IF(S10&gt;0,S10*L10)+IF(S11&gt;0,S11*L11)+IF(S12&gt;0,S12*L12)+IF(S13&gt;0,S13*L13)+IF(S14&gt;0,S14*L14)+IF(S15&gt;0,S15*L15)+IF(S16&gt;0,S16*L16)+IF(S17&gt;0,S17*L17)+IF(S18&gt;0,S18*L18)+IF(S19&gt;0,S19*L19)+IF(S20&gt;0,S20*L20)+IF(S21&gt;0,S21*L21)+IF(S22&gt;0,S22*L22)+IF(S23&gt;0,S23*L23)+IF(S24&gt;0,S24*L24)+IF(S25&gt;0,S25*L25)+IF(S26&gt;0,S26*L26)+IF(S27&gt;0,S27*L27)+IF(S28&gt;0,S28*L28)+IF(S29&gt;0,S29*L29)+IF(S30&gt;0,S30*L30)+IF(S31&gt;0,S31*L31)+IF(S32&gt;0,S32*L32)+IF(S33&gt;0,S33*L33)+IF(S34&gt;0,S34*L34)+IF(S35&gt;0,S35*L35)+IF(S36&gt;0,S36*L36)+IF(S37&gt;0,S37*L37))/L38)</f>
        <v>0</v>
      </c>
      <c r="T38" s="57"/>
      <c r="U38" s="57"/>
      <c r="V38" s="167"/>
      <c r="W38" s="70"/>
      <c r="X38" s="69"/>
    </row>
    <row r="39" spans="1:24" s="124" customFormat="1" ht="19.899999999999999" customHeight="1" x14ac:dyDescent="0.2">
      <c r="A39" s="122" t="s">
        <v>45</v>
      </c>
      <c r="B39" s="123"/>
      <c r="C39" s="147" t="s">
        <v>51</v>
      </c>
      <c r="D39" s="147"/>
      <c r="E39" s="147"/>
      <c r="G39" s="123"/>
      <c r="H39" s="123"/>
      <c r="I39" s="123"/>
      <c r="J39" s="123"/>
      <c r="K39" s="123"/>
      <c r="L39" s="123"/>
      <c r="M39" s="519"/>
      <c r="N39" s="122"/>
      <c r="O39" s="122"/>
      <c r="P39" s="123"/>
      <c r="Q39" s="123"/>
      <c r="R39" s="123"/>
      <c r="S39" s="122"/>
      <c r="T39" s="123"/>
      <c r="U39" s="122"/>
      <c r="V39" s="168"/>
      <c r="W39" s="125"/>
    </row>
    <row r="40" spans="1:24" s="27" customFormat="1" ht="25.15" customHeight="1" x14ac:dyDescent="0.2">
      <c r="A40" s="119">
        <v>1</v>
      </c>
      <c r="B40" s="86" t="s">
        <v>61</v>
      </c>
      <c r="C40" s="181">
        <v>44076</v>
      </c>
      <c r="D40" s="88">
        <v>493113</v>
      </c>
      <c r="E40" s="88">
        <v>1</v>
      </c>
      <c r="F40" s="75">
        <v>132304079</v>
      </c>
      <c r="G40" s="86" t="s">
        <v>121</v>
      </c>
      <c r="H40" s="86" t="s">
        <v>272</v>
      </c>
      <c r="I40" s="77">
        <v>30</v>
      </c>
      <c r="J40" s="102">
        <v>3</v>
      </c>
      <c r="K40" s="236">
        <v>983866</v>
      </c>
      <c r="L40" s="94">
        <v>934672.7</v>
      </c>
      <c r="M40" s="516">
        <f>IF(L40&gt;0,((L40-K40)/K40),"-")</f>
        <v>-5.0000000000000044E-2</v>
      </c>
      <c r="N40" s="321">
        <f t="shared" ref="N40:N69" si="6">IF(AND(C40&lt;=0,P40&lt;=0),"-",IF(P40&lt;=0,"Not yet Contract",(P40-C40)))</f>
        <v>63</v>
      </c>
      <c r="O40" s="81"/>
      <c r="P40" s="95">
        <v>44139</v>
      </c>
      <c r="Q40" s="95">
        <v>44230</v>
      </c>
      <c r="R40" s="96">
        <f t="shared" ref="R40:R69" ca="1" si="7">IF(OR(Q40&lt;=0,P40&lt;=0),"-",(($U$3-P40)/(Q40-P40)))</f>
        <v>0.73626373626373631</v>
      </c>
      <c r="S40" s="83">
        <v>1</v>
      </c>
      <c r="T40" s="354" t="str">
        <f t="shared" ref="T40:T69" ca="1" si="8">IF(OR(P40&lt;=0,Q40&lt;=0),"-",IF(AND(($U$3-P40)&gt;(Q40-P40),S40&lt;100%),"Time Expired",IF(AND(($U$3-P40)&gt;(Q40-P40)*3/4,S40&lt;=10%),"Very Critical",IF(AND(($U$3-P40)&gt;(Q40-P40)*3/4,S40&lt;=25%),"Critical",IF(AND(($U$3-P40)&gt;(Q40-P40)*3/4,S40&lt;=50%),"Slow Progress",IF(AND(($U$3-P40)&gt;(Q40-P40)/2,S40&lt;=10%),"Very Slow Progress",IF(AND(($U$3-P40)&gt;(Q40-P40)/2,S40&lt;=25%),"Progress Slow",IF(AND(($U$3-P40)&gt;(Q40-P40)/4,S40&lt;=20%),"Progress Slow","-"))))))))</f>
        <v>-</v>
      </c>
      <c r="U40" s="85"/>
      <c r="V40" s="167"/>
      <c r="W40" s="68">
        <f>Q40-P40</f>
        <v>91</v>
      </c>
      <c r="X40" s="69">
        <f t="shared" ref="X40:X69" ca="1" si="9">IF(P40&lt;=0,"-",($U$3-P40))</f>
        <v>67</v>
      </c>
    </row>
    <row r="41" spans="1:24" s="27" customFormat="1" ht="25.15" customHeight="1" x14ac:dyDescent="0.2">
      <c r="A41" s="120">
        <v>2</v>
      </c>
      <c r="B41" s="86" t="s">
        <v>61</v>
      </c>
      <c r="C41" s="176">
        <v>44076</v>
      </c>
      <c r="D41" s="159">
        <v>493114</v>
      </c>
      <c r="E41" s="87">
        <v>1</v>
      </c>
      <c r="F41" s="88">
        <v>132305126</v>
      </c>
      <c r="G41" s="89" t="s">
        <v>122</v>
      </c>
      <c r="H41" s="89" t="s">
        <v>273</v>
      </c>
      <c r="I41" s="90">
        <v>5</v>
      </c>
      <c r="J41" s="90">
        <v>2</v>
      </c>
      <c r="K41" s="92">
        <v>803294</v>
      </c>
      <c r="L41" s="93">
        <v>763129.3</v>
      </c>
      <c r="M41" s="516">
        <f t="shared" ref="M41:M69" si="10">IF(L41&gt;0,((L41-K41)/K41),"-")</f>
        <v>-4.999999999999994E-2</v>
      </c>
      <c r="N41" s="179">
        <f t="shared" si="6"/>
        <v>67</v>
      </c>
      <c r="O41" s="94"/>
      <c r="P41" s="95">
        <v>44143</v>
      </c>
      <c r="Q41" s="95">
        <v>44234</v>
      </c>
      <c r="R41" s="96">
        <f t="shared" ca="1" si="7"/>
        <v>0.69230769230769229</v>
      </c>
      <c r="S41" s="97">
        <v>1</v>
      </c>
      <c r="T41" s="84" t="str">
        <f t="shared" ca="1" si="8"/>
        <v>-</v>
      </c>
      <c r="U41" s="98"/>
      <c r="V41" s="167"/>
      <c r="W41" s="68">
        <f t="shared" ref="W41:W69" si="11">Q41-P41</f>
        <v>91</v>
      </c>
      <c r="X41" s="69">
        <f t="shared" ca="1" si="9"/>
        <v>63</v>
      </c>
    </row>
    <row r="42" spans="1:24" s="27" customFormat="1" ht="25.15" hidden="1" customHeight="1" x14ac:dyDescent="0.2">
      <c r="A42" s="120"/>
      <c r="B42" s="86"/>
      <c r="C42" s="176"/>
      <c r="D42" s="159"/>
      <c r="E42" s="87"/>
      <c r="F42" s="88"/>
      <c r="G42" s="89"/>
      <c r="H42" s="89"/>
      <c r="I42" s="90"/>
      <c r="J42" s="90"/>
      <c r="K42" s="92"/>
      <c r="L42" s="93"/>
      <c r="M42" s="516" t="str">
        <f t="shared" si="10"/>
        <v>-</v>
      </c>
      <c r="N42" s="179" t="str">
        <f t="shared" si="6"/>
        <v>-</v>
      </c>
      <c r="O42" s="94"/>
      <c r="P42" s="95"/>
      <c r="Q42" s="95"/>
      <c r="R42" s="96" t="str">
        <f t="shared" si="7"/>
        <v>-</v>
      </c>
      <c r="S42" s="97"/>
      <c r="T42" s="84" t="str">
        <f t="shared" si="8"/>
        <v>-</v>
      </c>
      <c r="U42" s="98"/>
      <c r="V42" s="167"/>
      <c r="W42" s="68">
        <f t="shared" si="11"/>
        <v>0</v>
      </c>
      <c r="X42" s="69" t="str">
        <f t="shared" si="9"/>
        <v>-</v>
      </c>
    </row>
    <row r="43" spans="1:24" s="27" customFormat="1" ht="25.15" hidden="1" customHeight="1" x14ac:dyDescent="0.2">
      <c r="A43" s="120"/>
      <c r="B43" s="86"/>
      <c r="C43" s="176"/>
      <c r="D43" s="159"/>
      <c r="E43" s="87"/>
      <c r="F43" s="88"/>
      <c r="G43" s="89"/>
      <c r="H43" s="89"/>
      <c r="I43" s="90"/>
      <c r="J43" s="90"/>
      <c r="K43" s="92"/>
      <c r="L43" s="93"/>
      <c r="M43" s="516" t="str">
        <f t="shared" si="10"/>
        <v>-</v>
      </c>
      <c r="N43" s="179" t="str">
        <f t="shared" si="6"/>
        <v>-</v>
      </c>
      <c r="O43" s="94"/>
      <c r="P43" s="95"/>
      <c r="Q43" s="95"/>
      <c r="R43" s="96" t="str">
        <f t="shared" si="7"/>
        <v>-</v>
      </c>
      <c r="S43" s="99"/>
      <c r="T43" s="84" t="str">
        <f t="shared" si="8"/>
        <v>-</v>
      </c>
      <c r="U43" s="98"/>
      <c r="V43" s="167"/>
      <c r="W43" s="68">
        <f t="shared" si="11"/>
        <v>0</v>
      </c>
      <c r="X43" s="69" t="str">
        <f t="shared" si="9"/>
        <v>-</v>
      </c>
    </row>
    <row r="44" spans="1:24" s="27" customFormat="1" ht="25.15" hidden="1" customHeight="1" x14ac:dyDescent="0.2">
      <c r="A44" s="120"/>
      <c r="B44" s="86"/>
      <c r="C44" s="176"/>
      <c r="D44" s="159"/>
      <c r="E44" s="87"/>
      <c r="F44" s="88"/>
      <c r="G44" s="89"/>
      <c r="H44" s="89"/>
      <c r="I44" s="90"/>
      <c r="J44" s="90"/>
      <c r="K44" s="92"/>
      <c r="L44" s="93"/>
      <c r="M44" s="516" t="str">
        <f t="shared" si="10"/>
        <v>-</v>
      </c>
      <c r="N44" s="179" t="str">
        <f t="shared" si="6"/>
        <v>-</v>
      </c>
      <c r="O44" s="94"/>
      <c r="P44" s="95"/>
      <c r="Q44" s="95"/>
      <c r="R44" s="96" t="str">
        <f t="shared" si="7"/>
        <v>-</v>
      </c>
      <c r="S44" s="97"/>
      <c r="T44" s="84" t="str">
        <f t="shared" si="8"/>
        <v>-</v>
      </c>
      <c r="U44" s="98"/>
      <c r="V44" s="167"/>
      <c r="W44" s="68">
        <f t="shared" si="11"/>
        <v>0</v>
      </c>
      <c r="X44" s="69" t="str">
        <f t="shared" si="9"/>
        <v>-</v>
      </c>
    </row>
    <row r="45" spans="1:24" s="27" customFormat="1" ht="25.15" hidden="1" customHeight="1" x14ac:dyDescent="0.2">
      <c r="A45" s="120"/>
      <c r="B45" s="86"/>
      <c r="C45" s="176"/>
      <c r="D45" s="159"/>
      <c r="E45" s="87"/>
      <c r="F45" s="88"/>
      <c r="G45" s="89"/>
      <c r="H45" s="89"/>
      <c r="I45" s="90"/>
      <c r="J45" s="90"/>
      <c r="K45" s="92"/>
      <c r="L45" s="93"/>
      <c r="M45" s="516" t="str">
        <f t="shared" si="10"/>
        <v>-</v>
      </c>
      <c r="N45" s="179" t="str">
        <f t="shared" si="6"/>
        <v>-</v>
      </c>
      <c r="O45" s="94"/>
      <c r="P45" s="95"/>
      <c r="Q45" s="95"/>
      <c r="R45" s="96" t="str">
        <f t="shared" si="7"/>
        <v>-</v>
      </c>
      <c r="S45" s="97"/>
      <c r="T45" s="84" t="str">
        <f t="shared" si="8"/>
        <v>-</v>
      </c>
      <c r="U45" s="98"/>
      <c r="V45" s="167"/>
      <c r="W45" s="68">
        <f t="shared" si="11"/>
        <v>0</v>
      </c>
      <c r="X45" s="69" t="str">
        <f t="shared" si="9"/>
        <v>-</v>
      </c>
    </row>
    <row r="46" spans="1:24" s="27" customFormat="1" ht="25.15" hidden="1" customHeight="1" x14ac:dyDescent="0.2">
      <c r="A46" s="120"/>
      <c r="B46" s="86"/>
      <c r="C46" s="176"/>
      <c r="D46" s="159"/>
      <c r="E46" s="87"/>
      <c r="F46" s="88"/>
      <c r="G46" s="89"/>
      <c r="H46" s="89"/>
      <c r="I46" s="90"/>
      <c r="J46" s="90"/>
      <c r="K46" s="92"/>
      <c r="L46" s="100"/>
      <c r="M46" s="516" t="str">
        <f t="shared" si="10"/>
        <v>-</v>
      </c>
      <c r="N46" s="179" t="str">
        <f t="shared" si="6"/>
        <v>-</v>
      </c>
      <c r="O46" s="94"/>
      <c r="P46" s="95"/>
      <c r="Q46" s="95"/>
      <c r="R46" s="96" t="str">
        <f t="shared" si="7"/>
        <v>-</v>
      </c>
      <c r="S46" s="99"/>
      <c r="T46" s="84" t="str">
        <f t="shared" si="8"/>
        <v>-</v>
      </c>
      <c r="U46" s="98"/>
      <c r="V46" s="167"/>
      <c r="W46" s="68">
        <f t="shared" si="11"/>
        <v>0</v>
      </c>
      <c r="X46" s="69" t="str">
        <f t="shared" si="9"/>
        <v>-</v>
      </c>
    </row>
    <row r="47" spans="1:24" s="27" customFormat="1" ht="25.15" hidden="1" customHeight="1" x14ac:dyDescent="0.2">
      <c r="A47" s="120"/>
      <c r="B47" s="86"/>
      <c r="C47" s="176"/>
      <c r="D47" s="159"/>
      <c r="E47" s="87"/>
      <c r="F47" s="88"/>
      <c r="G47" s="89"/>
      <c r="H47" s="89"/>
      <c r="I47" s="90"/>
      <c r="J47" s="90"/>
      <c r="K47" s="92"/>
      <c r="L47" s="100"/>
      <c r="M47" s="516" t="str">
        <f t="shared" si="10"/>
        <v>-</v>
      </c>
      <c r="N47" s="179" t="str">
        <f t="shared" si="6"/>
        <v>-</v>
      </c>
      <c r="O47" s="94"/>
      <c r="P47" s="95"/>
      <c r="Q47" s="95"/>
      <c r="R47" s="96" t="str">
        <f t="shared" si="7"/>
        <v>-</v>
      </c>
      <c r="S47" s="97"/>
      <c r="T47" s="84" t="str">
        <f t="shared" si="8"/>
        <v>-</v>
      </c>
      <c r="U47" s="98"/>
      <c r="V47" s="167"/>
      <c r="W47" s="68">
        <f t="shared" si="11"/>
        <v>0</v>
      </c>
      <c r="X47" s="69" t="str">
        <f t="shared" si="9"/>
        <v>-</v>
      </c>
    </row>
    <row r="48" spans="1:24" s="27" customFormat="1" ht="25.15" hidden="1" customHeight="1" x14ac:dyDescent="0.2">
      <c r="A48" s="120"/>
      <c r="B48" s="86"/>
      <c r="C48" s="176"/>
      <c r="D48" s="159"/>
      <c r="E48" s="87"/>
      <c r="F48" s="88"/>
      <c r="G48" s="89"/>
      <c r="H48" s="89"/>
      <c r="I48" s="90"/>
      <c r="J48" s="90"/>
      <c r="K48" s="92"/>
      <c r="L48" s="101"/>
      <c r="M48" s="516" t="str">
        <f t="shared" si="10"/>
        <v>-</v>
      </c>
      <c r="N48" s="179" t="str">
        <f t="shared" si="6"/>
        <v>-</v>
      </c>
      <c r="O48" s="94"/>
      <c r="P48" s="95"/>
      <c r="Q48" s="95"/>
      <c r="R48" s="96" t="str">
        <f t="shared" si="7"/>
        <v>-</v>
      </c>
      <c r="S48" s="97"/>
      <c r="T48" s="84" t="str">
        <f t="shared" si="8"/>
        <v>-</v>
      </c>
      <c r="U48" s="98"/>
      <c r="V48" s="167"/>
      <c r="W48" s="68">
        <f t="shared" si="11"/>
        <v>0</v>
      </c>
      <c r="X48" s="69" t="str">
        <f t="shared" si="9"/>
        <v>-</v>
      </c>
    </row>
    <row r="49" spans="1:24" s="27" customFormat="1" ht="25.15" hidden="1" customHeight="1" x14ac:dyDescent="0.2">
      <c r="A49" s="120"/>
      <c r="B49" s="86"/>
      <c r="C49" s="176"/>
      <c r="D49" s="159"/>
      <c r="E49" s="87"/>
      <c r="F49" s="88"/>
      <c r="G49" s="89"/>
      <c r="H49" s="89"/>
      <c r="I49" s="90"/>
      <c r="J49" s="90"/>
      <c r="K49" s="92"/>
      <c r="L49" s="100"/>
      <c r="M49" s="516" t="str">
        <f t="shared" si="10"/>
        <v>-</v>
      </c>
      <c r="N49" s="179" t="str">
        <f t="shared" si="6"/>
        <v>-</v>
      </c>
      <c r="O49" s="94"/>
      <c r="P49" s="95"/>
      <c r="Q49" s="95"/>
      <c r="R49" s="96" t="str">
        <f t="shared" si="7"/>
        <v>-</v>
      </c>
      <c r="S49" s="97"/>
      <c r="T49" s="84" t="str">
        <f t="shared" si="8"/>
        <v>-</v>
      </c>
      <c r="U49" s="98"/>
      <c r="V49" s="167"/>
      <c r="W49" s="68">
        <f t="shared" si="11"/>
        <v>0</v>
      </c>
      <c r="X49" s="69" t="str">
        <f t="shared" si="9"/>
        <v>-</v>
      </c>
    </row>
    <row r="50" spans="1:24" s="27" customFormat="1" ht="25.15" hidden="1" customHeight="1" x14ac:dyDescent="0.2">
      <c r="A50" s="120"/>
      <c r="B50" s="86"/>
      <c r="C50" s="176"/>
      <c r="D50" s="159"/>
      <c r="E50" s="87"/>
      <c r="F50" s="88"/>
      <c r="G50" s="89"/>
      <c r="H50" s="89"/>
      <c r="I50" s="90"/>
      <c r="J50" s="90"/>
      <c r="K50" s="92"/>
      <c r="L50" s="100"/>
      <c r="M50" s="516" t="str">
        <f t="shared" si="10"/>
        <v>-</v>
      </c>
      <c r="N50" s="179" t="str">
        <f t="shared" si="6"/>
        <v>-</v>
      </c>
      <c r="O50" s="94"/>
      <c r="P50" s="95"/>
      <c r="Q50" s="95"/>
      <c r="R50" s="96" t="str">
        <f t="shared" si="7"/>
        <v>-</v>
      </c>
      <c r="S50" s="97"/>
      <c r="T50" s="84" t="str">
        <f t="shared" si="8"/>
        <v>-</v>
      </c>
      <c r="U50" s="98"/>
      <c r="V50" s="167"/>
      <c r="W50" s="68">
        <f t="shared" si="11"/>
        <v>0</v>
      </c>
      <c r="X50" s="69" t="str">
        <f t="shared" si="9"/>
        <v>-</v>
      </c>
    </row>
    <row r="51" spans="1:24" s="27" customFormat="1" ht="25.15" hidden="1" customHeight="1" x14ac:dyDescent="0.2">
      <c r="A51" s="120"/>
      <c r="B51" s="86"/>
      <c r="C51" s="176"/>
      <c r="D51" s="160"/>
      <c r="E51" s="87"/>
      <c r="F51" s="88"/>
      <c r="G51" s="86"/>
      <c r="H51" s="86"/>
      <c r="I51" s="102"/>
      <c r="J51" s="102"/>
      <c r="K51" s="101"/>
      <c r="L51" s="94"/>
      <c r="M51" s="516" t="str">
        <f t="shared" si="10"/>
        <v>-</v>
      </c>
      <c r="N51" s="179" t="str">
        <f t="shared" si="6"/>
        <v>-</v>
      </c>
      <c r="O51" s="94"/>
      <c r="P51" s="95"/>
      <c r="Q51" s="95"/>
      <c r="R51" s="96" t="str">
        <f t="shared" si="7"/>
        <v>-</v>
      </c>
      <c r="S51" s="99"/>
      <c r="T51" s="84" t="str">
        <f t="shared" si="8"/>
        <v>-</v>
      </c>
      <c r="U51" s="98"/>
      <c r="V51" s="167"/>
      <c r="W51" s="68">
        <f t="shared" si="11"/>
        <v>0</v>
      </c>
      <c r="X51" s="69" t="str">
        <f t="shared" si="9"/>
        <v>-</v>
      </c>
    </row>
    <row r="52" spans="1:24" s="27" customFormat="1" ht="25.15" hidden="1" customHeight="1" x14ac:dyDescent="0.2">
      <c r="A52" s="120"/>
      <c r="B52" s="86"/>
      <c r="C52" s="176"/>
      <c r="D52" s="160"/>
      <c r="E52" s="87"/>
      <c r="F52" s="88"/>
      <c r="G52" s="86"/>
      <c r="H52" s="86"/>
      <c r="I52" s="102"/>
      <c r="J52" s="102"/>
      <c r="K52" s="101"/>
      <c r="L52" s="94"/>
      <c r="M52" s="516" t="str">
        <f t="shared" si="10"/>
        <v>-</v>
      </c>
      <c r="N52" s="179" t="str">
        <f t="shared" si="6"/>
        <v>-</v>
      </c>
      <c r="O52" s="94"/>
      <c r="P52" s="95"/>
      <c r="Q52" s="95"/>
      <c r="R52" s="96" t="str">
        <f t="shared" si="7"/>
        <v>-</v>
      </c>
      <c r="S52" s="99"/>
      <c r="T52" s="84" t="str">
        <f t="shared" si="8"/>
        <v>-</v>
      </c>
      <c r="U52" s="98"/>
      <c r="V52" s="167"/>
      <c r="W52" s="68">
        <f t="shared" si="11"/>
        <v>0</v>
      </c>
      <c r="X52" s="69" t="str">
        <f t="shared" si="9"/>
        <v>-</v>
      </c>
    </row>
    <row r="53" spans="1:24" s="27" customFormat="1" ht="25.15" hidden="1" customHeight="1" x14ac:dyDescent="0.2">
      <c r="A53" s="120"/>
      <c r="B53" s="86"/>
      <c r="C53" s="176"/>
      <c r="D53" s="160"/>
      <c r="E53" s="87"/>
      <c r="F53" s="88"/>
      <c r="G53" s="86"/>
      <c r="H53" s="86"/>
      <c r="I53" s="102"/>
      <c r="J53" s="102"/>
      <c r="K53" s="101"/>
      <c r="L53" s="94"/>
      <c r="M53" s="516" t="str">
        <f t="shared" si="10"/>
        <v>-</v>
      </c>
      <c r="N53" s="179" t="str">
        <f t="shared" si="6"/>
        <v>-</v>
      </c>
      <c r="O53" s="94"/>
      <c r="P53" s="95"/>
      <c r="Q53" s="95"/>
      <c r="R53" s="96" t="str">
        <f t="shared" si="7"/>
        <v>-</v>
      </c>
      <c r="S53" s="99"/>
      <c r="T53" s="84" t="str">
        <f t="shared" si="8"/>
        <v>-</v>
      </c>
      <c r="U53" s="98"/>
      <c r="V53" s="167"/>
      <c r="W53" s="68">
        <f t="shared" si="11"/>
        <v>0</v>
      </c>
      <c r="X53" s="69" t="str">
        <f t="shared" si="9"/>
        <v>-</v>
      </c>
    </row>
    <row r="54" spans="1:24" s="27" customFormat="1" ht="25.15" hidden="1" customHeight="1" x14ac:dyDescent="0.2">
      <c r="A54" s="120"/>
      <c r="B54" s="86"/>
      <c r="C54" s="176"/>
      <c r="D54" s="160"/>
      <c r="E54" s="87"/>
      <c r="F54" s="173"/>
      <c r="G54" s="173"/>
      <c r="H54" s="86"/>
      <c r="I54" s="102"/>
      <c r="J54" s="102"/>
      <c r="K54" s="186"/>
      <c r="L54" s="94"/>
      <c r="M54" s="516" t="str">
        <f t="shared" si="10"/>
        <v>-</v>
      </c>
      <c r="N54" s="179" t="str">
        <f t="shared" si="6"/>
        <v>-</v>
      </c>
      <c r="O54" s="94"/>
      <c r="P54" s="95"/>
      <c r="Q54" s="95"/>
      <c r="R54" s="96" t="str">
        <f t="shared" si="7"/>
        <v>-</v>
      </c>
      <c r="S54" s="99"/>
      <c r="T54" s="84" t="str">
        <f t="shared" si="8"/>
        <v>-</v>
      </c>
      <c r="U54" s="98"/>
      <c r="V54" s="167"/>
      <c r="W54" s="68">
        <f t="shared" si="11"/>
        <v>0</v>
      </c>
      <c r="X54" s="69" t="str">
        <f t="shared" si="9"/>
        <v>-</v>
      </c>
    </row>
    <row r="55" spans="1:24" s="27" customFormat="1" ht="25.15" hidden="1" customHeight="1" x14ac:dyDescent="0.2">
      <c r="A55" s="120"/>
      <c r="B55" s="86"/>
      <c r="C55" s="176"/>
      <c r="D55" s="160"/>
      <c r="E55" s="87"/>
      <c r="F55" s="88"/>
      <c r="G55" s="86"/>
      <c r="H55" s="86"/>
      <c r="I55" s="102"/>
      <c r="J55" s="102"/>
      <c r="K55" s="101"/>
      <c r="L55" s="94"/>
      <c r="M55" s="516" t="str">
        <f t="shared" si="10"/>
        <v>-</v>
      </c>
      <c r="N55" s="179" t="str">
        <f t="shared" si="6"/>
        <v>-</v>
      </c>
      <c r="O55" s="94"/>
      <c r="P55" s="95"/>
      <c r="Q55" s="95"/>
      <c r="R55" s="96" t="str">
        <f t="shared" si="7"/>
        <v>-</v>
      </c>
      <c r="S55" s="99"/>
      <c r="T55" s="84" t="str">
        <f t="shared" si="8"/>
        <v>-</v>
      </c>
      <c r="U55" s="98"/>
      <c r="V55" s="167"/>
      <c r="W55" s="68">
        <f t="shared" si="11"/>
        <v>0</v>
      </c>
      <c r="X55" s="69" t="str">
        <f t="shared" si="9"/>
        <v>-</v>
      </c>
    </row>
    <row r="56" spans="1:24" s="27" customFormat="1" ht="25.15" hidden="1" customHeight="1" x14ac:dyDescent="0.2">
      <c r="A56" s="120"/>
      <c r="B56" s="86"/>
      <c r="C56" s="176"/>
      <c r="D56" s="160"/>
      <c r="E56" s="87"/>
      <c r="F56" s="88"/>
      <c r="G56" s="86"/>
      <c r="H56" s="86"/>
      <c r="I56" s="102"/>
      <c r="J56" s="102"/>
      <c r="K56" s="101"/>
      <c r="L56" s="94"/>
      <c r="M56" s="516" t="str">
        <f t="shared" si="10"/>
        <v>-</v>
      </c>
      <c r="N56" s="179" t="str">
        <f t="shared" si="6"/>
        <v>-</v>
      </c>
      <c r="O56" s="94"/>
      <c r="P56" s="95"/>
      <c r="Q56" s="95"/>
      <c r="R56" s="96" t="str">
        <f t="shared" si="7"/>
        <v>-</v>
      </c>
      <c r="S56" s="99"/>
      <c r="T56" s="84" t="str">
        <f t="shared" si="8"/>
        <v>-</v>
      </c>
      <c r="U56" s="98"/>
      <c r="V56" s="167"/>
      <c r="W56" s="68">
        <f t="shared" si="11"/>
        <v>0</v>
      </c>
      <c r="X56" s="69" t="str">
        <f t="shared" si="9"/>
        <v>-</v>
      </c>
    </row>
    <row r="57" spans="1:24" s="27" customFormat="1" ht="25.15" hidden="1" customHeight="1" x14ac:dyDescent="0.2">
      <c r="A57" s="120"/>
      <c r="B57" s="86"/>
      <c r="C57" s="176"/>
      <c r="D57" s="160"/>
      <c r="E57" s="87"/>
      <c r="F57" s="88"/>
      <c r="G57" s="86"/>
      <c r="H57" s="86"/>
      <c r="I57" s="102"/>
      <c r="J57" s="102"/>
      <c r="K57" s="101"/>
      <c r="L57" s="94"/>
      <c r="M57" s="516" t="str">
        <f t="shared" si="10"/>
        <v>-</v>
      </c>
      <c r="N57" s="179" t="str">
        <f t="shared" si="6"/>
        <v>-</v>
      </c>
      <c r="O57" s="94"/>
      <c r="P57" s="95"/>
      <c r="Q57" s="95"/>
      <c r="R57" s="96" t="str">
        <f t="shared" si="7"/>
        <v>-</v>
      </c>
      <c r="S57" s="99"/>
      <c r="T57" s="84" t="str">
        <f t="shared" si="8"/>
        <v>-</v>
      </c>
      <c r="U57" s="98"/>
      <c r="V57" s="167"/>
      <c r="W57" s="68">
        <f t="shared" si="11"/>
        <v>0</v>
      </c>
      <c r="X57" s="69" t="str">
        <f t="shared" si="9"/>
        <v>-</v>
      </c>
    </row>
    <row r="58" spans="1:24" s="27" customFormat="1" ht="25.15" hidden="1" customHeight="1" x14ac:dyDescent="0.2">
      <c r="A58" s="120"/>
      <c r="B58" s="86"/>
      <c r="C58" s="181"/>
      <c r="D58" s="160"/>
      <c r="E58" s="87"/>
      <c r="F58" s="88"/>
      <c r="G58" s="86"/>
      <c r="H58" s="86"/>
      <c r="I58" s="102"/>
      <c r="J58" s="102"/>
      <c r="K58" s="101"/>
      <c r="L58" s="94"/>
      <c r="M58" s="516" t="str">
        <f t="shared" si="10"/>
        <v>-</v>
      </c>
      <c r="N58" s="179" t="str">
        <f t="shared" si="6"/>
        <v>-</v>
      </c>
      <c r="O58" s="94"/>
      <c r="P58" s="95"/>
      <c r="Q58" s="95"/>
      <c r="R58" s="96" t="str">
        <f t="shared" si="7"/>
        <v>-</v>
      </c>
      <c r="S58" s="99"/>
      <c r="T58" s="84" t="str">
        <f t="shared" si="8"/>
        <v>-</v>
      </c>
      <c r="U58" s="98"/>
      <c r="V58" s="167"/>
      <c r="W58" s="68">
        <f t="shared" si="11"/>
        <v>0</v>
      </c>
      <c r="X58" s="69" t="str">
        <f t="shared" si="9"/>
        <v>-</v>
      </c>
    </row>
    <row r="59" spans="1:24" s="27" customFormat="1" ht="25.15" hidden="1" customHeight="1" x14ac:dyDescent="0.2">
      <c r="A59" s="192"/>
      <c r="B59" s="193"/>
      <c r="C59" s="194"/>
      <c r="D59" s="195"/>
      <c r="E59" s="195"/>
      <c r="F59" s="196"/>
      <c r="G59" s="193"/>
      <c r="H59" s="193"/>
      <c r="I59" s="197"/>
      <c r="J59" s="197"/>
      <c r="K59" s="198"/>
      <c r="L59" s="94"/>
      <c r="M59" s="516" t="str">
        <f t="shared" si="10"/>
        <v>-</v>
      </c>
      <c r="N59" s="164" t="str">
        <f t="shared" si="6"/>
        <v>-</v>
      </c>
      <c r="O59" s="94"/>
      <c r="P59" s="95"/>
      <c r="Q59" s="95"/>
      <c r="R59" s="96" t="str">
        <f t="shared" si="7"/>
        <v>-</v>
      </c>
      <c r="S59" s="99"/>
      <c r="T59" s="84" t="str">
        <f t="shared" si="8"/>
        <v>-</v>
      </c>
      <c r="U59" s="98"/>
      <c r="V59" s="167"/>
      <c r="W59" s="68">
        <f t="shared" si="11"/>
        <v>0</v>
      </c>
      <c r="X59" s="69" t="str">
        <f t="shared" si="9"/>
        <v>-</v>
      </c>
    </row>
    <row r="60" spans="1:24" s="27" customFormat="1" ht="25.15" hidden="1" customHeight="1" x14ac:dyDescent="0.2">
      <c r="A60" s="120"/>
      <c r="B60" s="86"/>
      <c r="C60" s="181"/>
      <c r="D60" s="87"/>
      <c r="E60" s="87"/>
      <c r="F60" s="88"/>
      <c r="G60" s="86"/>
      <c r="H60" s="86"/>
      <c r="I60" s="102"/>
      <c r="J60" s="102"/>
      <c r="K60" s="101"/>
      <c r="L60" s="94"/>
      <c r="M60" s="516" t="str">
        <f t="shared" si="10"/>
        <v>-</v>
      </c>
      <c r="N60" s="164" t="str">
        <f t="shared" si="6"/>
        <v>-</v>
      </c>
      <c r="O60" s="94"/>
      <c r="P60" s="95"/>
      <c r="Q60" s="95"/>
      <c r="R60" s="96" t="str">
        <f t="shared" si="7"/>
        <v>-</v>
      </c>
      <c r="S60" s="99"/>
      <c r="T60" s="84" t="str">
        <f t="shared" si="8"/>
        <v>-</v>
      </c>
      <c r="U60" s="98"/>
      <c r="V60" s="167"/>
      <c r="W60" s="68">
        <f t="shared" si="11"/>
        <v>0</v>
      </c>
      <c r="X60" s="69" t="str">
        <f t="shared" si="9"/>
        <v>-</v>
      </c>
    </row>
    <row r="61" spans="1:24" s="27" customFormat="1" ht="25.15" hidden="1" customHeight="1" x14ac:dyDescent="0.2">
      <c r="A61" s="120"/>
      <c r="B61" s="86"/>
      <c r="C61" s="158"/>
      <c r="D61" s="87"/>
      <c r="E61" s="87"/>
      <c r="F61" s="88"/>
      <c r="G61" s="86"/>
      <c r="H61" s="86"/>
      <c r="I61" s="102"/>
      <c r="J61" s="102"/>
      <c r="K61" s="185"/>
      <c r="L61" s="94"/>
      <c r="M61" s="516" t="str">
        <f t="shared" si="10"/>
        <v>-</v>
      </c>
      <c r="N61" s="164" t="str">
        <f t="shared" si="6"/>
        <v>-</v>
      </c>
      <c r="O61" s="94"/>
      <c r="P61" s="95"/>
      <c r="Q61" s="95"/>
      <c r="R61" s="96" t="str">
        <f t="shared" si="7"/>
        <v>-</v>
      </c>
      <c r="S61" s="99"/>
      <c r="T61" s="84" t="str">
        <f t="shared" si="8"/>
        <v>-</v>
      </c>
      <c r="U61" s="98"/>
      <c r="V61" s="167"/>
      <c r="W61" s="68">
        <f t="shared" si="11"/>
        <v>0</v>
      </c>
      <c r="X61" s="69" t="str">
        <f t="shared" si="9"/>
        <v>-</v>
      </c>
    </row>
    <row r="62" spans="1:24" s="27" customFormat="1" ht="25.15" hidden="1" customHeight="1" x14ac:dyDescent="0.2">
      <c r="A62" s="120"/>
      <c r="B62" s="86"/>
      <c r="C62" s="158"/>
      <c r="D62" s="87"/>
      <c r="E62" s="87"/>
      <c r="F62" s="88"/>
      <c r="G62" s="86"/>
      <c r="H62" s="86"/>
      <c r="I62" s="102"/>
      <c r="J62" s="102"/>
      <c r="K62" s="173"/>
      <c r="L62" s="94"/>
      <c r="M62" s="516" t="str">
        <f t="shared" si="10"/>
        <v>-</v>
      </c>
      <c r="N62" s="164" t="str">
        <f t="shared" si="6"/>
        <v>-</v>
      </c>
      <c r="O62" s="94"/>
      <c r="P62" s="95"/>
      <c r="Q62" s="95"/>
      <c r="R62" s="96" t="str">
        <f t="shared" si="7"/>
        <v>-</v>
      </c>
      <c r="S62" s="99"/>
      <c r="T62" s="84" t="str">
        <f t="shared" si="8"/>
        <v>-</v>
      </c>
      <c r="U62" s="98"/>
      <c r="V62" s="167"/>
      <c r="W62" s="68">
        <f t="shared" si="11"/>
        <v>0</v>
      </c>
      <c r="X62" s="69" t="str">
        <f t="shared" si="9"/>
        <v>-</v>
      </c>
    </row>
    <row r="63" spans="1:24" s="27" customFormat="1" ht="25.15" hidden="1" customHeight="1" x14ac:dyDescent="0.2">
      <c r="A63" s="120"/>
      <c r="B63" s="86"/>
      <c r="C63" s="158"/>
      <c r="D63" s="87"/>
      <c r="E63" s="87"/>
      <c r="F63" s="88"/>
      <c r="G63" s="86"/>
      <c r="H63" s="86"/>
      <c r="I63" s="102"/>
      <c r="J63" s="102"/>
      <c r="K63" s="101"/>
      <c r="L63" s="94"/>
      <c r="M63" s="516" t="str">
        <f t="shared" si="10"/>
        <v>-</v>
      </c>
      <c r="N63" s="164" t="str">
        <f t="shared" si="6"/>
        <v>-</v>
      </c>
      <c r="O63" s="94"/>
      <c r="P63" s="95"/>
      <c r="Q63" s="95"/>
      <c r="R63" s="96" t="str">
        <f t="shared" si="7"/>
        <v>-</v>
      </c>
      <c r="S63" s="99"/>
      <c r="T63" s="84" t="str">
        <f t="shared" si="8"/>
        <v>-</v>
      </c>
      <c r="U63" s="98"/>
      <c r="V63" s="167"/>
      <c r="W63" s="68">
        <f t="shared" si="11"/>
        <v>0</v>
      </c>
      <c r="X63" s="69" t="str">
        <f t="shared" si="9"/>
        <v>-</v>
      </c>
    </row>
    <row r="64" spans="1:24" s="27" customFormat="1" ht="25.15" hidden="1" customHeight="1" x14ac:dyDescent="0.2">
      <c r="A64" s="120"/>
      <c r="B64" s="86"/>
      <c r="C64" s="158"/>
      <c r="D64" s="87"/>
      <c r="E64" s="87"/>
      <c r="F64" s="88"/>
      <c r="G64" s="86"/>
      <c r="H64" s="86"/>
      <c r="I64" s="102"/>
      <c r="J64" s="102"/>
      <c r="K64" s="101"/>
      <c r="L64" s="94"/>
      <c r="M64" s="516" t="str">
        <f t="shared" si="10"/>
        <v>-</v>
      </c>
      <c r="N64" s="164" t="str">
        <f t="shared" si="6"/>
        <v>-</v>
      </c>
      <c r="O64" s="94"/>
      <c r="P64" s="95"/>
      <c r="Q64" s="95"/>
      <c r="R64" s="96" t="str">
        <f t="shared" si="7"/>
        <v>-</v>
      </c>
      <c r="S64" s="99"/>
      <c r="T64" s="84" t="str">
        <f t="shared" si="8"/>
        <v>-</v>
      </c>
      <c r="U64" s="98"/>
      <c r="V64" s="167"/>
      <c r="W64" s="68">
        <f t="shared" si="11"/>
        <v>0</v>
      </c>
      <c r="X64" s="69" t="str">
        <f t="shared" si="9"/>
        <v>-</v>
      </c>
    </row>
    <row r="65" spans="1:24" s="27" customFormat="1" ht="25.15" hidden="1" customHeight="1" x14ac:dyDescent="0.2">
      <c r="A65" s="120"/>
      <c r="B65" s="86"/>
      <c r="C65" s="158"/>
      <c r="D65" s="87"/>
      <c r="E65" s="87"/>
      <c r="F65" s="88"/>
      <c r="G65" s="86"/>
      <c r="H65" s="86"/>
      <c r="I65" s="102"/>
      <c r="J65" s="102"/>
      <c r="K65" s="101"/>
      <c r="L65" s="94"/>
      <c r="M65" s="516" t="str">
        <f t="shared" si="10"/>
        <v>-</v>
      </c>
      <c r="N65" s="164" t="str">
        <f t="shared" si="6"/>
        <v>-</v>
      </c>
      <c r="O65" s="94"/>
      <c r="P65" s="95"/>
      <c r="Q65" s="95"/>
      <c r="R65" s="96" t="str">
        <f t="shared" si="7"/>
        <v>-</v>
      </c>
      <c r="S65" s="99"/>
      <c r="T65" s="84" t="str">
        <f t="shared" si="8"/>
        <v>-</v>
      </c>
      <c r="U65" s="98"/>
      <c r="V65" s="167"/>
      <c r="W65" s="68">
        <f t="shared" si="11"/>
        <v>0</v>
      </c>
      <c r="X65" s="69" t="str">
        <f t="shared" si="9"/>
        <v>-</v>
      </c>
    </row>
    <row r="66" spans="1:24" s="27" customFormat="1" ht="25.15" hidden="1" customHeight="1" x14ac:dyDescent="0.2">
      <c r="A66" s="120"/>
      <c r="B66" s="86"/>
      <c r="C66" s="158"/>
      <c r="D66" s="87"/>
      <c r="E66" s="87"/>
      <c r="F66" s="88"/>
      <c r="G66" s="86"/>
      <c r="H66" s="86"/>
      <c r="I66" s="102"/>
      <c r="J66" s="102"/>
      <c r="K66" s="101"/>
      <c r="L66" s="94"/>
      <c r="M66" s="516" t="str">
        <f t="shared" si="10"/>
        <v>-</v>
      </c>
      <c r="N66" s="164" t="str">
        <f t="shared" si="6"/>
        <v>-</v>
      </c>
      <c r="O66" s="94"/>
      <c r="P66" s="95"/>
      <c r="Q66" s="95"/>
      <c r="R66" s="96" t="str">
        <f t="shared" si="7"/>
        <v>-</v>
      </c>
      <c r="S66" s="99"/>
      <c r="T66" s="84" t="str">
        <f t="shared" si="8"/>
        <v>-</v>
      </c>
      <c r="U66" s="98"/>
      <c r="V66" s="167"/>
      <c r="W66" s="68">
        <f t="shared" si="11"/>
        <v>0</v>
      </c>
      <c r="X66" s="69" t="str">
        <f t="shared" si="9"/>
        <v>-</v>
      </c>
    </row>
    <row r="67" spans="1:24" s="27" customFormat="1" ht="25.15" hidden="1" customHeight="1" x14ac:dyDescent="0.2">
      <c r="A67" s="120"/>
      <c r="B67" s="86"/>
      <c r="C67" s="158"/>
      <c r="D67" s="87"/>
      <c r="E67" s="87"/>
      <c r="F67" s="88"/>
      <c r="G67" s="86"/>
      <c r="H67" s="86"/>
      <c r="I67" s="102"/>
      <c r="J67" s="102"/>
      <c r="K67" s="101"/>
      <c r="L67" s="94"/>
      <c r="M67" s="516" t="str">
        <f t="shared" si="10"/>
        <v>-</v>
      </c>
      <c r="N67" s="164" t="str">
        <f t="shared" si="6"/>
        <v>-</v>
      </c>
      <c r="O67" s="94"/>
      <c r="P67" s="95"/>
      <c r="Q67" s="95"/>
      <c r="R67" s="96" t="str">
        <f t="shared" si="7"/>
        <v>-</v>
      </c>
      <c r="S67" s="99"/>
      <c r="T67" s="84" t="str">
        <f t="shared" si="8"/>
        <v>-</v>
      </c>
      <c r="U67" s="98"/>
      <c r="V67" s="167"/>
      <c r="W67" s="68">
        <f t="shared" si="11"/>
        <v>0</v>
      </c>
      <c r="X67" s="69" t="str">
        <f t="shared" si="9"/>
        <v>-</v>
      </c>
    </row>
    <row r="68" spans="1:24" s="27" customFormat="1" ht="25.15" hidden="1" customHeight="1" x14ac:dyDescent="0.2">
      <c r="A68" s="120"/>
      <c r="B68" s="86"/>
      <c r="C68" s="158"/>
      <c r="D68" s="87"/>
      <c r="E68" s="87"/>
      <c r="F68" s="88"/>
      <c r="G68" s="86"/>
      <c r="H68" s="86"/>
      <c r="I68" s="102"/>
      <c r="J68" s="102"/>
      <c r="K68" s="101"/>
      <c r="L68" s="94"/>
      <c r="M68" s="516" t="str">
        <f t="shared" si="10"/>
        <v>-</v>
      </c>
      <c r="N68" s="164" t="str">
        <f t="shared" si="6"/>
        <v>-</v>
      </c>
      <c r="O68" s="94"/>
      <c r="P68" s="95"/>
      <c r="Q68" s="95"/>
      <c r="R68" s="96" t="str">
        <f t="shared" si="7"/>
        <v>-</v>
      </c>
      <c r="S68" s="99"/>
      <c r="T68" s="84" t="str">
        <f t="shared" si="8"/>
        <v>-</v>
      </c>
      <c r="U68" s="98"/>
      <c r="V68" s="167"/>
      <c r="W68" s="68">
        <f t="shared" si="11"/>
        <v>0</v>
      </c>
      <c r="X68" s="69" t="str">
        <f t="shared" si="9"/>
        <v>-</v>
      </c>
    </row>
    <row r="69" spans="1:24" s="27" customFormat="1" ht="25.15" hidden="1" customHeight="1" x14ac:dyDescent="0.2">
      <c r="A69" s="120"/>
      <c r="B69" s="103"/>
      <c r="C69" s="161"/>
      <c r="D69" s="104"/>
      <c r="E69" s="104"/>
      <c r="F69" s="105"/>
      <c r="G69" s="103"/>
      <c r="H69" s="103"/>
      <c r="I69" s="106"/>
      <c r="J69" s="106"/>
      <c r="K69" s="108"/>
      <c r="L69" s="109"/>
      <c r="M69" s="517" t="str">
        <f t="shared" si="10"/>
        <v>-</v>
      </c>
      <c r="N69" s="165" t="str">
        <f t="shared" si="6"/>
        <v>-</v>
      </c>
      <c r="O69" s="109"/>
      <c r="P69" s="110"/>
      <c r="Q69" s="110"/>
      <c r="R69" s="96" t="str">
        <f t="shared" si="7"/>
        <v>-</v>
      </c>
      <c r="S69" s="111"/>
      <c r="T69" s="84" t="str">
        <f t="shared" si="8"/>
        <v>-</v>
      </c>
      <c r="U69" s="112"/>
      <c r="V69" s="167"/>
      <c r="W69" s="68">
        <f t="shared" si="11"/>
        <v>0</v>
      </c>
      <c r="X69" s="69" t="str">
        <f t="shared" si="9"/>
        <v>-</v>
      </c>
    </row>
    <row r="70" spans="1:24" s="27" customFormat="1" ht="19.899999999999999" customHeight="1" x14ac:dyDescent="0.2">
      <c r="A70" s="56">
        <f>COUNT(A40:A69)</f>
        <v>2</v>
      </c>
      <c r="B70" s="182" t="s">
        <v>42</v>
      </c>
      <c r="C70" s="183"/>
      <c r="D70" s="57">
        <f>COUNT(K40:K69)-COUNT(L40:L69)</f>
        <v>0</v>
      </c>
      <c r="E70" s="57"/>
      <c r="F70" s="57"/>
      <c r="G70" s="57" t="s">
        <v>29</v>
      </c>
      <c r="H70" s="59">
        <f>IF(L40&gt;1,0,K40)+IF(L41&gt;0,0,K41)+IF(L42&gt;0,0,K42)+IF(L43&gt;0,0,K43)+IF(L44&gt;0,0,K44)+IF(L45&gt;0,0,K45)+IF(L46&gt;0,0,K46)+IF(L47&gt;0,0,K47)+IF(L48&gt;0,0,K48)+IF(L49&gt;0,0,K49)+IF(L50&gt;0,0,K50)+IF(L51&gt;0,0,K51)+IF(L52&gt;0,0,K52)+IF(L53&gt;0,0,K53)+IF(L54&gt;0,0,K54)+IF(L55&gt;0,0,K55)+IF(L56&gt;0,0,K56)+IF(L57&gt;0,0,K57)+IF(L58&gt;0,0,K58)+IF(L59&gt;0,0,K59)+IF(L60&gt;0,0,K60)+IF(L61&gt;0,0,K61)+IF(L62&gt;0,0,K62)+IF(L63&gt;0,0,K63)+IF(L64&gt;0,0,K64)+IF(L65&gt;0,0,K65)+IF(L66&gt;0,0,K66)+IF(L67&gt;0,0,K67)+IF(L68&gt;0,0,K68)+IF(L69&gt;0,0,K69)</f>
        <v>0</v>
      </c>
      <c r="I70" s="57"/>
      <c r="J70" s="67">
        <f>SUM(J40:J69)</f>
        <v>5</v>
      </c>
      <c r="K70" s="67">
        <f>SUM(K40:K69)</f>
        <v>1787160</v>
      </c>
      <c r="L70" s="67">
        <f>SUM(L40:L69)</f>
        <v>1697802</v>
      </c>
      <c r="M70" s="518">
        <f>IF(L70&gt;0,((L70-(K70-H70))/(K70-H70)),"-")</f>
        <v>-0.05</v>
      </c>
      <c r="N70" s="67"/>
      <c r="O70" s="67">
        <f>SUM(O40:O69)</f>
        <v>0</v>
      </c>
      <c r="P70" s="117" t="s">
        <v>6</v>
      </c>
      <c r="Q70" s="58" t="str">
        <f>IF(O70&lt;=0,"-",(O70/L70))</f>
        <v>-</v>
      </c>
      <c r="R70" s="58"/>
      <c r="S70" s="58">
        <f>IF(L40&lt;=0,"0",(IF(S40&gt;0,S40*L40)+IF(S41&gt;0,S41*L41)+IF(S42&gt;0,S42*L42)+IF(S43&gt;0,S43*L43)+IF(S44&gt;0,S44*L44)+IF(S45&gt;0,S45*L45)+IF(S46&gt;0,S46*L46)+IF(S47&gt;0,S47*L47)+IF(S48&gt;0,S48*L48)+IF(S49&gt;0,S49*L49)+IF(S50&gt;0,S50*L50)+IF(S51&gt;0,S51*L51)+IF(S52&gt;0,S52*L52)+IF(S53&gt;0,S53*L53)+IF(S54&gt;0,S54*L54)+IF(S55&gt;0,S55*L55)+IF(S56&gt;0,S56*L56)+IF(S57&gt;0,S57*L57)+IF(S58&gt;0,S58*L58)+IF(S59&gt;0,S59*L59)+IF(S60&gt;0,S60*L60)+IF(S61&gt;0,S61*L61)+IF(S62&gt;0,S62*L62)+IF(S63&gt;0,S63*L63)+IF(S64&gt;0,S64*L64)+IF(S65&gt;0,S65*L65)+IF(S66&gt;0,S66*L66)+IF(S67&gt;0,S67*L67)+IF(S68&gt;0,S68*L68)+IF(S69&gt;0,S69*L69))/L70)</f>
        <v>1</v>
      </c>
      <c r="T70" s="57"/>
      <c r="U70" s="57"/>
      <c r="V70" s="167"/>
      <c r="W70" s="70"/>
      <c r="X70" s="69"/>
    </row>
    <row r="71" spans="1:24" s="124" customFormat="1" ht="19.899999999999999" customHeight="1" x14ac:dyDescent="0.2">
      <c r="A71" s="122" t="s">
        <v>45</v>
      </c>
      <c r="B71" s="123"/>
      <c r="C71" s="147" t="s">
        <v>52</v>
      </c>
      <c r="D71" s="147"/>
      <c r="E71" s="147"/>
      <c r="G71" s="123"/>
      <c r="H71" s="123"/>
      <c r="I71" s="123"/>
      <c r="J71" s="123"/>
      <c r="K71" s="123"/>
      <c r="L71" s="123"/>
      <c r="M71" s="519"/>
      <c r="N71" s="122"/>
      <c r="O71" s="122"/>
      <c r="P71" s="123"/>
      <c r="Q71" s="123"/>
      <c r="R71" s="123"/>
      <c r="S71" s="122"/>
      <c r="T71" s="123"/>
      <c r="U71" s="122"/>
      <c r="V71" s="168"/>
      <c r="W71" s="125"/>
    </row>
    <row r="72" spans="1:24" s="27" customFormat="1" ht="25.15" customHeight="1" x14ac:dyDescent="0.2">
      <c r="A72" s="119">
        <v>1</v>
      </c>
      <c r="B72" s="73" t="s">
        <v>61</v>
      </c>
      <c r="C72" s="180">
        <v>44076</v>
      </c>
      <c r="D72" s="157">
        <v>493117</v>
      </c>
      <c r="E72" s="74">
        <v>1</v>
      </c>
      <c r="F72" s="75">
        <v>132213013</v>
      </c>
      <c r="G72" s="76" t="s">
        <v>123</v>
      </c>
      <c r="H72" s="76" t="s">
        <v>274</v>
      </c>
      <c r="I72" s="77">
        <v>345</v>
      </c>
      <c r="J72" s="77">
        <v>1.5</v>
      </c>
      <c r="K72" s="79">
        <v>696929</v>
      </c>
      <c r="L72" s="80">
        <v>662082.55000000005</v>
      </c>
      <c r="M72" s="516">
        <f>IF(L72&gt;0,((L72-K72)/K72),"-")</f>
        <v>-4.9999999999999933E-2</v>
      </c>
      <c r="N72" s="178">
        <f t="shared" ref="N72:N101" si="12">IF(AND(C72&lt;=0,P72&lt;=0),"-",IF(P72&lt;=0,"Not yet Contract",(P72-C72)))</f>
        <v>73</v>
      </c>
      <c r="O72" s="81"/>
      <c r="P72" s="82">
        <v>44149</v>
      </c>
      <c r="Q72" s="82">
        <v>44240</v>
      </c>
      <c r="R72" s="96">
        <f t="shared" ref="R72:R101" ca="1" si="13">IF(OR(Q72&lt;=0,P72&lt;=0),"-",(($U$3-P72)/(Q72-P72)))</f>
        <v>0.62637362637362637</v>
      </c>
      <c r="S72" s="83">
        <v>0</v>
      </c>
      <c r="T72" s="84" t="str">
        <f t="shared" ref="T72:T101" ca="1" si="14">IF(OR(P72&lt;=0,Q72&lt;=0),"-",IF(AND(($U$3-P72)&gt;(Q72-P72),S72&lt;100%),"Time Expired",IF(AND(($U$3-P72)&gt;(Q72-P72)*3/4,S72&lt;=10%),"Very Critical",IF(AND(($U$3-P72)&gt;(Q72-P72)*3/4,S72&lt;=25%),"Critical",IF(AND(($U$3-P72)&gt;(Q72-P72)*3/4,S72&lt;=50%),"Slow Progress",IF(AND(($U$3-P72)&gt;(Q72-P72)/2,S72&lt;=10%),"Very Slow Progress",IF(AND(($U$3-P72)&gt;(Q72-P72)/2,S72&lt;=25%),"Progress Slow",IF(AND(($U$3-P72)&gt;(Q72-P72)/4,S72&lt;=20%),"Progress Slow","-"))))))))</f>
        <v>Very Slow Progress</v>
      </c>
      <c r="U72" s="85"/>
      <c r="V72" s="167"/>
      <c r="W72" s="68">
        <f>Q72-P72</f>
        <v>91</v>
      </c>
      <c r="X72" s="69">
        <f t="shared" ref="X72:X101" ca="1" si="15">IF(P72&lt;=0,"-",($U$3-P72))</f>
        <v>57</v>
      </c>
    </row>
    <row r="73" spans="1:24" s="27" customFormat="1" ht="25.15" hidden="1" customHeight="1" x14ac:dyDescent="0.2">
      <c r="A73" s="120"/>
      <c r="B73" s="73"/>
      <c r="C73" s="176"/>
      <c r="D73" s="159"/>
      <c r="E73" s="87"/>
      <c r="F73" s="88"/>
      <c r="G73" s="89"/>
      <c r="H73" s="89"/>
      <c r="I73" s="90"/>
      <c r="J73" s="90"/>
      <c r="K73" s="92"/>
      <c r="L73" s="93"/>
      <c r="M73" s="516" t="str">
        <f t="shared" ref="M73:M101" si="16">IF(L73&gt;0,((L73-K73)/K73),"-")</f>
        <v>-</v>
      </c>
      <c r="N73" s="179" t="str">
        <f t="shared" si="12"/>
        <v>-</v>
      </c>
      <c r="O73" s="94"/>
      <c r="P73" s="95"/>
      <c r="Q73" s="95"/>
      <c r="R73" s="96" t="str">
        <f t="shared" si="13"/>
        <v>-</v>
      </c>
      <c r="S73" s="97"/>
      <c r="T73" s="84" t="str">
        <f t="shared" si="14"/>
        <v>-</v>
      </c>
      <c r="U73" s="98"/>
      <c r="V73" s="167"/>
      <c r="W73" s="68">
        <f t="shared" ref="W73:W101" si="17">Q73-P73</f>
        <v>0</v>
      </c>
      <c r="X73" s="69" t="str">
        <f t="shared" si="15"/>
        <v>-</v>
      </c>
    </row>
    <row r="74" spans="1:24" s="27" customFormat="1" ht="25.15" hidden="1" customHeight="1" x14ac:dyDescent="0.2">
      <c r="A74" s="120"/>
      <c r="B74" s="86"/>
      <c r="C74" s="176"/>
      <c r="D74" s="159"/>
      <c r="E74" s="87"/>
      <c r="F74" s="88"/>
      <c r="G74" s="89"/>
      <c r="H74" s="89"/>
      <c r="I74" s="90"/>
      <c r="J74" s="90"/>
      <c r="K74" s="92"/>
      <c r="L74" s="93"/>
      <c r="M74" s="516" t="str">
        <f t="shared" si="16"/>
        <v>-</v>
      </c>
      <c r="N74" s="179" t="str">
        <f t="shared" si="12"/>
        <v>-</v>
      </c>
      <c r="O74" s="94"/>
      <c r="P74" s="95"/>
      <c r="Q74" s="95"/>
      <c r="R74" s="96" t="str">
        <f t="shared" si="13"/>
        <v>-</v>
      </c>
      <c r="S74" s="97"/>
      <c r="T74" s="84" t="str">
        <f t="shared" si="14"/>
        <v>-</v>
      </c>
      <c r="U74" s="98"/>
      <c r="V74" s="167"/>
      <c r="W74" s="68">
        <f t="shared" si="17"/>
        <v>0</v>
      </c>
      <c r="X74" s="69" t="str">
        <f t="shared" si="15"/>
        <v>-</v>
      </c>
    </row>
    <row r="75" spans="1:24" s="27" customFormat="1" ht="25.15" hidden="1" customHeight="1" x14ac:dyDescent="0.2">
      <c r="A75" s="120"/>
      <c r="B75" s="86"/>
      <c r="C75" s="181"/>
      <c r="D75" s="159"/>
      <c r="E75" s="87"/>
      <c r="F75" s="88"/>
      <c r="G75" s="89"/>
      <c r="H75" s="89"/>
      <c r="I75" s="90"/>
      <c r="J75" s="90"/>
      <c r="K75" s="92"/>
      <c r="L75" s="93"/>
      <c r="M75" s="516" t="str">
        <f t="shared" si="16"/>
        <v>-</v>
      </c>
      <c r="N75" s="179" t="str">
        <f t="shared" si="12"/>
        <v>-</v>
      </c>
      <c r="O75" s="94"/>
      <c r="P75" s="95"/>
      <c r="Q75" s="95"/>
      <c r="R75" s="96" t="str">
        <f t="shared" si="13"/>
        <v>-</v>
      </c>
      <c r="S75" s="99"/>
      <c r="T75" s="84" t="str">
        <f t="shared" si="14"/>
        <v>-</v>
      </c>
      <c r="U75" s="98"/>
      <c r="V75" s="167"/>
      <c r="W75" s="68">
        <f t="shared" si="17"/>
        <v>0</v>
      </c>
      <c r="X75" s="69" t="str">
        <f t="shared" si="15"/>
        <v>-</v>
      </c>
    </row>
    <row r="76" spans="1:24" s="27" customFormat="1" ht="25.15" hidden="1" customHeight="1" x14ac:dyDescent="0.2">
      <c r="A76" s="120"/>
      <c r="B76" s="86"/>
      <c r="C76" s="158"/>
      <c r="D76" s="159"/>
      <c r="E76" s="87"/>
      <c r="F76" s="88"/>
      <c r="G76" s="89"/>
      <c r="H76" s="89"/>
      <c r="I76" s="90"/>
      <c r="J76" s="90"/>
      <c r="K76" s="92"/>
      <c r="L76" s="93"/>
      <c r="M76" s="516" t="str">
        <f t="shared" si="16"/>
        <v>-</v>
      </c>
      <c r="N76" s="164" t="str">
        <f t="shared" si="12"/>
        <v>-</v>
      </c>
      <c r="O76" s="94"/>
      <c r="P76" s="95"/>
      <c r="Q76" s="95"/>
      <c r="R76" s="96" t="str">
        <f t="shared" si="13"/>
        <v>-</v>
      </c>
      <c r="S76" s="97"/>
      <c r="T76" s="84" t="str">
        <f t="shared" si="14"/>
        <v>-</v>
      </c>
      <c r="U76" s="98"/>
      <c r="V76" s="167"/>
      <c r="W76" s="68">
        <f t="shared" si="17"/>
        <v>0</v>
      </c>
      <c r="X76" s="69" t="str">
        <f t="shared" si="15"/>
        <v>-</v>
      </c>
    </row>
    <row r="77" spans="1:24" s="27" customFormat="1" ht="25.15" hidden="1" customHeight="1" x14ac:dyDescent="0.2">
      <c r="A77" s="120"/>
      <c r="B77" s="86"/>
      <c r="C77" s="158"/>
      <c r="D77" s="159"/>
      <c r="E77" s="87"/>
      <c r="F77" s="88"/>
      <c r="G77" s="89"/>
      <c r="H77" s="89"/>
      <c r="I77" s="90"/>
      <c r="J77" s="90"/>
      <c r="K77" s="92"/>
      <c r="L77" s="93"/>
      <c r="M77" s="516" t="str">
        <f t="shared" si="16"/>
        <v>-</v>
      </c>
      <c r="N77" s="164" t="str">
        <f t="shared" si="12"/>
        <v>-</v>
      </c>
      <c r="O77" s="94"/>
      <c r="P77" s="95"/>
      <c r="Q77" s="95"/>
      <c r="R77" s="96" t="str">
        <f t="shared" si="13"/>
        <v>-</v>
      </c>
      <c r="S77" s="97"/>
      <c r="T77" s="84" t="str">
        <f t="shared" si="14"/>
        <v>-</v>
      </c>
      <c r="U77" s="98"/>
      <c r="V77" s="167"/>
      <c r="W77" s="68">
        <f t="shared" si="17"/>
        <v>0</v>
      </c>
      <c r="X77" s="69" t="str">
        <f t="shared" si="15"/>
        <v>-</v>
      </c>
    </row>
    <row r="78" spans="1:24" s="27" customFormat="1" ht="25.15" hidden="1" customHeight="1" x14ac:dyDescent="0.2">
      <c r="A78" s="120"/>
      <c r="B78" s="86"/>
      <c r="C78" s="158"/>
      <c r="D78" s="159"/>
      <c r="E78" s="87"/>
      <c r="F78" s="88"/>
      <c r="G78" s="89"/>
      <c r="H78" s="89"/>
      <c r="I78" s="90"/>
      <c r="J78" s="90"/>
      <c r="K78" s="92"/>
      <c r="L78" s="100"/>
      <c r="M78" s="516" t="str">
        <f t="shared" si="16"/>
        <v>-</v>
      </c>
      <c r="N78" s="164" t="str">
        <f t="shared" si="12"/>
        <v>-</v>
      </c>
      <c r="O78" s="94"/>
      <c r="P78" s="95"/>
      <c r="Q78" s="95"/>
      <c r="R78" s="96" t="str">
        <f t="shared" si="13"/>
        <v>-</v>
      </c>
      <c r="S78" s="99"/>
      <c r="T78" s="84" t="str">
        <f t="shared" si="14"/>
        <v>-</v>
      </c>
      <c r="U78" s="98"/>
      <c r="V78" s="167"/>
      <c r="W78" s="68">
        <f t="shared" si="17"/>
        <v>0</v>
      </c>
      <c r="X78" s="69" t="str">
        <f t="shared" si="15"/>
        <v>-</v>
      </c>
    </row>
    <row r="79" spans="1:24" s="27" customFormat="1" ht="25.15" hidden="1" customHeight="1" x14ac:dyDescent="0.2">
      <c r="A79" s="120"/>
      <c r="B79" s="86"/>
      <c r="C79" s="158"/>
      <c r="D79" s="159"/>
      <c r="E79" s="87"/>
      <c r="F79" s="88"/>
      <c r="G79" s="89"/>
      <c r="H79" s="89"/>
      <c r="I79" s="90"/>
      <c r="J79" s="90"/>
      <c r="K79" s="92"/>
      <c r="L79" s="100"/>
      <c r="M79" s="516" t="str">
        <f t="shared" si="16"/>
        <v>-</v>
      </c>
      <c r="N79" s="164" t="str">
        <f t="shared" si="12"/>
        <v>-</v>
      </c>
      <c r="O79" s="94"/>
      <c r="P79" s="95"/>
      <c r="Q79" s="95"/>
      <c r="R79" s="96" t="str">
        <f t="shared" si="13"/>
        <v>-</v>
      </c>
      <c r="S79" s="97"/>
      <c r="T79" s="84" t="str">
        <f t="shared" si="14"/>
        <v>-</v>
      </c>
      <c r="U79" s="98"/>
      <c r="V79" s="167"/>
      <c r="W79" s="68">
        <f t="shared" si="17"/>
        <v>0</v>
      </c>
      <c r="X79" s="69" t="str">
        <f t="shared" si="15"/>
        <v>-</v>
      </c>
    </row>
    <row r="80" spans="1:24" s="27" customFormat="1" ht="25.15" hidden="1" customHeight="1" x14ac:dyDescent="0.2">
      <c r="A80" s="120"/>
      <c r="B80" s="86"/>
      <c r="C80" s="158"/>
      <c r="D80" s="159"/>
      <c r="E80" s="87"/>
      <c r="F80" s="88"/>
      <c r="G80" s="89"/>
      <c r="H80" s="89"/>
      <c r="I80" s="90"/>
      <c r="J80" s="90"/>
      <c r="K80" s="92"/>
      <c r="L80" s="101"/>
      <c r="M80" s="516" t="str">
        <f t="shared" si="16"/>
        <v>-</v>
      </c>
      <c r="N80" s="164" t="str">
        <f t="shared" si="12"/>
        <v>-</v>
      </c>
      <c r="O80" s="94"/>
      <c r="P80" s="95"/>
      <c r="Q80" s="95"/>
      <c r="R80" s="96" t="str">
        <f t="shared" si="13"/>
        <v>-</v>
      </c>
      <c r="S80" s="97"/>
      <c r="T80" s="84" t="str">
        <f t="shared" si="14"/>
        <v>-</v>
      </c>
      <c r="U80" s="98"/>
      <c r="V80" s="167"/>
      <c r="W80" s="68">
        <f t="shared" si="17"/>
        <v>0</v>
      </c>
      <c r="X80" s="69" t="str">
        <f t="shared" si="15"/>
        <v>-</v>
      </c>
    </row>
    <row r="81" spans="1:24" s="27" customFormat="1" ht="25.15" hidden="1" customHeight="1" x14ac:dyDescent="0.2">
      <c r="A81" s="120"/>
      <c r="B81" s="86"/>
      <c r="C81" s="158"/>
      <c r="D81" s="159"/>
      <c r="E81" s="87"/>
      <c r="F81" s="88"/>
      <c r="G81" s="89"/>
      <c r="H81" s="89"/>
      <c r="I81" s="90"/>
      <c r="J81" s="90"/>
      <c r="K81" s="92"/>
      <c r="L81" s="100"/>
      <c r="M81" s="516" t="str">
        <f t="shared" si="16"/>
        <v>-</v>
      </c>
      <c r="N81" s="164" t="str">
        <f t="shared" si="12"/>
        <v>-</v>
      </c>
      <c r="O81" s="94"/>
      <c r="P81" s="95"/>
      <c r="Q81" s="95"/>
      <c r="R81" s="96" t="str">
        <f t="shared" si="13"/>
        <v>-</v>
      </c>
      <c r="S81" s="97"/>
      <c r="T81" s="84" t="str">
        <f t="shared" si="14"/>
        <v>-</v>
      </c>
      <c r="U81" s="98"/>
      <c r="V81" s="167"/>
      <c r="W81" s="68">
        <f t="shared" si="17"/>
        <v>0</v>
      </c>
      <c r="X81" s="69" t="str">
        <f t="shared" si="15"/>
        <v>-</v>
      </c>
    </row>
    <row r="82" spans="1:24" s="27" customFormat="1" ht="25.15" hidden="1" customHeight="1" x14ac:dyDescent="0.2">
      <c r="A82" s="120"/>
      <c r="B82" s="86"/>
      <c r="C82" s="158"/>
      <c r="D82" s="159"/>
      <c r="E82" s="87"/>
      <c r="F82" s="88"/>
      <c r="G82" s="89"/>
      <c r="H82" s="89"/>
      <c r="I82" s="90"/>
      <c r="J82" s="90"/>
      <c r="K82" s="92"/>
      <c r="L82" s="100"/>
      <c r="M82" s="516" t="str">
        <f t="shared" si="16"/>
        <v>-</v>
      </c>
      <c r="N82" s="164" t="str">
        <f t="shared" si="12"/>
        <v>-</v>
      </c>
      <c r="O82" s="94"/>
      <c r="P82" s="95"/>
      <c r="Q82" s="95"/>
      <c r="R82" s="96" t="str">
        <f t="shared" si="13"/>
        <v>-</v>
      </c>
      <c r="S82" s="97"/>
      <c r="T82" s="84" t="str">
        <f t="shared" si="14"/>
        <v>-</v>
      </c>
      <c r="U82" s="98"/>
      <c r="V82" s="167"/>
      <c r="W82" s="68">
        <f t="shared" si="17"/>
        <v>0</v>
      </c>
      <c r="X82" s="69" t="str">
        <f t="shared" si="15"/>
        <v>-</v>
      </c>
    </row>
    <row r="83" spans="1:24" s="27" customFormat="1" ht="25.15" hidden="1" customHeight="1" x14ac:dyDescent="0.2">
      <c r="A83" s="120"/>
      <c r="B83" s="86"/>
      <c r="C83" s="158"/>
      <c r="D83" s="160"/>
      <c r="E83" s="87"/>
      <c r="F83" s="88"/>
      <c r="G83" s="86"/>
      <c r="H83" s="86"/>
      <c r="I83" s="102"/>
      <c r="J83" s="102"/>
      <c r="K83" s="101"/>
      <c r="L83" s="94"/>
      <c r="M83" s="516" t="str">
        <f t="shared" si="16"/>
        <v>-</v>
      </c>
      <c r="N83" s="164" t="str">
        <f t="shared" si="12"/>
        <v>-</v>
      </c>
      <c r="O83" s="94"/>
      <c r="P83" s="95"/>
      <c r="Q83" s="95"/>
      <c r="R83" s="96" t="str">
        <f t="shared" si="13"/>
        <v>-</v>
      </c>
      <c r="S83" s="99"/>
      <c r="T83" s="84" t="str">
        <f t="shared" si="14"/>
        <v>-</v>
      </c>
      <c r="U83" s="98"/>
      <c r="V83" s="167"/>
      <c r="W83" s="68">
        <f t="shared" si="17"/>
        <v>0</v>
      </c>
      <c r="X83" s="69" t="str">
        <f t="shared" si="15"/>
        <v>-</v>
      </c>
    </row>
    <row r="84" spans="1:24" s="27" customFormat="1" ht="25.15" hidden="1" customHeight="1" x14ac:dyDescent="0.2">
      <c r="A84" s="120"/>
      <c r="B84" s="86"/>
      <c r="C84" s="158"/>
      <c r="D84" s="160"/>
      <c r="E84" s="87"/>
      <c r="F84" s="88"/>
      <c r="G84" s="86"/>
      <c r="H84" s="86"/>
      <c r="I84" s="102"/>
      <c r="J84" s="102"/>
      <c r="K84" s="101"/>
      <c r="L84" s="94"/>
      <c r="M84" s="516" t="str">
        <f t="shared" si="16"/>
        <v>-</v>
      </c>
      <c r="N84" s="164" t="str">
        <f t="shared" si="12"/>
        <v>-</v>
      </c>
      <c r="O84" s="94"/>
      <c r="P84" s="95"/>
      <c r="Q84" s="95"/>
      <c r="R84" s="96" t="str">
        <f t="shared" si="13"/>
        <v>-</v>
      </c>
      <c r="S84" s="99"/>
      <c r="T84" s="84" t="str">
        <f t="shared" si="14"/>
        <v>-</v>
      </c>
      <c r="U84" s="98"/>
      <c r="V84" s="167"/>
      <c r="W84" s="68">
        <f t="shared" si="17"/>
        <v>0</v>
      </c>
      <c r="X84" s="69" t="str">
        <f t="shared" si="15"/>
        <v>-</v>
      </c>
    </row>
    <row r="85" spans="1:24" s="27" customFormat="1" ht="25.15" hidden="1" customHeight="1" x14ac:dyDescent="0.2">
      <c r="A85" s="120"/>
      <c r="B85" s="86"/>
      <c r="C85" s="158"/>
      <c r="D85" s="160"/>
      <c r="E85" s="87"/>
      <c r="F85" s="88"/>
      <c r="G85" s="86"/>
      <c r="H85" s="86"/>
      <c r="I85" s="102"/>
      <c r="J85" s="102"/>
      <c r="K85" s="101"/>
      <c r="L85" s="94"/>
      <c r="M85" s="516" t="str">
        <f t="shared" si="16"/>
        <v>-</v>
      </c>
      <c r="N85" s="164" t="str">
        <f t="shared" si="12"/>
        <v>-</v>
      </c>
      <c r="O85" s="94"/>
      <c r="P85" s="95"/>
      <c r="Q85" s="95"/>
      <c r="R85" s="96" t="str">
        <f t="shared" si="13"/>
        <v>-</v>
      </c>
      <c r="S85" s="99"/>
      <c r="T85" s="84" t="str">
        <f t="shared" si="14"/>
        <v>-</v>
      </c>
      <c r="U85" s="98"/>
      <c r="V85" s="167"/>
      <c r="W85" s="68">
        <f t="shared" si="17"/>
        <v>0</v>
      </c>
      <c r="X85" s="69" t="str">
        <f t="shared" si="15"/>
        <v>-</v>
      </c>
    </row>
    <row r="86" spans="1:24" s="27" customFormat="1" ht="25.15" hidden="1" customHeight="1" x14ac:dyDescent="0.2">
      <c r="A86" s="120"/>
      <c r="B86" s="86"/>
      <c r="C86" s="158"/>
      <c r="D86" s="160"/>
      <c r="E86" s="87"/>
      <c r="F86" s="88"/>
      <c r="G86" s="86"/>
      <c r="H86" s="86"/>
      <c r="I86" s="102"/>
      <c r="J86" s="102"/>
      <c r="K86" s="101"/>
      <c r="L86" s="94"/>
      <c r="M86" s="516" t="str">
        <f t="shared" si="16"/>
        <v>-</v>
      </c>
      <c r="N86" s="164" t="str">
        <f t="shared" si="12"/>
        <v>-</v>
      </c>
      <c r="O86" s="94"/>
      <c r="P86" s="95"/>
      <c r="Q86" s="95"/>
      <c r="R86" s="96" t="str">
        <f t="shared" si="13"/>
        <v>-</v>
      </c>
      <c r="S86" s="99"/>
      <c r="T86" s="84" t="str">
        <f t="shared" si="14"/>
        <v>-</v>
      </c>
      <c r="U86" s="98"/>
      <c r="V86" s="167"/>
      <c r="W86" s="68">
        <f t="shared" si="17"/>
        <v>0</v>
      </c>
      <c r="X86" s="69" t="str">
        <f t="shared" si="15"/>
        <v>-</v>
      </c>
    </row>
    <row r="87" spans="1:24" s="27" customFormat="1" ht="25.15" hidden="1" customHeight="1" x14ac:dyDescent="0.2">
      <c r="A87" s="120"/>
      <c r="B87" s="86"/>
      <c r="C87" s="158"/>
      <c r="D87" s="160"/>
      <c r="E87" s="87"/>
      <c r="F87" s="88"/>
      <c r="G87" s="86"/>
      <c r="H87" s="86"/>
      <c r="I87" s="102"/>
      <c r="J87" s="102"/>
      <c r="K87" s="101"/>
      <c r="L87" s="94"/>
      <c r="M87" s="516" t="str">
        <f t="shared" si="16"/>
        <v>-</v>
      </c>
      <c r="N87" s="164" t="str">
        <f t="shared" si="12"/>
        <v>-</v>
      </c>
      <c r="O87" s="94"/>
      <c r="P87" s="95"/>
      <c r="Q87" s="95"/>
      <c r="R87" s="96" t="str">
        <f t="shared" si="13"/>
        <v>-</v>
      </c>
      <c r="S87" s="99"/>
      <c r="T87" s="84" t="str">
        <f t="shared" si="14"/>
        <v>-</v>
      </c>
      <c r="U87" s="98"/>
      <c r="V87" s="167"/>
      <c r="W87" s="68">
        <f t="shared" si="17"/>
        <v>0</v>
      </c>
      <c r="X87" s="69" t="str">
        <f t="shared" si="15"/>
        <v>-</v>
      </c>
    </row>
    <row r="88" spans="1:24" s="27" customFormat="1" ht="25.15" hidden="1" customHeight="1" x14ac:dyDescent="0.2">
      <c r="A88" s="120"/>
      <c r="B88" s="86"/>
      <c r="C88" s="158"/>
      <c r="D88" s="160"/>
      <c r="E88" s="87"/>
      <c r="F88" s="88"/>
      <c r="G88" s="86"/>
      <c r="H88" s="86"/>
      <c r="I88" s="102"/>
      <c r="J88" s="102"/>
      <c r="K88" s="101"/>
      <c r="L88" s="94"/>
      <c r="M88" s="516" t="str">
        <f t="shared" si="16"/>
        <v>-</v>
      </c>
      <c r="N88" s="164" t="str">
        <f t="shared" si="12"/>
        <v>-</v>
      </c>
      <c r="O88" s="94"/>
      <c r="P88" s="95"/>
      <c r="Q88" s="95"/>
      <c r="R88" s="96" t="str">
        <f t="shared" si="13"/>
        <v>-</v>
      </c>
      <c r="S88" s="99"/>
      <c r="T88" s="84" t="str">
        <f t="shared" si="14"/>
        <v>-</v>
      </c>
      <c r="U88" s="98"/>
      <c r="V88" s="167"/>
      <c r="W88" s="68">
        <f t="shared" si="17"/>
        <v>0</v>
      </c>
      <c r="X88" s="69" t="str">
        <f t="shared" si="15"/>
        <v>-</v>
      </c>
    </row>
    <row r="89" spans="1:24" s="27" customFormat="1" ht="25.15" hidden="1" customHeight="1" x14ac:dyDescent="0.2">
      <c r="A89" s="120"/>
      <c r="B89" s="86"/>
      <c r="C89" s="158"/>
      <c r="D89" s="160"/>
      <c r="E89" s="87"/>
      <c r="F89" s="88"/>
      <c r="G89" s="86"/>
      <c r="H89" s="86"/>
      <c r="I89" s="102"/>
      <c r="J89" s="102"/>
      <c r="K89" s="101"/>
      <c r="L89" s="94"/>
      <c r="M89" s="516" t="str">
        <f t="shared" si="16"/>
        <v>-</v>
      </c>
      <c r="N89" s="164" t="str">
        <f t="shared" si="12"/>
        <v>-</v>
      </c>
      <c r="O89" s="94"/>
      <c r="P89" s="95"/>
      <c r="Q89" s="95"/>
      <c r="R89" s="96" t="str">
        <f t="shared" si="13"/>
        <v>-</v>
      </c>
      <c r="S89" s="99"/>
      <c r="T89" s="84" t="str">
        <f t="shared" si="14"/>
        <v>-</v>
      </c>
      <c r="U89" s="98"/>
      <c r="V89" s="167"/>
      <c r="W89" s="68">
        <f t="shared" si="17"/>
        <v>0</v>
      </c>
      <c r="X89" s="69" t="str">
        <f t="shared" si="15"/>
        <v>-</v>
      </c>
    </row>
    <row r="90" spans="1:24" s="27" customFormat="1" ht="25.15" hidden="1" customHeight="1" x14ac:dyDescent="0.2">
      <c r="A90" s="120"/>
      <c r="B90" s="86"/>
      <c r="C90" s="158"/>
      <c r="D90" s="160"/>
      <c r="E90" s="87"/>
      <c r="F90" s="88"/>
      <c r="G90" s="86"/>
      <c r="H90" s="86"/>
      <c r="I90" s="102"/>
      <c r="J90" s="102"/>
      <c r="K90" s="101"/>
      <c r="L90" s="94"/>
      <c r="M90" s="516" t="str">
        <f t="shared" si="16"/>
        <v>-</v>
      </c>
      <c r="N90" s="164" t="str">
        <f t="shared" si="12"/>
        <v>-</v>
      </c>
      <c r="O90" s="94"/>
      <c r="P90" s="95"/>
      <c r="Q90" s="95"/>
      <c r="R90" s="96" t="str">
        <f t="shared" si="13"/>
        <v>-</v>
      </c>
      <c r="S90" s="99"/>
      <c r="T90" s="84" t="str">
        <f t="shared" si="14"/>
        <v>-</v>
      </c>
      <c r="U90" s="98"/>
      <c r="V90" s="167"/>
      <c r="W90" s="68">
        <f t="shared" si="17"/>
        <v>0</v>
      </c>
      <c r="X90" s="69" t="str">
        <f t="shared" si="15"/>
        <v>-</v>
      </c>
    </row>
    <row r="91" spans="1:24" s="27" customFormat="1" ht="25.15" hidden="1" customHeight="1" x14ac:dyDescent="0.2">
      <c r="A91" s="120"/>
      <c r="B91" s="86"/>
      <c r="C91" s="158"/>
      <c r="D91" s="87"/>
      <c r="E91" s="87"/>
      <c r="F91" s="88"/>
      <c r="G91" s="86"/>
      <c r="H91" s="86"/>
      <c r="I91" s="102"/>
      <c r="J91" s="102"/>
      <c r="K91" s="101"/>
      <c r="L91" s="94"/>
      <c r="M91" s="516" t="str">
        <f t="shared" si="16"/>
        <v>-</v>
      </c>
      <c r="N91" s="164" t="str">
        <f t="shared" si="12"/>
        <v>-</v>
      </c>
      <c r="O91" s="94"/>
      <c r="P91" s="95"/>
      <c r="Q91" s="95"/>
      <c r="R91" s="96" t="str">
        <f t="shared" si="13"/>
        <v>-</v>
      </c>
      <c r="S91" s="99"/>
      <c r="T91" s="84" t="str">
        <f t="shared" si="14"/>
        <v>-</v>
      </c>
      <c r="U91" s="98"/>
      <c r="V91" s="167"/>
      <c r="W91" s="68">
        <f t="shared" si="17"/>
        <v>0</v>
      </c>
      <c r="X91" s="69" t="str">
        <f t="shared" si="15"/>
        <v>-</v>
      </c>
    </row>
    <row r="92" spans="1:24" s="27" customFormat="1" ht="25.15" hidden="1" customHeight="1" x14ac:dyDescent="0.2">
      <c r="A92" s="120"/>
      <c r="B92" s="86"/>
      <c r="C92" s="158"/>
      <c r="D92" s="87"/>
      <c r="E92" s="87"/>
      <c r="F92" s="88"/>
      <c r="G92" s="86"/>
      <c r="H92" s="86"/>
      <c r="I92" s="102"/>
      <c r="J92" s="102"/>
      <c r="K92" s="101"/>
      <c r="L92" s="94"/>
      <c r="M92" s="516" t="str">
        <f t="shared" si="16"/>
        <v>-</v>
      </c>
      <c r="N92" s="164" t="str">
        <f t="shared" si="12"/>
        <v>-</v>
      </c>
      <c r="O92" s="94"/>
      <c r="P92" s="95"/>
      <c r="Q92" s="95"/>
      <c r="R92" s="96" t="str">
        <f t="shared" si="13"/>
        <v>-</v>
      </c>
      <c r="S92" s="99"/>
      <c r="T92" s="84" t="str">
        <f t="shared" si="14"/>
        <v>-</v>
      </c>
      <c r="U92" s="98"/>
      <c r="V92" s="167"/>
      <c r="W92" s="68">
        <f t="shared" si="17"/>
        <v>0</v>
      </c>
      <c r="X92" s="69" t="str">
        <f t="shared" si="15"/>
        <v>-</v>
      </c>
    </row>
    <row r="93" spans="1:24" s="27" customFormat="1" ht="25.15" hidden="1" customHeight="1" x14ac:dyDescent="0.2">
      <c r="A93" s="120"/>
      <c r="B93" s="86"/>
      <c r="C93" s="158"/>
      <c r="D93" s="87"/>
      <c r="E93" s="87"/>
      <c r="F93" s="88"/>
      <c r="G93" s="86"/>
      <c r="H93" s="86"/>
      <c r="I93" s="102"/>
      <c r="J93" s="102"/>
      <c r="K93" s="101"/>
      <c r="L93" s="94"/>
      <c r="M93" s="516" t="str">
        <f t="shared" si="16"/>
        <v>-</v>
      </c>
      <c r="N93" s="164" t="str">
        <f t="shared" si="12"/>
        <v>-</v>
      </c>
      <c r="O93" s="94"/>
      <c r="P93" s="95"/>
      <c r="Q93" s="95"/>
      <c r="R93" s="96" t="str">
        <f t="shared" si="13"/>
        <v>-</v>
      </c>
      <c r="S93" s="99"/>
      <c r="T93" s="84" t="str">
        <f t="shared" si="14"/>
        <v>-</v>
      </c>
      <c r="U93" s="98"/>
      <c r="V93" s="167"/>
      <c r="W93" s="68">
        <f t="shared" si="17"/>
        <v>0</v>
      </c>
      <c r="X93" s="69" t="str">
        <f t="shared" si="15"/>
        <v>-</v>
      </c>
    </row>
    <row r="94" spans="1:24" s="27" customFormat="1" ht="25.15" hidden="1" customHeight="1" x14ac:dyDescent="0.2">
      <c r="A94" s="120"/>
      <c r="B94" s="86"/>
      <c r="C94" s="158"/>
      <c r="D94" s="87"/>
      <c r="E94" s="87"/>
      <c r="F94" s="88"/>
      <c r="G94" s="86"/>
      <c r="H94" s="86"/>
      <c r="I94" s="102"/>
      <c r="J94" s="102"/>
      <c r="K94" s="101"/>
      <c r="L94" s="94"/>
      <c r="M94" s="516" t="str">
        <f t="shared" si="16"/>
        <v>-</v>
      </c>
      <c r="N94" s="164" t="str">
        <f t="shared" si="12"/>
        <v>-</v>
      </c>
      <c r="O94" s="94"/>
      <c r="P94" s="95"/>
      <c r="Q94" s="95"/>
      <c r="R94" s="96" t="str">
        <f t="shared" si="13"/>
        <v>-</v>
      </c>
      <c r="S94" s="99"/>
      <c r="T94" s="84" t="str">
        <f t="shared" si="14"/>
        <v>-</v>
      </c>
      <c r="U94" s="98"/>
      <c r="V94" s="167"/>
      <c r="W94" s="68">
        <f t="shared" si="17"/>
        <v>0</v>
      </c>
      <c r="X94" s="69" t="str">
        <f t="shared" si="15"/>
        <v>-</v>
      </c>
    </row>
    <row r="95" spans="1:24" s="27" customFormat="1" ht="25.15" hidden="1" customHeight="1" x14ac:dyDescent="0.2">
      <c r="A95" s="120"/>
      <c r="B95" s="86"/>
      <c r="C95" s="158"/>
      <c r="D95" s="87"/>
      <c r="E95" s="87"/>
      <c r="F95" s="88"/>
      <c r="G95" s="86"/>
      <c r="H95" s="86"/>
      <c r="I95" s="102"/>
      <c r="J95" s="102"/>
      <c r="K95" s="101"/>
      <c r="L95" s="94"/>
      <c r="M95" s="516" t="str">
        <f t="shared" si="16"/>
        <v>-</v>
      </c>
      <c r="N95" s="164" t="str">
        <f t="shared" si="12"/>
        <v>-</v>
      </c>
      <c r="O95" s="94"/>
      <c r="P95" s="95"/>
      <c r="Q95" s="95"/>
      <c r="R95" s="96" t="str">
        <f t="shared" si="13"/>
        <v>-</v>
      </c>
      <c r="S95" s="99"/>
      <c r="T95" s="84" t="str">
        <f t="shared" si="14"/>
        <v>-</v>
      </c>
      <c r="U95" s="98"/>
      <c r="V95" s="167"/>
      <c r="W95" s="68">
        <f t="shared" si="17"/>
        <v>0</v>
      </c>
      <c r="X95" s="69" t="str">
        <f t="shared" si="15"/>
        <v>-</v>
      </c>
    </row>
    <row r="96" spans="1:24" s="27" customFormat="1" ht="25.15" hidden="1" customHeight="1" x14ac:dyDescent="0.2">
      <c r="A96" s="120"/>
      <c r="B96" s="86"/>
      <c r="C96" s="158"/>
      <c r="D96" s="87"/>
      <c r="E96" s="87"/>
      <c r="F96" s="88"/>
      <c r="G96" s="86"/>
      <c r="H96" s="86"/>
      <c r="I96" s="102"/>
      <c r="J96" s="102"/>
      <c r="K96" s="101"/>
      <c r="L96" s="94"/>
      <c r="M96" s="516" t="str">
        <f t="shared" si="16"/>
        <v>-</v>
      </c>
      <c r="N96" s="164" t="str">
        <f t="shared" si="12"/>
        <v>-</v>
      </c>
      <c r="O96" s="94"/>
      <c r="P96" s="95"/>
      <c r="Q96" s="95"/>
      <c r="R96" s="96" t="str">
        <f t="shared" si="13"/>
        <v>-</v>
      </c>
      <c r="S96" s="99"/>
      <c r="T96" s="84" t="str">
        <f t="shared" si="14"/>
        <v>-</v>
      </c>
      <c r="U96" s="98"/>
      <c r="V96" s="167"/>
      <c r="W96" s="68">
        <f t="shared" si="17"/>
        <v>0</v>
      </c>
      <c r="X96" s="69" t="str">
        <f t="shared" si="15"/>
        <v>-</v>
      </c>
    </row>
    <row r="97" spans="1:24" s="27" customFormat="1" ht="25.15" hidden="1" customHeight="1" x14ac:dyDescent="0.2">
      <c r="A97" s="120"/>
      <c r="B97" s="86"/>
      <c r="C97" s="158"/>
      <c r="D97" s="87"/>
      <c r="E97" s="87"/>
      <c r="F97" s="88"/>
      <c r="G97" s="86"/>
      <c r="H97" s="86"/>
      <c r="I97" s="102"/>
      <c r="J97" s="102"/>
      <c r="K97" s="101"/>
      <c r="L97" s="94"/>
      <c r="M97" s="516" t="str">
        <f t="shared" si="16"/>
        <v>-</v>
      </c>
      <c r="N97" s="164" t="str">
        <f t="shared" si="12"/>
        <v>-</v>
      </c>
      <c r="O97" s="94"/>
      <c r="P97" s="95"/>
      <c r="Q97" s="95"/>
      <c r="R97" s="96" t="str">
        <f t="shared" si="13"/>
        <v>-</v>
      </c>
      <c r="S97" s="99"/>
      <c r="T97" s="84" t="str">
        <f t="shared" si="14"/>
        <v>-</v>
      </c>
      <c r="U97" s="98"/>
      <c r="V97" s="167"/>
      <c r="W97" s="68">
        <f t="shared" si="17"/>
        <v>0</v>
      </c>
      <c r="X97" s="69" t="str">
        <f t="shared" si="15"/>
        <v>-</v>
      </c>
    </row>
    <row r="98" spans="1:24" s="27" customFormat="1" ht="25.15" hidden="1" customHeight="1" x14ac:dyDescent="0.2">
      <c r="A98" s="120"/>
      <c r="B98" s="86"/>
      <c r="C98" s="158"/>
      <c r="D98" s="87"/>
      <c r="E98" s="87"/>
      <c r="F98" s="88"/>
      <c r="G98" s="86"/>
      <c r="H98" s="86"/>
      <c r="I98" s="102"/>
      <c r="J98" s="102"/>
      <c r="K98" s="101"/>
      <c r="L98" s="94"/>
      <c r="M98" s="516" t="str">
        <f t="shared" si="16"/>
        <v>-</v>
      </c>
      <c r="N98" s="164" t="str">
        <f t="shared" si="12"/>
        <v>-</v>
      </c>
      <c r="O98" s="94"/>
      <c r="P98" s="95"/>
      <c r="Q98" s="95"/>
      <c r="R98" s="96" t="str">
        <f t="shared" si="13"/>
        <v>-</v>
      </c>
      <c r="S98" s="99"/>
      <c r="T98" s="84" t="str">
        <f t="shared" si="14"/>
        <v>-</v>
      </c>
      <c r="U98" s="98"/>
      <c r="V98" s="167"/>
      <c r="W98" s="68">
        <f t="shared" si="17"/>
        <v>0</v>
      </c>
      <c r="X98" s="69" t="str">
        <f t="shared" si="15"/>
        <v>-</v>
      </c>
    </row>
    <row r="99" spans="1:24" s="27" customFormat="1" ht="25.15" hidden="1" customHeight="1" x14ac:dyDescent="0.2">
      <c r="A99" s="120"/>
      <c r="B99" s="86"/>
      <c r="C99" s="158"/>
      <c r="D99" s="87"/>
      <c r="E99" s="87"/>
      <c r="F99" s="88"/>
      <c r="G99" s="86"/>
      <c r="H99" s="86"/>
      <c r="I99" s="102"/>
      <c r="J99" s="102"/>
      <c r="K99" s="101"/>
      <c r="L99" s="94"/>
      <c r="M99" s="516" t="str">
        <f t="shared" si="16"/>
        <v>-</v>
      </c>
      <c r="N99" s="164" t="str">
        <f t="shared" si="12"/>
        <v>-</v>
      </c>
      <c r="O99" s="94"/>
      <c r="P99" s="95"/>
      <c r="Q99" s="95"/>
      <c r="R99" s="96" t="str">
        <f t="shared" si="13"/>
        <v>-</v>
      </c>
      <c r="S99" s="99"/>
      <c r="T99" s="84" t="str">
        <f t="shared" si="14"/>
        <v>-</v>
      </c>
      <c r="U99" s="98"/>
      <c r="V99" s="167"/>
      <c r="W99" s="68">
        <f t="shared" si="17"/>
        <v>0</v>
      </c>
      <c r="X99" s="69" t="str">
        <f t="shared" si="15"/>
        <v>-</v>
      </c>
    </row>
    <row r="100" spans="1:24" s="27" customFormat="1" ht="25.15" hidden="1" customHeight="1" x14ac:dyDescent="0.2">
      <c r="A100" s="120"/>
      <c r="B100" s="86"/>
      <c r="C100" s="158"/>
      <c r="D100" s="87"/>
      <c r="E100" s="87"/>
      <c r="F100" s="88"/>
      <c r="G100" s="86"/>
      <c r="H100" s="86"/>
      <c r="I100" s="102"/>
      <c r="J100" s="102"/>
      <c r="K100" s="101"/>
      <c r="L100" s="94"/>
      <c r="M100" s="516" t="str">
        <f t="shared" si="16"/>
        <v>-</v>
      </c>
      <c r="N100" s="164" t="str">
        <f t="shared" si="12"/>
        <v>-</v>
      </c>
      <c r="O100" s="94"/>
      <c r="P100" s="95"/>
      <c r="Q100" s="95"/>
      <c r="R100" s="96" t="str">
        <f t="shared" si="13"/>
        <v>-</v>
      </c>
      <c r="S100" s="99"/>
      <c r="T100" s="84" t="str">
        <f t="shared" si="14"/>
        <v>-</v>
      </c>
      <c r="U100" s="98"/>
      <c r="V100" s="167"/>
      <c r="W100" s="68">
        <f t="shared" si="17"/>
        <v>0</v>
      </c>
      <c r="X100" s="69" t="str">
        <f t="shared" si="15"/>
        <v>-</v>
      </c>
    </row>
    <row r="101" spans="1:24" s="27" customFormat="1" ht="25.15" hidden="1" customHeight="1" x14ac:dyDescent="0.2">
      <c r="A101" s="120"/>
      <c r="B101" s="103"/>
      <c r="C101" s="161"/>
      <c r="D101" s="104"/>
      <c r="E101" s="104"/>
      <c r="F101" s="105"/>
      <c r="G101" s="103"/>
      <c r="H101" s="103"/>
      <c r="I101" s="106"/>
      <c r="J101" s="106"/>
      <c r="K101" s="108"/>
      <c r="L101" s="109"/>
      <c r="M101" s="517" t="str">
        <f t="shared" si="16"/>
        <v>-</v>
      </c>
      <c r="N101" s="165" t="str">
        <f t="shared" si="12"/>
        <v>-</v>
      </c>
      <c r="O101" s="109"/>
      <c r="P101" s="110"/>
      <c r="Q101" s="110"/>
      <c r="R101" s="96" t="str">
        <f t="shared" si="13"/>
        <v>-</v>
      </c>
      <c r="S101" s="111"/>
      <c r="T101" s="84" t="str">
        <f t="shared" si="14"/>
        <v>-</v>
      </c>
      <c r="U101" s="112"/>
      <c r="V101" s="167"/>
      <c r="W101" s="68">
        <f t="shared" si="17"/>
        <v>0</v>
      </c>
      <c r="X101" s="69" t="str">
        <f t="shared" si="15"/>
        <v>-</v>
      </c>
    </row>
    <row r="102" spans="1:24" s="27" customFormat="1" ht="19.899999999999999" customHeight="1" x14ac:dyDescent="0.2">
      <c r="A102" s="56">
        <f>COUNT(A72:A101)</f>
        <v>1</v>
      </c>
      <c r="B102" s="182" t="s">
        <v>42</v>
      </c>
      <c r="C102" s="183"/>
      <c r="D102" s="57">
        <f>COUNT(K72:K101)-COUNT(L72:L101)</f>
        <v>0</v>
      </c>
      <c r="E102" s="57"/>
      <c r="F102" s="57"/>
      <c r="G102" s="57" t="s">
        <v>29</v>
      </c>
      <c r="H102" s="59">
        <f>IF(L72&gt;1,0,K72)+IF(L73&gt;0,0,K73)+IF(L74&gt;0,0,K74)+IF(L75&gt;0,0,K75)+IF(L76&gt;0,0,K76)+IF(L77&gt;0,0,K77)+IF(L78&gt;0,0,K78)+IF(L79&gt;0,0,K79)+IF(L80&gt;0,0,K80)+IF(L81&gt;0,0,K81)+IF(L82&gt;0,0,K82)+IF(L83&gt;0,0,K83)+IF(L84&gt;0,0,K84)+IF(L85&gt;0,0,K85)+IF(L86&gt;0,0,K86)+IF(L87&gt;0,0,K87)+IF(L88&gt;0,0,K88)+IF(L89&gt;0,0,K89)+IF(L90&gt;0,0,K90)+IF(L91&gt;0,0,K91)+IF(L92&gt;0,0,K92)+IF(L93&gt;0,0,K93)+IF(L94&gt;0,0,K94)+IF(L95&gt;0,0,K95)+IF(L96&gt;0,0,K96)+IF(L97&gt;0,0,K97)+IF(L98&gt;0,0,K98)+IF(L99&gt;0,0,K99)+IF(L100&gt;0,0,K100)+IF(L101&gt;0,0,K101)</f>
        <v>0</v>
      </c>
      <c r="I102" s="57"/>
      <c r="J102" s="67">
        <f>SUM(J72:J101)</f>
        <v>1.5</v>
      </c>
      <c r="K102" s="67">
        <f>SUM(K72:K101)</f>
        <v>696929</v>
      </c>
      <c r="L102" s="67">
        <f>SUM(L72:L101)</f>
        <v>662082.55000000005</v>
      </c>
      <c r="M102" s="518">
        <f>IF(L102&gt;0,((L102-(K102-H102))/(K102-H102)),"-")</f>
        <v>-4.9999999999999933E-2</v>
      </c>
      <c r="N102" s="67"/>
      <c r="O102" s="67">
        <f>SUM(O72:O101)</f>
        <v>0</v>
      </c>
      <c r="P102" s="117" t="s">
        <v>6</v>
      </c>
      <c r="Q102" s="58" t="str">
        <f>IF(O102&lt;=0,"-",(O102/L102))</f>
        <v>-</v>
      </c>
      <c r="R102" s="58"/>
      <c r="S102" s="58">
        <f>IF(L72&lt;=0,"0",(IF(S72&gt;0,S72*L72)+IF(S73&gt;0,S73*L73)+IF(S74&gt;0,S74*L74)+IF(S75&gt;0,S75*L75)+IF(S76&gt;0,S76*L76)+IF(S77&gt;0,S77*L77)+IF(S78&gt;0,S78*L78)+IF(S79&gt;0,S79*L79)+IF(S80&gt;0,S80*L80)+IF(S81&gt;0,S81*L81)+IF(S82&gt;0,S82*L82)+IF(S83&gt;0,S83*L83)+IF(S84&gt;0,S84*L84)+IF(S85&gt;0,S85*L85)+IF(S86&gt;0,S86*L86)+IF(S87&gt;0,S87*L87)+IF(S88&gt;0,S88*L88)+IF(S89&gt;0,S89*L89)+IF(S90&gt;0,S90*L90)+IF(S91&gt;0,S91*L91)+IF(S92&gt;0,S92*L92)+IF(S93&gt;0,S93*L93)+IF(S94&gt;0,S94*L94)+IF(S95&gt;0,S95*L95)+IF(S96&gt;0,S96*L96)+IF(S97&gt;0,S97*L97)+IF(S98&gt;0,S98*L98)+IF(S99&gt;0,S99*L99)+IF(S100&gt;0,S100*L100)+IF(S101&gt;0,S101*L101))/L102)</f>
        <v>0</v>
      </c>
      <c r="T102" s="57"/>
      <c r="U102" s="57"/>
      <c r="V102" s="167"/>
      <c r="W102" s="70"/>
      <c r="X102" s="69"/>
    </row>
    <row r="103" spans="1:24" s="124" customFormat="1" ht="19.899999999999999" customHeight="1" x14ac:dyDescent="0.2">
      <c r="A103" s="122" t="s">
        <v>45</v>
      </c>
      <c r="B103" s="123"/>
      <c r="C103" s="147" t="s">
        <v>53</v>
      </c>
      <c r="D103" s="147"/>
      <c r="E103" s="147"/>
      <c r="G103" s="123"/>
      <c r="H103" s="123"/>
      <c r="I103" s="123"/>
      <c r="J103" s="123"/>
      <c r="K103" s="123"/>
      <c r="L103" s="123"/>
      <c r="M103" s="519"/>
      <c r="N103" s="122"/>
      <c r="O103" s="122"/>
      <c r="P103" s="123"/>
      <c r="Q103" s="123"/>
      <c r="R103" s="123"/>
      <c r="S103" s="122"/>
      <c r="T103" s="123"/>
      <c r="U103" s="122"/>
      <c r="V103" s="168"/>
      <c r="W103" s="125"/>
    </row>
    <row r="104" spans="1:24" s="27" customFormat="1" ht="25.15" customHeight="1" x14ac:dyDescent="0.2">
      <c r="A104" s="119"/>
      <c r="B104" s="86"/>
      <c r="C104" s="176"/>
      <c r="D104" s="157"/>
      <c r="E104" s="74"/>
      <c r="F104" s="75"/>
      <c r="G104" s="76"/>
      <c r="H104" s="76"/>
      <c r="I104" s="77"/>
      <c r="J104" s="77"/>
      <c r="K104" s="79"/>
      <c r="L104" s="80"/>
      <c r="M104" s="516" t="str">
        <f>IF(L104&gt;0,((L104-K104)/K104),"-")</f>
        <v>-</v>
      </c>
      <c r="N104" s="163" t="str">
        <f t="shared" ref="N104:N133" si="18">IF(AND(C104&lt;=0,P104&lt;=0),"-",IF(P104&lt;=0,"Not yet Contract",(P104-C104)))</f>
        <v>-</v>
      </c>
      <c r="O104" s="81"/>
      <c r="P104" s="82"/>
      <c r="Q104" s="82"/>
      <c r="R104" s="96" t="str">
        <f t="shared" ref="R104:R133" si="19">IF(OR(Q104&lt;=0,P104&lt;=0),"-",(($U$3-P104)/(Q104-P104)))</f>
        <v>-</v>
      </c>
      <c r="S104" s="83"/>
      <c r="T104" s="84" t="str">
        <f t="shared" ref="T104:T133" si="20">IF(OR(P104&lt;=0,Q104&lt;=0),"-",IF(AND(($U$3-P104)&gt;(Q104-P104),S104&lt;100%),"Time Expired",IF(AND(($U$3-P104)&gt;(Q104-P104)*3/4,S104&lt;=10%),"Very Critical",IF(AND(($U$3-P104)&gt;(Q104-P104)*3/4,S104&lt;=25%),"Critical",IF(AND(($U$3-P104)&gt;(Q104-P104)*3/4,S104&lt;=50%),"Slow Progress",IF(AND(($U$3-P104)&gt;(Q104-P104)/2,S104&lt;=10%),"Very Slow Progress",IF(AND(($U$3-P104)&gt;(Q104-P104)/2,S104&lt;=25%),"Progress Slow",IF(AND(($U$3-P104)&gt;(Q104-P104)/4,S104&lt;=20%),"Progress Slow","-"))))))))</f>
        <v>-</v>
      </c>
      <c r="U104" s="85"/>
      <c r="V104" s="167"/>
      <c r="W104" s="68">
        <f>Q104-P104</f>
        <v>0</v>
      </c>
      <c r="X104" s="69" t="str">
        <f t="shared" ref="X104:X133" si="21">IF(P104&lt;=0,"-",($U$3-P104))</f>
        <v>-</v>
      </c>
    </row>
    <row r="105" spans="1:24" s="27" customFormat="1" ht="25.15" hidden="1" customHeight="1" x14ac:dyDescent="0.2">
      <c r="A105" s="120"/>
      <c r="B105" s="86"/>
      <c r="C105" s="158"/>
      <c r="D105" s="159"/>
      <c r="E105" s="87"/>
      <c r="F105" s="88"/>
      <c r="G105" s="89"/>
      <c r="H105" s="89"/>
      <c r="I105" s="90"/>
      <c r="J105" s="90"/>
      <c r="K105" s="92"/>
      <c r="L105" s="93"/>
      <c r="M105" s="516" t="str">
        <f t="shared" ref="M105:M133" si="22">IF(L105&gt;0,((L105-K105)/K105),"-")</f>
        <v>-</v>
      </c>
      <c r="N105" s="164" t="str">
        <f t="shared" si="18"/>
        <v>-</v>
      </c>
      <c r="O105" s="94"/>
      <c r="P105" s="95"/>
      <c r="Q105" s="95"/>
      <c r="R105" s="96" t="str">
        <f t="shared" si="19"/>
        <v>-</v>
      </c>
      <c r="S105" s="97"/>
      <c r="T105" s="84" t="str">
        <f t="shared" si="20"/>
        <v>-</v>
      </c>
      <c r="U105" s="98"/>
      <c r="V105" s="167"/>
      <c r="W105" s="68">
        <f t="shared" ref="W105:W133" si="23">Q105-P105</f>
        <v>0</v>
      </c>
      <c r="X105" s="69" t="str">
        <f t="shared" si="21"/>
        <v>-</v>
      </c>
    </row>
    <row r="106" spans="1:24" s="27" customFormat="1" ht="25.15" hidden="1" customHeight="1" x14ac:dyDescent="0.2">
      <c r="A106" s="120"/>
      <c r="B106" s="86"/>
      <c r="C106" s="176"/>
      <c r="D106" s="159"/>
      <c r="E106" s="87"/>
      <c r="F106" s="174"/>
      <c r="G106" s="175"/>
      <c r="H106" s="89"/>
      <c r="I106" s="90"/>
      <c r="J106" s="90"/>
      <c r="K106" s="92"/>
      <c r="L106" s="93"/>
      <c r="M106" s="516" t="str">
        <f t="shared" si="22"/>
        <v>-</v>
      </c>
      <c r="N106" s="179" t="str">
        <f t="shared" si="18"/>
        <v>-</v>
      </c>
      <c r="O106" s="94"/>
      <c r="P106" s="95"/>
      <c r="Q106" s="95"/>
      <c r="R106" s="96" t="str">
        <f t="shared" si="19"/>
        <v>-</v>
      </c>
      <c r="S106" s="97"/>
      <c r="T106" s="84" t="str">
        <f t="shared" si="20"/>
        <v>-</v>
      </c>
      <c r="U106" s="98"/>
      <c r="V106" s="167"/>
      <c r="W106" s="68">
        <f t="shared" si="23"/>
        <v>0</v>
      </c>
      <c r="X106" s="69" t="str">
        <f t="shared" si="21"/>
        <v>-</v>
      </c>
    </row>
    <row r="107" spans="1:24" s="27" customFormat="1" ht="25.15" hidden="1" customHeight="1" x14ac:dyDescent="0.2">
      <c r="A107" s="120"/>
      <c r="B107" s="86"/>
      <c r="C107" s="176"/>
      <c r="D107" s="159"/>
      <c r="E107" s="87"/>
      <c r="F107" s="88"/>
      <c r="G107" s="89"/>
      <c r="H107" s="89"/>
      <c r="I107" s="90"/>
      <c r="J107" s="90"/>
      <c r="K107" s="92"/>
      <c r="L107" s="93"/>
      <c r="M107" s="516" t="str">
        <f t="shared" si="22"/>
        <v>-</v>
      </c>
      <c r="N107" s="179" t="str">
        <f t="shared" si="18"/>
        <v>-</v>
      </c>
      <c r="O107" s="94"/>
      <c r="P107" s="95"/>
      <c r="Q107" s="95"/>
      <c r="R107" s="96" t="str">
        <f t="shared" si="19"/>
        <v>-</v>
      </c>
      <c r="S107" s="99"/>
      <c r="T107" s="84" t="str">
        <f t="shared" si="20"/>
        <v>-</v>
      </c>
      <c r="U107" s="98"/>
      <c r="V107" s="167"/>
      <c r="W107" s="68">
        <f t="shared" si="23"/>
        <v>0</v>
      </c>
      <c r="X107" s="69" t="str">
        <f t="shared" si="21"/>
        <v>-</v>
      </c>
    </row>
    <row r="108" spans="1:24" s="27" customFormat="1" ht="25.15" hidden="1" customHeight="1" x14ac:dyDescent="0.2">
      <c r="A108" s="120"/>
      <c r="B108" s="86"/>
      <c r="C108" s="176"/>
      <c r="D108" s="159"/>
      <c r="E108" s="87"/>
      <c r="F108" s="88"/>
      <c r="G108" s="89"/>
      <c r="H108" s="89"/>
      <c r="I108" s="90"/>
      <c r="J108" s="90"/>
      <c r="K108" s="92"/>
      <c r="L108" s="93"/>
      <c r="M108" s="516" t="str">
        <f t="shared" si="22"/>
        <v>-</v>
      </c>
      <c r="N108" s="179" t="str">
        <f t="shared" si="18"/>
        <v>-</v>
      </c>
      <c r="O108" s="94"/>
      <c r="P108" s="95"/>
      <c r="Q108" s="95"/>
      <c r="R108" s="96" t="str">
        <f t="shared" si="19"/>
        <v>-</v>
      </c>
      <c r="S108" s="97"/>
      <c r="T108" s="84" t="str">
        <f t="shared" si="20"/>
        <v>-</v>
      </c>
      <c r="U108" s="98"/>
      <c r="V108" s="167"/>
      <c r="W108" s="68">
        <f t="shared" si="23"/>
        <v>0</v>
      </c>
      <c r="X108" s="69" t="str">
        <f t="shared" si="21"/>
        <v>-</v>
      </c>
    </row>
    <row r="109" spans="1:24" s="27" customFormat="1" ht="25.15" hidden="1" customHeight="1" x14ac:dyDescent="0.2">
      <c r="A109" s="120"/>
      <c r="B109" s="86"/>
      <c r="C109" s="176"/>
      <c r="D109" s="159"/>
      <c r="E109" s="87"/>
      <c r="F109" s="88"/>
      <c r="G109" s="89"/>
      <c r="H109" s="89"/>
      <c r="I109" s="90"/>
      <c r="J109" s="90"/>
      <c r="K109" s="92"/>
      <c r="L109" s="93"/>
      <c r="M109" s="516" t="str">
        <f t="shared" si="22"/>
        <v>-</v>
      </c>
      <c r="N109" s="179" t="str">
        <f t="shared" si="18"/>
        <v>-</v>
      </c>
      <c r="O109" s="94"/>
      <c r="P109" s="95"/>
      <c r="Q109" s="95"/>
      <c r="R109" s="96" t="str">
        <f t="shared" si="19"/>
        <v>-</v>
      </c>
      <c r="S109" s="97"/>
      <c r="T109" s="84" t="str">
        <f t="shared" si="20"/>
        <v>-</v>
      </c>
      <c r="U109" s="98"/>
      <c r="V109" s="167"/>
      <c r="W109" s="68">
        <f t="shared" si="23"/>
        <v>0</v>
      </c>
      <c r="X109" s="69" t="str">
        <f t="shared" si="21"/>
        <v>-</v>
      </c>
    </row>
    <row r="110" spans="1:24" s="27" customFormat="1" ht="25.15" hidden="1" customHeight="1" x14ac:dyDescent="0.2">
      <c r="A110" s="120"/>
      <c r="B110" s="86"/>
      <c r="C110" s="176"/>
      <c r="D110" s="159"/>
      <c r="E110" s="87"/>
      <c r="F110" s="88"/>
      <c r="G110" s="89"/>
      <c r="H110" s="89"/>
      <c r="I110" s="90"/>
      <c r="J110" s="90"/>
      <c r="K110" s="92"/>
      <c r="L110" s="100"/>
      <c r="M110" s="516" t="str">
        <f t="shared" si="22"/>
        <v>-</v>
      </c>
      <c r="N110" s="179" t="str">
        <f t="shared" si="18"/>
        <v>-</v>
      </c>
      <c r="O110" s="94"/>
      <c r="P110" s="95"/>
      <c r="Q110" s="95"/>
      <c r="R110" s="96" t="str">
        <f t="shared" si="19"/>
        <v>-</v>
      </c>
      <c r="S110" s="99"/>
      <c r="T110" s="84" t="str">
        <f t="shared" si="20"/>
        <v>-</v>
      </c>
      <c r="U110" s="98"/>
      <c r="V110" s="167"/>
      <c r="W110" s="68">
        <f t="shared" si="23"/>
        <v>0</v>
      </c>
      <c r="X110" s="69" t="str">
        <f t="shared" si="21"/>
        <v>-</v>
      </c>
    </row>
    <row r="111" spans="1:24" s="27" customFormat="1" ht="25.15" hidden="1" customHeight="1" x14ac:dyDescent="0.2">
      <c r="A111" s="120"/>
      <c r="B111" s="86"/>
      <c r="C111" s="176"/>
      <c r="D111" s="159"/>
      <c r="E111" s="87"/>
      <c r="F111" s="88"/>
      <c r="G111" s="89"/>
      <c r="H111" s="89"/>
      <c r="I111" s="90"/>
      <c r="J111" s="90"/>
      <c r="K111" s="92"/>
      <c r="L111" s="100"/>
      <c r="M111" s="516" t="str">
        <f t="shared" si="22"/>
        <v>-</v>
      </c>
      <c r="N111" s="179" t="str">
        <f t="shared" si="18"/>
        <v>-</v>
      </c>
      <c r="O111" s="94"/>
      <c r="P111" s="95"/>
      <c r="Q111" s="95"/>
      <c r="R111" s="96" t="str">
        <f t="shared" si="19"/>
        <v>-</v>
      </c>
      <c r="S111" s="97"/>
      <c r="T111" s="84" t="str">
        <f t="shared" si="20"/>
        <v>-</v>
      </c>
      <c r="U111" s="98"/>
      <c r="V111" s="167"/>
      <c r="W111" s="68">
        <f t="shared" si="23"/>
        <v>0</v>
      </c>
      <c r="X111" s="69" t="str">
        <f t="shared" si="21"/>
        <v>-</v>
      </c>
    </row>
    <row r="112" spans="1:24" s="27" customFormat="1" ht="25.15" hidden="1" customHeight="1" x14ac:dyDescent="0.2">
      <c r="A112" s="120"/>
      <c r="B112" s="86"/>
      <c r="C112" s="176"/>
      <c r="D112" s="159"/>
      <c r="E112" s="87"/>
      <c r="F112" s="88"/>
      <c r="G112" s="86"/>
      <c r="H112" s="89"/>
      <c r="I112" s="90"/>
      <c r="J112" s="90"/>
      <c r="K112" s="92"/>
      <c r="L112" s="101"/>
      <c r="M112" s="516" t="str">
        <f t="shared" si="22"/>
        <v>-</v>
      </c>
      <c r="N112" s="179" t="str">
        <f t="shared" si="18"/>
        <v>-</v>
      </c>
      <c r="O112" s="94"/>
      <c r="P112" s="95"/>
      <c r="Q112" s="95"/>
      <c r="R112" s="96" t="str">
        <f t="shared" si="19"/>
        <v>-</v>
      </c>
      <c r="S112" s="97"/>
      <c r="T112" s="84" t="str">
        <f t="shared" si="20"/>
        <v>-</v>
      </c>
      <c r="U112" s="98"/>
      <c r="V112" s="167"/>
      <c r="W112" s="68">
        <f t="shared" si="23"/>
        <v>0</v>
      </c>
      <c r="X112" s="69" t="str">
        <f t="shared" si="21"/>
        <v>-</v>
      </c>
    </row>
    <row r="113" spans="1:24" s="27" customFormat="1" ht="25.15" hidden="1" customHeight="1" x14ac:dyDescent="0.2">
      <c r="A113" s="120"/>
      <c r="B113" s="86"/>
      <c r="C113" s="176"/>
      <c r="D113" s="159"/>
      <c r="E113" s="87"/>
      <c r="F113" s="173"/>
      <c r="G113" s="177"/>
      <c r="H113" s="89"/>
      <c r="I113" s="90"/>
      <c r="J113" s="90"/>
      <c r="K113" s="92"/>
      <c r="L113" s="100"/>
      <c r="M113" s="516" t="str">
        <f t="shared" si="22"/>
        <v>-</v>
      </c>
      <c r="N113" s="179" t="str">
        <f t="shared" si="18"/>
        <v>-</v>
      </c>
      <c r="O113" s="94"/>
      <c r="P113" s="95"/>
      <c r="Q113" s="95"/>
      <c r="R113" s="96" t="str">
        <f t="shared" si="19"/>
        <v>-</v>
      </c>
      <c r="S113" s="97"/>
      <c r="T113" s="84" t="str">
        <f t="shared" si="20"/>
        <v>-</v>
      </c>
      <c r="U113" s="98"/>
      <c r="V113" s="167"/>
      <c r="W113" s="68">
        <f t="shared" si="23"/>
        <v>0</v>
      </c>
      <c r="X113" s="69" t="str">
        <f t="shared" si="21"/>
        <v>-</v>
      </c>
    </row>
    <row r="114" spans="1:24" s="27" customFormat="1" ht="25.15" hidden="1" customHeight="1" x14ac:dyDescent="0.2">
      <c r="A114" s="120"/>
      <c r="B114" s="86"/>
      <c r="C114" s="176"/>
      <c r="D114" s="159"/>
      <c r="E114" s="87"/>
      <c r="F114" s="88"/>
      <c r="G114" s="89"/>
      <c r="H114" s="89"/>
      <c r="I114" s="90"/>
      <c r="J114" s="90"/>
      <c r="K114" s="92"/>
      <c r="L114" s="100"/>
      <c r="M114" s="516" t="str">
        <f t="shared" si="22"/>
        <v>-</v>
      </c>
      <c r="N114" s="179" t="str">
        <f t="shared" si="18"/>
        <v>-</v>
      </c>
      <c r="O114" s="94"/>
      <c r="P114" s="95"/>
      <c r="Q114" s="95"/>
      <c r="R114" s="96" t="str">
        <f t="shared" si="19"/>
        <v>-</v>
      </c>
      <c r="S114" s="97"/>
      <c r="T114" s="84" t="str">
        <f t="shared" si="20"/>
        <v>-</v>
      </c>
      <c r="U114" s="98"/>
      <c r="V114" s="167"/>
      <c r="W114" s="68">
        <f t="shared" si="23"/>
        <v>0</v>
      </c>
      <c r="X114" s="69" t="str">
        <f t="shared" si="21"/>
        <v>-</v>
      </c>
    </row>
    <row r="115" spans="1:24" s="27" customFormat="1" ht="25.15" hidden="1" customHeight="1" x14ac:dyDescent="0.2">
      <c r="A115" s="120"/>
      <c r="B115" s="86"/>
      <c r="C115" s="176"/>
      <c r="D115" s="160"/>
      <c r="E115" s="87"/>
      <c r="F115" s="173"/>
      <c r="G115" s="177"/>
      <c r="H115" s="86"/>
      <c r="I115" s="102"/>
      <c r="J115" s="102"/>
      <c r="K115" s="101"/>
      <c r="L115" s="94"/>
      <c r="M115" s="516" t="str">
        <f t="shared" si="22"/>
        <v>-</v>
      </c>
      <c r="N115" s="179" t="str">
        <f t="shared" si="18"/>
        <v>-</v>
      </c>
      <c r="O115" s="94"/>
      <c r="P115" s="95"/>
      <c r="Q115" s="95"/>
      <c r="R115" s="96" t="str">
        <f t="shared" si="19"/>
        <v>-</v>
      </c>
      <c r="S115" s="99"/>
      <c r="T115" s="84" t="str">
        <f t="shared" si="20"/>
        <v>-</v>
      </c>
      <c r="U115" s="98"/>
      <c r="V115" s="167"/>
      <c r="W115" s="68">
        <f t="shared" si="23"/>
        <v>0</v>
      </c>
      <c r="X115" s="69" t="str">
        <f t="shared" si="21"/>
        <v>-</v>
      </c>
    </row>
    <row r="116" spans="1:24" s="27" customFormat="1" ht="25.15" hidden="1" customHeight="1" x14ac:dyDescent="0.2">
      <c r="A116" s="120"/>
      <c r="B116" s="86"/>
      <c r="C116" s="176"/>
      <c r="D116" s="160"/>
      <c r="E116" s="87"/>
      <c r="F116" s="88"/>
      <c r="G116" s="86"/>
      <c r="H116" s="86"/>
      <c r="I116" s="102"/>
      <c r="J116" s="102"/>
      <c r="K116" s="101"/>
      <c r="L116" s="94"/>
      <c r="M116" s="516" t="str">
        <f t="shared" si="22"/>
        <v>-</v>
      </c>
      <c r="N116" s="179" t="str">
        <f t="shared" si="18"/>
        <v>-</v>
      </c>
      <c r="O116" s="94"/>
      <c r="P116" s="95"/>
      <c r="Q116" s="95"/>
      <c r="R116" s="96" t="str">
        <f t="shared" si="19"/>
        <v>-</v>
      </c>
      <c r="S116" s="99"/>
      <c r="T116" s="84" t="str">
        <f t="shared" si="20"/>
        <v>-</v>
      </c>
      <c r="U116" s="98"/>
      <c r="V116" s="167"/>
      <c r="W116" s="68">
        <f t="shared" si="23"/>
        <v>0</v>
      </c>
      <c r="X116" s="69" t="str">
        <f t="shared" si="21"/>
        <v>-</v>
      </c>
    </row>
    <row r="117" spans="1:24" s="27" customFormat="1" ht="25.15" hidden="1" customHeight="1" x14ac:dyDescent="0.2">
      <c r="A117" s="120"/>
      <c r="B117" s="86"/>
      <c r="C117" s="176"/>
      <c r="D117" s="160"/>
      <c r="E117" s="87"/>
      <c r="F117" s="88"/>
      <c r="G117" s="86"/>
      <c r="H117" s="86"/>
      <c r="I117" s="102"/>
      <c r="J117" s="102"/>
      <c r="K117" s="101"/>
      <c r="L117" s="94"/>
      <c r="M117" s="516" t="str">
        <f t="shared" si="22"/>
        <v>-</v>
      </c>
      <c r="N117" s="179" t="str">
        <f t="shared" si="18"/>
        <v>-</v>
      </c>
      <c r="O117" s="94"/>
      <c r="P117" s="95"/>
      <c r="Q117" s="95"/>
      <c r="R117" s="96" t="str">
        <f t="shared" si="19"/>
        <v>-</v>
      </c>
      <c r="S117" s="99"/>
      <c r="T117" s="84" t="str">
        <f t="shared" si="20"/>
        <v>-</v>
      </c>
      <c r="U117" s="98"/>
      <c r="V117" s="167"/>
      <c r="W117" s="68">
        <f t="shared" si="23"/>
        <v>0</v>
      </c>
      <c r="X117" s="69" t="str">
        <f t="shared" si="21"/>
        <v>-</v>
      </c>
    </row>
    <row r="118" spans="1:24" s="27" customFormat="1" ht="25.15" hidden="1" customHeight="1" x14ac:dyDescent="0.2">
      <c r="A118" s="120"/>
      <c r="B118" s="86"/>
      <c r="C118" s="176"/>
      <c r="D118" s="160"/>
      <c r="E118" s="87"/>
      <c r="F118" s="88"/>
      <c r="G118" s="86"/>
      <c r="H118" s="86"/>
      <c r="I118" s="102"/>
      <c r="J118" s="102"/>
      <c r="K118" s="101"/>
      <c r="L118" s="94"/>
      <c r="M118" s="516" t="str">
        <f t="shared" si="22"/>
        <v>-</v>
      </c>
      <c r="N118" s="179" t="str">
        <f t="shared" si="18"/>
        <v>-</v>
      </c>
      <c r="O118" s="94"/>
      <c r="P118" s="95"/>
      <c r="Q118" s="95"/>
      <c r="R118" s="96" t="str">
        <f t="shared" si="19"/>
        <v>-</v>
      </c>
      <c r="S118" s="99"/>
      <c r="T118" s="84" t="str">
        <f t="shared" si="20"/>
        <v>-</v>
      </c>
      <c r="U118" s="98"/>
      <c r="V118" s="167"/>
      <c r="W118" s="68">
        <f t="shared" si="23"/>
        <v>0</v>
      </c>
      <c r="X118" s="69" t="str">
        <f t="shared" si="21"/>
        <v>-</v>
      </c>
    </row>
    <row r="119" spans="1:24" s="27" customFormat="1" ht="25.15" hidden="1" customHeight="1" x14ac:dyDescent="0.2">
      <c r="A119" s="120"/>
      <c r="B119" s="86"/>
      <c r="C119" s="158"/>
      <c r="D119" s="160"/>
      <c r="E119" s="87"/>
      <c r="F119" s="88"/>
      <c r="G119" s="86"/>
      <c r="H119" s="86"/>
      <c r="I119" s="102"/>
      <c r="J119" s="102"/>
      <c r="K119" s="173"/>
      <c r="L119" s="94"/>
      <c r="M119" s="516" t="str">
        <f t="shared" si="22"/>
        <v>-</v>
      </c>
      <c r="N119" s="164" t="str">
        <f t="shared" si="18"/>
        <v>-</v>
      </c>
      <c r="O119" s="94"/>
      <c r="P119" s="95"/>
      <c r="Q119" s="95"/>
      <c r="R119" s="96" t="str">
        <f t="shared" si="19"/>
        <v>-</v>
      </c>
      <c r="S119" s="99"/>
      <c r="T119" s="84" t="str">
        <f t="shared" si="20"/>
        <v>-</v>
      </c>
      <c r="U119" s="98"/>
      <c r="V119" s="167"/>
      <c r="W119" s="68">
        <f t="shared" si="23"/>
        <v>0</v>
      </c>
      <c r="X119" s="69" t="str">
        <f t="shared" si="21"/>
        <v>-</v>
      </c>
    </row>
    <row r="120" spans="1:24" s="27" customFormat="1" ht="25.15" hidden="1" customHeight="1" x14ac:dyDescent="0.2">
      <c r="A120" s="120"/>
      <c r="B120" s="86"/>
      <c r="C120" s="158"/>
      <c r="D120" s="160"/>
      <c r="E120" s="87"/>
      <c r="F120" s="88"/>
      <c r="G120" s="86"/>
      <c r="H120" s="86"/>
      <c r="I120" s="102"/>
      <c r="J120" s="102"/>
      <c r="K120" s="101"/>
      <c r="L120" s="94"/>
      <c r="M120" s="516" t="str">
        <f t="shared" si="22"/>
        <v>-</v>
      </c>
      <c r="N120" s="164" t="str">
        <f t="shared" si="18"/>
        <v>-</v>
      </c>
      <c r="O120" s="94"/>
      <c r="P120" s="95"/>
      <c r="Q120" s="95"/>
      <c r="R120" s="96" t="str">
        <f t="shared" si="19"/>
        <v>-</v>
      </c>
      <c r="S120" s="99"/>
      <c r="T120" s="84" t="str">
        <f t="shared" si="20"/>
        <v>-</v>
      </c>
      <c r="U120" s="98"/>
      <c r="V120" s="167"/>
      <c r="W120" s="68">
        <f t="shared" si="23"/>
        <v>0</v>
      </c>
      <c r="X120" s="69" t="str">
        <f t="shared" si="21"/>
        <v>-</v>
      </c>
    </row>
    <row r="121" spans="1:24" s="27" customFormat="1" ht="25.15" hidden="1" customHeight="1" x14ac:dyDescent="0.2">
      <c r="A121" s="120"/>
      <c r="B121" s="86"/>
      <c r="C121" s="158"/>
      <c r="D121" s="160"/>
      <c r="E121" s="87"/>
      <c r="F121" s="88"/>
      <c r="G121" s="86"/>
      <c r="H121" s="86"/>
      <c r="I121" s="102"/>
      <c r="J121" s="102"/>
      <c r="K121" s="173"/>
      <c r="L121" s="94"/>
      <c r="M121" s="516" t="str">
        <f t="shared" si="22"/>
        <v>-</v>
      </c>
      <c r="N121" s="164" t="str">
        <f t="shared" si="18"/>
        <v>-</v>
      </c>
      <c r="O121" s="94"/>
      <c r="P121" s="95"/>
      <c r="Q121" s="95"/>
      <c r="R121" s="96" t="str">
        <f t="shared" si="19"/>
        <v>-</v>
      </c>
      <c r="S121" s="99"/>
      <c r="T121" s="84" t="str">
        <f t="shared" si="20"/>
        <v>-</v>
      </c>
      <c r="U121" s="98"/>
      <c r="V121" s="167"/>
      <c r="W121" s="68">
        <f t="shared" si="23"/>
        <v>0</v>
      </c>
      <c r="X121" s="69" t="str">
        <f t="shared" si="21"/>
        <v>-</v>
      </c>
    </row>
    <row r="122" spans="1:24" s="27" customFormat="1" ht="25.15" hidden="1" customHeight="1" x14ac:dyDescent="0.2">
      <c r="A122" s="120"/>
      <c r="B122" s="86"/>
      <c r="C122" s="158"/>
      <c r="D122" s="160"/>
      <c r="E122" s="87"/>
      <c r="F122" s="88"/>
      <c r="G122" s="86"/>
      <c r="H122" s="86"/>
      <c r="I122" s="102"/>
      <c r="J122" s="102"/>
      <c r="K122" s="101"/>
      <c r="L122" s="94"/>
      <c r="M122" s="516" t="str">
        <f t="shared" si="22"/>
        <v>-</v>
      </c>
      <c r="N122" s="164" t="str">
        <f t="shared" si="18"/>
        <v>-</v>
      </c>
      <c r="O122" s="94"/>
      <c r="P122" s="95"/>
      <c r="Q122" s="95"/>
      <c r="R122" s="96" t="str">
        <f t="shared" si="19"/>
        <v>-</v>
      </c>
      <c r="S122" s="99"/>
      <c r="T122" s="84" t="str">
        <f t="shared" si="20"/>
        <v>-</v>
      </c>
      <c r="U122" s="98"/>
      <c r="V122" s="167"/>
      <c r="W122" s="68">
        <f t="shared" si="23"/>
        <v>0</v>
      </c>
      <c r="X122" s="69" t="str">
        <f t="shared" si="21"/>
        <v>-</v>
      </c>
    </row>
    <row r="123" spans="1:24" s="27" customFormat="1" ht="25.15" hidden="1" customHeight="1" x14ac:dyDescent="0.2">
      <c r="A123" s="120"/>
      <c r="B123" s="86"/>
      <c r="C123" s="158"/>
      <c r="D123" s="87"/>
      <c r="E123" s="87"/>
      <c r="F123" s="88"/>
      <c r="G123" s="86"/>
      <c r="H123" s="86"/>
      <c r="I123" s="102"/>
      <c r="J123" s="102"/>
      <c r="K123" s="101"/>
      <c r="L123" s="94"/>
      <c r="M123" s="516" t="str">
        <f t="shared" si="22"/>
        <v>-</v>
      </c>
      <c r="N123" s="164" t="str">
        <f t="shared" si="18"/>
        <v>-</v>
      </c>
      <c r="O123" s="94"/>
      <c r="P123" s="95"/>
      <c r="Q123" s="95"/>
      <c r="R123" s="96" t="str">
        <f t="shared" si="19"/>
        <v>-</v>
      </c>
      <c r="S123" s="99"/>
      <c r="T123" s="84" t="str">
        <f t="shared" si="20"/>
        <v>-</v>
      </c>
      <c r="U123" s="98"/>
      <c r="V123" s="167"/>
      <c r="W123" s="68">
        <f t="shared" si="23"/>
        <v>0</v>
      </c>
      <c r="X123" s="69" t="str">
        <f t="shared" si="21"/>
        <v>-</v>
      </c>
    </row>
    <row r="124" spans="1:24" s="27" customFormat="1" ht="25.15" hidden="1" customHeight="1" x14ac:dyDescent="0.2">
      <c r="A124" s="120"/>
      <c r="B124" s="86"/>
      <c r="C124" s="158"/>
      <c r="D124" s="87"/>
      <c r="E124" s="87"/>
      <c r="F124" s="88"/>
      <c r="G124" s="86"/>
      <c r="H124" s="86"/>
      <c r="I124" s="102"/>
      <c r="J124" s="102"/>
      <c r="K124" s="101"/>
      <c r="L124" s="94"/>
      <c r="M124" s="516" t="str">
        <f t="shared" si="22"/>
        <v>-</v>
      </c>
      <c r="N124" s="164" t="str">
        <f t="shared" si="18"/>
        <v>-</v>
      </c>
      <c r="O124" s="94"/>
      <c r="P124" s="95"/>
      <c r="Q124" s="95"/>
      <c r="R124" s="96" t="str">
        <f t="shared" si="19"/>
        <v>-</v>
      </c>
      <c r="S124" s="99"/>
      <c r="T124" s="84" t="str">
        <f t="shared" si="20"/>
        <v>-</v>
      </c>
      <c r="U124" s="98"/>
      <c r="V124" s="167"/>
      <c r="W124" s="68">
        <f t="shared" si="23"/>
        <v>0</v>
      </c>
      <c r="X124" s="69" t="str">
        <f t="shared" si="21"/>
        <v>-</v>
      </c>
    </row>
    <row r="125" spans="1:24" s="27" customFormat="1" ht="25.15" hidden="1" customHeight="1" x14ac:dyDescent="0.2">
      <c r="A125" s="120"/>
      <c r="B125" s="86"/>
      <c r="C125" s="158"/>
      <c r="D125" s="87"/>
      <c r="E125" s="87"/>
      <c r="F125" s="88"/>
      <c r="G125" s="86"/>
      <c r="H125" s="86"/>
      <c r="I125" s="102"/>
      <c r="J125" s="102"/>
      <c r="K125" s="101"/>
      <c r="L125" s="94"/>
      <c r="M125" s="516" t="str">
        <f t="shared" si="22"/>
        <v>-</v>
      </c>
      <c r="N125" s="164" t="str">
        <f t="shared" si="18"/>
        <v>-</v>
      </c>
      <c r="O125" s="94"/>
      <c r="P125" s="95"/>
      <c r="Q125" s="95"/>
      <c r="R125" s="96" t="str">
        <f t="shared" si="19"/>
        <v>-</v>
      </c>
      <c r="S125" s="99"/>
      <c r="T125" s="84" t="str">
        <f t="shared" si="20"/>
        <v>-</v>
      </c>
      <c r="U125" s="98"/>
      <c r="V125" s="167"/>
      <c r="W125" s="68">
        <f t="shared" si="23"/>
        <v>0</v>
      </c>
      <c r="X125" s="69" t="str">
        <f t="shared" si="21"/>
        <v>-</v>
      </c>
    </row>
    <row r="126" spans="1:24" s="27" customFormat="1" ht="25.15" hidden="1" customHeight="1" x14ac:dyDescent="0.2">
      <c r="A126" s="120"/>
      <c r="B126" s="86"/>
      <c r="C126" s="158"/>
      <c r="D126" s="87"/>
      <c r="E126" s="87"/>
      <c r="F126" s="88"/>
      <c r="G126" s="86"/>
      <c r="H126" s="86"/>
      <c r="I126" s="102"/>
      <c r="J126" s="102"/>
      <c r="K126" s="101"/>
      <c r="L126" s="94"/>
      <c r="M126" s="516" t="str">
        <f t="shared" si="22"/>
        <v>-</v>
      </c>
      <c r="N126" s="164" t="str">
        <f t="shared" si="18"/>
        <v>-</v>
      </c>
      <c r="O126" s="94"/>
      <c r="P126" s="95"/>
      <c r="Q126" s="95"/>
      <c r="R126" s="96" t="str">
        <f t="shared" si="19"/>
        <v>-</v>
      </c>
      <c r="S126" s="99"/>
      <c r="T126" s="84" t="str">
        <f t="shared" si="20"/>
        <v>-</v>
      </c>
      <c r="U126" s="98"/>
      <c r="V126" s="167"/>
      <c r="W126" s="68">
        <f t="shared" si="23"/>
        <v>0</v>
      </c>
      <c r="X126" s="69" t="str">
        <f t="shared" si="21"/>
        <v>-</v>
      </c>
    </row>
    <row r="127" spans="1:24" s="27" customFormat="1" ht="25.15" hidden="1" customHeight="1" x14ac:dyDescent="0.2">
      <c r="A127" s="120"/>
      <c r="B127" s="86"/>
      <c r="C127" s="158"/>
      <c r="D127" s="87"/>
      <c r="E127" s="87"/>
      <c r="F127" s="88"/>
      <c r="G127" s="86"/>
      <c r="H127" s="86"/>
      <c r="I127" s="102"/>
      <c r="J127" s="102"/>
      <c r="K127" s="101"/>
      <c r="L127" s="94"/>
      <c r="M127" s="516" t="str">
        <f t="shared" si="22"/>
        <v>-</v>
      </c>
      <c r="N127" s="164" t="str">
        <f t="shared" si="18"/>
        <v>-</v>
      </c>
      <c r="O127" s="94"/>
      <c r="P127" s="95"/>
      <c r="Q127" s="95"/>
      <c r="R127" s="96" t="str">
        <f t="shared" si="19"/>
        <v>-</v>
      </c>
      <c r="S127" s="99"/>
      <c r="T127" s="84" t="str">
        <f t="shared" si="20"/>
        <v>-</v>
      </c>
      <c r="U127" s="98"/>
      <c r="V127" s="167"/>
      <c r="W127" s="68">
        <f t="shared" si="23"/>
        <v>0</v>
      </c>
      <c r="X127" s="69" t="str">
        <f t="shared" si="21"/>
        <v>-</v>
      </c>
    </row>
    <row r="128" spans="1:24" s="27" customFormat="1" ht="25.15" hidden="1" customHeight="1" x14ac:dyDescent="0.2">
      <c r="A128" s="120"/>
      <c r="B128" s="86"/>
      <c r="C128" s="158"/>
      <c r="D128" s="87"/>
      <c r="E128" s="87"/>
      <c r="F128" s="88"/>
      <c r="G128" s="86"/>
      <c r="H128" s="86"/>
      <c r="I128" s="102"/>
      <c r="J128" s="102"/>
      <c r="K128" s="101"/>
      <c r="L128" s="94"/>
      <c r="M128" s="516" t="str">
        <f t="shared" si="22"/>
        <v>-</v>
      </c>
      <c r="N128" s="164" t="str">
        <f t="shared" si="18"/>
        <v>-</v>
      </c>
      <c r="O128" s="94"/>
      <c r="P128" s="95"/>
      <c r="Q128" s="95"/>
      <c r="R128" s="96" t="str">
        <f t="shared" si="19"/>
        <v>-</v>
      </c>
      <c r="S128" s="99"/>
      <c r="T128" s="84" t="str">
        <f t="shared" si="20"/>
        <v>-</v>
      </c>
      <c r="U128" s="98"/>
      <c r="V128" s="167"/>
      <c r="W128" s="68">
        <f t="shared" si="23"/>
        <v>0</v>
      </c>
      <c r="X128" s="69" t="str">
        <f t="shared" si="21"/>
        <v>-</v>
      </c>
    </row>
    <row r="129" spans="1:24" s="27" customFormat="1" ht="25.15" hidden="1" customHeight="1" x14ac:dyDescent="0.2">
      <c r="A129" s="120"/>
      <c r="B129" s="86"/>
      <c r="C129" s="158"/>
      <c r="D129" s="87"/>
      <c r="E129" s="87"/>
      <c r="F129" s="88"/>
      <c r="G129" s="86"/>
      <c r="H129" s="86"/>
      <c r="I129" s="102"/>
      <c r="J129" s="102"/>
      <c r="K129" s="101"/>
      <c r="L129" s="94"/>
      <c r="M129" s="516" t="str">
        <f t="shared" si="22"/>
        <v>-</v>
      </c>
      <c r="N129" s="164" t="str">
        <f t="shared" si="18"/>
        <v>-</v>
      </c>
      <c r="O129" s="94"/>
      <c r="P129" s="95"/>
      <c r="Q129" s="95"/>
      <c r="R129" s="96" t="str">
        <f t="shared" si="19"/>
        <v>-</v>
      </c>
      <c r="S129" s="99"/>
      <c r="T129" s="84" t="str">
        <f t="shared" si="20"/>
        <v>-</v>
      </c>
      <c r="U129" s="98"/>
      <c r="V129" s="167"/>
      <c r="W129" s="68">
        <f t="shared" si="23"/>
        <v>0</v>
      </c>
      <c r="X129" s="69" t="str">
        <f t="shared" si="21"/>
        <v>-</v>
      </c>
    </row>
    <row r="130" spans="1:24" s="27" customFormat="1" ht="25.15" hidden="1" customHeight="1" x14ac:dyDescent="0.2">
      <c r="A130" s="120"/>
      <c r="B130" s="86"/>
      <c r="C130" s="158"/>
      <c r="D130" s="87"/>
      <c r="E130" s="87"/>
      <c r="F130" s="88"/>
      <c r="G130" s="86"/>
      <c r="H130" s="86"/>
      <c r="I130" s="102"/>
      <c r="J130" s="102"/>
      <c r="K130" s="101"/>
      <c r="L130" s="94"/>
      <c r="M130" s="516" t="str">
        <f t="shared" si="22"/>
        <v>-</v>
      </c>
      <c r="N130" s="164" t="str">
        <f t="shared" si="18"/>
        <v>-</v>
      </c>
      <c r="O130" s="94"/>
      <c r="P130" s="95"/>
      <c r="Q130" s="95"/>
      <c r="R130" s="96" t="str">
        <f t="shared" si="19"/>
        <v>-</v>
      </c>
      <c r="S130" s="99"/>
      <c r="T130" s="84" t="str">
        <f t="shared" si="20"/>
        <v>-</v>
      </c>
      <c r="U130" s="98"/>
      <c r="V130" s="167"/>
      <c r="W130" s="68">
        <f t="shared" si="23"/>
        <v>0</v>
      </c>
      <c r="X130" s="69" t="str">
        <f t="shared" si="21"/>
        <v>-</v>
      </c>
    </row>
    <row r="131" spans="1:24" s="27" customFormat="1" ht="25.15" hidden="1" customHeight="1" x14ac:dyDescent="0.2">
      <c r="A131" s="120"/>
      <c r="B131" s="86"/>
      <c r="C131" s="158"/>
      <c r="D131" s="87"/>
      <c r="E131" s="87"/>
      <c r="F131" s="88"/>
      <c r="G131" s="86"/>
      <c r="H131" s="86"/>
      <c r="I131" s="102"/>
      <c r="J131" s="102"/>
      <c r="K131" s="101"/>
      <c r="L131" s="94"/>
      <c r="M131" s="516" t="str">
        <f t="shared" si="22"/>
        <v>-</v>
      </c>
      <c r="N131" s="164" t="str">
        <f t="shared" si="18"/>
        <v>-</v>
      </c>
      <c r="O131" s="94"/>
      <c r="P131" s="95"/>
      <c r="Q131" s="95"/>
      <c r="R131" s="96" t="str">
        <f t="shared" si="19"/>
        <v>-</v>
      </c>
      <c r="S131" s="99"/>
      <c r="T131" s="84" t="str">
        <f t="shared" si="20"/>
        <v>-</v>
      </c>
      <c r="U131" s="98"/>
      <c r="V131" s="167"/>
      <c r="W131" s="68">
        <f t="shared" si="23"/>
        <v>0</v>
      </c>
      <c r="X131" s="69" t="str">
        <f t="shared" si="21"/>
        <v>-</v>
      </c>
    </row>
    <row r="132" spans="1:24" s="27" customFormat="1" ht="25.15" hidden="1" customHeight="1" x14ac:dyDescent="0.2">
      <c r="A132" s="120"/>
      <c r="B132" s="86"/>
      <c r="C132" s="158"/>
      <c r="D132" s="87"/>
      <c r="E132" s="87"/>
      <c r="F132" s="88"/>
      <c r="G132" s="86"/>
      <c r="H132" s="86"/>
      <c r="I132" s="102"/>
      <c r="J132" s="102"/>
      <c r="K132" s="101"/>
      <c r="L132" s="94"/>
      <c r="M132" s="516" t="str">
        <f t="shared" si="22"/>
        <v>-</v>
      </c>
      <c r="N132" s="164" t="str">
        <f t="shared" si="18"/>
        <v>-</v>
      </c>
      <c r="O132" s="94"/>
      <c r="P132" s="95"/>
      <c r="Q132" s="95"/>
      <c r="R132" s="96" t="str">
        <f t="shared" si="19"/>
        <v>-</v>
      </c>
      <c r="S132" s="99"/>
      <c r="T132" s="84" t="str">
        <f t="shared" si="20"/>
        <v>-</v>
      </c>
      <c r="U132" s="98"/>
      <c r="V132" s="167"/>
      <c r="W132" s="68">
        <f t="shared" si="23"/>
        <v>0</v>
      </c>
      <c r="X132" s="69" t="str">
        <f t="shared" si="21"/>
        <v>-</v>
      </c>
    </row>
    <row r="133" spans="1:24" s="27" customFormat="1" ht="25.15" hidden="1" customHeight="1" x14ac:dyDescent="0.2">
      <c r="A133" s="120"/>
      <c r="B133" s="103"/>
      <c r="C133" s="161"/>
      <c r="D133" s="104"/>
      <c r="E133" s="104"/>
      <c r="F133" s="105"/>
      <c r="G133" s="103"/>
      <c r="H133" s="103"/>
      <c r="I133" s="106"/>
      <c r="J133" s="106"/>
      <c r="K133" s="108"/>
      <c r="L133" s="109"/>
      <c r="M133" s="517" t="str">
        <f t="shared" si="22"/>
        <v>-</v>
      </c>
      <c r="N133" s="165" t="str">
        <f t="shared" si="18"/>
        <v>-</v>
      </c>
      <c r="O133" s="109"/>
      <c r="P133" s="110"/>
      <c r="Q133" s="110"/>
      <c r="R133" s="96" t="str">
        <f t="shared" si="19"/>
        <v>-</v>
      </c>
      <c r="S133" s="111"/>
      <c r="T133" s="84" t="str">
        <f t="shared" si="20"/>
        <v>-</v>
      </c>
      <c r="U133" s="112"/>
      <c r="V133" s="167"/>
      <c r="W133" s="68">
        <f t="shared" si="23"/>
        <v>0</v>
      </c>
      <c r="X133" s="69" t="str">
        <f t="shared" si="21"/>
        <v>-</v>
      </c>
    </row>
    <row r="134" spans="1:24" s="27" customFormat="1" ht="19.899999999999999" customHeight="1" x14ac:dyDescent="0.2">
      <c r="A134" s="56">
        <f>COUNT(A104:A133)</f>
        <v>0</v>
      </c>
      <c r="B134" s="182" t="s">
        <v>42</v>
      </c>
      <c r="C134" s="183"/>
      <c r="D134" s="57">
        <f>COUNT(K104:K133)-COUNT(L104:L133)</f>
        <v>0</v>
      </c>
      <c r="E134" s="57"/>
      <c r="F134" s="57"/>
      <c r="G134" s="57" t="s">
        <v>29</v>
      </c>
      <c r="H134" s="59">
        <f>IF(L104&gt;1,0,K104)+IF(L105&gt;0,0,K105)+IF(L106&gt;0,0,K106)+IF(L107&gt;0,0,K107)+IF(L108&gt;0,0,K108)+IF(L109&gt;0,0,K109)+IF(L110&gt;0,0,K110)+IF(L111&gt;0,0,K111)+IF(L112&gt;0,0,K112)+IF(L113&gt;0,0,K113)+IF(L114&gt;0,0,K114)+IF(L115&gt;0,0,K115)+IF(L116&gt;0,0,K116)+IF(L117&gt;0,0,K117)+IF(L118&gt;0,0,K118)+IF(L119&gt;0,0,K119)+IF(L120&gt;0,0,K120)+IF(L121&gt;0,0,K121)+IF(L122&gt;0,0,K122)+IF(L123&gt;0,0,K123)+IF(L124&gt;0,0,K124)+IF(L125&gt;0,0,K125)+IF(L126&gt;0,0,K126)+IF(L127&gt;0,0,K127)+IF(L128&gt;0,0,K128)+IF(L129&gt;0,0,K129)+IF(L130&gt;0,0,K130)+IF(L131&gt;0,0,K131)+IF(L132&gt;0,0,K132)+IF(L133&gt;0,0,K133)</f>
        <v>0</v>
      </c>
      <c r="I134" s="57"/>
      <c r="J134" s="67">
        <f>SUM(J104:J133)</f>
        <v>0</v>
      </c>
      <c r="K134" s="67">
        <f>SUM(K104:K133)</f>
        <v>0</v>
      </c>
      <c r="L134" s="67">
        <f>SUM(L104:L133)</f>
        <v>0</v>
      </c>
      <c r="M134" s="518" t="str">
        <f>IF(L134&gt;0,((L134-(K134-H134))/(K134-H134)),"-")</f>
        <v>-</v>
      </c>
      <c r="N134" s="67"/>
      <c r="O134" s="67">
        <f>SUM(O104:O133)</f>
        <v>0</v>
      </c>
      <c r="P134" s="117" t="s">
        <v>6</v>
      </c>
      <c r="Q134" s="58" t="str">
        <f>IF(O134&lt;=0,"-",(O134/L134))</f>
        <v>-</v>
      </c>
      <c r="R134" s="58"/>
      <c r="S134" s="58" t="str">
        <f>IF(L104&lt;=0,"0",(IF(S104&gt;0,S104*L104)+IF(S105&gt;0,S105*L105)+IF(S106&gt;0,S106*L106)+IF(S107&gt;0,S107*L107)+IF(S108&gt;0,S108*L108)+IF(S109&gt;0,S109*L109)+IF(S110&gt;0,S110*L110)+IF(S111&gt;0,S111*L111)+IF(S112&gt;0,S112*L112)+IF(S113&gt;0,S113*L113)+IF(S114&gt;0,S114*L114)+IF(S115&gt;0,S115*L115)+IF(S116&gt;0,S116*L116)+IF(S117&gt;0,S117*L117)+IF(S118&gt;0,S118*L118)+IF(S119&gt;0,S119*L119)+IF(S120&gt;0,S120*L120)+IF(S121&gt;0,S121*L121)+IF(S122&gt;0,S122*L122)+IF(S123&gt;0,S123*L123)+IF(S124&gt;0,S124*L124)+IF(S125&gt;0,S125*L125)+IF(S126&gt;0,S126*L126)+IF(S127&gt;0,S127*L127)+IF(S128&gt;0,S128*L128)+IF(S129&gt;0,S129*L129)+IF(S130&gt;0,S130*L130)+IF(S131&gt;0,S131*L131)+IF(S132&gt;0,S132*L132)+IF(S133&gt;0,S133*L133))/L134)</f>
        <v>0</v>
      </c>
      <c r="T134" s="57"/>
      <c r="U134" s="57"/>
      <c r="V134" s="167"/>
      <c r="W134" s="70"/>
      <c r="X134" s="69"/>
    </row>
    <row r="135" spans="1:24" s="124" customFormat="1" ht="19.899999999999999" customHeight="1" x14ac:dyDescent="0.2">
      <c r="A135" s="122" t="s">
        <v>45</v>
      </c>
      <c r="B135" s="123"/>
      <c r="C135" s="147" t="s">
        <v>54</v>
      </c>
      <c r="D135" s="147"/>
      <c r="E135" s="147"/>
      <c r="G135" s="123"/>
      <c r="H135" s="123"/>
      <c r="I135" s="123"/>
      <c r="J135" s="123"/>
      <c r="K135" s="123"/>
      <c r="L135" s="123"/>
      <c r="M135" s="519"/>
      <c r="N135" s="122"/>
      <c r="O135" s="122"/>
      <c r="P135" s="123"/>
      <c r="Q135" s="123"/>
      <c r="R135" s="123"/>
      <c r="S135" s="122"/>
      <c r="T135" s="123"/>
      <c r="U135" s="122"/>
      <c r="V135" s="168"/>
      <c r="W135" s="125"/>
    </row>
    <row r="136" spans="1:24" s="452" customFormat="1" ht="25.15" customHeight="1" x14ac:dyDescent="0.2">
      <c r="A136" s="375">
        <v>1</v>
      </c>
      <c r="B136" s="311" t="s">
        <v>63</v>
      </c>
      <c r="C136" s="481">
        <v>44048</v>
      </c>
      <c r="D136" s="482">
        <v>380622</v>
      </c>
      <c r="E136" s="483">
        <v>1</v>
      </c>
      <c r="F136" s="483">
        <v>132822013</v>
      </c>
      <c r="G136" s="504" t="s">
        <v>70</v>
      </c>
      <c r="H136" s="504" t="s">
        <v>71</v>
      </c>
      <c r="I136" s="505">
        <v>13055</v>
      </c>
      <c r="J136" s="505">
        <v>4</v>
      </c>
      <c r="K136" s="506">
        <v>714605</v>
      </c>
      <c r="L136" s="507">
        <v>714605</v>
      </c>
      <c r="M136" s="516">
        <f>IF(L136&gt;0,((L136-K136)/K136),"-")</f>
        <v>0</v>
      </c>
      <c r="N136" s="490">
        <f t="shared" ref="N136:N165" si="24">IF(AND(C136&lt;=0,P136&lt;=0),"-",IF(P136&lt;=0,"Not yet Contract",(P136-C136)))</f>
        <v>-200</v>
      </c>
      <c r="O136" s="491"/>
      <c r="P136" s="313">
        <v>43848</v>
      </c>
      <c r="Q136" s="313">
        <v>43939</v>
      </c>
      <c r="R136" s="448">
        <f t="shared" ref="R136:R165" ca="1" si="25">IF(OR(Q136&lt;=0,P136&lt;=0),"-",(($U$3-P136)/(Q136-P136)))</f>
        <v>3.9340659340659339</v>
      </c>
      <c r="S136" s="494">
        <v>1</v>
      </c>
      <c r="T136" s="508" t="str">
        <f t="shared" ref="T136:T165" ca="1" si="26">IF(OR(P136&lt;=0,Q136&lt;=0),"-",IF(AND(($U$3-P136)&gt;(Q136-P136),S136&lt;100%),"Time Expired",IF(AND(($U$3-P136)&gt;(Q136-P136)*3/4,S136&lt;=10%),"Very Critical",IF(AND(($U$3-P136)&gt;(Q136-P136)*3/4,S136&lt;=25%),"Critical",IF(AND(($U$3-P136)&gt;(Q136-P136)*3/4,S136&lt;=50%),"Slow Progress",IF(AND(($U$3-P136)&gt;(Q136-P136)/2,S136&lt;=10%),"Very Slow Progress",IF(AND(($U$3-P136)&gt;(Q136-P136)/2,S136&lt;=25%),"Progress Slow",IF(AND(($U$3-P136)&gt;(Q136-P136)/4,S136&lt;=20%),"Progress Slow","-"))))))))</f>
        <v>-</v>
      </c>
      <c r="U136" s="496"/>
      <c r="V136" s="450"/>
      <c r="W136" s="451">
        <f>Q136-P136</f>
        <v>91</v>
      </c>
      <c r="X136" s="497">
        <f t="shared" ref="X136:X165" ca="1" si="27">IF(P136&lt;=0,"-",($U$3-P136))</f>
        <v>358</v>
      </c>
    </row>
    <row r="137" spans="1:24" s="27" customFormat="1" ht="25.15" customHeight="1" x14ac:dyDescent="0.2">
      <c r="A137" s="120">
        <v>2</v>
      </c>
      <c r="B137" s="73" t="s">
        <v>61</v>
      </c>
      <c r="C137" s="176">
        <v>44076</v>
      </c>
      <c r="D137" s="159">
        <v>493116</v>
      </c>
      <c r="E137" s="87">
        <v>1</v>
      </c>
      <c r="F137" s="88">
        <v>132822004</v>
      </c>
      <c r="G137" s="89" t="s">
        <v>124</v>
      </c>
      <c r="H137" s="89" t="s">
        <v>275</v>
      </c>
      <c r="I137" s="90">
        <v>4151</v>
      </c>
      <c r="J137" s="90">
        <v>3</v>
      </c>
      <c r="K137" s="92">
        <v>1654010</v>
      </c>
      <c r="L137" s="93">
        <v>1571309.5</v>
      </c>
      <c r="M137" s="516">
        <f t="shared" ref="M137:M165" si="28">IF(L137&gt;0,((L137-K137)/K137),"-")</f>
        <v>-0.05</v>
      </c>
      <c r="N137" s="179">
        <f t="shared" si="24"/>
        <v>74</v>
      </c>
      <c r="O137" s="94"/>
      <c r="P137" s="95">
        <v>44150</v>
      </c>
      <c r="Q137" s="95">
        <v>44241</v>
      </c>
      <c r="R137" s="96">
        <f t="shared" ca="1" si="25"/>
        <v>0.61538461538461542</v>
      </c>
      <c r="S137" s="97">
        <v>0.3</v>
      </c>
      <c r="T137" s="84" t="str">
        <f t="shared" ca="1" si="26"/>
        <v>-</v>
      </c>
      <c r="U137" s="98"/>
      <c r="V137" s="167"/>
      <c r="W137" s="68">
        <f t="shared" ref="W137:W165" si="29">Q137-P137</f>
        <v>91</v>
      </c>
      <c r="X137" s="69">
        <f t="shared" ca="1" si="27"/>
        <v>56</v>
      </c>
    </row>
    <row r="138" spans="1:24" s="27" customFormat="1" ht="25.15" hidden="1" customHeight="1" x14ac:dyDescent="0.2">
      <c r="A138" s="120"/>
      <c r="B138" s="73"/>
      <c r="C138" s="176"/>
      <c r="D138" s="159"/>
      <c r="E138" s="87"/>
      <c r="F138" s="88"/>
      <c r="G138" s="89"/>
      <c r="H138" s="89"/>
      <c r="I138" s="90"/>
      <c r="J138" s="90"/>
      <c r="K138" s="92"/>
      <c r="L138" s="93"/>
      <c r="M138" s="516" t="str">
        <f t="shared" si="28"/>
        <v>-</v>
      </c>
      <c r="N138" s="179" t="str">
        <f t="shared" si="24"/>
        <v>-</v>
      </c>
      <c r="O138" s="94"/>
      <c r="P138" s="95"/>
      <c r="Q138" s="95"/>
      <c r="R138" s="96" t="str">
        <f t="shared" si="25"/>
        <v>-</v>
      </c>
      <c r="S138" s="97"/>
      <c r="T138" s="84" t="str">
        <f t="shared" si="26"/>
        <v>-</v>
      </c>
      <c r="U138" s="98"/>
      <c r="V138" s="167"/>
      <c r="W138" s="68">
        <f t="shared" si="29"/>
        <v>0</v>
      </c>
      <c r="X138" s="69" t="str">
        <f t="shared" si="27"/>
        <v>-</v>
      </c>
    </row>
    <row r="139" spans="1:24" s="27" customFormat="1" ht="25.15" hidden="1" customHeight="1" x14ac:dyDescent="0.2">
      <c r="A139" s="120"/>
      <c r="B139" s="86"/>
      <c r="C139" s="176"/>
      <c r="D139" s="159"/>
      <c r="E139" s="87"/>
      <c r="F139" s="88"/>
      <c r="G139" s="89"/>
      <c r="H139" s="89"/>
      <c r="I139" s="90"/>
      <c r="J139" s="90"/>
      <c r="K139" s="92"/>
      <c r="L139" s="93"/>
      <c r="M139" s="516" t="str">
        <f t="shared" si="28"/>
        <v>-</v>
      </c>
      <c r="N139" s="179" t="str">
        <f t="shared" si="24"/>
        <v>-</v>
      </c>
      <c r="O139" s="94"/>
      <c r="P139" s="95"/>
      <c r="Q139" s="95"/>
      <c r="R139" s="96" t="str">
        <f t="shared" si="25"/>
        <v>-</v>
      </c>
      <c r="S139" s="99"/>
      <c r="T139" s="84" t="str">
        <f t="shared" si="26"/>
        <v>-</v>
      </c>
      <c r="U139" s="98"/>
      <c r="V139" s="167"/>
      <c r="W139" s="68">
        <f t="shared" si="29"/>
        <v>0</v>
      </c>
      <c r="X139" s="69" t="str">
        <f t="shared" si="27"/>
        <v>-</v>
      </c>
    </row>
    <row r="140" spans="1:24" s="27" customFormat="1" ht="25.15" hidden="1" customHeight="1" x14ac:dyDescent="0.2">
      <c r="A140" s="120"/>
      <c r="B140" s="86"/>
      <c r="C140" s="176"/>
      <c r="D140" s="159"/>
      <c r="E140" s="87"/>
      <c r="F140" s="88"/>
      <c r="G140" s="89"/>
      <c r="H140" s="89"/>
      <c r="I140" s="90"/>
      <c r="J140" s="90"/>
      <c r="K140" s="92"/>
      <c r="L140" s="93"/>
      <c r="M140" s="516" t="str">
        <f t="shared" si="28"/>
        <v>-</v>
      </c>
      <c r="N140" s="179" t="str">
        <f t="shared" si="24"/>
        <v>-</v>
      </c>
      <c r="O140" s="94"/>
      <c r="P140" s="95"/>
      <c r="Q140" s="95"/>
      <c r="R140" s="96" t="str">
        <f t="shared" si="25"/>
        <v>-</v>
      </c>
      <c r="S140" s="97"/>
      <c r="T140" s="84" t="str">
        <f t="shared" si="26"/>
        <v>-</v>
      </c>
      <c r="U140" s="98"/>
      <c r="V140" s="167"/>
      <c r="W140" s="68">
        <f t="shared" si="29"/>
        <v>0</v>
      </c>
      <c r="X140" s="69" t="str">
        <f t="shared" si="27"/>
        <v>-</v>
      </c>
    </row>
    <row r="141" spans="1:24" s="27" customFormat="1" ht="25.15" hidden="1" customHeight="1" x14ac:dyDescent="0.2">
      <c r="A141" s="120"/>
      <c r="B141" s="86"/>
      <c r="C141" s="176"/>
      <c r="D141" s="159"/>
      <c r="E141" s="87"/>
      <c r="F141" s="88"/>
      <c r="G141" s="89"/>
      <c r="H141" s="89"/>
      <c r="I141" s="90"/>
      <c r="J141" s="90"/>
      <c r="K141" s="92"/>
      <c r="L141" s="93"/>
      <c r="M141" s="516" t="str">
        <f t="shared" si="28"/>
        <v>-</v>
      </c>
      <c r="N141" s="179" t="str">
        <f t="shared" si="24"/>
        <v>-</v>
      </c>
      <c r="O141" s="94"/>
      <c r="P141" s="95"/>
      <c r="Q141" s="95"/>
      <c r="R141" s="96" t="str">
        <f t="shared" si="25"/>
        <v>-</v>
      </c>
      <c r="S141" s="97"/>
      <c r="T141" s="84" t="str">
        <f t="shared" si="26"/>
        <v>-</v>
      </c>
      <c r="U141" s="98"/>
      <c r="V141" s="167"/>
      <c r="W141" s="68">
        <f t="shared" si="29"/>
        <v>0</v>
      </c>
      <c r="X141" s="69" t="str">
        <f t="shared" si="27"/>
        <v>-</v>
      </c>
    </row>
    <row r="142" spans="1:24" s="27" customFormat="1" ht="25.15" hidden="1" customHeight="1" x14ac:dyDescent="0.2">
      <c r="A142" s="120"/>
      <c r="B142" s="86"/>
      <c r="C142" s="176"/>
      <c r="D142" s="159"/>
      <c r="E142" s="87"/>
      <c r="F142" s="88"/>
      <c r="G142" s="89"/>
      <c r="H142" s="89"/>
      <c r="I142" s="90"/>
      <c r="J142" s="90"/>
      <c r="K142" s="92"/>
      <c r="L142" s="100"/>
      <c r="M142" s="516" t="str">
        <f t="shared" si="28"/>
        <v>-</v>
      </c>
      <c r="N142" s="179" t="str">
        <f t="shared" si="24"/>
        <v>-</v>
      </c>
      <c r="O142" s="94"/>
      <c r="P142" s="95"/>
      <c r="Q142" s="95"/>
      <c r="R142" s="96" t="str">
        <f t="shared" si="25"/>
        <v>-</v>
      </c>
      <c r="S142" s="99"/>
      <c r="T142" s="84" t="str">
        <f t="shared" si="26"/>
        <v>-</v>
      </c>
      <c r="U142" s="98"/>
      <c r="V142" s="167"/>
      <c r="W142" s="68">
        <f t="shared" si="29"/>
        <v>0</v>
      </c>
      <c r="X142" s="69" t="str">
        <f t="shared" si="27"/>
        <v>-</v>
      </c>
    </row>
    <row r="143" spans="1:24" s="27" customFormat="1" ht="25.15" hidden="1" customHeight="1" x14ac:dyDescent="0.2">
      <c r="A143" s="192"/>
      <c r="B143" s="193"/>
      <c r="C143" s="194"/>
      <c r="D143" s="199"/>
      <c r="E143" s="195"/>
      <c r="F143" s="196"/>
      <c r="G143" s="200"/>
      <c r="H143" s="200"/>
      <c r="I143" s="201"/>
      <c r="J143" s="201"/>
      <c r="K143" s="202"/>
      <c r="L143" s="100"/>
      <c r="M143" s="516" t="str">
        <f t="shared" si="28"/>
        <v>-</v>
      </c>
      <c r="N143" s="179" t="str">
        <f t="shared" si="24"/>
        <v>-</v>
      </c>
      <c r="O143" s="94"/>
      <c r="P143" s="95"/>
      <c r="Q143" s="95"/>
      <c r="R143" s="96" t="str">
        <f t="shared" si="25"/>
        <v>-</v>
      </c>
      <c r="S143" s="97"/>
      <c r="T143" s="84" t="str">
        <f t="shared" si="26"/>
        <v>-</v>
      </c>
      <c r="U143" s="98"/>
      <c r="V143" s="167"/>
      <c r="W143" s="68">
        <f t="shared" si="29"/>
        <v>0</v>
      </c>
      <c r="X143" s="69" t="str">
        <f t="shared" si="27"/>
        <v>-</v>
      </c>
    </row>
    <row r="144" spans="1:24" s="27" customFormat="1" ht="25.15" hidden="1" customHeight="1" x14ac:dyDescent="0.2">
      <c r="A144" s="120"/>
      <c r="B144" s="86"/>
      <c r="C144" s="181"/>
      <c r="D144" s="159"/>
      <c r="E144" s="87"/>
      <c r="F144" s="88"/>
      <c r="G144" s="89"/>
      <c r="H144" s="89"/>
      <c r="I144" s="90"/>
      <c r="J144" s="90"/>
      <c r="K144" s="92"/>
      <c r="L144" s="101"/>
      <c r="M144" s="516" t="str">
        <f t="shared" si="28"/>
        <v>-</v>
      </c>
      <c r="N144" s="164" t="str">
        <f t="shared" si="24"/>
        <v>-</v>
      </c>
      <c r="O144" s="94"/>
      <c r="P144" s="95"/>
      <c r="Q144" s="95"/>
      <c r="R144" s="96" t="str">
        <f t="shared" si="25"/>
        <v>-</v>
      </c>
      <c r="S144" s="97"/>
      <c r="T144" s="84" t="str">
        <f t="shared" si="26"/>
        <v>-</v>
      </c>
      <c r="U144" s="98"/>
      <c r="V144" s="167"/>
      <c r="W144" s="68">
        <f t="shared" si="29"/>
        <v>0</v>
      </c>
      <c r="X144" s="69" t="str">
        <f t="shared" si="27"/>
        <v>-</v>
      </c>
    </row>
    <row r="145" spans="1:24" s="27" customFormat="1" ht="25.15" hidden="1" customHeight="1" x14ac:dyDescent="0.2">
      <c r="A145" s="120"/>
      <c r="B145" s="86"/>
      <c r="C145" s="181"/>
      <c r="D145" s="159"/>
      <c r="E145" s="87"/>
      <c r="F145" s="88"/>
      <c r="G145" s="89"/>
      <c r="H145" s="89"/>
      <c r="I145" s="90"/>
      <c r="J145" s="90"/>
      <c r="K145" s="92"/>
      <c r="L145" s="100"/>
      <c r="M145" s="516" t="str">
        <f t="shared" si="28"/>
        <v>-</v>
      </c>
      <c r="N145" s="164" t="str">
        <f t="shared" si="24"/>
        <v>-</v>
      </c>
      <c r="O145" s="94"/>
      <c r="P145" s="95"/>
      <c r="Q145" s="95"/>
      <c r="R145" s="96" t="str">
        <f t="shared" si="25"/>
        <v>-</v>
      </c>
      <c r="S145" s="97"/>
      <c r="T145" s="84" t="str">
        <f t="shared" si="26"/>
        <v>-</v>
      </c>
      <c r="U145" s="98"/>
      <c r="V145" s="167"/>
      <c r="W145" s="68">
        <f t="shared" si="29"/>
        <v>0</v>
      </c>
      <c r="X145" s="69" t="str">
        <f t="shared" si="27"/>
        <v>-</v>
      </c>
    </row>
    <row r="146" spans="1:24" s="27" customFormat="1" ht="25.15" hidden="1" customHeight="1" x14ac:dyDescent="0.2">
      <c r="A146" s="120"/>
      <c r="B146" s="86"/>
      <c r="C146" s="158"/>
      <c r="D146" s="159"/>
      <c r="E146" s="87"/>
      <c r="F146" s="88"/>
      <c r="G146" s="89"/>
      <c r="H146" s="89"/>
      <c r="I146" s="90"/>
      <c r="J146" s="90"/>
      <c r="K146" s="92"/>
      <c r="L146" s="100"/>
      <c r="M146" s="516" t="str">
        <f t="shared" si="28"/>
        <v>-</v>
      </c>
      <c r="N146" s="164" t="str">
        <f t="shared" si="24"/>
        <v>-</v>
      </c>
      <c r="O146" s="94"/>
      <c r="P146" s="95"/>
      <c r="Q146" s="95"/>
      <c r="R146" s="96" t="str">
        <f t="shared" si="25"/>
        <v>-</v>
      </c>
      <c r="S146" s="97"/>
      <c r="T146" s="84" t="str">
        <f t="shared" si="26"/>
        <v>-</v>
      </c>
      <c r="U146" s="98"/>
      <c r="V146" s="167"/>
      <c r="W146" s="68">
        <f t="shared" si="29"/>
        <v>0</v>
      </c>
      <c r="X146" s="69" t="str">
        <f t="shared" si="27"/>
        <v>-</v>
      </c>
    </row>
    <row r="147" spans="1:24" s="27" customFormat="1" ht="25.15" hidden="1" customHeight="1" x14ac:dyDescent="0.2">
      <c r="A147" s="120"/>
      <c r="B147" s="86"/>
      <c r="C147" s="158"/>
      <c r="D147" s="160"/>
      <c r="E147" s="87"/>
      <c r="F147" s="88"/>
      <c r="G147" s="86"/>
      <c r="H147" s="86"/>
      <c r="I147" s="102"/>
      <c r="J147" s="102"/>
      <c r="K147" s="101"/>
      <c r="L147" s="94"/>
      <c r="M147" s="516" t="str">
        <f t="shared" si="28"/>
        <v>-</v>
      </c>
      <c r="N147" s="164" t="str">
        <f t="shared" si="24"/>
        <v>-</v>
      </c>
      <c r="O147" s="94"/>
      <c r="P147" s="95"/>
      <c r="Q147" s="95"/>
      <c r="R147" s="96" t="str">
        <f t="shared" si="25"/>
        <v>-</v>
      </c>
      <c r="S147" s="99"/>
      <c r="T147" s="84" t="str">
        <f t="shared" si="26"/>
        <v>-</v>
      </c>
      <c r="U147" s="98"/>
      <c r="V147" s="167"/>
      <c r="W147" s="68">
        <f t="shared" si="29"/>
        <v>0</v>
      </c>
      <c r="X147" s="69" t="str">
        <f t="shared" si="27"/>
        <v>-</v>
      </c>
    </row>
    <row r="148" spans="1:24" s="27" customFormat="1" ht="25.15" hidden="1" customHeight="1" x14ac:dyDescent="0.2">
      <c r="A148" s="120"/>
      <c r="B148" s="86"/>
      <c r="C148" s="158"/>
      <c r="D148" s="160"/>
      <c r="E148" s="87"/>
      <c r="F148" s="88"/>
      <c r="G148" s="86"/>
      <c r="H148" s="86"/>
      <c r="I148" s="102"/>
      <c r="J148" s="102"/>
      <c r="K148" s="101"/>
      <c r="L148" s="94"/>
      <c r="M148" s="516" t="str">
        <f t="shared" si="28"/>
        <v>-</v>
      </c>
      <c r="N148" s="164" t="str">
        <f t="shared" si="24"/>
        <v>-</v>
      </c>
      <c r="O148" s="94"/>
      <c r="P148" s="95"/>
      <c r="Q148" s="95"/>
      <c r="R148" s="96" t="str">
        <f t="shared" si="25"/>
        <v>-</v>
      </c>
      <c r="S148" s="99"/>
      <c r="T148" s="84" t="str">
        <f t="shared" si="26"/>
        <v>-</v>
      </c>
      <c r="U148" s="98"/>
      <c r="V148" s="167"/>
      <c r="W148" s="68">
        <f t="shared" si="29"/>
        <v>0</v>
      </c>
      <c r="X148" s="69" t="str">
        <f t="shared" si="27"/>
        <v>-</v>
      </c>
    </row>
    <row r="149" spans="1:24" s="27" customFormat="1" ht="25.15" hidden="1" customHeight="1" x14ac:dyDescent="0.2">
      <c r="A149" s="120"/>
      <c r="B149" s="86"/>
      <c r="C149" s="158"/>
      <c r="D149" s="160"/>
      <c r="E149" s="87"/>
      <c r="F149" s="88"/>
      <c r="G149" s="86"/>
      <c r="H149" s="86"/>
      <c r="I149" s="102"/>
      <c r="J149" s="102"/>
      <c r="K149" s="101"/>
      <c r="L149" s="94"/>
      <c r="M149" s="516" t="str">
        <f t="shared" si="28"/>
        <v>-</v>
      </c>
      <c r="N149" s="164" t="str">
        <f t="shared" si="24"/>
        <v>-</v>
      </c>
      <c r="O149" s="94"/>
      <c r="P149" s="95"/>
      <c r="Q149" s="95"/>
      <c r="R149" s="96" t="str">
        <f t="shared" si="25"/>
        <v>-</v>
      </c>
      <c r="S149" s="99"/>
      <c r="T149" s="84" t="str">
        <f t="shared" si="26"/>
        <v>-</v>
      </c>
      <c r="U149" s="98"/>
      <c r="V149" s="167"/>
      <c r="W149" s="68">
        <f t="shared" si="29"/>
        <v>0</v>
      </c>
      <c r="X149" s="69" t="str">
        <f t="shared" si="27"/>
        <v>-</v>
      </c>
    </row>
    <row r="150" spans="1:24" s="27" customFormat="1" ht="25.15" hidden="1" customHeight="1" x14ac:dyDescent="0.2">
      <c r="A150" s="120"/>
      <c r="B150" s="86"/>
      <c r="C150" s="158"/>
      <c r="D150" s="160"/>
      <c r="E150" s="87"/>
      <c r="F150" s="88"/>
      <c r="G150" s="86"/>
      <c r="H150" s="86"/>
      <c r="I150" s="102"/>
      <c r="J150" s="102"/>
      <c r="K150" s="101"/>
      <c r="L150" s="94"/>
      <c r="M150" s="516" t="str">
        <f t="shared" si="28"/>
        <v>-</v>
      </c>
      <c r="N150" s="164" t="str">
        <f t="shared" si="24"/>
        <v>-</v>
      </c>
      <c r="O150" s="94"/>
      <c r="P150" s="95"/>
      <c r="Q150" s="95"/>
      <c r="R150" s="96" t="str">
        <f t="shared" si="25"/>
        <v>-</v>
      </c>
      <c r="S150" s="99"/>
      <c r="T150" s="84" t="str">
        <f t="shared" si="26"/>
        <v>-</v>
      </c>
      <c r="U150" s="98"/>
      <c r="V150" s="167"/>
      <c r="W150" s="68">
        <f t="shared" si="29"/>
        <v>0</v>
      </c>
      <c r="X150" s="69" t="str">
        <f t="shared" si="27"/>
        <v>-</v>
      </c>
    </row>
    <row r="151" spans="1:24" s="27" customFormat="1" ht="25.15" hidden="1" customHeight="1" x14ac:dyDescent="0.2">
      <c r="A151" s="120"/>
      <c r="B151" s="86"/>
      <c r="C151" s="158"/>
      <c r="D151" s="160"/>
      <c r="E151" s="87"/>
      <c r="F151" s="88"/>
      <c r="G151" s="86"/>
      <c r="H151" s="86"/>
      <c r="I151" s="102"/>
      <c r="J151" s="102"/>
      <c r="K151" s="101"/>
      <c r="L151" s="94"/>
      <c r="M151" s="516" t="str">
        <f t="shared" si="28"/>
        <v>-</v>
      </c>
      <c r="N151" s="164" t="str">
        <f t="shared" si="24"/>
        <v>-</v>
      </c>
      <c r="O151" s="94"/>
      <c r="P151" s="95"/>
      <c r="Q151" s="95"/>
      <c r="R151" s="96" t="str">
        <f t="shared" si="25"/>
        <v>-</v>
      </c>
      <c r="S151" s="99"/>
      <c r="T151" s="84" t="str">
        <f t="shared" si="26"/>
        <v>-</v>
      </c>
      <c r="U151" s="98"/>
      <c r="V151" s="167"/>
      <c r="W151" s="68">
        <f t="shared" si="29"/>
        <v>0</v>
      </c>
      <c r="X151" s="69" t="str">
        <f t="shared" si="27"/>
        <v>-</v>
      </c>
    </row>
    <row r="152" spans="1:24" s="27" customFormat="1" ht="25.15" hidden="1" customHeight="1" x14ac:dyDescent="0.2">
      <c r="A152" s="120"/>
      <c r="B152" s="86"/>
      <c r="C152" s="158"/>
      <c r="D152" s="160"/>
      <c r="E152" s="87"/>
      <c r="F152" s="88"/>
      <c r="G152" s="86"/>
      <c r="H152" s="86"/>
      <c r="I152" s="102"/>
      <c r="J152" s="102"/>
      <c r="K152" s="101"/>
      <c r="L152" s="94"/>
      <c r="M152" s="516" t="str">
        <f t="shared" si="28"/>
        <v>-</v>
      </c>
      <c r="N152" s="164" t="str">
        <f t="shared" si="24"/>
        <v>-</v>
      </c>
      <c r="O152" s="94"/>
      <c r="P152" s="95"/>
      <c r="Q152" s="95"/>
      <c r="R152" s="96" t="str">
        <f t="shared" si="25"/>
        <v>-</v>
      </c>
      <c r="S152" s="99"/>
      <c r="T152" s="84" t="str">
        <f t="shared" si="26"/>
        <v>-</v>
      </c>
      <c r="U152" s="98"/>
      <c r="V152" s="167"/>
      <c r="W152" s="68">
        <f t="shared" si="29"/>
        <v>0</v>
      </c>
      <c r="X152" s="69" t="str">
        <f t="shared" si="27"/>
        <v>-</v>
      </c>
    </row>
    <row r="153" spans="1:24" s="27" customFormat="1" ht="25.15" hidden="1" customHeight="1" x14ac:dyDescent="0.2">
      <c r="A153" s="120"/>
      <c r="B153" s="86"/>
      <c r="C153" s="158"/>
      <c r="D153" s="160"/>
      <c r="E153" s="87"/>
      <c r="F153" s="88"/>
      <c r="G153" s="86"/>
      <c r="H153" s="86"/>
      <c r="I153" s="102"/>
      <c r="J153" s="102"/>
      <c r="K153" s="101"/>
      <c r="L153" s="94"/>
      <c r="M153" s="516" t="str">
        <f t="shared" si="28"/>
        <v>-</v>
      </c>
      <c r="N153" s="164" t="str">
        <f t="shared" si="24"/>
        <v>-</v>
      </c>
      <c r="O153" s="94"/>
      <c r="P153" s="95"/>
      <c r="Q153" s="95"/>
      <c r="R153" s="96" t="str">
        <f t="shared" si="25"/>
        <v>-</v>
      </c>
      <c r="S153" s="99"/>
      <c r="T153" s="84" t="str">
        <f t="shared" si="26"/>
        <v>-</v>
      </c>
      <c r="U153" s="98"/>
      <c r="V153" s="167"/>
      <c r="W153" s="68">
        <f t="shared" si="29"/>
        <v>0</v>
      </c>
      <c r="X153" s="69" t="str">
        <f t="shared" si="27"/>
        <v>-</v>
      </c>
    </row>
    <row r="154" spans="1:24" s="27" customFormat="1" ht="25.15" hidden="1" customHeight="1" x14ac:dyDescent="0.2">
      <c r="A154" s="120"/>
      <c r="B154" s="86"/>
      <c r="C154" s="158"/>
      <c r="D154" s="160"/>
      <c r="E154" s="87"/>
      <c r="F154" s="88"/>
      <c r="G154" s="86"/>
      <c r="H154" s="86"/>
      <c r="I154" s="102"/>
      <c r="J154" s="102"/>
      <c r="K154" s="101"/>
      <c r="L154" s="94"/>
      <c r="M154" s="516" t="str">
        <f t="shared" si="28"/>
        <v>-</v>
      </c>
      <c r="N154" s="164" t="str">
        <f t="shared" si="24"/>
        <v>-</v>
      </c>
      <c r="O154" s="94"/>
      <c r="P154" s="95"/>
      <c r="Q154" s="95"/>
      <c r="R154" s="96" t="str">
        <f t="shared" si="25"/>
        <v>-</v>
      </c>
      <c r="S154" s="99"/>
      <c r="T154" s="84" t="str">
        <f t="shared" si="26"/>
        <v>-</v>
      </c>
      <c r="U154" s="98"/>
      <c r="V154" s="167"/>
      <c r="W154" s="68">
        <f t="shared" si="29"/>
        <v>0</v>
      </c>
      <c r="X154" s="69" t="str">
        <f t="shared" si="27"/>
        <v>-</v>
      </c>
    </row>
    <row r="155" spans="1:24" s="27" customFormat="1" ht="25.15" hidden="1" customHeight="1" x14ac:dyDescent="0.2">
      <c r="A155" s="120"/>
      <c r="B155" s="86"/>
      <c r="C155" s="158"/>
      <c r="D155" s="87"/>
      <c r="E155" s="87"/>
      <c r="F155" s="88"/>
      <c r="G155" s="86"/>
      <c r="H155" s="86"/>
      <c r="I155" s="102"/>
      <c r="J155" s="102"/>
      <c r="K155" s="101"/>
      <c r="L155" s="94"/>
      <c r="M155" s="516" t="str">
        <f t="shared" si="28"/>
        <v>-</v>
      </c>
      <c r="N155" s="164" t="str">
        <f t="shared" si="24"/>
        <v>-</v>
      </c>
      <c r="O155" s="94"/>
      <c r="P155" s="95"/>
      <c r="Q155" s="95"/>
      <c r="R155" s="96" t="str">
        <f t="shared" si="25"/>
        <v>-</v>
      </c>
      <c r="S155" s="99"/>
      <c r="T155" s="84" t="str">
        <f t="shared" si="26"/>
        <v>-</v>
      </c>
      <c r="U155" s="98"/>
      <c r="V155" s="167"/>
      <c r="W155" s="68">
        <f t="shared" si="29"/>
        <v>0</v>
      </c>
      <c r="X155" s="69" t="str">
        <f t="shared" si="27"/>
        <v>-</v>
      </c>
    </row>
    <row r="156" spans="1:24" s="27" customFormat="1" ht="25.15" hidden="1" customHeight="1" x14ac:dyDescent="0.2">
      <c r="A156" s="120"/>
      <c r="B156" s="86"/>
      <c r="C156" s="158"/>
      <c r="D156" s="87"/>
      <c r="E156" s="87"/>
      <c r="F156" s="88"/>
      <c r="G156" s="86"/>
      <c r="H156" s="86"/>
      <c r="I156" s="102"/>
      <c r="J156" s="102"/>
      <c r="K156" s="101"/>
      <c r="L156" s="94"/>
      <c r="M156" s="516" t="str">
        <f t="shared" si="28"/>
        <v>-</v>
      </c>
      <c r="N156" s="164" t="str">
        <f t="shared" si="24"/>
        <v>-</v>
      </c>
      <c r="O156" s="94"/>
      <c r="P156" s="95"/>
      <c r="Q156" s="95"/>
      <c r="R156" s="96" t="str">
        <f t="shared" si="25"/>
        <v>-</v>
      </c>
      <c r="S156" s="99"/>
      <c r="T156" s="84" t="str">
        <f t="shared" si="26"/>
        <v>-</v>
      </c>
      <c r="U156" s="98"/>
      <c r="V156" s="167"/>
      <c r="W156" s="68">
        <f t="shared" si="29"/>
        <v>0</v>
      </c>
      <c r="X156" s="69" t="str">
        <f t="shared" si="27"/>
        <v>-</v>
      </c>
    </row>
    <row r="157" spans="1:24" s="27" customFormat="1" ht="25.15" hidden="1" customHeight="1" x14ac:dyDescent="0.2">
      <c r="A157" s="120"/>
      <c r="B157" s="86"/>
      <c r="C157" s="158"/>
      <c r="D157" s="87"/>
      <c r="E157" s="87"/>
      <c r="F157" s="88"/>
      <c r="G157" s="86"/>
      <c r="H157" s="86"/>
      <c r="I157" s="102"/>
      <c r="J157" s="102"/>
      <c r="K157" s="101"/>
      <c r="L157" s="94"/>
      <c r="M157" s="516" t="str">
        <f t="shared" si="28"/>
        <v>-</v>
      </c>
      <c r="N157" s="164" t="str">
        <f t="shared" si="24"/>
        <v>-</v>
      </c>
      <c r="O157" s="94"/>
      <c r="P157" s="95"/>
      <c r="Q157" s="95"/>
      <c r="R157" s="96" t="str">
        <f t="shared" si="25"/>
        <v>-</v>
      </c>
      <c r="S157" s="99"/>
      <c r="T157" s="84" t="str">
        <f t="shared" si="26"/>
        <v>-</v>
      </c>
      <c r="U157" s="98"/>
      <c r="V157" s="167"/>
      <c r="W157" s="68">
        <f t="shared" si="29"/>
        <v>0</v>
      </c>
      <c r="X157" s="69" t="str">
        <f t="shared" si="27"/>
        <v>-</v>
      </c>
    </row>
    <row r="158" spans="1:24" s="27" customFormat="1" ht="25.15" hidden="1" customHeight="1" x14ac:dyDescent="0.2">
      <c r="A158" s="120"/>
      <c r="B158" s="86"/>
      <c r="C158" s="158"/>
      <c r="D158" s="87"/>
      <c r="E158" s="87"/>
      <c r="F158" s="88"/>
      <c r="G158" s="86"/>
      <c r="H158" s="86"/>
      <c r="I158" s="102"/>
      <c r="J158" s="102"/>
      <c r="K158" s="101"/>
      <c r="L158" s="94"/>
      <c r="M158" s="516" t="str">
        <f t="shared" si="28"/>
        <v>-</v>
      </c>
      <c r="N158" s="164" t="str">
        <f t="shared" si="24"/>
        <v>-</v>
      </c>
      <c r="O158" s="94"/>
      <c r="P158" s="95"/>
      <c r="Q158" s="95"/>
      <c r="R158" s="96" t="str">
        <f t="shared" si="25"/>
        <v>-</v>
      </c>
      <c r="S158" s="99"/>
      <c r="T158" s="84" t="str">
        <f t="shared" si="26"/>
        <v>-</v>
      </c>
      <c r="U158" s="98"/>
      <c r="V158" s="167"/>
      <c r="W158" s="68">
        <f t="shared" si="29"/>
        <v>0</v>
      </c>
      <c r="X158" s="69" t="str">
        <f t="shared" si="27"/>
        <v>-</v>
      </c>
    </row>
    <row r="159" spans="1:24" s="27" customFormat="1" ht="25.15" hidden="1" customHeight="1" x14ac:dyDescent="0.2">
      <c r="A159" s="120"/>
      <c r="B159" s="86"/>
      <c r="C159" s="158"/>
      <c r="D159" s="87"/>
      <c r="E159" s="87"/>
      <c r="F159" s="88"/>
      <c r="G159" s="86"/>
      <c r="H159" s="86"/>
      <c r="I159" s="102"/>
      <c r="J159" s="102"/>
      <c r="K159" s="101"/>
      <c r="L159" s="94"/>
      <c r="M159" s="516" t="str">
        <f t="shared" si="28"/>
        <v>-</v>
      </c>
      <c r="N159" s="164" t="str">
        <f t="shared" si="24"/>
        <v>-</v>
      </c>
      <c r="O159" s="94"/>
      <c r="P159" s="95"/>
      <c r="Q159" s="95"/>
      <c r="R159" s="96" t="str">
        <f t="shared" si="25"/>
        <v>-</v>
      </c>
      <c r="S159" s="99"/>
      <c r="T159" s="84" t="str">
        <f t="shared" si="26"/>
        <v>-</v>
      </c>
      <c r="U159" s="98"/>
      <c r="V159" s="167"/>
      <c r="W159" s="68">
        <f t="shared" si="29"/>
        <v>0</v>
      </c>
      <c r="X159" s="69" t="str">
        <f t="shared" si="27"/>
        <v>-</v>
      </c>
    </row>
    <row r="160" spans="1:24" s="27" customFormat="1" ht="25.15" hidden="1" customHeight="1" x14ac:dyDescent="0.2">
      <c r="A160" s="120"/>
      <c r="B160" s="86"/>
      <c r="C160" s="158"/>
      <c r="D160" s="87"/>
      <c r="E160" s="87"/>
      <c r="F160" s="88"/>
      <c r="G160" s="86"/>
      <c r="H160" s="86"/>
      <c r="I160" s="102"/>
      <c r="J160" s="102"/>
      <c r="K160" s="101"/>
      <c r="L160" s="94"/>
      <c r="M160" s="516" t="str">
        <f t="shared" si="28"/>
        <v>-</v>
      </c>
      <c r="N160" s="164" t="str">
        <f t="shared" si="24"/>
        <v>-</v>
      </c>
      <c r="O160" s="94"/>
      <c r="P160" s="95"/>
      <c r="Q160" s="95"/>
      <c r="R160" s="96" t="str">
        <f t="shared" si="25"/>
        <v>-</v>
      </c>
      <c r="S160" s="99"/>
      <c r="T160" s="84" t="str">
        <f t="shared" si="26"/>
        <v>-</v>
      </c>
      <c r="U160" s="98"/>
      <c r="V160" s="167"/>
      <c r="W160" s="68">
        <f t="shared" si="29"/>
        <v>0</v>
      </c>
      <c r="X160" s="69" t="str">
        <f t="shared" si="27"/>
        <v>-</v>
      </c>
    </row>
    <row r="161" spans="1:24" s="27" customFormat="1" ht="25.15" hidden="1" customHeight="1" x14ac:dyDescent="0.2">
      <c r="A161" s="120"/>
      <c r="B161" s="86"/>
      <c r="C161" s="158"/>
      <c r="D161" s="87"/>
      <c r="E161" s="87"/>
      <c r="F161" s="88"/>
      <c r="G161" s="86"/>
      <c r="H161" s="86"/>
      <c r="I161" s="102"/>
      <c r="J161" s="102"/>
      <c r="K161" s="101"/>
      <c r="L161" s="94"/>
      <c r="M161" s="516" t="str">
        <f t="shared" si="28"/>
        <v>-</v>
      </c>
      <c r="N161" s="164" t="str">
        <f t="shared" si="24"/>
        <v>-</v>
      </c>
      <c r="O161" s="94"/>
      <c r="P161" s="95"/>
      <c r="Q161" s="95"/>
      <c r="R161" s="96" t="str">
        <f t="shared" si="25"/>
        <v>-</v>
      </c>
      <c r="S161" s="99"/>
      <c r="T161" s="84" t="str">
        <f t="shared" si="26"/>
        <v>-</v>
      </c>
      <c r="U161" s="98"/>
      <c r="V161" s="167"/>
      <c r="W161" s="68">
        <f t="shared" si="29"/>
        <v>0</v>
      </c>
      <c r="X161" s="69" t="str">
        <f t="shared" si="27"/>
        <v>-</v>
      </c>
    </row>
    <row r="162" spans="1:24" s="27" customFormat="1" ht="25.15" hidden="1" customHeight="1" x14ac:dyDescent="0.2">
      <c r="A162" s="120"/>
      <c r="B162" s="86"/>
      <c r="C162" s="158"/>
      <c r="D162" s="87"/>
      <c r="E162" s="87"/>
      <c r="F162" s="88"/>
      <c r="G162" s="86"/>
      <c r="H162" s="86"/>
      <c r="I162" s="102"/>
      <c r="J162" s="102"/>
      <c r="K162" s="101"/>
      <c r="L162" s="94"/>
      <c r="M162" s="516" t="str">
        <f t="shared" si="28"/>
        <v>-</v>
      </c>
      <c r="N162" s="164" t="str">
        <f t="shared" si="24"/>
        <v>-</v>
      </c>
      <c r="O162" s="94"/>
      <c r="P162" s="95"/>
      <c r="Q162" s="95"/>
      <c r="R162" s="96" t="str">
        <f t="shared" si="25"/>
        <v>-</v>
      </c>
      <c r="S162" s="99"/>
      <c r="T162" s="84" t="str">
        <f t="shared" si="26"/>
        <v>-</v>
      </c>
      <c r="U162" s="98"/>
      <c r="V162" s="167"/>
      <c r="W162" s="68">
        <f t="shared" si="29"/>
        <v>0</v>
      </c>
      <c r="X162" s="69" t="str">
        <f t="shared" si="27"/>
        <v>-</v>
      </c>
    </row>
    <row r="163" spans="1:24" s="27" customFormat="1" ht="25.15" hidden="1" customHeight="1" x14ac:dyDescent="0.2">
      <c r="A163" s="120"/>
      <c r="B163" s="86"/>
      <c r="C163" s="158"/>
      <c r="D163" s="87"/>
      <c r="E163" s="87"/>
      <c r="F163" s="88"/>
      <c r="G163" s="86"/>
      <c r="H163" s="86"/>
      <c r="I163" s="102"/>
      <c r="J163" s="102"/>
      <c r="K163" s="101"/>
      <c r="L163" s="94"/>
      <c r="M163" s="516" t="str">
        <f t="shared" si="28"/>
        <v>-</v>
      </c>
      <c r="N163" s="164" t="str">
        <f t="shared" si="24"/>
        <v>-</v>
      </c>
      <c r="O163" s="94"/>
      <c r="P163" s="95"/>
      <c r="Q163" s="95"/>
      <c r="R163" s="96" t="str">
        <f t="shared" si="25"/>
        <v>-</v>
      </c>
      <c r="S163" s="99"/>
      <c r="T163" s="84" t="str">
        <f t="shared" si="26"/>
        <v>-</v>
      </c>
      <c r="U163" s="98"/>
      <c r="V163" s="167"/>
      <c r="W163" s="68">
        <f t="shared" si="29"/>
        <v>0</v>
      </c>
      <c r="X163" s="69" t="str">
        <f t="shared" si="27"/>
        <v>-</v>
      </c>
    </row>
    <row r="164" spans="1:24" s="27" customFormat="1" ht="25.15" hidden="1" customHeight="1" x14ac:dyDescent="0.2">
      <c r="A164" s="120"/>
      <c r="B164" s="86"/>
      <c r="C164" s="158"/>
      <c r="D164" s="87"/>
      <c r="E164" s="87"/>
      <c r="F164" s="88"/>
      <c r="G164" s="86"/>
      <c r="H164" s="86"/>
      <c r="I164" s="102"/>
      <c r="J164" s="102"/>
      <c r="K164" s="101"/>
      <c r="L164" s="94"/>
      <c r="M164" s="516" t="str">
        <f t="shared" si="28"/>
        <v>-</v>
      </c>
      <c r="N164" s="164" t="str">
        <f t="shared" si="24"/>
        <v>-</v>
      </c>
      <c r="O164" s="94"/>
      <c r="P164" s="95"/>
      <c r="Q164" s="95"/>
      <c r="R164" s="96" t="str">
        <f t="shared" si="25"/>
        <v>-</v>
      </c>
      <c r="S164" s="99"/>
      <c r="T164" s="84" t="str">
        <f t="shared" si="26"/>
        <v>-</v>
      </c>
      <c r="U164" s="98"/>
      <c r="V164" s="167"/>
      <c r="W164" s="68">
        <f t="shared" si="29"/>
        <v>0</v>
      </c>
      <c r="X164" s="69" t="str">
        <f t="shared" si="27"/>
        <v>-</v>
      </c>
    </row>
    <row r="165" spans="1:24" s="27" customFormat="1" ht="25.15" hidden="1" customHeight="1" x14ac:dyDescent="0.2">
      <c r="A165" s="120"/>
      <c r="B165" s="103"/>
      <c r="C165" s="161"/>
      <c r="D165" s="104"/>
      <c r="E165" s="104"/>
      <c r="F165" s="105"/>
      <c r="G165" s="103"/>
      <c r="H165" s="103"/>
      <c r="I165" s="106"/>
      <c r="J165" s="106"/>
      <c r="K165" s="108"/>
      <c r="L165" s="109"/>
      <c r="M165" s="517" t="str">
        <f t="shared" si="28"/>
        <v>-</v>
      </c>
      <c r="N165" s="165" t="str">
        <f t="shared" si="24"/>
        <v>-</v>
      </c>
      <c r="O165" s="109"/>
      <c r="P165" s="110"/>
      <c r="Q165" s="110"/>
      <c r="R165" s="96" t="str">
        <f t="shared" si="25"/>
        <v>-</v>
      </c>
      <c r="S165" s="111"/>
      <c r="T165" s="84" t="str">
        <f t="shared" si="26"/>
        <v>-</v>
      </c>
      <c r="U165" s="112"/>
      <c r="V165" s="167"/>
      <c r="W165" s="68">
        <f t="shared" si="29"/>
        <v>0</v>
      </c>
      <c r="X165" s="69" t="str">
        <f t="shared" si="27"/>
        <v>-</v>
      </c>
    </row>
    <row r="166" spans="1:24" s="27" customFormat="1" ht="19.899999999999999" customHeight="1" x14ac:dyDescent="0.2">
      <c r="A166" s="56">
        <f>COUNT(A136:A165)</f>
        <v>2</v>
      </c>
      <c r="B166" s="182" t="s">
        <v>42</v>
      </c>
      <c r="C166" s="183"/>
      <c r="D166" s="57">
        <f>COUNT(K136:K165)-COUNT(L136:L165)</f>
        <v>0</v>
      </c>
      <c r="E166" s="57"/>
      <c r="F166" s="57"/>
      <c r="G166" s="57" t="s">
        <v>29</v>
      </c>
      <c r="H166" s="59">
        <f>IF(L136&gt;1,0,K136)+IF(L137&gt;0,0,K137)+IF(L138&gt;0,0,K138)+IF(L139&gt;0,0,K139)+IF(L140&gt;0,0,K140)+IF(L141&gt;0,0,K141)+IF(L142&gt;0,0,K142)+IF(L143&gt;0,0,K143)+IF(L144&gt;0,0,K144)+IF(L145&gt;0,0,K145)+IF(L146&gt;0,0,K146)+IF(L147&gt;0,0,K147)+IF(L148&gt;0,0,K148)+IF(L149&gt;0,0,K149)+IF(L150&gt;0,0,K150)+IF(L151&gt;0,0,K151)+IF(L152&gt;0,0,K152)+IF(L153&gt;0,0,K153)+IF(L154&gt;0,0,K154)+IF(L155&gt;0,0,K155)+IF(L156&gt;0,0,K156)+IF(L157&gt;0,0,K157)+IF(L158&gt;0,0,K158)+IF(L159&gt;0,0,K159)+IF(L160&gt;0,0,K160)+IF(L161&gt;0,0,K161)+IF(L162&gt;0,0,K162)+IF(L163&gt;0,0,K163)+IF(L164&gt;0,0,K164)+IF(L165&gt;0,0,K165)</f>
        <v>0</v>
      </c>
      <c r="I166" s="57"/>
      <c r="J166" s="67">
        <f>SUM(J136:J165)</f>
        <v>7</v>
      </c>
      <c r="K166" s="67">
        <f>SUM(K136:K165)</f>
        <v>2368615</v>
      </c>
      <c r="L166" s="67">
        <f>SUM(L136:L165)</f>
        <v>2285914.5</v>
      </c>
      <c r="M166" s="518">
        <f>IF(L166&gt;0,((L166-(K166-H166))/(K166-H166)),"-")</f>
        <v>-3.4915129727710076E-2</v>
      </c>
      <c r="N166" s="67"/>
      <c r="O166" s="67">
        <f>SUM(O136:O165)</f>
        <v>0</v>
      </c>
      <c r="P166" s="117" t="s">
        <v>6</v>
      </c>
      <c r="Q166" s="58" t="str">
        <f>IF(O166&lt;=0,"-",(O166/L166))</f>
        <v>-</v>
      </c>
      <c r="R166" s="58"/>
      <c r="S166" s="58">
        <f>IF(L136&lt;=0,"0",(IF(S136&gt;0,S136*L136)+IF(S137&gt;0,S137*L137)+IF(S138&gt;0,S138*L138)+IF(S139&gt;0,S139*L139)+IF(S140&gt;0,S140*L140)+IF(S141&gt;0,S141*L141)+IF(S142&gt;0,S142*L142)+IF(S143&gt;0,S143*L143)+IF(S144&gt;0,S144*L144)+IF(S145&gt;0,S145*L145)+IF(S146&gt;0,S146*L146)+IF(S147&gt;0,S147*L147)+IF(S148&gt;0,S148*L148)+IF(S149&gt;0,S149*L149)+IF(S150&gt;0,S150*L150)+IF(S151&gt;0,S151*L151)+IF(S152&gt;0,S152*L152)+IF(S153&gt;0,S153*L153)+IF(S154&gt;0,S154*L154)+IF(S155&gt;0,S155*L155)+IF(S156&gt;0,S156*L156)+IF(S157&gt;0,S157*L157)+IF(S158&gt;0,S158*L158)+IF(S159&gt;0,S159*L159)+IF(S160&gt;0,S160*L160)+IF(S161&gt;0,S161*L161)+IF(S162&gt;0,S162*L162)+IF(S163&gt;0,S163*L163)+IF(S164&gt;0,S164*L164)+IF(S165&gt;0,S165*L165))/L166)</f>
        <v>0.51882861323115981</v>
      </c>
      <c r="T166" s="57"/>
      <c r="U166" s="57"/>
      <c r="V166" s="167"/>
      <c r="W166" s="70"/>
      <c r="X166" s="69"/>
    </row>
    <row r="167" spans="1:24" s="124" customFormat="1" ht="19.899999999999999" customHeight="1" x14ac:dyDescent="0.2">
      <c r="A167" s="122" t="s">
        <v>45</v>
      </c>
      <c r="B167" s="123"/>
      <c r="C167" s="147" t="s">
        <v>55</v>
      </c>
      <c r="D167" s="147"/>
      <c r="E167" s="147"/>
      <c r="G167" s="123"/>
      <c r="H167" s="123"/>
      <c r="I167" s="123"/>
      <c r="J167" s="123"/>
      <c r="K167" s="123"/>
      <c r="L167" s="123"/>
      <c r="M167" s="519"/>
      <c r="N167" s="122"/>
      <c r="O167" s="122"/>
      <c r="P167" s="123"/>
      <c r="Q167" s="123"/>
      <c r="R167" s="123"/>
      <c r="S167" s="122"/>
      <c r="T167" s="123"/>
      <c r="U167" s="122"/>
      <c r="V167" s="168"/>
      <c r="W167" s="125"/>
    </row>
    <row r="168" spans="1:24" s="27" customFormat="1" ht="25.15" customHeight="1" x14ac:dyDescent="0.2">
      <c r="A168" s="119">
        <v>1</v>
      </c>
      <c r="B168" s="73" t="s">
        <v>63</v>
      </c>
      <c r="C168" s="316">
        <v>44048</v>
      </c>
      <c r="D168" s="221">
        <v>419097</v>
      </c>
      <c r="E168" s="75">
        <v>1</v>
      </c>
      <c r="F168" s="75">
        <v>13288008</v>
      </c>
      <c r="G168" s="288" t="s">
        <v>72</v>
      </c>
      <c r="H168" s="288" t="s">
        <v>73</v>
      </c>
      <c r="I168" s="77">
        <v>5935</v>
      </c>
      <c r="J168" s="77">
        <v>4.5</v>
      </c>
      <c r="K168" s="79">
        <v>4592285</v>
      </c>
      <c r="L168" s="80">
        <v>4592285</v>
      </c>
      <c r="M168" s="516">
        <f>IF(L168&gt;0,((L168-K168)/K168),"-")</f>
        <v>0</v>
      </c>
      <c r="N168" s="321">
        <f t="shared" ref="N168:N197" si="30">IF(AND(C168&lt;=0,P168&lt;=0),"-",IF(P168&lt;=0,"Not yet Contract",(P168-C168)))</f>
        <v>-108</v>
      </c>
      <c r="O168" s="81"/>
      <c r="P168" s="82">
        <v>43940</v>
      </c>
      <c r="Q168" s="82">
        <v>43969</v>
      </c>
      <c r="R168" s="96">
        <f t="shared" ref="R168:R197" ca="1" si="31">IF(OR(Q168&lt;=0,P168&lt;=0),"-",(($U$3-P168)/(Q168-P168)))</f>
        <v>9.1724137931034484</v>
      </c>
      <c r="S168" s="83">
        <v>0.55000000000000004</v>
      </c>
      <c r="T168" s="354" t="str">
        <f t="shared" ref="T168:T197" ca="1" si="32">IF(OR(P168&lt;=0,Q168&lt;=0),"-",IF(AND(($U$3-P168)&gt;(Q168-P168),S168&lt;100%),"Time Expired",IF(AND(($U$3-P168)&gt;(Q168-P168)*3/4,S168&lt;=10%),"Very Critical",IF(AND(($U$3-P168)&gt;(Q168-P168)*3/4,S168&lt;=25%),"Critical",IF(AND(($U$3-P168)&gt;(Q168-P168)*3/4,S168&lt;=50%),"Slow Progress",IF(AND(($U$3-P168)&gt;(Q168-P168)/2,S168&lt;=10%),"Very Slow Progress",IF(AND(($U$3-P168)&gt;(Q168-P168)/2,S168&lt;=25%),"Progress Slow",IF(AND(($U$3-P168)&gt;(Q168-P168)/4,S168&lt;=20%),"Progress Slow","-"))))))))</f>
        <v>Time Expired</v>
      </c>
      <c r="U168" s="85"/>
      <c r="V168" s="167"/>
      <c r="W168" s="68">
        <f>Q168-P168</f>
        <v>29</v>
      </c>
      <c r="X168" s="69">
        <f t="shared" ref="X168:X197" ca="1" si="33">IF(P168&lt;=0,"-",($U$3-P168))</f>
        <v>266</v>
      </c>
    </row>
    <row r="169" spans="1:24" s="27" customFormat="1" ht="25.15" customHeight="1" x14ac:dyDescent="0.2">
      <c r="A169" s="120">
        <v>2</v>
      </c>
      <c r="B169" s="86" t="s">
        <v>61</v>
      </c>
      <c r="C169" s="158">
        <v>44076</v>
      </c>
      <c r="D169" s="88">
        <v>493115</v>
      </c>
      <c r="E169" s="88">
        <v>1</v>
      </c>
      <c r="F169" s="88">
        <v>132883004</v>
      </c>
      <c r="G169" s="86" t="s">
        <v>125</v>
      </c>
      <c r="H169" s="89" t="s">
        <v>276</v>
      </c>
      <c r="I169" s="90">
        <v>1166</v>
      </c>
      <c r="J169" s="102">
        <v>3</v>
      </c>
      <c r="K169" s="101">
        <v>1197548</v>
      </c>
      <c r="L169" s="94">
        <v>1137670.6000000001</v>
      </c>
      <c r="M169" s="516">
        <f t="shared" ref="M169:M197" si="34">IF(L169&gt;0,((L169-K169)/K169),"-")</f>
        <v>-4.999999999999992E-2</v>
      </c>
      <c r="N169" s="323">
        <f t="shared" si="30"/>
        <v>80</v>
      </c>
      <c r="O169" s="94"/>
      <c r="P169" s="95">
        <v>44156</v>
      </c>
      <c r="Q169" s="95">
        <v>44247</v>
      </c>
      <c r="R169" s="96">
        <f t="shared" ca="1" si="31"/>
        <v>0.5494505494505495</v>
      </c>
      <c r="S169" s="99">
        <v>0.1</v>
      </c>
      <c r="T169" s="354" t="str">
        <f t="shared" ca="1" si="32"/>
        <v>Very Slow Progress</v>
      </c>
      <c r="U169" s="98"/>
      <c r="V169" s="167"/>
      <c r="W169" s="68">
        <f t="shared" ref="W169:W197" si="35">Q169-P169</f>
        <v>91</v>
      </c>
      <c r="X169" s="69">
        <f t="shared" ca="1" si="33"/>
        <v>50</v>
      </c>
    </row>
    <row r="170" spans="1:24" s="27" customFormat="1" ht="25.15" hidden="1" customHeight="1" x14ac:dyDescent="0.2">
      <c r="A170" s="120"/>
      <c r="B170" s="73"/>
      <c r="C170" s="176"/>
      <c r="D170" s="159"/>
      <c r="E170" s="87"/>
      <c r="F170" s="88"/>
      <c r="G170" s="89"/>
      <c r="H170" s="89"/>
      <c r="I170" s="90"/>
      <c r="J170" s="90"/>
      <c r="K170" s="92"/>
      <c r="L170" s="93"/>
      <c r="M170" s="516" t="str">
        <f t="shared" si="34"/>
        <v>-</v>
      </c>
      <c r="N170" s="179" t="str">
        <f t="shared" si="30"/>
        <v>-</v>
      </c>
      <c r="O170" s="94"/>
      <c r="P170" s="95"/>
      <c r="Q170" s="95"/>
      <c r="R170" s="96" t="str">
        <f t="shared" si="31"/>
        <v>-</v>
      </c>
      <c r="S170" s="97"/>
      <c r="T170" s="84" t="str">
        <f t="shared" si="32"/>
        <v>-</v>
      </c>
      <c r="U170" s="98"/>
      <c r="V170" s="167"/>
      <c r="W170" s="68">
        <f t="shared" si="35"/>
        <v>0</v>
      </c>
      <c r="X170" s="69" t="str">
        <f t="shared" si="33"/>
        <v>-</v>
      </c>
    </row>
    <row r="171" spans="1:24" s="27" customFormat="1" ht="25.15" hidden="1" customHeight="1" x14ac:dyDescent="0.2">
      <c r="A171" s="120"/>
      <c r="B171" s="73"/>
      <c r="C171" s="176"/>
      <c r="D171" s="159"/>
      <c r="E171" s="87"/>
      <c r="F171" s="88"/>
      <c r="G171" s="89"/>
      <c r="H171" s="89"/>
      <c r="I171" s="90"/>
      <c r="J171" s="90"/>
      <c r="K171" s="92"/>
      <c r="L171" s="93"/>
      <c r="M171" s="516" t="str">
        <f t="shared" si="34"/>
        <v>-</v>
      </c>
      <c r="N171" s="179" t="str">
        <f t="shared" si="30"/>
        <v>-</v>
      </c>
      <c r="O171" s="94"/>
      <c r="P171" s="95"/>
      <c r="Q171" s="95"/>
      <c r="R171" s="96" t="str">
        <f t="shared" si="31"/>
        <v>-</v>
      </c>
      <c r="S171" s="99"/>
      <c r="T171" s="84" t="str">
        <f t="shared" si="32"/>
        <v>-</v>
      </c>
      <c r="U171" s="98"/>
      <c r="V171" s="167"/>
      <c r="W171" s="68">
        <f t="shared" si="35"/>
        <v>0</v>
      </c>
      <c r="X171" s="69" t="str">
        <f t="shared" si="33"/>
        <v>-</v>
      </c>
    </row>
    <row r="172" spans="1:24" s="27" customFormat="1" ht="25.15" hidden="1" customHeight="1" x14ac:dyDescent="0.2">
      <c r="A172" s="120"/>
      <c r="B172" s="73"/>
      <c r="C172" s="176"/>
      <c r="D172" s="159"/>
      <c r="E172" s="87"/>
      <c r="F172" s="88"/>
      <c r="G172" s="89"/>
      <c r="H172" s="89"/>
      <c r="I172" s="90"/>
      <c r="J172" s="90"/>
      <c r="K172" s="92"/>
      <c r="L172" s="93"/>
      <c r="M172" s="516" t="str">
        <f t="shared" si="34"/>
        <v>-</v>
      </c>
      <c r="N172" s="179" t="str">
        <f t="shared" si="30"/>
        <v>-</v>
      </c>
      <c r="O172" s="94"/>
      <c r="P172" s="95"/>
      <c r="Q172" s="95"/>
      <c r="R172" s="96" t="str">
        <f t="shared" si="31"/>
        <v>-</v>
      </c>
      <c r="S172" s="97"/>
      <c r="T172" s="84" t="str">
        <f t="shared" si="32"/>
        <v>-</v>
      </c>
      <c r="U172" s="98"/>
      <c r="V172" s="167"/>
      <c r="W172" s="68">
        <f t="shared" si="35"/>
        <v>0</v>
      </c>
      <c r="X172" s="69" t="str">
        <f t="shared" si="33"/>
        <v>-</v>
      </c>
    </row>
    <row r="173" spans="1:24" s="27" customFormat="1" ht="25.15" hidden="1" customHeight="1" x14ac:dyDescent="0.2">
      <c r="A173" s="120"/>
      <c r="B173" s="73"/>
      <c r="C173" s="176"/>
      <c r="D173" s="159"/>
      <c r="E173" s="87"/>
      <c r="F173" s="88"/>
      <c r="G173" s="89"/>
      <c r="H173" s="89"/>
      <c r="I173" s="90"/>
      <c r="J173" s="90"/>
      <c r="K173" s="92"/>
      <c r="L173" s="93"/>
      <c r="M173" s="516" t="str">
        <f t="shared" si="34"/>
        <v>-</v>
      </c>
      <c r="N173" s="179" t="str">
        <f t="shared" si="30"/>
        <v>-</v>
      </c>
      <c r="O173" s="94"/>
      <c r="P173" s="95"/>
      <c r="Q173" s="95"/>
      <c r="R173" s="96" t="str">
        <f t="shared" si="31"/>
        <v>-</v>
      </c>
      <c r="S173" s="97"/>
      <c r="T173" s="84" t="str">
        <f t="shared" si="32"/>
        <v>-</v>
      </c>
      <c r="U173" s="98"/>
      <c r="V173" s="167"/>
      <c r="W173" s="68">
        <f t="shared" si="35"/>
        <v>0</v>
      </c>
      <c r="X173" s="69" t="str">
        <f t="shared" si="33"/>
        <v>-</v>
      </c>
    </row>
    <row r="174" spans="1:24" s="27" customFormat="1" ht="25.15" hidden="1" customHeight="1" x14ac:dyDescent="0.2">
      <c r="A174" s="120"/>
      <c r="B174" s="86"/>
      <c r="C174" s="176"/>
      <c r="D174" s="159"/>
      <c r="E174" s="87"/>
      <c r="F174" s="88"/>
      <c r="G174" s="89"/>
      <c r="H174" s="89"/>
      <c r="I174" s="90"/>
      <c r="J174" s="90"/>
      <c r="K174" s="92"/>
      <c r="L174" s="100"/>
      <c r="M174" s="516" t="str">
        <f t="shared" si="34"/>
        <v>-</v>
      </c>
      <c r="N174" s="179" t="str">
        <f t="shared" si="30"/>
        <v>-</v>
      </c>
      <c r="O174" s="94"/>
      <c r="P174" s="95"/>
      <c r="Q174" s="95"/>
      <c r="R174" s="96" t="str">
        <f t="shared" si="31"/>
        <v>-</v>
      </c>
      <c r="S174" s="99"/>
      <c r="T174" s="84" t="str">
        <f t="shared" si="32"/>
        <v>-</v>
      </c>
      <c r="U174" s="98"/>
      <c r="V174" s="167"/>
      <c r="W174" s="68">
        <f t="shared" si="35"/>
        <v>0</v>
      </c>
      <c r="X174" s="69" t="str">
        <f t="shared" si="33"/>
        <v>-</v>
      </c>
    </row>
    <row r="175" spans="1:24" s="27" customFormat="1" ht="25.15" hidden="1" customHeight="1" x14ac:dyDescent="0.2">
      <c r="A175" s="192"/>
      <c r="B175" s="193"/>
      <c r="C175" s="194"/>
      <c r="D175" s="199"/>
      <c r="E175" s="195"/>
      <c r="F175" s="196"/>
      <c r="G175" s="200"/>
      <c r="H175" s="200"/>
      <c r="I175" s="201"/>
      <c r="J175" s="201"/>
      <c r="K175" s="202"/>
      <c r="L175" s="100"/>
      <c r="M175" s="516" t="str">
        <f t="shared" si="34"/>
        <v>-</v>
      </c>
      <c r="N175" s="179" t="str">
        <f t="shared" si="30"/>
        <v>-</v>
      </c>
      <c r="O175" s="94"/>
      <c r="P175" s="95"/>
      <c r="Q175" s="95"/>
      <c r="R175" s="96" t="str">
        <f t="shared" si="31"/>
        <v>-</v>
      </c>
      <c r="S175" s="97"/>
      <c r="T175" s="84" t="str">
        <f t="shared" si="32"/>
        <v>-</v>
      </c>
      <c r="U175" s="98"/>
      <c r="V175" s="167"/>
      <c r="W175" s="68">
        <f t="shared" si="35"/>
        <v>0</v>
      </c>
      <c r="X175" s="69" t="str">
        <f t="shared" si="33"/>
        <v>-</v>
      </c>
    </row>
    <row r="176" spans="1:24" s="27" customFormat="1" ht="25.15" hidden="1" customHeight="1" x14ac:dyDescent="0.2">
      <c r="A176" s="120"/>
      <c r="B176" s="86"/>
      <c r="C176" s="181"/>
      <c r="D176" s="159"/>
      <c r="E176" s="87"/>
      <c r="F176" s="88"/>
      <c r="G176" s="89"/>
      <c r="H176" s="89"/>
      <c r="I176" s="90"/>
      <c r="J176" s="90"/>
      <c r="K176" s="92"/>
      <c r="L176" s="101"/>
      <c r="M176" s="516" t="str">
        <f t="shared" si="34"/>
        <v>-</v>
      </c>
      <c r="N176" s="164" t="str">
        <f t="shared" si="30"/>
        <v>-</v>
      </c>
      <c r="O176" s="94"/>
      <c r="P176" s="95"/>
      <c r="Q176" s="95"/>
      <c r="R176" s="96" t="str">
        <f t="shared" si="31"/>
        <v>-</v>
      </c>
      <c r="S176" s="97"/>
      <c r="T176" s="84" t="str">
        <f t="shared" si="32"/>
        <v>-</v>
      </c>
      <c r="U176" s="98"/>
      <c r="V176" s="167"/>
      <c r="W176" s="68">
        <f t="shared" si="35"/>
        <v>0</v>
      </c>
      <c r="X176" s="69" t="str">
        <f t="shared" si="33"/>
        <v>-</v>
      </c>
    </row>
    <row r="177" spans="1:24" s="27" customFormat="1" ht="25.15" hidden="1" customHeight="1" x14ac:dyDescent="0.2">
      <c r="A177" s="120"/>
      <c r="B177" s="86"/>
      <c r="C177" s="181"/>
      <c r="D177" s="159"/>
      <c r="E177" s="87"/>
      <c r="F177" s="88"/>
      <c r="G177" s="89"/>
      <c r="H177" s="89"/>
      <c r="I177" s="90"/>
      <c r="J177" s="90"/>
      <c r="K177" s="92"/>
      <c r="L177" s="100"/>
      <c r="M177" s="516" t="str">
        <f t="shared" si="34"/>
        <v>-</v>
      </c>
      <c r="N177" s="164" t="str">
        <f t="shared" si="30"/>
        <v>-</v>
      </c>
      <c r="O177" s="94"/>
      <c r="P177" s="95"/>
      <c r="Q177" s="95"/>
      <c r="R177" s="96" t="str">
        <f t="shared" si="31"/>
        <v>-</v>
      </c>
      <c r="S177" s="97"/>
      <c r="T177" s="84" t="str">
        <f t="shared" si="32"/>
        <v>-</v>
      </c>
      <c r="U177" s="98"/>
      <c r="V177" s="167"/>
      <c r="W177" s="68">
        <f t="shared" si="35"/>
        <v>0</v>
      </c>
      <c r="X177" s="69" t="str">
        <f t="shared" si="33"/>
        <v>-</v>
      </c>
    </row>
    <row r="178" spans="1:24" s="27" customFormat="1" ht="25.15" hidden="1" customHeight="1" x14ac:dyDescent="0.2">
      <c r="A178" s="120"/>
      <c r="B178" s="86"/>
      <c r="C178" s="181"/>
      <c r="D178" s="159"/>
      <c r="E178" s="87"/>
      <c r="F178" s="88"/>
      <c r="G178" s="89"/>
      <c r="H178" s="89"/>
      <c r="I178" s="90"/>
      <c r="J178" s="90"/>
      <c r="K178" s="92"/>
      <c r="L178" s="100"/>
      <c r="M178" s="516" t="str">
        <f t="shared" si="34"/>
        <v>-</v>
      </c>
      <c r="N178" s="164" t="str">
        <f t="shared" si="30"/>
        <v>-</v>
      </c>
      <c r="O178" s="94"/>
      <c r="P178" s="95"/>
      <c r="Q178" s="95"/>
      <c r="R178" s="96" t="str">
        <f t="shared" si="31"/>
        <v>-</v>
      </c>
      <c r="S178" s="97"/>
      <c r="T178" s="84" t="str">
        <f t="shared" si="32"/>
        <v>-</v>
      </c>
      <c r="U178" s="98"/>
      <c r="V178" s="167"/>
      <c r="W178" s="68">
        <f t="shared" si="35"/>
        <v>0</v>
      </c>
      <c r="X178" s="69" t="str">
        <f t="shared" si="33"/>
        <v>-</v>
      </c>
    </row>
    <row r="179" spans="1:24" s="27" customFormat="1" ht="25.15" hidden="1" customHeight="1" x14ac:dyDescent="0.2">
      <c r="A179" s="120"/>
      <c r="B179" s="86"/>
      <c r="C179" s="181"/>
      <c r="D179" s="160"/>
      <c r="E179" s="87"/>
      <c r="F179" s="88"/>
      <c r="G179" s="86"/>
      <c r="H179" s="86"/>
      <c r="I179" s="102"/>
      <c r="J179" s="102"/>
      <c r="K179" s="101"/>
      <c r="L179" s="94"/>
      <c r="M179" s="516" t="str">
        <f t="shared" si="34"/>
        <v>-</v>
      </c>
      <c r="N179" s="164" t="str">
        <f t="shared" si="30"/>
        <v>-</v>
      </c>
      <c r="O179" s="94"/>
      <c r="P179" s="95"/>
      <c r="Q179" s="95"/>
      <c r="R179" s="96" t="str">
        <f t="shared" si="31"/>
        <v>-</v>
      </c>
      <c r="S179" s="99"/>
      <c r="T179" s="84" t="str">
        <f t="shared" si="32"/>
        <v>-</v>
      </c>
      <c r="U179" s="98"/>
      <c r="V179" s="167"/>
      <c r="W179" s="68">
        <f t="shared" si="35"/>
        <v>0</v>
      </c>
      <c r="X179" s="69" t="str">
        <f t="shared" si="33"/>
        <v>-</v>
      </c>
    </row>
    <row r="180" spans="1:24" s="27" customFormat="1" ht="25.15" hidden="1" customHeight="1" x14ac:dyDescent="0.2">
      <c r="A180" s="120"/>
      <c r="B180" s="86"/>
      <c r="C180" s="158"/>
      <c r="D180" s="160"/>
      <c r="E180" s="87"/>
      <c r="F180" s="88"/>
      <c r="G180" s="86"/>
      <c r="H180" s="86"/>
      <c r="I180" s="102"/>
      <c r="J180" s="102"/>
      <c r="K180" s="101"/>
      <c r="L180" s="94"/>
      <c r="M180" s="516" t="str">
        <f t="shared" si="34"/>
        <v>-</v>
      </c>
      <c r="N180" s="164" t="str">
        <f t="shared" si="30"/>
        <v>-</v>
      </c>
      <c r="O180" s="94"/>
      <c r="P180" s="95"/>
      <c r="Q180" s="95"/>
      <c r="R180" s="96" t="str">
        <f t="shared" si="31"/>
        <v>-</v>
      </c>
      <c r="S180" s="99"/>
      <c r="T180" s="84" t="str">
        <f t="shared" si="32"/>
        <v>-</v>
      </c>
      <c r="U180" s="98"/>
      <c r="V180" s="167"/>
      <c r="W180" s="68">
        <f t="shared" si="35"/>
        <v>0</v>
      </c>
      <c r="X180" s="69" t="str">
        <f t="shared" si="33"/>
        <v>-</v>
      </c>
    </row>
    <row r="181" spans="1:24" s="27" customFormat="1" ht="25.15" hidden="1" customHeight="1" x14ac:dyDescent="0.2">
      <c r="A181" s="120"/>
      <c r="B181" s="86"/>
      <c r="C181" s="158"/>
      <c r="D181" s="160"/>
      <c r="E181" s="87"/>
      <c r="F181" s="88"/>
      <c r="G181" s="86"/>
      <c r="H181" s="86"/>
      <c r="I181" s="102"/>
      <c r="J181" s="102"/>
      <c r="K181" s="101"/>
      <c r="L181" s="94"/>
      <c r="M181" s="516" t="str">
        <f t="shared" si="34"/>
        <v>-</v>
      </c>
      <c r="N181" s="164" t="str">
        <f t="shared" si="30"/>
        <v>-</v>
      </c>
      <c r="O181" s="94"/>
      <c r="P181" s="95"/>
      <c r="Q181" s="95"/>
      <c r="R181" s="96" t="str">
        <f t="shared" si="31"/>
        <v>-</v>
      </c>
      <c r="S181" s="99"/>
      <c r="T181" s="84" t="str">
        <f t="shared" si="32"/>
        <v>-</v>
      </c>
      <c r="U181" s="98"/>
      <c r="V181" s="167"/>
      <c r="W181" s="68">
        <f t="shared" si="35"/>
        <v>0</v>
      </c>
      <c r="X181" s="69" t="str">
        <f t="shared" si="33"/>
        <v>-</v>
      </c>
    </row>
    <row r="182" spans="1:24" s="27" customFormat="1" ht="25.15" hidden="1" customHeight="1" x14ac:dyDescent="0.2">
      <c r="A182" s="120"/>
      <c r="B182" s="86"/>
      <c r="C182" s="158"/>
      <c r="D182" s="160"/>
      <c r="E182" s="87"/>
      <c r="F182" s="88"/>
      <c r="G182" s="86"/>
      <c r="H182" s="86"/>
      <c r="I182" s="102"/>
      <c r="J182" s="102"/>
      <c r="K182" s="101"/>
      <c r="L182" s="94"/>
      <c r="M182" s="516" t="str">
        <f t="shared" si="34"/>
        <v>-</v>
      </c>
      <c r="N182" s="164" t="str">
        <f t="shared" si="30"/>
        <v>-</v>
      </c>
      <c r="O182" s="94"/>
      <c r="P182" s="95"/>
      <c r="Q182" s="95"/>
      <c r="R182" s="96" t="str">
        <f t="shared" si="31"/>
        <v>-</v>
      </c>
      <c r="S182" s="99"/>
      <c r="T182" s="84" t="str">
        <f t="shared" si="32"/>
        <v>-</v>
      </c>
      <c r="U182" s="98"/>
      <c r="V182" s="167"/>
      <c r="W182" s="68">
        <f t="shared" si="35"/>
        <v>0</v>
      </c>
      <c r="X182" s="69" t="str">
        <f t="shared" si="33"/>
        <v>-</v>
      </c>
    </row>
    <row r="183" spans="1:24" s="27" customFormat="1" ht="25.15" hidden="1" customHeight="1" x14ac:dyDescent="0.2">
      <c r="A183" s="120"/>
      <c r="B183" s="86"/>
      <c r="C183" s="158"/>
      <c r="D183" s="160"/>
      <c r="E183" s="87"/>
      <c r="F183" s="88"/>
      <c r="G183" s="86"/>
      <c r="H183" s="86"/>
      <c r="I183" s="102"/>
      <c r="J183" s="102"/>
      <c r="K183" s="101"/>
      <c r="L183" s="94"/>
      <c r="M183" s="516" t="str">
        <f t="shared" si="34"/>
        <v>-</v>
      </c>
      <c r="N183" s="164" t="str">
        <f t="shared" si="30"/>
        <v>-</v>
      </c>
      <c r="O183" s="94"/>
      <c r="P183" s="95"/>
      <c r="Q183" s="95"/>
      <c r="R183" s="96" t="str">
        <f t="shared" si="31"/>
        <v>-</v>
      </c>
      <c r="S183" s="99"/>
      <c r="T183" s="84" t="str">
        <f t="shared" si="32"/>
        <v>-</v>
      </c>
      <c r="U183" s="98"/>
      <c r="V183" s="167"/>
      <c r="W183" s="68">
        <f t="shared" si="35"/>
        <v>0</v>
      </c>
      <c r="X183" s="69" t="str">
        <f t="shared" si="33"/>
        <v>-</v>
      </c>
    </row>
    <row r="184" spans="1:24" s="27" customFormat="1" ht="25.15" hidden="1" customHeight="1" x14ac:dyDescent="0.2">
      <c r="A184" s="120"/>
      <c r="B184" s="86"/>
      <c r="C184" s="158"/>
      <c r="D184" s="160"/>
      <c r="E184" s="87"/>
      <c r="F184" s="88"/>
      <c r="G184" s="86"/>
      <c r="H184" s="86"/>
      <c r="I184" s="102"/>
      <c r="J184" s="102"/>
      <c r="K184" s="101"/>
      <c r="L184" s="94"/>
      <c r="M184" s="516" t="str">
        <f t="shared" si="34"/>
        <v>-</v>
      </c>
      <c r="N184" s="164" t="str">
        <f t="shared" si="30"/>
        <v>-</v>
      </c>
      <c r="O184" s="94"/>
      <c r="P184" s="95"/>
      <c r="Q184" s="95"/>
      <c r="R184" s="96" t="str">
        <f t="shared" si="31"/>
        <v>-</v>
      </c>
      <c r="S184" s="99"/>
      <c r="T184" s="84" t="str">
        <f t="shared" si="32"/>
        <v>-</v>
      </c>
      <c r="U184" s="98"/>
      <c r="V184" s="167"/>
      <c r="W184" s="68">
        <f t="shared" si="35"/>
        <v>0</v>
      </c>
      <c r="X184" s="69" t="str">
        <f t="shared" si="33"/>
        <v>-</v>
      </c>
    </row>
    <row r="185" spans="1:24" s="27" customFormat="1" ht="25.15" hidden="1" customHeight="1" x14ac:dyDescent="0.2">
      <c r="A185" s="120"/>
      <c r="B185" s="86"/>
      <c r="C185" s="158"/>
      <c r="D185" s="160"/>
      <c r="E185" s="87"/>
      <c r="F185" s="88"/>
      <c r="G185" s="86"/>
      <c r="H185" s="86"/>
      <c r="I185" s="102"/>
      <c r="J185" s="102"/>
      <c r="K185" s="101"/>
      <c r="L185" s="94"/>
      <c r="M185" s="516" t="str">
        <f t="shared" si="34"/>
        <v>-</v>
      </c>
      <c r="N185" s="164" t="str">
        <f t="shared" si="30"/>
        <v>-</v>
      </c>
      <c r="O185" s="94"/>
      <c r="P185" s="95"/>
      <c r="Q185" s="95"/>
      <c r="R185" s="96" t="str">
        <f t="shared" si="31"/>
        <v>-</v>
      </c>
      <c r="S185" s="99"/>
      <c r="T185" s="84" t="str">
        <f t="shared" si="32"/>
        <v>-</v>
      </c>
      <c r="U185" s="98"/>
      <c r="V185" s="167"/>
      <c r="W185" s="68">
        <f t="shared" si="35"/>
        <v>0</v>
      </c>
      <c r="X185" s="69" t="str">
        <f t="shared" si="33"/>
        <v>-</v>
      </c>
    </row>
    <row r="186" spans="1:24" s="27" customFormat="1" ht="25.15" hidden="1" customHeight="1" x14ac:dyDescent="0.2">
      <c r="A186" s="120"/>
      <c r="B186" s="86"/>
      <c r="C186" s="158"/>
      <c r="D186" s="160"/>
      <c r="E186" s="87"/>
      <c r="F186" s="88"/>
      <c r="G186" s="86"/>
      <c r="H186" s="86"/>
      <c r="I186" s="102"/>
      <c r="J186" s="102"/>
      <c r="K186" s="101"/>
      <c r="L186" s="94"/>
      <c r="M186" s="516" t="str">
        <f t="shared" si="34"/>
        <v>-</v>
      </c>
      <c r="N186" s="164" t="str">
        <f t="shared" si="30"/>
        <v>-</v>
      </c>
      <c r="O186" s="94"/>
      <c r="P186" s="95"/>
      <c r="Q186" s="95"/>
      <c r="R186" s="96" t="str">
        <f t="shared" si="31"/>
        <v>-</v>
      </c>
      <c r="S186" s="99"/>
      <c r="T186" s="84" t="str">
        <f t="shared" si="32"/>
        <v>-</v>
      </c>
      <c r="U186" s="98"/>
      <c r="V186" s="167"/>
      <c r="W186" s="68">
        <f t="shared" si="35"/>
        <v>0</v>
      </c>
      <c r="X186" s="69" t="str">
        <f t="shared" si="33"/>
        <v>-</v>
      </c>
    </row>
    <row r="187" spans="1:24" s="27" customFormat="1" ht="25.15" hidden="1" customHeight="1" x14ac:dyDescent="0.2">
      <c r="A187" s="120"/>
      <c r="B187" s="86"/>
      <c r="C187" s="158"/>
      <c r="D187" s="87"/>
      <c r="E187" s="87"/>
      <c r="F187" s="88"/>
      <c r="G187" s="86"/>
      <c r="H187" s="86"/>
      <c r="I187" s="102"/>
      <c r="J187" s="102"/>
      <c r="K187" s="101"/>
      <c r="L187" s="94"/>
      <c r="M187" s="516" t="str">
        <f t="shared" si="34"/>
        <v>-</v>
      </c>
      <c r="N187" s="164" t="str">
        <f t="shared" si="30"/>
        <v>-</v>
      </c>
      <c r="O187" s="94"/>
      <c r="P187" s="95"/>
      <c r="Q187" s="95"/>
      <c r="R187" s="96" t="str">
        <f t="shared" si="31"/>
        <v>-</v>
      </c>
      <c r="S187" s="99"/>
      <c r="T187" s="84" t="str">
        <f t="shared" si="32"/>
        <v>-</v>
      </c>
      <c r="U187" s="98"/>
      <c r="V187" s="167"/>
      <c r="W187" s="68">
        <f t="shared" si="35"/>
        <v>0</v>
      </c>
      <c r="X187" s="69" t="str">
        <f t="shared" si="33"/>
        <v>-</v>
      </c>
    </row>
    <row r="188" spans="1:24" s="27" customFormat="1" ht="25.15" hidden="1" customHeight="1" x14ac:dyDescent="0.2">
      <c r="A188" s="120"/>
      <c r="B188" s="86"/>
      <c r="C188" s="158"/>
      <c r="D188" s="87"/>
      <c r="E188" s="87"/>
      <c r="F188" s="88"/>
      <c r="G188" s="86"/>
      <c r="H188" s="86"/>
      <c r="I188" s="102"/>
      <c r="J188" s="102"/>
      <c r="K188" s="101"/>
      <c r="L188" s="94"/>
      <c r="M188" s="516" t="str">
        <f t="shared" si="34"/>
        <v>-</v>
      </c>
      <c r="N188" s="164" t="str">
        <f t="shared" si="30"/>
        <v>-</v>
      </c>
      <c r="O188" s="94"/>
      <c r="P188" s="95"/>
      <c r="Q188" s="95"/>
      <c r="R188" s="96" t="str">
        <f t="shared" si="31"/>
        <v>-</v>
      </c>
      <c r="S188" s="99"/>
      <c r="T188" s="84" t="str">
        <f t="shared" si="32"/>
        <v>-</v>
      </c>
      <c r="U188" s="98"/>
      <c r="V188" s="167"/>
      <c r="W188" s="68">
        <f t="shared" si="35"/>
        <v>0</v>
      </c>
      <c r="X188" s="69" t="str">
        <f t="shared" si="33"/>
        <v>-</v>
      </c>
    </row>
    <row r="189" spans="1:24" s="27" customFormat="1" ht="25.15" hidden="1" customHeight="1" x14ac:dyDescent="0.2">
      <c r="A189" s="120"/>
      <c r="B189" s="86"/>
      <c r="C189" s="158"/>
      <c r="D189" s="87"/>
      <c r="E189" s="87"/>
      <c r="F189" s="88"/>
      <c r="G189" s="86"/>
      <c r="H189" s="86"/>
      <c r="I189" s="102"/>
      <c r="J189" s="102"/>
      <c r="K189" s="101"/>
      <c r="L189" s="94"/>
      <c r="M189" s="516" t="str">
        <f t="shared" si="34"/>
        <v>-</v>
      </c>
      <c r="N189" s="164" t="str">
        <f t="shared" si="30"/>
        <v>-</v>
      </c>
      <c r="O189" s="94"/>
      <c r="P189" s="95"/>
      <c r="Q189" s="95"/>
      <c r="R189" s="96" t="str">
        <f t="shared" si="31"/>
        <v>-</v>
      </c>
      <c r="S189" s="99"/>
      <c r="T189" s="84" t="str">
        <f t="shared" si="32"/>
        <v>-</v>
      </c>
      <c r="U189" s="98"/>
      <c r="V189" s="167"/>
      <c r="W189" s="68">
        <f t="shared" si="35"/>
        <v>0</v>
      </c>
      <c r="X189" s="69" t="str">
        <f t="shared" si="33"/>
        <v>-</v>
      </c>
    </row>
    <row r="190" spans="1:24" s="27" customFormat="1" ht="25.15" hidden="1" customHeight="1" x14ac:dyDescent="0.2">
      <c r="A190" s="120"/>
      <c r="B190" s="86"/>
      <c r="C190" s="158"/>
      <c r="D190" s="87"/>
      <c r="E190" s="87"/>
      <c r="F190" s="88"/>
      <c r="G190" s="86"/>
      <c r="H190" s="86"/>
      <c r="I190" s="102"/>
      <c r="J190" s="102"/>
      <c r="K190" s="101"/>
      <c r="L190" s="94"/>
      <c r="M190" s="516" t="str">
        <f t="shared" si="34"/>
        <v>-</v>
      </c>
      <c r="N190" s="164" t="str">
        <f t="shared" si="30"/>
        <v>-</v>
      </c>
      <c r="O190" s="94"/>
      <c r="P190" s="95"/>
      <c r="Q190" s="95"/>
      <c r="R190" s="96" t="str">
        <f t="shared" si="31"/>
        <v>-</v>
      </c>
      <c r="S190" s="99"/>
      <c r="T190" s="84" t="str">
        <f t="shared" si="32"/>
        <v>-</v>
      </c>
      <c r="U190" s="98"/>
      <c r="V190" s="167"/>
      <c r="W190" s="68">
        <f t="shared" si="35"/>
        <v>0</v>
      </c>
      <c r="X190" s="69" t="str">
        <f t="shared" si="33"/>
        <v>-</v>
      </c>
    </row>
    <row r="191" spans="1:24" s="27" customFormat="1" ht="25.15" hidden="1" customHeight="1" x14ac:dyDescent="0.2">
      <c r="A191" s="120"/>
      <c r="B191" s="86"/>
      <c r="C191" s="158"/>
      <c r="D191" s="87"/>
      <c r="E191" s="87"/>
      <c r="F191" s="88"/>
      <c r="G191" s="86"/>
      <c r="H191" s="86"/>
      <c r="I191" s="102"/>
      <c r="J191" s="102"/>
      <c r="K191" s="101"/>
      <c r="L191" s="94"/>
      <c r="M191" s="516" t="str">
        <f t="shared" si="34"/>
        <v>-</v>
      </c>
      <c r="N191" s="164" t="str">
        <f t="shared" si="30"/>
        <v>-</v>
      </c>
      <c r="O191" s="94"/>
      <c r="P191" s="95"/>
      <c r="Q191" s="95"/>
      <c r="R191" s="96" t="str">
        <f t="shared" si="31"/>
        <v>-</v>
      </c>
      <c r="S191" s="99"/>
      <c r="T191" s="84" t="str">
        <f t="shared" si="32"/>
        <v>-</v>
      </c>
      <c r="U191" s="98"/>
      <c r="V191" s="167"/>
      <c r="W191" s="68">
        <f t="shared" si="35"/>
        <v>0</v>
      </c>
      <c r="X191" s="69" t="str">
        <f t="shared" si="33"/>
        <v>-</v>
      </c>
    </row>
    <row r="192" spans="1:24" s="27" customFormat="1" ht="25.15" hidden="1" customHeight="1" x14ac:dyDescent="0.2">
      <c r="A192" s="120"/>
      <c r="B192" s="86"/>
      <c r="C192" s="158"/>
      <c r="D192" s="87"/>
      <c r="E192" s="87"/>
      <c r="F192" s="88"/>
      <c r="G192" s="86"/>
      <c r="H192" s="86"/>
      <c r="I192" s="102"/>
      <c r="J192" s="102"/>
      <c r="K192" s="101"/>
      <c r="L192" s="94"/>
      <c r="M192" s="516" t="str">
        <f t="shared" si="34"/>
        <v>-</v>
      </c>
      <c r="N192" s="164" t="str">
        <f t="shared" si="30"/>
        <v>-</v>
      </c>
      <c r="O192" s="94"/>
      <c r="P192" s="95"/>
      <c r="Q192" s="95"/>
      <c r="R192" s="96" t="str">
        <f t="shared" si="31"/>
        <v>-</v>
      </c>
      <c r="S192" s="99"/>
      <c r="T192" s="84" t="str">
        <f t="shared" si="32"/>
        <v>-</v>
      </c>
      <c r="U192" s="98"/>
      <c r="V192" s="167"/>
      <c r="W192" s="68">
        <f t="shared" si="35"/>
        <v>0</v>
      </c>
      <c r="X192" s="69" t="str">
        <f t="shared" si="33"/>
        <v>-</v>
      </c>
    </row>
    <row r="193" spans="1:24" s="27" customFormat="1" ht="25.15" hidden="1" customHeight="1" x14ac:dyDescent="0.2">
      <c r="A193" s="120"/>
      <c r="B193" s="86"/>
      <c r="C193" s="158"/>
      <c r="D193" s="87"/>
      <c r="E193" s="87"/>
      <c r="F193" s="88"/>
      <c r="G193" s="86"/>
      <c r="H193" s="86"/>
      <c r="I193" s="102"/>
      <c r="J193" s="102"/>
      <c r="K193" s="101"/>
      <c r="L193" s="94"/>
      <c r="M193" s="516" t="str">
        <f t="shared" si="34"/>
        <v>-</v>
      </c>
      <c r="N193" s="164" t="str">
        <f t="shared" si="30"/>
        <v>-</v>
      </c>
      <c r="O193" s="94"/>
      <c r="P193" s="95"/>
      <c r="Q193" s="95"/>
      <c r="R193" s="96" t="str">
        <f t="shared" si="31"/>
        <v>-</v>
      </c>
      <c r="S193" s="99"/>
      <c r="T193" s="84" t="str">
        <f t="shared" si="32"/>
        <v>-</v>
      </c>
      <c r="U193" s="98"/>
      <c r="V193" s="167"/>
      <c r="W193" s="68">
        <f t="shared" si="35"/>
        <v>0</v>
      </c>
      <c r="X193" s="69" t="str">
        <f t="shared" si="33"/>
        <v>-</v>
      </c>
    </row>
    <row r="194" spans="1:24" s="27" customFormat="1" ht="25.15" hidden="1" customHeight="1" x14ac:dyDescent="0.2">
      <c r="A194" s="120"/>
      <c r="B194" s="86"/>
      <c r="C194" s="158"/>
      <c r="D194" s="87"/>
      <c r="E194" s="87"/>
      <c r="F194" s="88"/>
      <c r="G194" s="86"/>
      <c r="H194" s="86"/>
      <c r="I194" s="102"/>
      <c r="J194" s="102"/>
      <c r="K194" s="101"/>
      <c r="L194" s="94"/>
      <c r="M194" s="516" t="str">
        <f t="shared" si="34"/>
        <v>-</v>
      </c>
      <c r="N194" s="164" t="str">
        <f t="shared" si="30"/>
        <v>-</v>
      </c>
      <c r="O194" s="94"/>
      <c r="P194" s="95"/>
      <c r="Q194" s="95"/>
      <c r="R194" s="96" t="str">
        <f t="shared" si="31"/>
        <v>-</v>
      </c>
      <c r="S194" s="99"/>
      <c r="T194" s="84" t="str">
        <f t="shared" si="32"/>
        <v>-</v>
      </c>
      <c r="U194" s="98"/>
      <c r="V194" s="167"/>
      <c r="W194" s="68">
        <f t="shared" si="35"/>
        <v>0</v>
      </c>
      <c r="X194" s="69" t="str">
        <f t="shared" si="33"/>
        <v>-</v>
      </c>
    </row>
    <row r="195" spans="1:24" s="27" customFormat="1" ht="25.15" hidden="1" customHeight="1" x14ac:dyDescent="0.2">
      <c r="A195" s="120"/>
      <c r="B195" s="86"/>
      <c r="C195" s="158"/>
      <c r="D195" s="87"/>
      <c r="E195" s="87"/>
      <c r="F195" s="88"/>
      <c r="G195" s="86"/>
      <c r="H195" s="86"/>
      <c r="I195" s="102"/>
      <c r="J195" s="102"/>
      <c r="K195" s="101"/>
      <c r="L195" s="94"/>
      <c r="M195" s="516" t="str">
        <f t="shared" si="34"/>
        <v>-</v>
      </c>
      <c r="N195" s="164" t="str">
        <f t="shared" si="30"/>
        <v>-</v>
      </c>
      <c r="O195" s="94"/>
      <c r="P195" s="95"/>
      <c r="Q195" s="95"/>
      <c r="R195" s="96" t="str">
        <f t="shared" si="31"/>
        <v>-</v>
      </c>
      <c r="S195" s="99"/>
      <c r="T195" s="84" t="str">
        <f t="shared" si="32"/>
        <v>-</v>
      </c>
      <c r="U195" s="98"/>
      <c r="V195" s="167"/>
      <c r="W195" s="68">
        <f t="shared" si="35"/>
        <v>0</v>
      </c>
      <c r="X195" s="69" t="str">
        <f t="shared" si="33"/>
        <v>-</v>
      </c>
    </row>
    <row r="196" spans="1:24" s="27" customFormat="1" ht="25.15" hidden="1" customHeight="1" x14ac:dyDescent="0.2">
      <c r="A196" s="120"/>
      <c r="B196" s="86"/>
      <c r="C196" s="158"/>
      <c r="D196" s="87"/>
      <c r="E196" s="87"/>
      <c r="F196" s="88"/>
      <c r="G196" s="86"/>
      <c r="H196" s="86"/>
      <c r="I196" s="102"/>
      <c r="J196" s="102"/>
      <c r="K196" s="101"/>
      <c r="L196" s="94"/>
      <c r="M196" s="516" t="str">
        <f t="shared" si="34"/>
        <v>-</v>
      </c>
      <c r="N196" s="164" t="str">
        <f t="shared" si="30"/>
        <v>-</v>
      </c>
      <c r="O196" s="94"/>
      <c r="P196" s="95"/>
      <c r="Q196" s="95"/>
      <c r="R196" s="96" t="str">
        <f t="shared" si="31"/>
        <v>-</v>
      </c>
      <c r="S196" s="99"/>
      <c r="T196" s="84" t="str">
        <f t="shared" si="32"/>
        <v>-</v>
      </c>
      <c r="U196" s="98"/>
      <c r="V196" s="167"/>
      <c r="W196" s="68">
        <f t="shared" si="35"/>
        <v>0</v>
      </c>
      <c r="X196" s="69" t="str">
        <f t="shared" si="33"/>
        <v>-</v>
      </c>
    </row>
    <row r="197" spans="1:24" s="27" customFormat="1" ht="25.15" hidden="1" customHeight="1" x14ac:dyDescent="0.2">
      <c r="A197" s="120"/>
      <c r="B197" s="103"/>
      <c r="C197" s="161"/>
      <c r="D197" s="104"/>
      <c r="E197" s="104"/>
      <c r="F197" s="105"/>
      <c r="G197" s="103"/>
      <c r="H197" s="103"/>
      <c r="I197" s="106"/>
      <c r="J197" s="106"/>
      <c r="K197" s="108"/>
      <c r="L197" s="109"/>
      <c r="M197" s="517" t="str">
        <f t="shared" si="34"/>
        <v>-</v>
      </c>
      <c r="N197" s="165" t="str">
        <f t="shared" si="30"/>
        <v>-</v>
      </c>
      <c r="O197" s="109"/>
      <c r="P197" s="110"/>
      <c r="Q197" s="110"/>
      <c r="R197" s="96" t="str">
        <f t="shared" si="31"/>
        <v>-</v>
      </c>
      <c r="S197" s="111"/>
      <c r="T197" s="84" t="str">
        <f t="shared" si="32"/>
        <v>-</v>
      </c>
      <c r="U197" s="112"/>
      <c r="V197" s="167"/>
      <c r="W197" s="68">
        <f t="shared" si="35"/>
        <v>0</v>
      </c>
      <c r="X197" s="69" t="str">
        <f t="shared" si="33"/>
        <v>-</v>
      </c>
    </row>
    <row r="198" spans="1:24" s="27" customFormat="1" ht="19.899999999999999" customHeight="1" x14ac:dyDescent="0.2">
      <c r="A198" s="56">
        <f>COUNT(A168:A197)</f>
        <v>2</v>
      </c>
      <c r="B198" s="182" t="s">
        <v>42</v>
      </c>
      <c r="C198" s="183"/>
      <c r="D198" s="57">
        <f>COUNT(K168:K197)-COUNT(L168:L197)</f>
        <v>0</v>
      </c>
      <c r="E198" s="57"/>
      <c r="F198" s="57"/>
      <c r="G198" s="57" t="s">
        <v>29</v>
      </c>
      <c r="H198" s="59">
        <f>IF(L168&gt;1,0,K168)+IF(L169&gt;0,0,K169)+IF(L170&gt;0,0,K170)+IF(L171&gt;0,0,K171)+IF(L172&gt;0,0,K172)+IF(L173&gt;0,0,K173)+IF(L174&gt;0,0,K174)+IF(L175&gt;0,0,K175)+IF(L176&gt;0,0,K176)+IF(L177&gt;0,0,K177)+IF(L178&gt;0,0,K178)+IF(L179&gt;0,0,K179)+IF(L180&gt;0,0,K180)+IF(L181&gt;0,0,K181)+IF(L182&gt;0,0,K182)+IF(L183&gt;0,0,K183)+IF(L184&gt;0,0,K184)+IF(L185&gt;0,0,K185)+IF(L186&gt;0,0,K186)+IF(L187&gt;0,0,K187)+IF(L188&gt;0,0,K188)+IF(L189&gt;0,0,K189)+IF(L190&gt;0,0,K190)+IF(L191&gt;0,0,K191)+IF(L192&gt;0,0,K192)+IF(L193&gt;0,0,K193)+IF(L194&gt;0,0,K194)+IF(L195&gt;0,0,K195)+IF(L196&gt;0,0,K196)+IF(L197&gt;0,0,K197)</f>
        <v>0</v>
      </c>
      <c r="I198" s="57"/>
      <c r="J198" s="67">
        <f>SUM(J168:J197)</f>
        <v>7.5</v>
      </c>
      <c r="K198" s="67">
        <f>SUM(K168:K197)</f>
        <v>5789833</v>
      </c>
      <c r="L198" s="67">
        <f>SUM(L168:L197)</f>
        <v>5729955.5999999996</v>
      </c>
      <c r="M198" s="518">
        <f>IF(L198&gt;0,((L198-(K198-H198))/(K198-H198)),"-")</f>
        <v>-1.0341818149159116E-2</v>
      </c>
      <c r="N198" s="67"/>
      <c r="O198" s="67">
        <f>SUM(O168:O197)</f>
        <v>0</v>
      </c>
      <c r="P198" s="117" t="s">
        <v>6</v>
      </c>
      <c r="Q198" s="58" t="str">
        <f>IF(O198&lt;=0,"-",(O198/L198))</f>
        <v>-</v>
      </c>
      <c r="R198" s="58"/>
      <c r="S198" s="58">
        <f>IF(L168&lt;=0,"0",(IF(S168&gt;0,S168*L168)+IF(S169&gt;0,S169*L169)+IF(S170&gt;0,S170*L170)+IF(S171&gt;0,S171*L171)+IF(S172&gt;0,S172*L172)+IF(S173&gt;0,S173*L173)+IF(S174&gt;0,S174*L174)+IF(S175&gt;0,S175*L175)+IF(S176&gt;0,S176*L176)+IF(S177&gt;0,S177*L177)+IF(S178&gt;0,S178*L178)+IF(S179&gt;0,S179*L179)+IF(S180&gt;0,S180*L180)+IF(S181&gt;0,S181*L181)+IF(S182&gt;0,S182*L182)+IF(S183&gt;0,S183*L183)+IF(S184&gt;0,S184*L184)+IF(S185&gt;0,S185*L185)+IF(S186&gt;0,S186*L186)+IF(S187&gt;0,S187*L187)+IF(S188&gt;0,S188*L188)+IF(S189&gt;0,S189*L189)+IF(S190&gt;0,S190*L190)+IF(S191&gt;0,S191*L191)+IF(S192&gt;0,S192*L192)+IF(S193&gt;0,S193*L193)+IF(S194&gt;0,S194*L194)+IF(S195&gt;0,S195*L195)+IF(S196&gt;0,S196*L196)+IF(S197&gt;0,S197*L197))/L198)</f>
        <v>0.46065344904243238</v>
      </c>
      <c r="T198" s="57"/>
      <c r="U198" s="57"/>
      <c r="V198" s="167"/>
      <c r="W198" s="70"/>
      <c r="X198" s="69"/>
    </row>
    <row r="199" spans="1:24" s="124" customFormat="1" ht="19.899999999999999" customHeight="1" x14ac:dyDescent="0.2">
      <c r="A199" s="122" t="s">
        <v>45</v>
      </c>
      <c r="B199" s="123"/>
      <c r="C199" s="147" t="s">
        <v>56</v>
      </c>
      <c r="D199" s="147"/>
      <c r="E199" s="147"/>
      <c r="G199" s="123"/>
      <c r="H199" s="123"/>
      <c r="I199" s="123"/>
      <c r="J199" s="123"/>
      <c r="K199" s="123"/>
      <c r="L199" s="123"/>
      <c r="M199" s="519"/>
      <c r="N199" s="122"/>
      <c r="O199" s="122"/>
      <c r="P199" s="123"/>
      <c r="Q199" s="123"/>
      <c r="R199" s="123"/>
      <c r="S199" s="122"/>
      <c r="T199" s="123"/>
      <c r="U199" s="122"/>
      <c r="V199" s="168"/>
      <c r="W199" s="125"/>
    </row>
    <row r="200" spans="1:24" s="27" customFormat="1" ht="25.15" customHeight="1" x14ac:dyDescent="0.2">
      <c r="A200" s="119"/>
      <c r="B200" s="73"/>
      <c r="C200" s="180"/>
      <c r="D200" s="157"/>
      <c r="E200" s="74"/>
      <c r="F200" s="75"/>
      <c r="G200" s="76"/>
      <c r="H200" s="76"/>
      <c r="I200" s="77"/>
      <c r="J200" s="77"/>
      <c r="K200" s="79"/>
      <c r="L200" s="80"/>
      <c r="M200" s="516" t="str">
        <f>IF(L200&gt;0,((L200-K200)/K200),"-")</f>
        <v>-</v>
      </c>
      <c r="N200" s="178" t="str">
        <f t="shared" ref="N200:N229" si="36">IF(AND(C200&lt;=0,P200&lt;=0),"-",IF(P200&lt;=0,"Not yet Contract",(P200-C200)))</f>
        <v>-</v>
      </c>
      <c r="O200" s="81"/>
      <c r="P200" s="82"/>
      <c r="Q200" s="82"/>
      <c r="R200" s="96" t="str">
        <f t="shared" ref="R200:R229" si="37">IF(OR(Q200&lt;=0,P200&lt;=0),"-",(($U$3-P200)/(Q200-P200)))</f>
        <v>-</v>
      </c>
      <c r="S200" s="83"/>
      <c r="T200" s="84" t="str">
        <f t="shared" ref="T200:T229" si="38">IF(OR(P200&lt;=0,Q200&lt;=0),"-",IF(AND(($U$3-P200)&gt;(Q200-P200),S200&lt;100%),"Time Expired",IF(AND(($U$3-P200)&gt;(Q200-P200)*3/4,S200&lt;=10%),"Very Critical",IF(AND(($U$3-P200)&gt;(Q200-P200)*3/4,S200&lt;=25%),"Critical",IF(AND(($U$3-P200)&gt;(Q200-P200)*3/4,S200&lt;=50%),"Slow Progress",IF(AND(($U$3-P200)&gt;(Q200-P200)/2,S200&lt;=10%),"Very Slow Progress",IF(AND(($U$3-P200)&gt;(Q200-P200)/2,S200&lt;=25%),"Progress Slow",IF(AND(($U$3-P200)&gt;(Q200-P200)/4,S200&lt;=20%),"Progress Slow","-"))))))))</f>
        <v>-</v>
      </c>
      <c r="U200" s="85"/>
      <c r="V200" s="167"/>
      <c r="W200" s="68">
        <f>Q200-P200</f>
        <v>0</v>
      </c>
      <c r="X200" s="69" t="str">
        <f t="shared" ref="X200:X229" si="39">IF(P200&lt;=0,"-",($U$3-P200))</f>
        <v>-</v>
      </c>
    </row>
    <row r="201" spans="1:24" s="27" customFormat="1" ht="25.15" hidden="1" customHeight="1" x14ac:dyDescent="0.2">
      <c r="A201" s="120"/>
      <c r="B201" s="86"/>
      <c r="C201" s="176"/>
      <c r="D201" s="159"/>
      <c r="E201" s="87"/>
      <c r="F201" s="88"/>
      <c r="G201" s="89"/>
      <c r="H201" s="89"/>
      <c r="I201" s="90"/>
      <c r="J201" s="90"/>
      <c r="K201" s="92"/>
      <c r="L201" s="93"/>
      <c r="M201" s="516" t="str">
        <f t="shared" ref="M201:M229" si="40">IF(L201&gt;0,((L201-K201)/K201),"-")</f>
        <v>-</v>
      </c>
      <c r="N201" s="179" t="str">
        <f t="shared" si="36"/>
        <v>-</v>
      </c>
      <c r="O201" s="94"/>
      <c r="P201" s="95"/>
      <c r="Q201" s="95"/>
      <c r="R201" s="96" t="str">
        <f t="shared" si="37"/>
        <v>-</v>
      </c>
      <c r="S201" s="97"/>
      <c r="T201" s="84" t="str">
        <f t="shared" si="38"/>
        <v>-</v>
      </c>
      <c r="U201" s="98"/>
      <c r="V201" s="167"/>
      <c r="W201" s="68">
        <f t="shared" ref="W201:W229" si="41">Q201-P201</f>
        <v>0</v>
      </c>
      <c r="X201" s="69" t="str">
        <f t="shared" si="39"/>
        <v>-</v>
      </c>
    </row>
    <row r="202" spans="1:24" s="27" customFormat="1" ht="25.15" hidden="1" customHeight="1" x14ac:dyDescent="0.2">
      <c r="A202" s="120"/>
      <c r="B202" s="86"/>
      <c r="C202" s="176"/>
      <c r="D202" s="159"/>
      <c r="E202" s="87"/>
      <c r="F202" s="88"/>
      <c r="G202" s="89"/>
      <c r="H202" s="89"/>
      <c r="I202" s="90"/>
      <c r="J202" s="90"/>
      <c r="K202" s="92"/>
      <c r="L202" s="93"/>
      <c r="M202" s="516" t="str">
        <f t="shared" si="40"/>
        <v>-</v>
      </c>
      <c r="N202" s="179" t="str">
        <f t="shared" si="36"/>
        <v>-</v>
      </c>
      <c r="O202" s="94"/>
      <c r="P202" s="95"/>
      <c r="Q202" s="95"/>
      <c r="R202" s="96" t="str">
        <f t="shared" si="37"/>
        <v>-</v>
      </c>
      <c r="S202" s="97"/>
      <c r="T202" s="84" t="str">
        <f t="shared" si="38"/>
        <v>-</v>
      </c>
      <c r="U202" s="98"/>
      <c r="V202" s="167"/>
      <c r="W202" s="68">
        <f t="shared" si="41"/>
        <v>0</v>
      </c>
      <c r="X202" s="69" t="str">
        <f t="shared" si="39"/>
        <v>-</v>
      </c>
    </row>
    <row r="203" spans="1:24" s="27" customFormat="1" ht="25.15" hidden="1" customHeight="1" x14ac:dyDescent="0.2">
      <c r="A203" s="120"/>
      <c r="B203" s="86"/>
      <c r="C203" s="181"/>
      <c r="D203" s="159"/>
      <c r="E203" s="87"/>
      <c r="F203" s="88"/>
      <c r="G203" s="89"/>
      <c r="H203" s="89"/>
      <c r="I203" s="90"/>
      <c r="J203" s="90"/>
      <c r="K203" s="92"/>
      <c r="L203" s="93"/>
      <c r="M203" s="516" t="str">
        <f t="shared" si="40"/>
        <v>-</v>
      </c>
      <c r="N203" s="179" t="str">
        <f t="shared" si="36"/>
        <v>-</v>
      </c>
      <c r="O203" s="94"/>
      <c r="P203" s="95"/>
      <c r="Q203" s="95"/>
      <c r="R203" s="96" t="str">
        <f t="shared" si="37"/>
        <v>-</v>
      </c>
      <c r="S203" s="99"/>
      <c r="T203" s="84" t="str">
        <f t="shared" si="38"/>
        <v>-</v>
      </c>
      <c r="U203" s="98"/>
      <c r="V203" s="167"/>
      <c r="W203" s="68">
        <f t="shared" si="41"/>
        <v>0</v>
      </c>
      <c r="X203" s="69" t="str">
        <f t="shared" si="39"/>
        <v>-</v>
      </c>
    </row>
    <row r="204" spans="1:24" s="27" customFormat="1" ht="25.15" hidden="1" customHeight="1" x14ac:dyDescent="0.2">
      <c r="A204" s="120"/>
      <c r="B204" s="86"/>
      <c r="C204" s="181"/>
      <c r="D204" s="159"/>
      <c r="E204" s="87"/>
      <c r="F204" s="88"/>
      <c r="G204" s="89"/>
      <c r="H204" s="89"/>
      <c r="I204" s="90"/>
      <c r="J204" s="90"/>
      <c r="K204" s="92"/>
      <c r="L204" s="93"/>
      <c r="M204" s="516" t="str">
        <f t="shared" si="40"/>
        <v>-</v>
      </c>
      <c r="N204" s="164" t="str">
        <f t="shared" si="36"/>
        <v>-</v>
      </c>
      <c r="O204" s="94"/>
      <c r="P204" s="95"/>
      <c r="Q204" s="95"/>
      <c r="R204" s="96" t="str">
        <f t="shared" si="37"/>
        <v>-</v>
      </c>
      <c r="S204" s="97"/>
      <c r="T204" s="84" t="str">
        <f t="shared" si="38"/>
        <v>-</v>
      </c>
      <c r="U204" s="98"/>
      <c r="V204" s="167"/>
      <c r="W204" s="68">
        <f t="shared" si="41"/>
        <v>0</v>
      </c>
      <c r="X204" s="69" t="str">
        <f t="shared" si="39"/>
        <v>-</v>
      </c>
    </row>
    <row r="205" spans="1:24" s="27" customFormat="1" ht="25.15" hidden="1" customHeight="1" x14ac:dyDescent="0.2">
      <c r="A205" s="120"/>
      <c r="B205" s="86"/>
      <c r="C205" s="158"/>
      <c r="D205" s="159"/>
      <c r="E205" s="87"/>
      <c r="F205" s="88"/>
      <c r="G205" s="89"/>
      <c r="H205" s="89"/>
      <c r="I205" s="90"/>
      <c r="J205" s="90"/>
      <c r="K205" s="92"/>
      <c r="L205" s="93"/>
      <c r="M205" s="516" t="str">
        <f t="shared" si="40"/>
        <v>-</v>
      </c>
      <c r="N205" s="164" t="str">
        <f t="shared" si="36"/>
        <v>-</v>
      </c>
      <c r="O205" s="94"/>
      <c r="P205" s="95"/>
      <c r="Q205" s="95"/>
      <c r="R205" s="96" t="str">
        <f t="shared" si="37"/>
        <v>-</v>
      </c>
      <c r="S205" s="97"/>
      <c r="T205" s="84" t="str">
        <f t="shared" si="38"/>
        <v>-</v>
      </c>
      <c r="U205" s="98"/>
      <c r="V205" s="167"/>
      <c r="W205" s="68">
        <f t="shared" si="41"/>
        <v>0</v>
      </c>
      <c r="X205" s="69" t="str">
        <f t="shared" si="39"/>
        <v>-</v>
      </c>
    </row>
    <row r="206" spans="1:24" s="27" customFormat="1" ht="25.15" hidden="1" customHeight="1" x14ac:dyDescent="0.2">
      <c r="A206" s="120"/>
      <c r="B206" s="86"/>
      <c r="C206" s="158"/>
      <c r="D206" s="159"/>
      <c r="E206" s="87"/>
      <c r="F206" s="88"/>
      <c r="G206" s="89"/>
      <c r="H206" s="89"/>
      <c r="I206" s="90"/>
      <c r="J206" s="90"/>
      <c r="K206" s="92"/>
      <c r="L206" s="100"/>
      <c r="M206" s="516" t="str">
        <f t="shared" si="40"/>
        <v>-</v>
      </c>
      <c r="N206" s="164" t="str">
        <f t="shared" si="36"/>
        <v>-</v>
      </c>
      <c r="O206" s="94"/>
      <c r="P206" s="95"/>
      <c r="Q206" s="95"/>
      <c r="R206" s="96" t="str">
        <f t="shared" si="37"/>
        <v>-</v>
      </c>
      <c r="S206" s="99"/>
      <c r="T206" s="84" t="str">
        <f t="shared" si="38"/>
        <v>-</v>
      </c>
      <c r="U206" s="98"/>
      <c r="V206" s="167"/>
      <c r="W206" s="68">
        <f t="shared" si="41"/>
        <v>0</v>
      </c>
      <c r="X206" s="69" t="str">
        <f t="shared" si="39"/>
        <v>-</v>
      </c>
    </row>
    <row r="207" spans="1:24" s="27" customFormat="1" ht="25.15" hidden="1" customHeight="1" x14ac:dyDescent="0.2">
      <c r="A207" s="120"/>
      <c r="B207" s="86"/>
      <c r="C207" s="158"/>
      <c r="D207" s="159"/>
      <c r="E207" s="87"/>
      <c r="F207" s="88"/>
      <c r="G207" s="89"/>
      <c r="H207" s="89"/>
      <c r="I207" s="90"/>
      <c r="J207" s="90"/>
      <c r="K207" s="92"/>
      <c r="L207" s="100"/>
      <c r="M207" s="516" t="str">
        <f t="shared" si="40"/>
        <v>-</v>
      </c>
      <c r="N207" s="164" t="str">
        <f t="shared" si="36"/>
        <v>-</v>
      </c>
      <c r="O207" s="94"/>
      <c r="P207" s="95"/>
      <c r="Q207" s="95"/>
      <c r="R207" s="96" t="str">
        <f t="shared" si="37"/>
        <v>-</v>
      </c>
      <c r="S207" s="97"/>
      <c r="T207" s="84" t="str">
        <f t="shared" si="38"/>
        <v>-</v>
      </c>
      <c r="U207" s="98"/>
      <c r="V207" s="167"/>
      <c r="W207" s="68">
        <f t="shared" si="41"/>
        <v>0</v>
      </c>
      <c r="X207" s="69" t="str">
        <f t="shared" si="39"/>
        <v>-</v>
      </c>
    </row>
    <row r="208" spans="1:24" s="27" customFormat="1" ht="25.15" hidden="1" customHeight="1" x14ac:dyDescent="0.2">
      <c r="A208" s="120"/>
      <c r="B208" s="86"/>
      <c r="C208" s="158"/>
      <c r="D208" s="159"/>
      <c r="E208" s="87"/>
      <c r="F208" s="88"/>
      <c r="G208" s="89"/>
      <c r="H208" s="89"/>
      <c r="I208" s="90"/>
      <c r="J208" s="90"/>
      <c r="K208" s="92"/>
      <c r="L208" s="101"/>
      <c r="M208" s="516" t="str">
        <f t="shared" si="40"/>
        <v>-</v>
      </c>
      <c r="N208" s="164" t="str">
        <f t="shared" si="36"/>
        <v>-</v>
      </c>
      <c r="O208" s="94"/>
      <c r="P208" s="95"/>
      <c r="Q208" s="95"/>
      <c r="R208" s="96" t="str">
        <f t="shared" si="37"/>
        <v>-</v>
      </c>
      <c r="S208" s="97"/>
      <c r="T208" s="84" t="str">
        <f t="shared" si="38"/>
        <v>-</v>
      </c>
      <c r="U208" s="98"/>
      <c r="V208" s="167"/>
      <c r="W208" s="68">
        <f t="shared" si="41"/>
        <v>0</v>
      </c>
      <c r="X208" s="69" t="str">
        <f t="shared" si="39"/>
        <v>-</v>
      </c>
    </row>
    <row r="209" spans="1:24" s="27" customFormat="1" ht="25.15" hidden="1" customHeight="1" x14ac:dyDescent="0.2">
      <c r="A209" s="120"/>
      <c r="B209" s="86"/>
      <c r="C209" s="158"/>
      <c r="D209" s="159"/>
      <c r="E209" s="87"/>
      <c r="F209" s="88"/>
      <c r="G209" s="89"/>
      <c r="H209" s="89"/>
      <c r="I209" s="90"/>
      <c r="J209" s="90"/>
      <c r="K209" s="92"/>
      <c r="L209" s="100"/>
      <c r="M209" s="516" t="str">
        <f t="shared" si="40"/>
        <v>-</v>
      </c>
      <c r="N209" s="164" t="str">
        <f t="shared" si="36"/>
        <v>-</v>
      </c>
      <c r="O209" s="94"/>
      <c r="P209" s="95"/>
      <c r="Q209" s="95"/>
      <c r="R209" s="96" t="str">
        <f t="shared" si="37"/>
        <v>-</v>
      </c>
      <c r="S209" s="97"/>
      <c r="T209" s="84" t="str">
        <f t="shared" si="38"/>
        <v>-</v>
      </c>
      <c r="U209" s="98"/>
      <c r="V209" s="167"/>
      <c r="W209" s="68">
        <f t="shared" si="41"/>
        <v>0</v>
      </c>
      <c r="X209" s="69" t="str">
        <f t="shared" si="39"/>
        <v>-</v>
      </c>
    </row>
    <row r="210" spans="1:24" s="27" customFormat="1" ht="25.15" hidden="1" customHeight="1" x14ac:dyDescent="0.2">
      <c r="A210" s="120"/>
      <c r="B210" s="86"/>
      <c r="C210" s="158"/>
      <c r="D210" s="159"/>
      <c r="E210" s="87"/>
      <c r="F210" s="88"/>
      <c r="G210" s="89"/>
      <c r="H210" s="89"/>
      <c r="I210" s="90"/>
      <c r="J210" s="90"/>
      <c r="K210" s="92"/>
      <c r="L210" s="100"/>
      <c r="M210" s="516" t="str">
        <f t="shared" si="40"/>
        <v>-</v>
      </c>
      <c r="N210" s="164" t="str">
        <f t="shared" si="36"/>
        <v>-</v>
      </c>
      <c r="O210" s="94"/>
      <c r="P210" s="95"/>
      <c r="Q210" s="95"/>
      <c r="R210" s="96" t="str">
        <f t="shared" si="37"/>
        <v>-</v>
      </c>
      <c r="S210" s="97"/>
      <c r="T210" s="84" t="str">
        <f t="shared" si="38"/>
        <v>-</v>
      </c>
      <c r="U210" s="98"/>
      <c r="V210" s="167"/>
      <c r="W210" s="68">
        <f t="shared" si="41"/>
        <v>0</v>
      </c>
      <c r="X210" s="69" t="str">
        <f t="shared" si="39"/>
        <v>-</v>
      </c>
    </row>
    <row r="211" spans="1:24" s="27" customFormat="1" ht="25.15" hidden="1" customHeight="1" x14ac:dyDescent="0.2">
      <c r="A211" s="120"/>
      <c r="B211" s="86"/>
      <c r="C211" s="158"/>
      <c r="D211" s="160"/>
      <c r="E211" s="87"/>
      <c r="F211" s="88"/>
      <c r="G211" s="86"/>
      <c r="H211" s="86"/>
      <c r="I211" s="102"/>
      <c r="J211" s="102"/>
      <c r="K211" s="101"/>
      <c r="L211" s="94"/>
      <c r="M211" s="516" t="str">
        <f t="shared" si="40"/>
        <v>-</v>
      </c>
      <c r="N211" s="164" t="str">
        <f t="shared" si="36"/>
        <v>-</v>
      </c>
      <c r="O211" s="94"/>
      <c r="P211" s="95"/>
      <c r="Q211" s="95"/>
      <c r="R211" s="96" t="str">
        <f t="shared" si="37"/>
        <v>-</v>
      </c>
      <c r="S211" s="99"/>
      <c r="T211" s="84" t="str">
        <f t="shared" si="38"/>
        <v>-</v>
      </c>
      <c r="U211" s="98"/>
      <c r="V211" s="167"/>
      <c r="W211" s="68">
        <f t="shared" si="41"/>
        <v>0</v>
      </c>
      <c r="X211" s="69" t="str">
        <f t="shared" si="39"/>
        <v>-</v>
      </c>
    </row>
    <row r="212" spans="1:24" s="27" customFormat="1" ht="25.15" hidden="1" customHeight="1" x14ac:dyDescent="0.2">
      <c r="A212" s="120"/>
      <c r="B212" s="86"/>
      <c r="C212" s="158"/>
      <c r="D212" s="160"/>
      <c r="E212" s="87"/>
      <c r="F212" s="88"/>
      <c r="G212" s="86"/>
      <c r="H212" s="86"/>
      <c r="I212" s="102"/>
      <c r="J212" s="102"/>
      <c r="K212" s="101"/>
      <c r="L212" s="94"/>
      <c r="M212" s="516" t="str">
        <f t="shared" si="40"/>
        <v>-</v>
      </c>
      <c r="N212" s="164" t="str">
        <f t="shared" si="36"/>
        <v>-</v>
      </c>
      <c r="O212" s="94"/>
      <c r="P212" s="95"/>
      <c r="Q212" s="95"/>
      <c r="R212" s="96" t="str">
        <f t="shared" si="37"/>
        <v>-</v>
      </c>
      <c r="S212" s="99"/>
      <c r="T212" s="84" t="str">
        <f t="shared" si="38"/>
        <v>-</v>
      </c>
      <c r="U212" s="98"/>
      <c r="V212" s="167"/>
      <c r="W212" s="68">
        <f t="shared" si="41"/>
        <v>0</v>
      </c>
      <c r="X212" s="69" t="str">
        <f t="shared" si="39"/>
        <v>-</v>
      </c>
    </row>
    <row r="213" spans="1:24" s="27" customFormat="1" ht="25.15" hidden="1" customHeight="1" x14ac:dyDescent="0.2">
      <c r="A213" s="120"/>
      <c r="B213" s="86"/>
      <c r="C213" s="158"/>
      <c r="D213" s="160"/>
      <c r="E213" s="87"/>
      <c r="F213" s="88"/>
      <c r="G213" s="86"/>
      <c r="H213" s="86"/>
      <c r="I213" s="102"/>
      <c r="J213" s="102"/>
      <c r="K213" s="101"/>
      <c r="L213" s="94"/>
      <c r="M213" s="516" t="str">
        <f t="shared" si="40"/>
        <v>-</v>
      </c>
      <c r="N213" s="164" t="str">
        <f t="shared" si="36"/>
        <v>-</v>
      </c>
      <c r="O213" s="94"/>
      <c r="P213" s="95"/>
      <c r="Q213" s="95"/>
      <c r="R213" s="96" t="str">
        <f t="shared" si="37"/>
        <v>-</v>
      </c>
      <c r="S213" s="99"/>
      <c r="T213" s="84" t="str">
        <f t="shared" si="38"/>
        <v>-</v>
      </c>
      <c r="U213" s="98"/>
      <c r="V213" s="167"/>
      <c r="W213" s="68">
        <f t="shared" si="41"/>
        <v>0</v>
      </c>
      <c r="X213" s="69" t="str">
        <f t="shared" si="39"/>
        <v>-</v>
      </c>
    </row>
    <row r="214" spans="1:24" s="27" customFormat="1" ht="25.15" hidden="1" customHeight="1" x14ac:dyDescent="0.2">
      <c r="A214" s="120"/>
      <c r="B214" s="86"/>
      <c r="C214" s="158"/>
      <c r="D214" s="160"/>
      <c r="E214" s="87"/>
      <c r="F214" s="88"/>
      <c r="G214" s="86"/>
      <c r="H214" s="86"/>
      <c r="I214" s="102"/>
      <c r="J214" s="102"/>
      <c r="K214" s="101"/>
      <c r="L214" s="94"/>
      <c r="M214" s="516" t="str">
        <f t="shared" si="40"/>
        <v>-</v>
      </c>
      <c r="N214" s="164" t="str">
        <f t="shared" si="36"/>
        <v>-</v>
      </c>
      <c r="O214" s="94"/>
      <c r="P214" s="95"/>
      <c r="Q214" s="95"/>
      <c r="R214" s="96" t="str">
        <f t="shared" si="37"/>
        <v>-</v>
      </c>
      <c r="S214" s="99"/>
      <c r="T214" s="84" t="str">
        <f t="shared" si="38"/>
        <v>-</v>
      </c>
      <c r="U214" s="98"/>
      <c r="V214" s="167"/>
      <c r="W214" s="68">
        <f t="shared" si="41"/>
        <v>0</v>
      </c>
      <c r="X214" s="69" t="str">
        <f t="shared" si="39"/>
        <v>-</v>
      </c>
    </row>
    <row r="215" spans="1:24" s="27" customFormat="1" ht="25.15" hidden="1" customHeight="1" x14ac:dyDescent="0.2">
      <c r="A215" s="120"/>
      <c r="B215" s="86"/>
      <c r="C215" s="158"/>
      <c r="D215" s="160"/>
      <c r="E215" s="87"/>
      <c r="F215" s="88"/>
      <c r="G215" s="86"/>
      <c r="H215" s="86"/>
      <c r="I215" s="102"/>
      <c r="J215" s="102"/>
      <c r="K215" s="101"/>
      <c r="L215" s="94"/>
      <c r="M215" s="516" t="str">
        <f t="shared" si="40"/>
        <v>-</v>
      </c>
      <c r="N215" s="164" t="str">
        <f t="shared" si="36"/>
        <v>-</v>
      </c>
      <c r="O215" s="94"/>
      <c r="P215" s="95"/>
      <c r="Q215" s="95"/>
      <c r="R215" s="96" t="str">
        <f t="shared" si="37"/>
        <v>-</v>
      </c>
      <c r="S215" s="99"/>
      <c r="T215" s="84" t="str">
        <f t="shared" si="38"/>
        <v>-</v>
      </c>
      <c r="U215" s="98"/>
      <c r="V215" s="167"/>
      <c r="W215" s="68">
        <f t="shared" si="41"/>
        <v>0</v>
      </c>
      <c r="X215" s="69" t="str">
        <f t="shared" si="39"/>
        <v>-</v>
      </c>
    </row>
    <row r="216" spans="1:24" s="27" customFormat="1" ht="25.15" hidden="1" customHeight="1" x14ac:dyDescent="0.2">
      <c r="A216" s="120"/>
      <c r="B216" s="86"/>
      <c r="C216" s="158"/>
      <c r="D216" s="160"/>
      <c r="E216" s="87"/>
      <c r="F216" s="88"/>
      <c r="G216" s="86"/>
      <c r="H216" s="86"/>
      <c r="I216" s="102"/>
      <c r="J216" s="102"/>
      <c r="K216" s="101"/>
      <c r="L216" s="94"/>
      <c r="M216" s="516" t="str">
        <f t="shared" si="40"/>
        <v>-</v>
      </c>
      <c r="N216" s="164" t="str">
        <f t="shared" si="36"/>
        <v>-</v>
      </c>
      <c r="O216" s="94"/>
      <c r="P216" s="95"/>
      <c r="Q216" s="95"/>
      <c r="R216" s="96" t="str">
        <f t="shared" si="37"/>
        <v>-</v>
      </c>
      <c r="S216" s="99"/>
      <c r="T216" s="84" t="str">
        <f t="shared" si="38"/>
        <v>-</v>
      </c>
      <c r="U216" s="98"/>
      <c r="V216" s="167"/>
      <c r="W216" s="68">
        <f t="shared" si="41"/>
        <v>0</v>
      </c>
      <c r="X216" s="69" t="str">
        <f t="shared" si="39"/>
        <v>-</v>
      </c>
    </row>
    <row r="217" spans="1:24" s="27" customFormat="1" ht="25.15" hidden="1" customHeight="1" x14ac:dyDescent="0.2">
      <c r="A217" s="120"/>
      <c r="B217" s="86"/>
      <c r="C217" s="158"/>
      <c r="D217" s="160"/>
      <c r="E217" s="87"/>
      <c r="F217" s="88"/>
      <c r="G217" s="86"/>
      <c r="H217" s="86"/>
      <c r="I217" s="102"/>
      <c r="J217" s="102"/>
      <c r="K217" s="101"/>
      <c r="L217" s="94"/>
      <c r="M217" s="516" t="str">
        <f t="shared" si="40"/>
        <v>-</v>
      </c>
      <c r="N217" s="164" t="str">
        <f t="shared" si="36"/>
        <v>-</v>
      </c>
      <c r="O217" s="94"/>
      <c r="P217" s="95"/>
      <c r="Q217" s="95"/>
      <c r="R217" s="96" t="str">
        <f t="shared" si="37"/>
        <v>-</v>
      </c>
      <c r="S217" s="99"/>
      <c r="T217" s="84" t="str">
        <f t="shared" si="38"/>
        <v>-</v>
      </c>
      <c r="U217" s="98"/>
      <c r="V217" s="167"/>
      <c r="W217" s="68">
        <f t="shared" si="41"/>
        <v>0</v>
      </c>
      <c r="X217" s="69" t="str">
        <f t="shared" si="39"/>
        <v>-</v>
      </c>
    </row>
    <row r="218" spans="1:24" s="27" customFormat="1" ht="25.15" hidden="1" customHeight="1" x14ac:dyDescent="0.2">
      <c r="A218" s="120"/>
      <c r="B218" s="86"/>
      <c r="C218" s="158"/>
      <c r="D218" s="160"/>
      <c r="E218" s="87"/>
      <c r="F218" s="88"/>
      <c r="G218" s="86"/>
      <c r="H218" s="86"/>
      <c r="I218" s="102"/>
      <c r="J218" s="102"/>
      <c r="K218" s="101"/>
      <c r="L218" s="94"/>
      <c r="M218" s="516" t="str">
        <f t="shared" si="40"/>
        <v>-</v>
      </c>
      <c r="N218" s="164" t="str">
        <f t="shared" si="36"/>
        <v>-</v>
      </c>
      <c r="O218" s="94"/>
      <c r="P218" s="95"/>
      <c r="Q218" s="95"/>
      <c r="R218" s="96" t="str">
        <f t="shared" si="37"/>
        <v>-</v>
      </c>
      <c r="S218" s="99"/>
      <c r="T218" s="84" t="str">
        <f t="shared" si="38"/>
        <v>-</v>
      </c>
      <c r="U218" s="98"/>
      <c r="V218" s="167"/>
      <c r="W218" s="68">
        <f t="shared" si="41"/>
        <v>0</v>
      </c>
      <c r="X218" s="69" t="str">
        <f t="shared" si="39"/>
        <v>-</v>
      </c>
    </row>
    <row r="219" spans="1:24" s="27" customFormat="1" ht="25.15" hidden="1" customHeight="1" x14ac:dyDescent="0.2">
      <c r="A219" s="120"/>
      <c r="B219" s="86"/>
      <c r="C219" s="158"/>
      <c r="D219" s="87"/>
      <c r="E219" s="87"/>
      <c r="F219" s="88"/>
      <c r="G219" s="86"/>
      <c r="H219" s="86"/>
      <c r="I219" s="102"/>
      <c r="J219" s="102"/>
      <c r="K219" s="101"/>
      <c r="L219" s="94"/>
      <c r="M219" s="516" t="str">
        <f t="shared" si="40"/>
        <v>-</v>
      </c>
      <c r="N219" s="164" t="str">
        <f t="shared" si="36"/>
        <v>-</v>
      </c>
      <c r="O219" s="94"/>
      <c r="P219" s="95"/>
      <c r="Q219" s="95"/>
      <c r="R219" s="96" t="str">
        <f t="shared" si="37"/>
        <v>-</v>
      </c>
      <c r="S219" s="99"/>
      <c r="T219" s="84" t="str">
        <f t="shared" si="38"/>
        <v>-</v>
      </c>
      <c r="U219" s="98"/>
      <c r="V219" s="167"/>
      <c r="W219" s="68">
        <f t="shared" si="41"/>
        <v>0</v>
      </c>
      <c r="X219" s="69" t="str">
        <f t="shared" si="39"/>
        <v>-</v>
      </c>
    </row>
    <row r="220" spans="1:24" s="27" customFormat="1" ht="25.15" hidden="1" customHeight="1" x14ac:dyDescent="0.2">
      <c r="A220" s="120"/>
      <c r="B220" s="86"/>
      <c r="C220" s="158"/>
      <c r="D220" s="87"/>
      <c r="E220" s="87"/>
      <c r="F220" s="88"/>
      <c r="G220" s="86"/>
      <c r="H220" s="86"/>
      <c r="I220" s="102"/>
      <c r="J220" s="102"/>
      <c r="K220" s="101"/>
      <c r="L220" s="94"/>
      <c r="M220" s="516" t="str">
        <f t="shared" si="40"/>
        <v>-</v>
      </c>
      <c r="N220" s="164" t="str">
        <f t="shared" si="36"/>
        <v>-</v>
      </c>
      <c r="O220" s="94"/>
      <c r="P220" s="95"/>
      <c r="Q220" s="95"/>
      <c r="R220" s="96" t="str">
        <f t="shared" si="37"/>
        <v>-</v>
      </c>
      <c r="S220" s="99"/>
      <c r="T220" s="84" t="str">
        <f t="shared" si="38"/>
        <v>-</v>
      </c>
      <c r="U220" s="98"/>
      <c r="V220" s="167"/>
      <c r="W220" s="68">
        <f t="shared" si="41"/>
        <v>0</v>
      </c>
      <c r="X220" s="69" t="str">
        <f t="shared" si="39"/>
        <v>-</v>
      </c>
    </row>
    <row r="221" spans="1:24" s="27" customFormat="1" ht="25.15" hidden="1" customHeight="1" x14ac:dyDescent="0.2">
      <c r="A221" s="120"/>
      <c r="B221" s="86"/>
      <c r="C221" s="158"/>
      <c r="D221" s="87"/>
      <c r="E221" s="87"/>
      <c r="F221" s="88"/>
      <c r="G221" s="86"/>
      <c r="H221" s="86"/>
      <c r="I221" s="102"/>
      <c r="J221" s="102"/>
      <c r="K221" s="101"/>
      <c r="L221" s="94"/>
      <c r="M221" s="516" t="str">
        <f t="shared" si="40"/>
        <v>-</v>
      </c>
      <c r="N221" s="164" t="str">
        <f t="shared" si="36"/>
        <v>-</v>
      </c>
      <c r="O221" s="94"/>
      <c r="P221" s="95"/>
      <c r="Q221" s="95"/>
      <c r="R221" s="96" t="str">
        <f t="shared" si="37"/>
        <v>-</v>
      </c>
      <c r="S221" s="99"/>
      <c r="T221" s="84" t="str">
        <f t="shared" si="38"/>
        <v>-</v>
      </c>
      <c r="U221" s="98"/>
      <c r="V221" s="167"/>
      <c r="W221" s="68">
        <f t="shared" si="41"/>
        <v>0</v>
      </c>
      <c r="X221" s="69" t="str">
        <f t="shared" si="39"/>
        <v>-</v>
      </c>
    </row>
    <row r="222" spans="1:24" s="27" customFormat="1" ht="25.15" hidden="1" customHeight="1" x14ac:dyDescent="0.2">
      <c r="A222" s="120"/>
      <c r="B222" s="86"/>
      <c r="C222" s="158"/>
      <c r="D222" s="87"/>
      <c r="E222" s="87"/>
      <c r="F222" s="88"/>
      <c r="G222" s="86"/>
      <c r="H222" s="86"/>
      <c r="I222" s="102"/>
      <c r="J222" s="102"/>
      <c r="K222" s="101"/>
      <c r="L222" s="94"/>
      <c r="M222" s="516" t="str">
        <f t="shared" si="40"/>
        <v>-</v>
      </c>
      <c r="N222" s="164" t="str">
        <f t="shared" si="36"/>
        <v>-</v>
      </c>
      <c r="O222" s="94"/>
      <c r="P222" s="95"/>
      <c r="Q222" s="95"/>
      <c r="R222" s="96" t="str">
        <f t="shared" si="37"/>
        <v>-</v>
      </c>
      <c r="S222" s="99"/>
      <c r="T222" s="84" t="str">
        <f t="shared" si="38"/>
        <v>-</v>
      </c>
      <c r="U222" s="98"/>
      <c r="V222" s="167"/>
      <c r="W222" s="68">
        <f t="shared" si="41"/>
        <v>0</v>
      </c>
      <c r="X222" s="69" t="str">
        <f t="shared" si="39"/>
        <v>-</v>
      </c>
    </row>
    <row r="223" spans="1:24" s="27" customFormat="1" ht="25.15" hidden="1" customHeight="1" x14ac:dyDescent="0.2">
      <c r="A223" s="120"/>
      <c r="B223" s="86"/>
      <c r="C223" s="158"/>
      <c r="D223" s="87"/>
      <c r="E223" s="87"/>
      <c r="F223" s="88"/>
      <c r="G223" s="86"/>
      <c r="H223" s="86"/>
      <c r="I223" s="102"/>
      <c r="J223" s="102"/>
      <c r="K223" s="101"/>
      <c r="L223" s="94"/>
      <c r="M223" s="516" t="str">
        <f t="shared" si="40"/>
        <v>-</v>
      </c>
      <c r="N223" s="164" t="str">
        <f t="shared" si="36"/>
        <v>-</v>
      </c>
      <c r="O223" s="94"/>
      <c r="P223" s="95"/>
      <c r="Q223" s="95"/>
      <c r="R223" s="96" t="str">
        <f t="shared" si="37"/>
        <v>-</v>
      </c>
      <c r="S223" s="99"/>
      <c r="T223" s="84" t="str">
        <f t="shared" si="38"/>
        <v>-</v>
      </c>
      <c r="U223" s="98"/>
      <c r="V223" s="167"/>
      <c r="W223" s="68">
        <f t="shared" si="41"/>
        <v>0</v>
      </c>
      <c r="X223" s="69" t="str">
        <f t="shared" si="39"/>
        <v>-</v>
      </c>
    </row>
    <row r="224" spans="1:24" s="27" customFormat="1" ht="25.15" hidden="1" customHeight="1" x14ac:dyDescent="0.2">
      <c r="A224" s="120"/>
      <c r="B224" s="86"/>
      <c r="C224" s="158"/>
      <c r="D224" s="87"/>
      <c r="E224" s="87"/>
      <c r="F224" s="88"/>
      <c r="G224" s="86"/>
      <c r="H224" s="86"/>
      <c r="I224" s="102"/>
      <c r="J224" s="102"/>
      <c r="K224" s="101"/>
      <c r="L224" s="94"/>
      <c r="M224" s="516" t="str">
        <f t="shared" si="40"/>
        <v>-</v>
      </c>
      <c r="N224" s="164" t="str">
        <f t="shared" si="36"/>
        <v>-</v>
      </c>
      <c r="O224" s="94"/>
      <c r="P224" s="95"/>
      <c r="Q224" s="95"/>
      <c r="R224" s="96" t="str">
        <f t="shared" si="37"/>
        <v>-</v>
      </c>
      <c r="S224" s="99"/>
      <c r="T224" s="84" t="str">
        <f t="shared" si="38"/>
        <v>-</v>
      </c>
      <c r="U224" s="98"/>
      <c r="V224" s="167"/>
      <c r="W224" s="68">
        <f t="shared" si="41"/>
        <v>0</v>
      </c>
      <c r="X224" s="69" t="str">
        <f t="shared" si="39"/>
        <v>-</v>
      </c>
    </row>
    <row r="225" spans="1:24" s="27" customFormat="1" ht="25.15" hidden="1" customHeight="1" x14ac:dyDescent="0.2">
      <c r="A225" s="120"/>
      <c r="B225" s="86"/>
      <c r="C225" s="158"/>
      <c r="D225" s="87"/>
      <c r="E225" s="87"/>
      <c r="F225" s="88"/>
      <c r="G225" s="86"/>
      <c r="H225" s="86"/>
      <c r="I225" s="102"/>
      <c r="J225" s="102"/>
      <c r="K225" s="101"/>
      <c r="L225" s="94"/>
      <c r="M225" s="516" t="str">
        <f t="shared" si="40"/>
        <v>-</v>
      </c>
      <c r="N225" s="164" t="str">
        <f t="shared" si="36"/>
        <v>-</v>
      </c>
      <c r="O225" s="94"/>
      <c r="P225" s="95"/>
      <c r="Q225" s="95"/>
      <c r="R225" s="96" t="str">
        <f t="shared" si="37"/>
        <v>-</v>
      </c>
      <c r="S225" s="99"/>
      <c r="T225" s="84" t="str">
        <f t="shared" si="38"/>
        <v>-</v>
      </c>
      <c r="U225" s="98"/>
      <c r="V225" s="167"/>
      <c r="W225" s="68">
        <f t="shared" si="41"/>
        <v>0</v>
      </c>
      <c r="X225" s="69" t="str">
        <f t="shared" si="39"/>
        <v>-</v>
      </c>
    </row>
    <row r="226" spans="1:24" s="27" customFormat="1" ht="25.15" hidden="1" customHeight="1" x14ac:dyDescent="0.2">
      <c r="A226" s="120"/>
      <c r="B226" s="86"/>
      <c r="C226" s="158"/>
      <c r="D226" s="87"/>
      <c r="E226" s="87"/>
      <c r="F226" s="88"/>
      <c r="G226" s="86"/>
      <c r="H226" s="86"/>
      <c r="I226" s="102"/>
      <c r="J226" s="102"/>
      <c r="K226" s="101"/>
      <c r="L226" s="94"/>
      <c r="M226" s="516" t="str">
        <f t="shared" si="40"/>
        <v>-</v>
      </c>
      <c r="N226" s="164" t="str">
        <f t="shared" si="36"/>
        <v>-</v>
      </c>
      <c r="O226" s="94"/>
      <c r="P226" s="95"/>
      <c r="Q226" s="95"/>
      <c r="R226" s="96" t="str">
        <f t="shared" si="37"/>
        <v>-</v>
      </c>
      <c r="S226" s="99"/>
      <c r="T226" s="84" t="str">
        <f t="shared" si="38"/>
        <v>-</v>
      </c>
      <c r="U226" s="98"/>
      <c r="V226" s="167"/>
      <c r="W226" s="68">
        <f t="shared" si="41"/>
        <v>0</v>
      </c>
      <c r="X226" s="69" t="str">
        <f t="shared" si="39"/>
        <v>-</v>
      </c>
    </row>
    <row r="227" spans="1:24" s="27" customFormat="1" ht="25.15" hidden="1" customHeight="1" x14ac:dyDescent="0.2">
      <c r="A227" s="120"/>
      <c r="B227" s="86"/>
      <c r="C227" s="158"/>
      <c r="D227" s="87"/>
      <c r="E227" s="87"/>
      <c r="F227" s="88"/>
      <c r="G227" s="86"/>
      <c r="H227" s="86"/>
      <c r="I227" s="102"/>
      <c r="J227" s="102"/>
      <c r="K227" s="101"/>
      <c r="L227" s="94"/>
      <c r="M227" s="516" t="str">
        <f t="shared" si="40"/>
        <v>-</v>
      </c>
      <c r="N227" s="164" t="str">
        <f t="shared" si="36"/>
        <v>-</v>
      </c>
      <c r="O227" s="94"/>
      <c r="P227" s="95"/>
      <c r="Q227" s="95"/>
      <c r="R227" s="96" t="str">
        <f t="shared" si="37"/>
        <v>-</v>
      </c>
      <c r="S227" s="99"/>
      <c r="T227" s="84" t="str">
        <f t="shared" si="38"/>
        <v>-</v>
      </c>
      <c r="U227" s="98"/>
      <c r="V227" s="167"/>
      <c r="W227" s="68">
        <f t="shared" si="41"/>
        <v>0</v>
      </c>
      <c r="X227" s="69" t="str">
        <f t="shared" si="39"/>
        <v>-</v>
      </c>
    </row>
    <row r="228" spans="1:24" s="27" customFormat="1" ht="25.15" hidden="1" customHeight="1" x14ac:dyDescent="0.2">
      <c r="A228" s="120"/>
      <c r="B228" s="86"/>
      <c r="C228" s="158"/>
      <c r="D228" s="87"/>
      <c r="E228" s="87"/>
      <c r="F228" s="88"/>
      <c r="G228" s="86"/>
      <c r="H228" s="86"/>
      <c r="I228" s="102"/>
      <c r="J228" s="102"/>
      <c r="K228" s="101"/>
      <c r="L228" s="94"/>
      <c r="M228" s="516" t="str">
        <f t="shared" si="40"/>
        <v>-</v>
      </c>
      <c r="N228" s="164" t="str">
        <f t="shared" si="36"/>
        <v>-</v>
      </c>
      <c r="O228" s="94"/>
      <c r="P228" s="95"/>
      <c r="Q228" s="95"/>
      <c r="R228" s="96" t="str">
        <f t="shared" si="37"/>
        <v>-</v>
      </c>
      <c r="S228" s="99"/>
      <c r="T228" s="84" t="str">
        <f t="shared" si="38"/>
        <v>-</v>
      </c>
      <c r="U228" s="98"/>
      <c r="V228" s="167"/>
      <c r="W228" s="68">
        <f t="shared" si="41"/>
        <v>0</v>
      </c>
      <c r="X228" s="69" t="str">
        <f t="shared" si="39"/>
        <v>-</v>
      </c>
    </row>
    <row r="229" spans="1:24" s="27" customFormat="1" ht="25.15" hidden="1" customHeight="1" x14ac:dyDescent="0.2">
      <c r="A229" s="120"/>
      <c r="B229" s="103"/>
      <c r="C229" s="161"/>
      <c r="D229" s="104"/>
      <c r="E229" s="104"/>
      <c r="F229" s="105"/>
      <c r="G229" s="103"/>
      <c r="H229" s="103"/>
      <c r="I229" s="106"/>
      <c r="J229" s="106"/>
      <c r="K229" s="108"/>
      <c r="L229" s="109"/>
      <c r="M229" s="517" t="str">
        <f t="shared" si="40"/>
        <v>-</v>
      </c>
      <c r="N229" s="165" t="str">
        <f t="shared" si="36"/>
        <v>-</v>
      </c>
      <c r="O229" s="109"/>
      <c r="P229" s="110"/>
      <c r="Q229" s="110"/>
      <c r="R229" s="96" t="str">
        <f t="shared" si="37"/>
        <v>-</v>
      </c>
      <c r="S229" s="111"/>
      <c r="T229" s="84" t="str">
        <f t="shared" si="38"/>
        <v>-</v>
      </c>
      <c r="U229" s="112"/>
      <c r="V229" s="167"/>
      <c r="W229" s="68">
        <f t="shared" si="41"/>
        <v>0</v>
      </c>
      <c r="X229" s="69" t="str">
        <f t="shared" si="39"/>
        <v>-</v>
      </c>
    </row>
    <row r="230" spans="1:24" s="27" customFormat="1" ht="19.899999999999999" customHeight="1" x14ac:dyDescent="0.2">
      <c r="A230" s="56">
        <f>COUNT(A200:A229)</f>
        <v>0</v>
      </c>
      <c r="B230" s="182" t="s">
        <v>42</v>
      </c>
      <c r="C230" s="183"/>
      <c r="D230" s="57">
        <f>COUNT(K200:K229)-COUNT(L200:L229)</f>
        <v>0</v>
      </c>
      <c r="E230" s="57"/>
      <c r="F230" s="57"/>
      <c r="G230" s="57" t="s">
        <v>29</v>
      </c>
      <c r="H230" s="59">
        <f>IF(L200&gt;1,0,K200)+IF(L201&gt;0,0,K201)+IF(L202&gt;0,0,K202)+IF(L203&gt;0,0,K203)+IF(L204&gt;0,0,K204)+IF(L205&gt;0,0,K205)+IF(L206&gt;0,0,K206)+IF(L207&gt;0,0,K207)+IF(L208&gt;0,0,K208)+IF(L209&gt;0,0,K209)+IF(L210&gt;0,0,K210)+IF(L211&gt;0,0,K211)+IF(L212&gt;0,0,K212)+IF(L213&gt;0,0,K213)+IF(L214&gt;0,0,K214)+IF(L215&gt;0,0,K215)+IF(L216&gt;0,0,K216)+IF(L217&gt;0,0,K217)+IF(L218&gt;0,0,K218)+IF(L219&gt;0,0,K219)+IF(L220&gt;0,0,K220)+IF(L221&gt;0,0,K221)+IF(L222&gt;0,0,K222)+IF(L223&gt;0,0,K223)+IF(L224&gt;0,0,K224)+IF(L225&gt;0,0,K225)+IF(L226&gt;0,0,K226)+IF(L227&gt;0,0,K227)+IF(L228&gt;0,0,K228)+IF(L229&gt;0,0,K229)</f>
        <v>0</v>
      </c>
      <c r="I230" s="57"/>
      <c r="J230" s="67">
        <f>SUM(J200:J229)</f>
        <v>0</v>
      </c>
      <c r="K230" s="67">
        <f>SUM(K200:K229)</f>
        <v>0</v>
      </c>
      <c r="L230" s="67">
        <f>SUM(L200:L229)</f>
        <v>0</v>
      </c>
      <c r="M230" s="518" t="str">
        <f>IF(L230&gt;0,((L230-(K230-H230))/(K230-H230)),"-")</f>
        <v>-</v>
      </c>
      <c r="N230" s="67"/>
      <c r="O230" s="67">
        <f>SUM(O200:O229)</f>
        <v>0</v>
      </c>
      <c r="P230" s="117" t="s">
        <v>6</v>
      </c>
      <c r="Q230" s="58" t="str">
        <f>IF(O230&lt;=0,"-",(O230/L230))</f>
        <v>-</v>
      </c>
      <c r="R230" s="58"/>
      <c r="S230" s="58" t="str">
        <f>IF(L200&lt;=0,"0",(IF(S200&gt;0,S200*L200)+IF(S201&gt;0,S201*L201)+IF(S202&gt;0,S202*L202)+IF(S203&gt;0,S203*L203)+IF(S204&gt;0,S204*L204)+IF(S205&gt;0,S205*L205)+IF(S206&gt;0,S206*L206)+IF(S207&gt;0,S207*L207)+IF(S208&gt;0,S208*L208)+IF(S209&gt;0,S209*L209)+IF(S210&gt;0,S210*L210)+IF(S211&gt;0,S211*L211)+IF(S212&gt;0,S212*L212)+IF(S213&gt;0,S213*L213)+IF(S214&gt;0,S214*L214)+IF(S215&gt;0,S215*L215)+IF(S216&gt;0,S216*L216)+IF(S217&gt;0,S217*L217)+IF(S218&gt;0,S218*L218)+IF(S219&gt;0,S219*L219)+IF(S220&gt;0,S220*L220)+IF(S221&gt;0,S221*L221)+IF(S222&gt;0,S222*L222)+IF(S223&gt;0,S223*L223)+IF(S224&gt;0,S224*L224)+IF(S225&gt;0,S225*L225)+IF(S226&gt;0,S226*L226)+IF(S227&gt;0,S227*L227)+IF(S228&gt;0,S228*L228)+IF(S229&gt;0,S229*L229))/L230)</f>
        <v>0</v>
      </c>
      <c r="T230" s="57"/>
      <c r="U230" s="57"/>
      <c r="V230" s="167"/>
      <c r="W230" s="70"/>
      <c r="X230" s="69"/>
    </row>
    <row r="231" spans="1:24" s="27" customFormat="1" ht="6" customHeight="1" x14ac:dyDescent="0.2">
      <c r="A231" s="126"/>
      <c r="B231" s="127"/>
      <c r="C231" s="127"/>
      <c r="D231" s="128"/>
      <c r="E231" s="128"/>
      <c r="F231" s="128"/>
      <c r="G231" s="128"/>
      <c r="H231" s="129"/>
      <c r="I231" s="128"/>
      <c r="J231" s="128"/>
      <c r="K231" s="130"/>
      <c r="L231" s="130"/>
      <c r="M231" s="130"/>
      <c r="N231" s="130"/>
      <c r="O231" s="130"/>
      <c r="P231" s="131"/>
      <c r="Q231" s="132"/>
      <c r="R231" s="132"/>
      <c r="S231" s="132"/>
      <c r="T231" s="128"/>
      <c r="U231" s="128"/>
      <c r="V231" s="167"/>
      <c r="W231" s="70"/>
      <c r="X231" s="69"/>
    </row>
    <row r="232" spans="1:24" s="27" customFormat="1" ht="19.899999999999999" customHeight="1" x14ac:dyDescent="0.2">
      <c r="A232" s="52">
        <f>SUM(A230,A102,A70,A38,A134,A166,A198)</f>
        <v>7</v>
      </c>
      <c r="B232" s="53" t="s">
        <v>3</v>
      </c>
      <c r="C232" s="53"/>
      <c r="D232" s="52">
        <f>SUM(D230,D102,D70,D38,D134,D166,D198)</f>
        <v>0</v>
      </c>
      <c r="E232" s="54"/>
      <c r="F232" s="54"/>
      <c r="G232" s="118" t="s">
        <v>29</v>
      </c>
      <c r="H232" s="284">
        <f>SUM(H230,H102,H70,H38,H134,H166,H198)</f>
        <v>0</v>
      </c>
      <c r="I232" s="54"/>
      <c r="J232" s="285">
        <f>SUM(J230,J102,J70,J38,J134,J166,J198)</f>
        <v>21</v>
      </c>
      <c r="K232" s="54">
        <f>SUM(K230,K102,K70,K38,K134,K166,K198)</f>
        <v>10642537</v>
      </c>
      <c r="L232" s="54">
        <f>SUM(L230,L102,L70,L38,L134,L166,L198)</f>
        <v>10375754.649999999</v>
      </c>
      <c r="M232" s="518">
        <f>IF(L232&gt;0,((L232-(K232-H232))/(K232-H232)),"-")</f>
        <v>-2.5067552032001533E-2</v>
      </c>
      <c r="N232" s="54"/>
      <c r="O232" s="54">
        <f>SUM(O230,O102,O70,O38,O134,O166,O198)</f>
        <v>0</v>
      </c>
      <c r="P232" s="116" t="s">
        <v>6</v>
      </c>
      <c r="Q232" s="46" t="str">
        <f>IF(O232&lt;=0,"-",(O232/L232))</f>
        <v>-</v>
      </c>
      <c r="R232" s="46"/>
      <c r="S232" s="46">
        <f>IF(L232&lt;=0,"0",(IF(S38&gt;0,S38*L38)+IF(S70&gt;0,S70*L70)+IF(S102&gt;0,S102*L102)+IF(S134&gt;0,S134*L134)+IF(S166&gt;0,S166*L166)+IF(S198&gt;0,S198*L198)+IF(S230&gt;0,S230*L230))/L232)</f>
        <v>0.5323298252816725</v>
      </c>
      <c r="T232" s="55"/>
      <c r="U232" s="55"/>
      <c r="V232" s="286"/>
      <c r="W232" s="268" t="str">
        <f>Road!X239</f>
        <v>15/12</v>
      </c>
      <c r="X232" s="71"/>
    </row>
    <row r="233" spans="1:24" s="27" customFormat="1" ht="6" customHeight="1" x14ac:dyDescent="0.2">
      <c r="D233" s="29"/>
      <c r="E233" s="29"/>
      <c r="F233" s="29"/>
      <c r="G233" s="29"/>
      <c r="H233" s="29"/>
      <c r="I233" s="29"/>
      <c r="J233" s="29"/>
      <c r="L233" s="30"/>
      <c r="M233" s="30"/>
      <c r="N233" s="30"/>
      <c r="O233" s="30"/>
      <c r="P233" s="30"/>
      <c r="Q233" s="30"/>
      <c r="R233" s="30"/>
      <c r="S233" s="30"/>
      <c r="T233" s="47"/>
      <c r="U233" s="29"/>
      <c r="V233" s="167"/>
      <c r="W233" s="71"/>
      <c r="X233" s="71"/>
    </row>
    <row r="234" spans="1:24" s="27" customFormat="1" ht="19.899999999999999" customHeight="1" x14ac:dyDescent="0.2">
      <c r="A234" s="28" t="s">
        <v>5</v>
      </c>
      <c r="D234" s="29"/>
      <c r="E234" s="29"/>
      <c r="F234" s="29"/>
      <c r="G234" s="31"/>
      <c r="H234" s="31"/>
      <c r="I234" s="36"/>
      <c r="J234" s="61"/>
      <c r="K234" s="60"/>
      <c r="L234" s="63"/>
      <c r="M234" s="63"/>
      <c r="N234" s="63"/>
      <c r="O234" s="30"/>
      <c r="P234" s="30"/>
      <c r="Q234" s="30"/>
      <c r="R234" s="30"/>
      <c r="S234" s="33" t="s">
        <v>12</v>
      </c>
      <c r="T234" s="144">
        <f>U237-O232</f>
        <v>4000000</v>
      </c>
      <c r="V234" s="167"/>
      <c r="W234" s="71"/>
      <c r="X234" s="71"/>
    </row>
    <row r="235" spans="1:24" s="27" customFormat="1" ht="6" customHeight="1" x14ac:dyDescent="0.2">
      <c r="A235" s="28"/>
      <c r="D235" s="29"/>
      <c r="E235" s="29"/>
      <c r="F235" s="29"/>
      <c r="G235" s="29"/>
      <c r="H235" s="29"/>
      <c r="I235" s="29"/>
      <c r="J235" s="29"/>
      <c r="L235" s="30"/>
      <c r="M235" s="30"/>
      <c r="N235" s="30"/>
      <c r="O235" s="30"/>
      <c r="P235" s="30"/>
      <c r="Q235" s="30"/>
      <c r="R235" s="30"/>
      <c r="S235" s="33"/>
      <c r="T235" s="48"/>
      <c r="U235" s="34"/>
      <c r="V235" s="167"/>
      <c r="W235" s="71"/>
      <c r="X235" s="71"/>
    </row>
    <row r="236" spans="1:24" s="27" customFormat="1" ht="19.899999999999999" customHeight="1" x14ac:dyDescent="0.2">
      <c r="A236" s="49" t="s">
        <v>4</v>
      </c>
      <c r="B236" s="582">
        <v>44131</v>
      </c>
      <c r="C236" s="583"/>
      <c r="D236" s="584"/>
      <c r="E236" s="585"/>
      <c r="F236" s="584"/>
      <c r="G236" s="15"/>
      <c r="H236" s="190"/>
      <c r="I236" s="585"/>
      <c r="J236" s="583"/>
      <c r="K236" s="16"/>
      <c r="L236" s="17"/>
      <c r="M236" s="17"/>
      <c r="N236" s="17"/>
      <c r="O236" s="17"/>
      <c r="P236" s="15"/>
      <c r="Q236" s="585"/>
      <c r="R236" s="583"/>
      <c r="S236" s="586"/>
      <c r="T236" s="136"/>
      <c r="U236" s="35" t="s">
        <v>13</v>
      </c>
      <c r="V236" s="167"/>
      <c r="W236" s="71"/>
      <c r="X236" s="71"/>
    </row>
    <row r="237" spans="1:24" s="27" customFormat="1" ht="19.899999999999999" customHeight="1" x14ac:dyDescent="0.2">
      <c r="A237" s="50" t="s">
        <v>14</v>
      </c>
      <c r="B237" s="577">
        <v>4000000</v>
      </c>
      <c r="C237" s="578"/>
      <c r="D237" s="579"/>
      <c r="E237" s="580"/>
      <c r="F237" s="579"/>
      <c r="G237" s="18"/>
      <c r="H237" s="191"/>
      <c r="I237" s="580"/>
      <c r="J237" s="578"/>
      <c r="K237" s="18"/>
      <c r="L237" s="18"/>
      <c r="M237" s="18"/>
      <c r="N237" s="18"/>
      <c r="O237" s="18"/>
      <c r="P237" s="18"/>
      <c r="Q237" s="580"/>
      <c r="R237" s="578"/>
      <c r="S237" s="581"/>
      <c r="T237" s="137"/>
      <c r="U237" s="64">
        <f>SUM(B237:S237)</f>
        <v>4000000</v>
      </c>
      <c r="V237" s="167"/>
      <c r="W237" s="71"/>
      <c r="X237" s="72"/>
    </row>
    <row r="238" spans="1:24" s="27" customFormat="1" ht="3.75" customHeight="1" x14ac:dyDescent="0.2">
      <c r="A238" s="32"/>
      <c r="B238" s="37"/>
      <c r="C238" s="37"/>
      <c r="D238" s="37"/>
      <c r="E238" s="38"/>
      <c r="F238" s="39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51"/>
      <c r="U238" s="38"/>
      <c r="V238" s="167"/>
      <c r="W238" s="71"/>
      <c r="X238" s="71"/>
    </row>
    <row r="239" spans="1:24" s="27" customFormat="1" ht="19.899999999999999" customHeight="1" x14ac:dyDescent="0.2">
      <c r="B239" s="548" t="s">
        <v>7</v>
      </c>
      <c r="C239" s="549"/>
      <c r="D239" s="550"/>
      <c r="E239" s="40"/>
      <c r="F239" s="41"/>
      <c r="G239" s="42"/>
      <c r="H239" s="42"/>
      <c r="I239" s="42"/>
      <c r="J239" s="42"/>
      <c r="L239" s="30"/>
      <c r="M239" s="30"/>
      <c r="N239" s="30"/>
      <c r="O239" s="30"/>
      <c r="P239" s="30"/>
      <c r="Q239" s="30"/>
      <c r="R239" s="30"/>
      <c r="S239" s="30"/>
      <c r="T239" s="47"/>
      <c r="U239" s="29"/>
      <c r="V239" s="167"/>
      <c r="W239" s="71"/>
      <c r="X239" s="71"/>
    </row>
    <row r="240" spans="1:24" s="27" customFormat="1" ht="4.1500000000000004" customHeight="1" x14ac:dyDescent="0.2">
      <c r="B240" s="43"/>
      <c r="C240" s="43"/>
      <c r="D240" s="43"/>
      <c r="E240" s="42"/>
      <c r="F240" s="42"/>
      <c r="G240" s="42"/>
      <c r="H240" s="42"/>
      <c r="I240" s="42"/>
      <c r="J240" s="42"/>
      <c r="L240" s="30"/>
      <c r="M240" s="30"/>
      <c r="N240" s="30"/>
      <c r="O240" s="30"/>
      <c r="P240" s="30"/>
      <c r="Q240" s="30"/>
      <c r="R240" s="30"/>
      <c r="S240" s="30"/>
      <c r="T240" s="47"/>
      <c r="U240" s="29"/>
      <c r="V240" s="167"/>
      <c r="W240" s="71"/>
      <c r="X240" s="71"/>
    </row>
    <row r="241" spans="2:24" s="27" customFormat="1" ht="25.9" customHeight="1" x14ac:dyDescent="0.2">
      <c r="B241" s="551"/>
      <c r="C241" s="552"/>
      <c r="D241" s="553"/>
      <c r="E241" s="553"/>
      <c r="F241" s="553"/>
      <c r="G241" s="553"/>
      <c r="H241" s="553"/>
      <c r="I241" s="553"/>
      <c r="J241" s="553"/>
      <c r="K241" s="553"/>
      <c r="L241" s="554"/>
      <c r="M241" s="509"/>
      <c r="N241" s="187"/>
      <c r="O241" s="587" t="s">
        <v>15</v>
      </c>
      <c r="P241" s="587"/>
      <c r="Q241" s="563" t="s">
        <v>8</v>
      </c>
      <c r="R241" s="563"/>
      <c r="S241" s="563"/>
      <c r="T241" s="140" t="s">
        <v>30</v>
      </c>
      <c r="U241" s="139" t="s">
        <v>44</v>
      </c>
      <c r="V241" s="167"/>
      <c r="W241" s="71"/>
      <c r="X241" s="71"/>
    </row>
    <row r="242" spans="2:24" s="27" customFormat="1" ht="4.9000000000000004" customHeight="1" x14ac:dyDescent="0.2">
      <c r="B242" s="555"/>
      <c r="C242" s="556"/>
      <c r="D242" s="556"/>
      <c r="E242" s="556"/>
      <c r="F242" s="556"/>
      <c r="G242" s="556"/>
      <c r="H242" s="556"/>
      <c r="I242" s="556"/>
      <c r="J242" s="556"/>
      <c r="K242" s="556"/>
      <c r="L242" s="557"/>
      <c r="M242" s="510"/>
      <c r="N242" s="188"/>
      <c r="O242" s="44"/>
      <c r="P242" s="141"/>
      <c r="Q242" s="141"/>
      <c r="R242" s="141"/>
      <c r="S242" s="141"/>
      <c r="T242" s="142"/>
      <c r="U242" s="143"/>
      <c r="V242" s="167"/>
      <c r="W242" s="71"/>
      <c r="X242" s="71"/>
    </row>
    <row r="243" spans="2:24" s="27" customFormat="1" ht="24" customHeight="1" x14ac:dyDescent="0.2">
      <c r="B243" s="558"/>
      <c r="C243" s="559"/>
      <c r="D243" s="559"/>
      <c r="E243" s="559"/>
      <c r="F243" s="559"/>
      <c r="G243" s="559"/>
      <c r="H243" s="559"/>
      <c r="I243" s="559"/>
      <c r="J243" s="559"/>
      <c r="K243" s="559"/>
      <c r="L243" s="560"/>
      <c r="M243" s="511"/>
      <c r="N243" s="189"/>
      <c r="O243" s="564"/>
      <c r="P243" s="565"/>
      <c r="Q243" s="566"/>
      <c r="R243" s="567"/>
      <c r="S243" s="568"/>
      <c r="T243" s="138"/>
      <c r="U243" s="45"/>
      <c r="V243" s="167"/>
      <c r="W243" s="71"/>
      <c r="X243" s="71"/>
    </row>
    <row r="244" spans="2:24" ht="6" customHeight="1" x14ac:dyDescent="0.2">
      <c r="L244" s="14"/>
      <c r="N244" s="14"/>
      <c r="O244" s="14"/>
      <c r="P244" s="14"/>
      <c r="Q244" s="14"/>
      <c r="R244" s="14"/>
      <c r="S244" s="14"/>
      <c r="T244" s="24"/>
    </row>
    <row r="251" spans="2:24" hidden="1" x14ac:dyDescent="0.2">
      <c r="V251" s="169" t="s">
        <v>60</v>
      </c>
    </row>
    <row r="252" spans="2:24" hidden="1" x14ac:dyDescent="0.2">
      <c r="V252" s="169" t="s">
        <v>61</v>
      </c>
    </row>
    <row r="253" spans="2:24" hidden="1" x14ac:dyDescent="0.2">
      <c r="V253" s="169" t="s">
        <v>62</v>
      </c>
    </row>
    <row r="254" spans="2:24" hidden="1" x14ac:dyDescent="0.2">
      <c r="V254" s="169" t="s">
        <v>63</v>
      </c>
    </row>
    <row r="255" spans="2:24" hidden="1" x14ac:dyDescent="0.2">
      <c r="V255" s="170"/>
    </row>
    <row r="256" spans="2:24" hidden="1" x14ac:dyDescent="0.2">
      <c r="V256" s="170"/>
    </row>
    <row r="257" spans="22:22" x14ac:dyDescent="0.2">
      <c r="V257" s="170"/>
    </row>
    <row r="258" spans="22:22" x14ac:dyDescent="0.2">
      <c r="V258" s="170"/>
    </row>
    <row r="259" spans="22:22" x14ac:dyDescent="0.2">
      <c r="V259" s="170"/>
    </row>
    <row r="260" spans="22:22" x14ac:dyDescent="0.2">
      <c r="V260" s="170"/>
    </row>
    <row r="261" spans="22:22" ht="12.75" customHeight="1" x14ac:dyDescent="0.2">
      <c r="V261" s="170"/>
    </row>
    <row r="262" spans="22:22" x14ac:dyDescent="0.2">
      <c r="V262" s="170"/>
    </row>
    <row r="263" spans="22:22" x14ac:dyDescent="0.2">
      <c r="V263" s="170"/>
    </row>
    <row r="264" spans="22:22" x14ac:dyDescent="0.2">
      <c r="V264" s="170"/>
    </row>
    <row r="267" spans="22:22" x14ac:dyDescent="0.2">
      <c r="V267" s="171" t="s">
        <v>50</v>
      </c>
    </row>
    <row r="268" spans="22:22" x14ac:dyDescent="0.2">
      <c r="V268" s="171" t="s">
        <v>51</v>
      </c>
    </row>
    <row r="269" spans="22:22" x14ac:dyDescent="0.2">
      <c r="V269" s="171" t="s">
        <v>52</v>
      </c>
    </row>
    <row r="270" spans="22:22" x14ac:dyDescent="0.2">
      <c r="V270" s="171" t="s">
        <v>53</v>
      </c>
    </row>
    <row r="271" spans="22:22" x14ac:dyDescent="0.2">
      <c r="V271" s="171" t="s">
        <v>54</v>
      </c>
    </row>
    <row r="272" spans="22:22" x14ac:dyDescent="0.2">
      <c r="V272" s="171" t="s">
        <v>55</v>
      </c>
    </row>
    <row r="273" spans="22:22" x14ac:dyDescent="0.2">
      <c r="V273" s="171" t="s">
        <v>56</v>
      </c>
    </row>
    <row r="274" spans="22:22" x14ac:dyDescent="0.2">
      <c r="V274" s="172"/>
    </row>
    <row r="275" spans="22:22" x14ac:dyDescent="0.2">
      <c r="V275" s="172"/>
    </row>
    <row r="276" spans="22:22" x14ac:dyDescent="0.2">
      <c r="V276" s="172"/>
    </row>
    <row r="277" spans="22:22" x14ac:dyDescent="0.2">
      <c r="V277" s="172"/>
    </row>
    <row r="278" spans="22:22" x14ac:dyDescent="0.2">
      <c r="V278" s="172"/>
    </row>
    <row r="279" spans="22:22" x14ac:dyDescent="0.2">
      <c r="V279" s="172"/>
    </row>
    <row r="280" spans="22:22" x14ac:dyDescent="0.2">
      <c r="V280" s="172"/>
    </row>
    <row r="281" spans="22:22" x14ac:dyDescent="0.2">
      <c r="V281" s="172"/>
    </row>
    <row r="282" spans="22:22" x14ac:dyDescent="0.2">
      <c r="V282" s="172"/>
    </row>
    <row r="283" spans="22:22" x14ac:dyDescent="0.2">
      <c r="V283" s="172"/>
    </row>
    <row r="284" spans="22:22" x14ac:dyDescent="0.2">
      <c r="V284" s="172"/>
    </row>
    <row r="285" spans="22:22" x14ac:dyDescent="0.2">
      <c r="V285" s="172"/>
    </row>
    <row r="286" spans="22:22" x14ac:dyDescent="0.2">
      <c r="V286" s="172"/>
    </row>
  </sheetData>
  <sheetProtection algorithmName="SHA-512" hashValue="20F1lrPqWEgIRNB73fukU0XAqB0Zcu113iMbzpDoMfgpj52qoMQNYAZrlTtK+W3trxTZCPt7ZgsCPCGf9nBh1Q==" saltValue="gxFen7buK8w0a3barBXLLg==" spinCount="100000" sheet="1" formatCells="0" formatColumns="0" formatRows="0" insertRows="0" sort="0" autoFilter="0"/>
  <autoFilter ref="A5:U230"/>
  <mergeCells count="15">
    <mergeCell ref="B237:D237"/>
    <mergeCell ref="E237:F237"/>
    <mergeCell ref="I237:J237"/>
    <mergeCell ref="Q237:S237"/>
    <mergeCell ref="A1:U1"/>
    <mergeCell ref="B236:D236"/>
    <mergeCell ref="E236:F236"/>
    <mergeCell ref="I236:J236"/>
    <mergeCell ref="Q236:S236"/>
    <mergeCell ref="B239:D239"/>
    <mergeCell ref="B241:L243"/>
    <mergeCell ref="O241:P241"/>
    <mergeCell ref="Q241:S241"/>
    <mergeCell ref="O243:P243"/>
    <mergeCell ref="Q243:S243"/>
  </mergeCells>
  <conditionalFormatting sqref="X13">
    <cfRule type="cellIs" dxfId="640" priority="330" operator="greaterThan">
      <formula>W13</formula>
    </cfRule>
    <cfRule type="cellIs" dxfId="639" priority="331" operator="greaterThan">
      <formula>$W$13</formula>
    </cfRule>
  </conditionalFormatting>
  <conditionalFormatting sqref="X8:X12">
    <cfRule type="cellIs" dxfId="638" priority="328" operator="greaterThan">
      <formula>W8</formula>
    </cfRule>
    <cfRule type="cellIs" dxfId="637" priority="329" operator="greaterThan">
      <formula>$W$13</formula>
    </cfRule>
  </conditionalFormatting>
  <conditionalFormatting sqref="X14:X38">
    <cfRule type="cellIs" dxfId="636" priority="326" operator="greaterThan">
      <formula>W14</formula>
    </cfRule>
    <cfRule type="cellIs" dxfId="635" priority="327" operator="greaterThan">
      <formula>$W$13</formula>
    </cfRule>
  </conditionalFormatting>
  <conditionalFormatting sqref="R12">
    <cfRule type="cellIs" dxfId="634" priority="325" operator="greaterThan">
      <formula>1</formula>
    </cfRule>
  </conditionalFormatting>
  <conditionalFormatting sqref="T17:T37">
    <cfRule type="containsText" dxfId="633" priority="310" stopIfTrue="1" operator="containsText" text="Very Slow Progress">
      <formula>NOT(ISERROR(SEARCH("Very Slow Progress",T17)))</formula>
    </cfRule>
    <cfRule type="containsText" dxfId="632" priority="311" stopIfTrue="1" operator="containsText" text="Progress Slow">
      <formula>NOT(ISERROR(SEARCH("Progress Slow",T17)))</formula>
    </cfRule>
    <cfRule type="containsText" dxfId="631" priority="312" stopIfTrue="1" operator="containsText" text="Slow Progress">
      <formula>NOT(ISERROR(SEARCH("Slow Progress",T17)))</formula>
    </cfRule>
    <cfRule type="containsText" dxfId="630" priority="313" stopIfTrue="1" operator="containsText" text="Very Slow Progress">
      <formula>NOT(ISERROR(SEARCH("Very Slow Progress",T17)))</formula>
    </cfRule>
    <cfRule type="containsText" dxfId="629" priority="314" stopIfTrue="1" operator="containsText" text="Critical">
      <formula>NOT(ISERROR(SEARCH("Critical",T17)))</formula>
    </cfRule>
    <cfRule type="containsText" dxfId="628" priority="315" stopIfTrue="1" operator="containsText" text="Time Expired">
      <formula>NOT(ISERROR(SEARCH("Time Expired",T17)))</formula>
    </cfRule>
    <cfRule type="containsText" dxfId="627" priority="316" stopIfTrue="1" operator="containsText" text="Time Expired">
      <formula>NOT(ISERROR(SEARCH("Time Expired",T17)))</formula>
    </cfRule>
    <cfRule type="containsText" dxfId="626" priority="317" stopIfTrue="1" operator="containsText" text="Very Critical">
      <formula>NOT(ISERROR(SEARCH("Very Critical",T17)))</formula>
    </cfRule>
    <cfRule type="containsText" dxfId="625" priority="318" stopIfTrue="1" operator="containsText" text="Time Expired">
      <formula>NOT(ISERROR(SEARCH("Time Expired",T17)))</formula>
    </cfRule>
    <cfRule type="containsText" dxfId="624" priority="319" stopIfTrue="1" operator="containsText" text="Time Expired">
      <formula>NOT(ISERROR(SEARCH("Time Expired",T17)))</formula>
    </cfRule>
    <cfRule type="containsText" dxfId="623" priority="320" stopIfTrue="1" operator="containsText" text="Time Expired">
      <formula>NOT(ISERROR(SEARCH("Time Expired",T17)))</formula>
    </cfRule>
    <cfRule type="containsText" dxfId="622" priority="321" stopIfTrue="1" operator="containsText" text="Time Expire">
      <formula>NOT(ISERROR(SEARCH("Time Expire",T17)))</formula>
    </cfRule>
    <cfRule type="containsText" dxfId="621" priority="322" stopIfTrue="1" operator="containsText" text="Very Slow Progress">
      <formula>NOT(ISERROR(SEARCH("Very Slow Progress",T17)))</formula>
    </cfRule>
    <cfRule type="containsText" dxfId="620" priority="323" stopIfTrue="1" operator="containsText" text="Time Expire">
      <formula>NOT(ISERROR(SEARCH("Time Expire",T17)))</formula>
    </cfRule>
    <cfRule type="containsText" dxfId="619" priority="324" stopIfTrue="1" operator="containsText" text="Slow Progress">
      <formula>NOT(ISERROR(SEARCH("Slow Progress",T17)))</formula>
    </cfRule>
  </conditionalFormatting>
  <conditionalFormatting sqref="T17">
    <cfRule type="containsText" dxfId="618" priority="307" operator="containsText" text="Very Critical">
      <formula>NOT(ISERROR(SEARCH("Very Critical",T17)))</formula>
    </cfRule>
    <cfRule type="containsText" dxfId="617" priority="308" operator="containsText" text="Very Critical">
      <formula>NOT(ISERROR(SEARCH("Very Critical",T17)))</formula>
    </cfRule>
    <cfRule type="containsText" dxfId="616" priority="309" operator="containsText" text="Very Critical">
      <formula>NOT(ISERROR(SEARCH("Very Critical",T17)))</formula>
    </cfRule>
  </conditionalFormatting>
  <conditionalFormatting sqref="T8:T16">
    <cfRule type="containsText" dxfId="615" priority="292" stopIfTrue="1" operator="containsText" text="Very Slow Progress">
      <formula>NOT(ISERROR(SEARCH("Very Slow Progress",T8)))</formula>
    </cfRule>
    <cfRule type="containsText" dxfId="614" priority="293" stopIfTrue="1" operator="containsText" text="Progress Slow">
      <formula>NOT(ISERROR(SEARCH("Progress Slow",T8)))</formula>
    </cfRule>
    <cfRule type="containsText" dxfId="613" priority="294" stopIfTrue="1" operator="containsText" text="Slow Progress">
      <formula>NOT(ISERROR(SEARCH("Slow Progress",T8)))</formula>
    </cfRule>
    <cfRule type="containsText" dxfId="612" priority="295" stopIfTrue="1" operator="containsText" text="Very Slow Progress">
      <formula>NOT(ISERROR(SEARCH("Very Slow Progress",T8)))</formula>
    </cfRule>
    <cfRule type="containsText" dxfId="611" priority="296" stopIfTrue="1" operator="containsText" text="Critical">
      <formula>NOT(ISERROR(SEARCH("Critical",T8)))</formula>
    </cfRule>
    <cfRule type="containsText" dxfId="610" priority="297" stopIfTrue="1" operator="containsText" text="Time Expired">
      <formula>NOT(ISERROR(SEARCH("Time Expired",T8)))</formula>
    </cfRule>
    <cfRule type="containsText" dxfId="609" priority="298" stopIfTrue="1" operator="containsText" text="Time Expired">
      <formula>NOT(ISERROR(SEARCH("Time Expired",T8)))</formula>
    </cfRule>
    <cfRule type="containsText" dxfId="608" priority="299" stopIfTrue="1" operator="containsText" text="Very Critical">
      <formula>NOT(ISERROR(SEARCH("Very Critical",T8)))</formula>
    </cfRule>
    <cfRule type="containsText" dxfId="607" priority="300" stopIfTrue="1" operator="containsText" text="Time Expired">
      <formula>NOT(ISERROR(SEARCH("Time Expired",T8)))</formula>
    </cfRule>
    <cfRule type="containsText" dxfId="606" priority="301" stopIfTrue="1" operator="containsText" text="Time Expired">
      <formula>NOT(ISERROR(SEARCH("Time Expired",T8)))</formula>
    </cfRule>
    <cfRule type="containsText" dxfId="605" priority="302" stopIfTrue="1" operator="containsText" text="Time Expired">
      <formula>NOT(ISERROR(SEARCH("Time Expired",T8)))</formula>
    </cfRule>
    <cfRule type="containsText" dxfId="604" priority="303" stopIfTrue="1" operator="containsText" text="Time Expire">
      <formula>NOT(ISERROR(SEARCH("Time Expire",T8)))</formula>
    </cfRule>
    <cfRule type="containsText" dxfId="603" priority="304" stopIfTrue="1" operator="containsText" text="Very Slow Progress">
      <formula>NOT(ISERROR(SEARCH("Very Slow Progress",T8)))</formula>
    </cfRule>
    <cfRule type="containsText" dxfId="602" priority="305" stopIfTrue="1" operator="containsText" text="Time Expire">
      <formula>NOT(ISERROR(SEARCH("Time Expire",T8)))</formula>
    </cfRule>
    <cfRule type="containsText" dxfId="601" priority="306" stopIfTrue="1" operator="containsText" text="Slow Progress">
      <formula>NOT(ISERROR(SEARCH("Slow Progress",T8)))</formula>
    </cfRule>
  </conditionalFormatting>
  <conditionalFormatting sqref="T18:T37 T8:T16">
    <cfRule type="containsText" dxfId="600" priority="289" operator="containsText" text="Very Critical">
      <formula>NOT(ISERROR(SEARCH("Very Critical",T8)))</formula>
    </cfRule>
    <cfRule type="containsText" dxfId="599" priority="290" operator="containsText" text="Very Critical">
      <formula>NOT(ISERROR(SEARCH("Very Critical",T8)))</formula>
    </cfRule>
    <cfRule type="containsText" dxfId="598" priority="291" operator="containsText" text="Very Critical">
      <formula>NOT(ISERROR(SEARCH("Very Critical",T8)))</formula>
    </cfRule>
  </conditionalFormatting>
  <conditionalFormatting sqref="R13:R37 R8:R11">
    <cfRule type="cellIs" dxfId="597" priority="288" operator="greaterThan">
      <formula>1</formula>
    </cfRule>
  </conditionalFormatting>
  <conditionalFormatting sqref="X205">
    <cfRule type="cellIs" dxfId="596" priority="286" operator="greaterThan">
      <formula>W205</formula>
    </cfRule>
    <cfRule type="cellIs" dxfId="595" priority="287" operator="greaterThan">
      <formula>$W$13</formula>
    </cfRule>
  </conditionalFormatting>
  <conditionalFormatting sqref="X200:X204">
    <cfRule type="cellIs" dxfId="594" priority="284" operator="greaterThan">
      <formula>W200</formula>
    </cfRule>
    <cfRule type="cellIs" dxfId="593" priority="285" operator="greaterThan">
      <formula>$W$13</formula>
    </cfRule>
  </conditionalFormatting>
  <conditionalFormatting sqref="X206:X230">
    <cfRule type="cellIs" dxfId="592" priority="282" operator="greaterThan">
      <formula>W206</formula>
    </cfRule>
    <cfRule type="cellIs" dxfId="591" priority="283" operator="greaterThan">
      <formula>$W$13</formula>
    </cfRule>
  </conditionalFormatting>
  <conditionalFormatting sqref="R204">
    <cfRule type="cellIs" dxfId="590" priority="281" operator="greaterThan">
      <formula>1</formula>
    </cfRule>
  </conditionalFormatting>
  <conditionalFormatting sqref="T209:T229">
    <cfRule type="containsText" dxfId="589" priority="266" stopIfTrue="1" operator="containsText" text="Very Slow Progress">
      <formula>NOT(ISERROR(SEARCH("Very Slow Progress",T209)))</formula>
    </cfRule>
    <cfRule type="containsText" dxfId="588" priority="267" stopIfTrue="1" operator="containsText" text="Progress Slow">
      <formula>NOT(ISERROR(SEARCH("Progress Slow",T209)))</formula>
    </cfRule>
    <cfRule type="containsText" dxfId="587" priority="268" stopIfTrue="1" operator="containsText" text="Slow Progress">
      <formula>NOT(ISERROR(SEARCH("Slow Progress",T209)))</formula>
    </cfRule>
    <cfRule type="containsText" dxfId="586" priority="269" stopIfTrue="1" operator="containsText" text="Very Slow Progress">
      <formula>NOT(ISERROR(SEARCH("Very Slow Progress",T209)))</formula>
    </cfRule>
    <cfRule type="containsText" dxfId="585" priority="270" stopIfTrue="1" operator="containsText" text="Critical">
      <formula>NOT(ISERROR(SEARCH("Critical",T209)))</formula>
    </cfRule>
    <cfRule type="containsText" dxfId="584" priority="271" stopIfTrue="1" operator="containsText" text="Time Expired">
      <formula>NOT(ISERROR(SEARCH("Time Expired",T209)))</formula>
    </cfRule>
    <cfRule type="containsText" dxfId="583" priority="272" stopIfTrue="1" operator="containsText" text="Time Expired">
      <formula>NOT(ISERROR(SEARCH("Time Expired",T209)))</formula>
    </cfRule>
    <cfRule type="containsText" dxfId="582" priority="273" stopIfTrue="1" operator="containsText" text="Very Critical">
      <formula>NOT(ISERROR(SEARCH("Very Critical",T209)))</formula>
    </cfRule>
    <cfRule type="containsText" dxfId="581" priority="274" stopIfTrue="1" operator="containsText" text="Time Expired">
      <formula>NOT(ISERROR(SEARCH("Time Expired",T209)))</formula>
    </cfRule>
    <cfRule type="containsText" dxfId="580" priority="275" stopIfTrue="1" operator="containsText" text="Time Expired">
      <formula>NOT(ISERROR(SEARCH("Time Expired",T209)))</formula>
    </cfRule>
    <cfRule type="containsText" dxfId="579" priority="276" stopIfTrue="1" operator="containsText" text="Time Expired">
      <formula>NOT(ISERROR(SEARCH("Time Expired",T209)))</formula>
    </cfRule>
    <cfRule type="containsText" dxfId="578" priority="277" stopIfTrue="1" operator="containsText" text="Time Expire">
      <formula>NOT(ISERROR(SEARCH("Time Expire",T209)))</formula>
    </cfRule>
    <cfRule type="containsText" dxfId="577" priority="278" stopIfTrue="1" operator="containsText" text="Very Slow Progress">
      <formula>NOT(ISERROR(SEARCH("Very Slow Progress",T209)))</formula>
    </cfRule>
    <cfRule type="containsText" dxfId="576" priority="279" stopIfTrue="1" operator="containsText" text="Time Expire">
      <formula>NOT(ISERROR(SEARCH("Time Expire",T209)))</formula>
    </cfRule>
    <cfRule type="containsText" dxfId="575" priority="280" stopIfTrue="1" operator="containsText" text="Slow Progress">
      <formula>NOT(ISERROR(SEARCH("Slow Progress",T209)))</formula>
    </cfRule>
  </conditionalFormatting>
  <conditionalFormatting sqref="T209">
    <cfRule type="containsText" dxfId="574" priority="263" operator="containsText" text="Very Critical">
      <formula>NOT(ISERROR(SEARCH("Very Critical",T209)))</formula>
    </cfRule>
    <cfRule type="containsText" dxfId="573" priority="264" operator="containsText" text="Very Critical">
      <formula>NOT(ISERROR(SEARCH("Very Critical",T209)))</formula>
    </cfRule>
    <cfRule type="containsText" dxfId="572" priority="265" operator="containsText" text="Very Critical">
      <formula>NOT(ISERROR(SEARCH("Very Critical",T209)))</formula>
    </cfRule>
  </conditionalFormatting>
  <conditionalFormatting sqref="T200:T208">
    <cfRule type="containsText" dxfId="571" priority="248" stopIfTrue="1" operator="containsText" text="Very Slow Progress">
      <formula>NOT(ISERROR(SEARCH("Very Slow Progress",T200)))</formula>
    </cfRule>
    <cfRule type="containsText" dxfId="570" priority="249" stopIfTrue="1" operator="containsText" text="Progress Slow">
      <formula>NOT(ISERROR(SEARCH("Progress Slow",T200)))</formula>
    </cfRule>
    <cfRule type="containsText" dxfId="569" priority="250" stopIfTrue="1" operator="containsText" text="Slow Progress">
      <formula>NOT(ISERROR(SEARCH("Slow Progress",T200)))</formula>
    </cfRule>
    <cfRule type="containsText" dxfId="568" priority="251" stopIfTrue="1" operator="containsText" text="Very Slow Progress">
      <formula>NOT(ISERROR(SEARCH("Very Slow Progress",T200)))</formula>
    </cfRule>
    <cfRule type="containsText" dxfId="567" priority="252" stopIfTrue="1" operator="containsText" text="Critical">
      <formula>NOT(ISERROR(SEARCH("Critical",T200)))</formula>
    </cfRule>
    <cfRule type="containsText" dxfId="566" priority="253" stopIfTrue="1" operator="containsText" text="Time Expired">
      <formula>NOT(ISERROR(SEARCH("Time Expired",T200)))</formula>
    </cfRule>
    <cfRule type="containsText" dxfId="565" priority="254" stopIfTrue="1" operator="containsText" text="Time Expired">
      <formula>NOT(ISERROR(SEARCH("Time Expired",T200)))</formula>
    </cfRule>
    <cfRule type="containsText" dxfId="564" priority="255" stopIfTrue="1" operator="containsText" text="Very Critical">
      <formula>NOT(ISERROR(SEARCH("Very Critical",T200)))</formula>
    </cfRule>
    <cfRule type="containsText" dxfId="563" priority="256" stopIfTrue="1" operator="containsText" text="Time Expired">
      <formula>NOT(ISERROR(SEARCH("Time Expired",T200)))</formula>
    </cfRule>
    <cfRule type="containsText" dxfId="562" priority="257" stopIfTrue="1" operator="containsText" text="Time Expired">
      <formula>NOT(ISERROR(SEARCH("Time Expired",T200)))</formula>
    </cfRule>
    <cfRule type="containsText" dxfId="561" priority="258" stopIfTrue="1" operator="containsText" text="Time Expired">
      <formula>NOT(ISERROR(SEARCH("Time Expired",T200)))</formula>
    </cfRule>
    <cfRule type="containsText" dxfId="560" priority="259" stopIfTrue="1" operator="containsText" text="Time Expire">
      <formula>NOT(ISERROR(SEARCH("Time Expire",T200)))</formula>
    </cfRule>
    <cfRule type="containsText" dxfId="559" priority="260" stopIfTrue="1" operator="containsText" text="Very Slow Progress">
      <formula>NOT(ISERROR(SEARCH("Very Slow Progress",T200)))</formula>
    </cfRule>
    <cfRule type="containsText" dxfId="558" priority="261" stopIfTrue="1" operator="containsText" text="Time Expire">
      <formula>NOT(ISERROR(SEARCH("Time Expire",T200)))</formula>
    </cfRule>
    <cfRule type="containsText" dxfId="557" priority="262" stopIfTrue="1" operator="containsText" text="Slow Progress">
      <formula>NOT(ISERROR(SEARCH("Slow Progress",T200)))</formula>
    </cfRule>
  </conditionalFormatting>
  <conditionalFormatting sqref="T210:T229 T200:T208">
    <cfRule type="containsText" dxfId="556" priority="245" operator="containsText" text="Very Critical">
      <formula>NOT(ISERROR(SEARCH("Very Critical",T200)))</formula>
    </cfRule>
    <cfRule type="containsText" dxfId="555" priority="246" operator="containsText" text="Very Critical">
      <formula>NOT(ISERROR(SEARCH("Very Critical",T200)))</formula>
    </cfRule>
    <cfRule type="containsText" dxfId="554" priority="247" operator="containsText" text="Very Critical">
      <formula>NOT(ISERROR(SEARCH("Very Critical",T200)))</formula>
    </cfRule>
  </conditionalFormatting>
  <conditionalFormatting sqref="R205:R229 R200:R203">
    <cfRule type="cellIs" dxfId="553" priority="244" operator="greaterThan">
      <formula>1</formula>
    </cfRule>
  </conditionalFormatting>
  <conditionalFormatting sqref="X77">
    <cfRule type="cellIs" dxfId="552" priority="242" operator="greaterThan">
      <formula>W77</formula>
    </cfRule>
    <cfRule type="cellIs" dxfId="551" priority="243" operator="greaterThan">
      <formula>$W$13</formula>
    </cfRule>
  </conditionalFormatting>
  <conditionalFormatting sqref="X72:X76">
    <cfRule type="cellIs" dxfId="550" priority="240" operator="greaterThan">
      <formula>W72</formula>
    </cfRule>
    <cfRule type="cellIs" dxfId="549" priority="241" operator="greaterThan">
      <formula>$W$13</formula>
    </cfRule>
  </conditionalFormatting>
  <conditionalFormatting sqref="X78:X102">
    <cfRule type="cellIs" dxfId="548" priority="238" operator="greaterThan">
      <formula>W78</formula>
    </cfRule>
    <cfRule type="cellIs" dxfId="547" priority="239" operator="greaterThan">
      <formula>$W$13</formula>
    </cfRule>
  </conditionalFormatting>
  <conditionalFormatting sqref="R76">
    <cfRule type="cellIs" dxfId="546" priority="237" operator="greaterThan">
      <formula>1</formula>
    </cfRule>
  </conditionalFormatting>
  <conditionalFormatting sqref="T81:T101">
    <cfRule type="containsText" dxfId="545" priority="222" stopIfTrue="1" operator="containsText" text="Very Slow Progress">
      <formula>NOT(ISERROR(SEARCH("Very Slow Progress",T81)))</formula>
    </cfRule>
    <cfRule type="containsText" dxfId="544" priority="223" stopIfTrue="1" operator="containsText" text="Progress Slow">
      <formula>NOT(ISERROR(SEARCH("Progress Slow",T81)))</formula>
    </cfRule>
    <cfRule type="containsText" dxfId="543" priority="224" stopIfTrue="1" operator="containsText" text="Slow Progress">
      <formula>NOT(ISERROR(SEARCH("Slow Progress",T81)))</formula>
    </cfRule>
    <cfRule type="containsText" dxfId="542" priority="225" stopIfTrue="1" operator="containsText" text="Very Slow Progress">
      <formula>NOT(ISERROR(SEARCH("Very Slow Progress",T81)))</formula>
    </cfRule>
    <cfRule type="containsText" dxfId="541" priority="226" stopIfTrue="1" operator="containsText" text="Critical">
      <formula>NOT(ISERROR(SEARCH("Critical",T81)))</formula>
    </cfRule>
    <cfRule type="containsText" dxfId="540" priority="227" stopIfTrue="1" operator="containsText" text="Time Expired">
      <formula>NOT(ISERROR(SEARCH("Time Expired",T81)))</formula>
    </cfRule>
    <cfRule type="containsText" dxfId="539" priority="228" stopIfTrue="1" operator="containsText" text="Time Expired">
      <formula>NOT(ISERROR(SEARCH("Time Expired",T81)))</formula>
    </cfRule>
    <cfRule type="containsText" dxfId="538" priority="229" stopIfTrue="1" operator="containsText" text="Very Critical">
      <formula>NOT(ISERROR(SEARCH("Very Critical",T81)))</formula>
    </cfRule>
    <cfRule type="containsText" dxfId="537" priority="230" stopIfTrue="1" operator="containsText" text="Time Expired">
      <formula>NOT(ISERROR(SEARCH("Time Expired",T81)))</formula>
    </cfRule>
    <cfRule type="containsText" dxfId="536" priority="231" stopIfTrue="1" operator="containsText" text="Time Expired">
      <formula>NOT(ISERROR(SEARCH("Time Expired",T81)))</formula>
    </cfRule>
    <cfRule type="containsText" dxfId="535" priority="232" stopIfTrue="1" operator="containsText" text="Time Expired">
      <formula>NOT(ISERROR(SEARCH("Time Expired",T81)))</formula>
    </cfRule>
    <cfRule type="containsText" dxfId="534" priority="233" stopIfTrue="1" operator="containsText" text="Time Expire">
      <formula>NOT(ISERROR(SEARCH("Time Expire",T81)))</formula>
    </cfRule>
    <cfRule type="containsText" dxfId="533" priority="234" stopIfTrue="1" operator="containsText" text="Very Slow Progress">
      <formula>NOT(ISERROR(SEARCH("Very Slow Progress",T81)))</formula>
    </cfRule>
    <cfRule type="containsText" dxfId="532" priority="235" stopIfTrue="1" operator="containsText" text="Time Expire">
      <formula>NOT(ISERROR(SEARCH("Time Expire",T81)))</formula>
    </cfRule>
    <cfRule type="containsText" dxfId="531" priority="236" stopIfTrue="1" operator="containsText" text="Slow Progress">
      <formula>NOT(ISERROR(SEARCH("Slow Progress",T81)))</formula>
    </cfRule>
  </conditionalFormatting>
  <conditionalFormatting sqref="T81">
    <cfRule type="containsText" dxfId="530" priority="219" operator="containsText" text="Very Critical">
      <formula>NOT(ISERROR(SEARCH("Very Critical",T81)))</formula>
    </cfRule>
    <cfRule type="containsText" dxfId="529" priority="220" operator="containsText" text="Very Critical">
      <formula>NOT(ISERROR(SEARCH("Very Critical",T81)))</formula>
    </cfRule>
    <cfRule type="containsText" dxfId="528" priority="221" operator="containsText" text="Very Critical">
      <formula>NOT(ISERROR(SEARCH("Very Critical",T81)))</formula>
    </cfRule>
  </conditionalFormatting>
  <conditionalFormatting sqref="T72:T80">
    <cfRule type="containsText" dxfId="527" priority="204" stopIfTrue="1" operator="containsText" text="Very Slow Progress">
      <formula>NOT(ISERROR(SEARCH("Very Slow Progress",T72)))</formula>
    </cfRule>
    <cfRule type="containsText" dxfId="526" priority="205" stopIfTrue="1" operator="containsText" text="Progress Slow">
      <formula>NOT(ISERROR(SEARCH("Progress Slow",T72)))</formula>
    </cfRule>
    <cfRule type="containsText" dxfId="525" priority="206" stopIfTrue="1" operator="containsText" text="Slow Progress">
      <formula>NOT(ISERROR(SEARCH("Slow Progress",T72)))</formula>
    </cfRule>
    <cfRule type="containsText" dxfId="524" priority="207" stopIfTrue="1" operator="containsText" text="Very Slow Progress">
      <formula>NOT(ISERROR(SEARCH("Very Slow Progress",T72)))</formula>
    </cfRule>
    <cfRule type="containsText" dxfId="523" priority="208" stopIfTrue="1" operator="containsText" text="Critical">
      <formula>NOT(ISERROR(SEARCH("Critical",T72)))</formula>
    </cfRule>
    <cfRule type="containsText" dxfId="522" priority="209" stopIfTrue="1" operator="containsText" text="Time Expired">
      <formula>NOT(ISERROR(SEARCH("Time Expired",T72)))</formula>
    </cfRule>
    <cfRule type="containsText" dxfId="521" priority="210" stopIfTrue="1" operator="containsText" text="Time Expired">
      <formula>NOT(ISERROR(SEARCH("Time Expired",T72)))</formula>
    </cfRule>
    <cfRule type="containsText" dxfId="520" priority="211" stopIfTrue="1" operator="containsText" text="Very Critical">
      <formula>NOT(ISERROR(SEARCH("Very Critical",T72)))</formula>
    </cfRule>
    <cfRule type="containsText" dxfId="519" priority="212" stopIfTrue="1" operator="containsText" text="Time Expired">
      <formula>NOT(ISERROR(SEARCH("Time Expired",T72)))</formula>
    </cfRule>
    <cfRule type="containsText" dxfId="518" priority="213" stopIfTrue="1" operator="containsText" text="Time Expired">
      <formula>NOT(ISERROR(SEARCH("Time Expired",T72)))</formula>
    </cfRule>
    <cfRule type="containsText" dxfId="517" priority="214" stopIfTrue="1" operator="containsText" text="Time Expired">
      <formula>NOT(ISERROR(SEARCH("Time Expired",T72)))</formula>
    </cfRule>
    <cfRule type="containsText" dxfId="516" priority="215" stopIfTrue="1" operator="containsText" text="Time Expire">
      <formula>NOT(ISERROR(SEARCH("Time Expire",T72)))</formula>
    </cfRule>
    <cfRule type="containsText" dxfId="515" priority="216" stopIfTrue="1" operator="containsText" text="Very Slow Progress">
      <formula>NOT(ISERROR(SEARCH("Very Slow Progress",T72)))</formula>
    </cfRule>
    <cfRule type="containsText" dxfId="514" priority="217" stopIfTrue="1" operator="containsText" text="Time Expire">
      <formula>NOT(ISERROR(SEARCH("Time Expire",T72)))</formula>
    </cfRule>
    <cfRule type="containsText" dxfId="513" priority="218" stopIfTrue="1" operator="containsText" text="Slow Progress">
      <formula>NOT(ISERROR(SEARCH("Slow Progress",T72)))</formula>
    </cfRule>
  </conditionalFormatting>
  <conditionalFormatting sqref="T82:T101 T72:T80">
    <cfRule type="containsText" dxfId="512" priority="201" operator="containsText" text="Very Critical">
      <formula>NOT(ISERROR(SEARCH("Very Critical",T72)))</formula>
    </cfRule>
    <cfRule type="containsText" dxfId="511" priority="202" operator="containsText" text="Very Critical">
      <formula>NOT(ISERROR(SEARCH("Very Critical",T72)))</formula>
    </cfRule>
    <cfRule type="containsText" dxfId="510" priority="203" operator="containsText" text="Very Critical">
      <formula>NOT(ISERROR(SEARCH("Very Critical",T72)))</formula>
    </cfRule>
  </conditionalFormatting>
  <conditionalFormatting sqref="R77:R101 R72:R75">
    <cfRule type="cellIs" dxfId="509" priority="200" operator="greaterThan">
      <formula>1</formula>
    </cfRule>
  </conditionalFormatting>
  <conditionalFormatting sqref="X231">
    <cfRule type="cellIs" dxfId="508" priority="198" operator="greaterThan">
      <formula>W231</formula>
    </cfRule>
    <cfRule type="cellIs" dxfId="507" priority="199" operator="greaterThan">
      <formula>$W$13</formula>
    </cfRule>
  </conditionalFormatting>
  <conditionalFormatting sqref="X45">
    <cfRule type="cellIs" dxfId="506" priority="175" operator="greaterThan">
      <formula>W45</formula>
    </cfRule>
    <cfRule type="cellIs" dxfId="505" priority="176" operator="greaterThan">
      <formula>$W$13</formula>
    </cfRule>
  </conditionalFormatting>
  <conditionalFormatting sqref="X40:X44">
    <cfRule type="cellIs" dxfId="504" priority="173" operator="greaterThan">
      <formula>W40</formula>
    </cfRule>
    <cfRule type="cellIs" dxfId="503" priority="174" operator="greaterThan">
      <formula>$W$13</formula>
    </cfRule>
  </conditionalFormatting>
  <conditionalFormatting sqref="X46:X70">
    <cfRule type="cellIs" dxfId="502" priority="171" operator="greaterThan">
      <formula>W46</formula>
    </cfRule>
    <cfRule type="cellIs" dxfId="501" priority="172" operator="greaterThan">
      <formula>$W$13</formula>
    </cfRule>
  </conditionalFormatting>
  <conditionalFormatting sqref="R44">
    <cfRule type="cellIs" dxfId="500" priority="170" operator="greaterThan">
      <formula>1</formula>
    </cfRule>
  </conditionalFormatting>
  <conditionalFormatting sqref="T49:T69">
    <cfRule type="containsText" dxfId="499" priority="155" stopIfTrue="1" operator="containsText" text="Very Slow Progress">
      <formula>NOT(ISERROR(SEARCH("Very Slow Progress",T49)))</formula>
    </cfRule>
    <cfRule type="containsText" dxfId="498" priority="156" stopIfTrue="1" operator="containsText" text="Progress Slow">
      <formula>NOT(ISERROR(SEARCH("Progress Slow",T49)))</formula>
    </cfRule>
    <cfRule type="containsText" dxfId="497" priority="157" stopIfTrue="1" operator="containsText" text="Slow Progress">
      <formula>NOT(ISERROR(SEARCH("Slow Progress",T49)))</formula>
    </cfRule>
    <cfRule type="containsText" dxfId="496" priority="158" stopIfTrue="1" operator="containsText" text="Very Slow Progress">
      <formula>NOT(ISERROR(SEARCH("Very Slow Progress",T49)))</formula>
    </cfRule>
    <cfRule type="containsText" dxfId="495" priority="159" stopIfTrue="1" operator="containsText" text="Critical">
      <formula>NOT(ISERROR(SEARCH("Critical",T49)))</formula>
    </cfRule>
    <cfRule type="containsText" dxfId="494" priority="160" stopIfTrue="1" operator="containsText" text="Time Expired">
      <formula>NOT(ISERROR(SEARCH("Time Expired",T49)))</formula>
    </cfRule>
    <cfRule type="containsText" dxfId="493" priority="161" stopIfTrue="1" operator="containsText" text="Time Expired">
      <formula>NOT(ISERROR(SEARCH("Time Expired",T49)))</formula>
    </cfRule>
    <cfRule type="containsText" dxfId="492" priority="162" stopIfTrue="1" operator="containsText" text="Very Critical">
      <formula>NOT(ISERROR(SEARCH("Very Critical",T49)))</formula>
    </cfRule>
    <cfRule type="containsText" dxfId="491" priority="163" stopIfTrue="1" operator="containsText" text="Time Expired">
      <formula>NOT(ISERROR(SEARCH("Time Expired",T49)))</formula>
    </cfRule>
    <cfRule type="containsText" dxfId="490" priority="164" stopIfTrue="1" operator="containsText" text="Time Expired">
      <formula>NOT(ISERROR(SEARCH("Time Expired",T49)))</formula>
    </cfRule>
    <cfRule type="containsText" dxfId="489" priority="165" stopIfTrue="1" operator="containsText" text="Time Expired">
      <formula>NOT(ISERROR(SEARCH("Time Expired",T49)))</formula>
    </cfRule>
    <cfRule type="containsText" dxfId="488" priority="166" stopIfTrue="1" operator="containsText" text="Time Expire">
      <formula>NOT(ISERROR(SEARCH("Time Expire",T49)))</formula>
    </cfRule>
    <cfRule type="containsText" dxfId="487" priority="167" stopIfTrue="1" operator="containsText" text="Very Slow Progress">
      <formula>NOT(ISERROR(SEARCH("Very Slow Progress",T49)))</formula>
    </cfRule>
    <cfRule type="containsText" dxfId="486" priority="168" stopIfTrue="1" operator="containsText" text="Time Expire">
      <formula>NOT(ISERROR(SEARCH("Time Expire",T49)))</formula>
    </cfRule>
    <cfRule type="containsText" dxfId="485" priority="169" stopIfTrue="1" operator="containsText" text="Slow Progress">
      <formula>NOT(ISERROR(SEARCH("Slow Progress",T49)))</formula>
    </cfRule>
  </conditionalFormatting>
  <conditionalFormatting sqref="T49">
    <cfRule type="containsText" dxfId="484" priority="152" operator="containsText" text="Very Critical">
      <formula>NOT(ISERROR(SEARCH("Very Critical",T49)))</formula>
    </cfRule>
    <cfRule type="containsText" dxfId="483" priority="153" operator="containsText" text="Very Critical">
      <formula>NOT(ISERROR(SEARCH("Very Critical",T49)))</formula>
    </cfRule>
    <cfRule type="containsText" dxfId="482" priority="154" operator="containsText" text="Very Critical">
      <formula>NOT(ISERROR(SEARCH("Very Critical",T49)))</formula>
    </cfRule>
  </conditionalFormatting>
  <conditionalFormatting sqref="T40:T48">
    <cfRule type="containsText" dxfId="481" priority="137" stopIfTrue="1" operator="containsText" text="Very Slow Progress">
      <formula>NOT(ISERROR(SEARCH("Very Slow Progress",T40)))</formula>
    </cfRule>
    <cfRule type="containsText" dxfId="480" priority="138" stopIfTrue="1" operator="containsText" text="Progress Slow">
      <formula>NOT(ISERROR(SEARCH("Progress Slow",T40)))</formula>
    </cfRule>
    <cfRule type="containsText" dxfId="479" priority="139" stopIfTrue="1" operator="containsText" text="Slow Progress">
      <formula>NOT(ISERROR(SEARCH("Slow Progress",T40)))</formula>
    </cfRule>
    <cfRule type="containsText" dxfId="478" priority="140" stopIfTrue="1" operator="containsText" text="Very Slow Progress">
      <formula>NOT(ISERROR(SEARCH("Very Slow Progress",T40)))</formula>
    </cfRule>
    <cfRule type="containsText" dxfId="477" priority="141" stopIfTrue="1" operator="containsText" text="Critical">
      <formula>NOT(ISERROR(SEARCH("Critical",T40)))</formula>
    </cfRule>
    <cfRule type="containsText" dxfId="476" priority="142" stopIfTrue="1" operator="containsText" text="Time Expired">
      <formula>NOT(ISERROR(SEARCH("Time Expired",T40)))</formula>
    </cfRule>
    <cfRule type="containsText" dxfId="475" priority="143" stopIfTrue="1" operator="containsText" text="Time Expired">
      <formula>NOT(ISERROR(SEARCH("Time Expired",T40)))</formula>
    </cfRule>
    <cfRule type="containsText" dxfId="474" priority="144" stopIfTrue="1" operator="containsText" text="Very Critical">
      <formula>NOT(ISERROR(SEARCH("Very Critical",T40)))</formula>
    </cfRule>
    <cfRule type="containsText" dxfId="473" priority="145" stopIfTrue="1" operator="containsText" text="Time Expired">
      <formula>NOT(ISERROR(SEARCH("Time Expired",T40)))</formula>
    </cfRule>
    <cfRule type="containsText" dxfId="472" priority="146" stopIfTrue="1" operator="containsText" text="Time Expired">
      <formula>NOT(ISERROR(SEARCH("Time Expired",T40)))</formula>
    </cfRule>
    <cfRule type="containsText" dxfId="471" priority="147" stopIfTrue="1" operator="containsText" text="Time Expired">
      <formula>NOT(ISERROR(SEARCH("Time Expired",T40)))</formula>
    </cfRule>
    <cfRule type="containsText" dxfId="470" priority="148" stopIfTrue="1" operator="containsText" text="Time Expire">
      <formula>NOT(ISERROR(SEARCH("Time Expire",T40)))</formula>
    </cfRule>
    <cfRule type="containsText" dxfId="469" priority="149" stopIfTrue="1" operator="containsText" text="Very Slow Progress">
      <formula>NOT(ISERROR(SEARCH("Very Slow Progress",T40)))</formula>
    </cfRule>
    <cfRule type="containsText" dxfId="468" priority="150" stopIfTrue="1" operator="containsText" text="Time Expire">
      <formula>NOT(ISERROR(SEARCH("Time Expire",T40)))</formula>
    </cfRule>
    <cfRule type="containsText" dxfId="467" priority="151" stopIfTrue="1" operator="containsText" text="Slow Progress">
      <formula>NOT(ISERROR(SEARCH("Slow Progress",T40)))</formula>
    </cfRule>
  </conditionalFormatting>
  <conditionalFormatting sqref="T50:T69 T40:T48">
    <cfRule type="containsText" dxfId="466" priority="134" operator="containsText" text="Very Critical">
      <formula>NOT(ISERROR(SEARCH("Very Critical",T40)))</formula>
    </cfRule>
    <cfRule type="containsText" dxfId="465" priority="135" operator="containsText" text="Very Critical">
      <formula>NOT(ISERROR(SEARCH("Very Critical",T40)))</formula>
    </cfRule>
    <cfRule type="containsText" dxfId="464" priority="136" operator="containsText" text="Very Critical">
      <formula>NOT(ISERROR(SEARCH("Very Critical",T40)))</formula>
    </cfRule>
  </conditionalFormatting>
  <conditionalFormatting sqref="R45:R69 R40:R43">
    <cfRule type="cellIs" dxfId="463" priority="133" operator="greaterThan">
      <formula>1</formula>
    </cfRule>
  </conditionalFormatting>
  <conditionalFormatting sqref="X109">
    <cfRule type="cellIs" dxfId="462" priority="131" operator="greaterThan">
      <formula>W109</formula>
    </cfRule>
    <cfRule type="cellIs" dxfId="461" priority="132" operator="greaterThan">
      <formula>$W$13</formula>
    </cfRule>
  </conditionalFormatting>
  <conditionalFormatting sqref="X104:X108">
    <cfRule type="cellIs" dxfId="460" priority="129" operator="greaterThan">
      <formula>W104</formula>
    </cfRule>
    <cfRule type="cellIs" dxfId="459" priority="130" operator="greaterThan">
      <formula>$W$13</formula>
    </cfRule>
  </conditionalFormatting>
  <conditionalFormatting sqref="X110:X134">
    <cfRule type="cellIs" dxfId="458" priority="127" operator="greaterThan">
      <formula>W110</formula>
    </cfRule>
    <cfRule type="cellIs" dxfId="457" priority="128" operator="greaterThan">
      <formula>$W$13</formula>
    </cfRule>
  </conditionalFormatting>
  <conditionalFormatting sqref="R108">
    <cfRule type="cellIs" dxfId="456" priority="126" operator="greaterThan">
      <formula>1</formula>
    </cfRule>
  </conditionalFormatting>
  <conditionalFormatting sqref="T113:T133">
    <cfRule type="containsText" dxfId="455" priority="111" stopIfTrue="1" operator="containsText" text="Very Slow Progress">
      <formula>NOT(ISERROR(SEARCH("Very Slow Progress",T113)))</formula>
    </cfRule>
    <cfRule type="containsText" dxfId="454" priority="112" stopIfTrue="1" operator="containsText" text="Progress Slow">
      <formula>NOT(ISERROR(SEARCH("Progress Slow",T113)))</formula>
    </cfRule>
    <cfRule type="containsText" dxfId="453" priority="113" stopIfTrue="1" operator="containsText" text="Slow Progress">
      <formula>NOT(ISERROR(SEARCH("Slow Progress",T113)))</formula>
    </cfRule>
    <cfRule type="containsText" dxfId="452" priority="114" stopIfTrue="1" operator="containsText" text="Very Slow Progress">
      <formula>NOT(ISERROR(SEARCH("Very Slow Progress",T113)))</formula>
    </cfRule>
    <cfRule type="containsText" dxfId="451" priority="115" stopIfTrue="1" operator="containsText" text="Critical">
      <formula>NOT(ISERROR(SEARCH("Critical",T113)))</formula>
    </cfRule>
    <cfRule type="containsText" dxfId="450" priority="116" stopIfTrue="1" operator="containsText" text="Time Expired">
      <formula>NOT(ISERROR(SEARCH("Time Expired",T113)))</formula>
    </cfRule>
    <cfRule type="containsText" dxfId="449" priority="117" stopIfTrue="1" operator="containsText" text="Time Expired">
      <formula>NOT(ISERROR(SEARCH("Time Expired",T113)))</formula>
    </cfRule>
    <cfRule type="containsText" dxfId="448" priority="118" stopIfTrue="1" operator="containsText" text="Very Critical">
      <formula>NOT(ISERROR(SEARCH("Very Critical",T113)))</formula>
    </cfRule>
    <cfRule type="containsText" dxfId="447" priority="119" stopIfTrue="1" operator="containsText" text="Time Expired">
      <formula>NOT(ISERROR(SEARCH("Time Expired",T113)))</formula>
    </cfRule>
    <cfRule type="containsText" dxfId="446" priority="120" stopIfTrue="1" operator="containsText" text="Time Expired">
      <formula>NOT(ISERROR(SEARCH("Time Expired",T113)))</formula>
    </cfRule>
    <cfRule type="containsText" dxfId="445" priority="121" stopIfTrue="1" operator="containsText" text="Time Expired">
      <formula>NOT(ISERROR(SEARCH("Time Expired",T113)))</formula>
    </cfRule>
    <cfRule type="containsText" dxfId="444" priority="122" stopIfTrue="1" operator="containsText" text="Time Expire">
      <formula>NOT(ISERROR(SEARCH("Time Expire",T113)))</formula>
    </cfRule>
    <cfRule type="containsText" dxfId="443" priority="123" stopIfTrue="1" operator="containsText" text="Very Slow Progress">
      <formula>NOT(ISERROR(SEARCH("Very Slow Progress",T113)))</formula>
    </cfRule>
    <cfRule type="containsText" dxfId="442" priority="124" stopIfTrue="1" operator="containsText" text="Time Expire">
      <formula>NOT(ISERROR(SEARCH("Time Expire",T113)))</formula>
    </cfRule>
    <cfRule type="containsText" dxfId="441" priority="125" stopIfTrue="1" operator="containsText" text="Slow Progress">
      <formula>NOT(ISERROR(SEARCH("Slow Progress",T113)))</formula>
    </cfRule>
  </conditionalFormatting>
  <conditionalFormatting sqref="T113">
    <cfRule type="containsText" dxfId="440" priority="108" operator="containsText" text="Very Critical">
      <formula>NOT(ISERROR(SEARCH("Very Critical",T113)))</formula>
    </cfRule>
    <cfRule type="containsText" dxfId="439" priority="109" operator="containsText" text="Very Critical">
      <formula>NOT(ISERROR(SEARCH("Very Critical",T113)))</formula>
    </cfRule>
    <cfRule type="containsText" dxfId="438" priority="110" operator="containsText" text="Very Critical">
      <formula>NOT(ISERROR(SEARCH("Very Critical",T113)))</formula>
    </cfRule>
  </conditionalFormatting>
  <conditionalFormatting sqref="T104:T112">
    <cfRule type="containsText" dxfId="437" priority="93" stopIfTrue="1" operator="containsText" text="Very Slow Progress">
      <formula>NOT(ISERROR(SEARCH("Very Slow Progress",T104)))</formula>
    </cfRule>
    <cfRule type="containsText" dxfId="436" priority="94" stopIfTrue="1" operator="containsText" text="Progress Slow">
      <formula>NOT(ISERROR(SEARCH("Progress Slow",T104)))</formula>
    </cfRule>
    <cfRule type="containsText" dxfId="435" priority="95" stopIfTrue="1" operator="containsText" text="Slow Progress">
      <formula>NOT(ISERROR(SEARCH("Slow Progress",T104)))</formula>
    </cfRule>
    <cfRule type="containsText" dxfId="434" priority="96" stopIfTrue="1" operator="containsText" text="Very Slow Progress">
      <formula>NOT(ISERROR(SEARCH("Very Slow Progress",T104)))</formula>
    </cfRule>
    <cfRule type="containsText" dxfId="433" priority="97" stopIfTrue="1" operator="containsText" text="Critical">
      <formula>NOT(ISERROR(SEARCH("Critical",T104)))</formula>
    </cfRule>
    <cfRule type="containsText" dxfId="432" priority="98" stopIfTrue="1" operator="containsText" text="Time Expired">
      <formula>NOT(ISERROR(SEARCH("Time Expired",T104)))</formula>
    </cfRule>
    <cfRule type="containsText" dxfId="431" priority="99" stopIfTrue="1" operator="containsText" text="Time Expired">
      <formula>NOT(ISERROR(SEARCH("Time Expired",T104)))</formula>
    </cfRule>
    <cfRule type="containsText" dxfId="430" priority="100" stopIfTrue="1" operator="containsText" text="Very Critical">
      <formula>NOT(ISERROR(SEARCH("Very Critical",T104)))</formula>
    </cfRule>
    <cfRule type="containsText" dxfId="429" priority="101" stopIfTrue="1" operator="containsText" text="Time Expired">
      <formula>NOT(ISERROR(SEARCH("Time Expired",T104)))</formula>
    </cfRule>
    <cfRule type="containsText" dxfId="428" priority="102" stopIfTrue="1" operator="containsText" text="Time Expired">
      <formula>NOT(ISERROR(SEARCH("Time Expired",T104)))</formula>
    </cfRule>
    <cfRule type="containsText" dxfId="427" priority="103" stopIfTrue="1" operator="containsText" text="Time Expired">
      <formula>NOT(ISERROR(SEARCH("Time Expired",T104)))</formula>
    </cfRule>
    <cfRule type="containsText" dxfId="426" priority="104" stopIfTrue="1" operator="containsText" text="Time Expire">
      <formula>NOT(ISERROR(SEARCH("Time Expire",T104)))</formula>
    </cfRule>
    <cfRule type="containsText" dxfId="425" priority="105" stopIfTrue="1" operator="containsText" text="Very Slow Progress">
      <formula>NOT(ISERROR(SEARCH("Very Slow Progress",T104)))</formula>
    </cfRule>
    <cfRule type="containsText" dxfId="424" priority="106" stopIfTrue="1" operator="containsText" text="Time Expire">
      <formula>NOT(ISERROR(SEARCH("Time Expire",T104)))</formula>
    </cfRule>
    <cfRule type="containsText" dxfId="423" priority="107" stopIfTrue="1" operator="containsText" text="Slow Progress">
      <formula>NOT(ISERROR(SEARCH("Slow Progress",T104)))</formula>
    </cfRule>
  </conditionalFormatting>
  <conditionalFormatting sqref="T114:T133 T104:T112">
    <cfRule type="containsText" dxfId="422" priority="90" operator="containsText" text="Very Critical">
      <formula>NOT(ISERROR(SEARCH("Very Critical",T104)))</formula>
    </cfRule>
    <cfRule type="containsText" dxfId="421" priority="91" operator="containsText" text="Very Critical">
      <formula>NOT(ISERROR(SEARCH("Very Critical",T104)))</formula>
    </cfRule>
    <cfRule type="containsText" dxfId="420" priority="92" operator="containsText" text="Very Critical">
      <formula>NOT(ISERROR(SEARCH("Very Critical",T104)))</formula>
    </cfRule>
  </conditionalFormatting>
  <conditionalFormatting sqref="R109:R133 R104:R107">
    <cfRule type="cellIs" dxfId="419" priority="89" operator="greaterThan">
      <formula>1</formula>
    </cfRule>
  </conditionalFormatting>
  <conditionalFormatting sqref="X141">
    <cfRule type="cellIs" dxfId="418" priority="87" operator="greaterThan">
      <formula>W141</formula>
    </cfRule>
    <cfRule type="cellIs" dxfId="417" priority="88" operator="greaterThan">
      <formula>$W$13</formula>
    </cfRule>
  </conditionalFormatting>
  <conditionalFormatting sqref="X136:X140">
    <cfRule type="cellIs" dxfId="416" priority="85" operator="greaterThan">
      <formula>W136</formula>
    </cfRule>
    <cfRule type="cellIs" dxfId="415" priority="86" operator="greaterThan">
      <formula>$W$13</formula>
    </cfRule>
  </conditionalFormatting>
  <conditionalFormatting sqref="X142:X166">
    <cfRule type="cellIs" dxfId="414" priority="83" operator="greaterThan">
      <formula>W142</formula>
    </cfRule>
    <cfRule type="cellIs" dxfId="413" priority="84" operator="greaterThan">
      <formula>$W$13</formula>
    </cfRule>
  </conditionalFormatting>
  <conditionalFormatting sqref="R140">
    <cfRule type="cellIs" dxfId="412" priority="82" operator="greaterThan">
      <formula>1</formula>
    </cfRule>
  </conditionalFormatting>
  <conditionalFormatting sqref="T145:T165">
    <cfRule type="containsText" dxfId="411" priority="67" stopIfTrue="1" operator="containsText" text="Very Slow Progress">
      <formula>NOT(ISERROR(SEARCH("Very Slow Progress",T145)))</formula>
    </cfRule>
    <cfRule type="containsText" dxfId="410" priority="68" stopIfTrue="1" operator="containsText" text="Progress Slow">
      <formula>NOT(ISERROR(SEARCH("Progress Slow",T145)))</formula>
    </cfRule>
    <cfRule type="containsText" dxfId="409" priority="69" stopIfTrue="1" operator="containsText" text="Slow Progress">
      <formula>NOT(ISERROR(SEARCH("Slow Progress",T145)))</formula>
    </cfRule>
    <cfRule type="containsText" dxfId="408" priority="70" stopIfTrue="1" operator="containsText" text="Very Slow Progress">
      <formula>NOT(ISERROR(SEARCH("Very Slow Progress",T145)))</formula>
    </cfRule>
    <cfRule type="containsText" dxfId="407" priority="71" stopIfTrue="1" operator="containsText" text="Critical">
      <formula>NOT(ISERROR(SEARCH("Critical",T145)))</formula>
    </cfRule>
    <cfRule type="containsText" dxfId="406" priority="72" stopIfTrue="1" operator="containsText" text="Time Expired">
      <formula>NOT(ISERROR(SEARCH("Time Expired",T145)))</formula>
    </cfRule>
    <cfRule type="containsText" dxfId="405" priority="73" stopIfTrue="1" operator="containsText" text="Time Expired">
      <formula>NOT(ISERROR(SEARCH("Time Expired",T145)))</formula>
    </cfRule>
    <cfRule type="containsText" dxfId="404" priority="74" stopIfTrue="1" operator="containsText" text="Very Critical">
      <formula>NOT(ISERROR(SEARCH("Very Critical",T145)))</formula>
    </cfRule>
    <cfRule type="containsText" dxfId="403" priority="75" stopIfTrue="1" operator="containsText" text="Time Expired">
      <formula>NOT(ISERROR(SEARCH("Time Expired",T145)))</formula>
    </cfRule>
    <cfRule type="containsText" dxfId="402" priority="76" stopIfTrue="1" operator="containsText" text="Time Expired">
      <formula>NOT(ISERROR(SEARCH("Time Expired",T145)))</formula>
    </cfRule>
    <cfRule type="containsText" dxfId="401" priority="77" stopIfTrue="1" operator="containsText" text="Time Expired">
      <formula>NOT(ISERROR(SEARCH("Time Expired",T145)))</formula>
    </cfRule>
    <cfRule type="containsText" dxfId="400" priority="78" stopIfTrue="1" operator="containsText" text="Time Expire">
      <formula>NOT(ISERROR(SEARCH("Time Expire",T145)))</formula>
    </cfRule>
    <cfRule type="containsText" dxfId="399" priority="79" stopIfTrue="1" operator="containsText" text="Very Slow Progress">
      <formula>NOT(ISERROR(SEARCH("Very Slow Progress",T145)))</formula>
    </cfRule>
    <cfRule type="containsText" dxfId="398" priority="80" stopIfTrue="1" operator="containsText" text="Time Expire">
      <formula>NOT(ISERROR(SEARCH("Time Expire",T145)))</formula>
    </cfRule>
    <cfRule type="containsText" dxfId="397" priority="81" stopIfTrue="1" operator="containsText" text="Slow Progress">
      <formula>NOT(ISERROR(SEARCH("Slow Progress",T145)))</formula>
    </cfRule>
  </conditionalFormatting>
  <conditionalFormatting sqref="T145">
    <cfRule type="containsText" dxfId="396" priority="64" operator="containsText" text="Very Critical">
      <formula>NOT(ISERROR(SEARCH("Very Critical",T145)))</formula>
    </cfRule>
    <cfRule type="containsText" dxfId="395" priority="65" operator="containsText" text="Very Critical">
      <formula>NOT(ISERROR(SEARCH("Very Critical",T145)))</formula>
    </cfRule>
    <cfRule type="containsText" dxfId="394" priority="66" operator="containsText" text="Very Critical">
      <formula>NOT(ISERROR(SEARCH("Very Critical",T145)))</formula>
    </cfRule>
  </conditionalFormatting>
  <conditionalFormatting sqref="T136:T144">
    <cfRule type="containsText" dxfId="393" priority="49" stopIfTrue="1" operator="containsText" text="Very Slow Progress">
      <formula>NOT(ISERROR(SEARCH("Very Slow Progress",T136)))</formula>
    </cfRule>
    <cfRule type="containsText" dxfId="392" priority="50" stopIfTrue="1" operator="containsText" text="Progress Slow">
      <formula>NOT(ISERROR(SEARCH("Progress Slow",T136)))</formula>
    </cfRule>
    <cfRule type="containsText" dxfId="391" priority="51" stopIfTrue="1" operator="containsText" text="Slow Progress">
      <formula>NOT(ISERROR(SEARCH("Slow Progress",T136)))</formula>
    </cfRule>
    <cfRule type="containsText" dxfId="390" priority="52" stopIfTrue="1" operator="containsText" text="Very Slow Progress">
      <formula>NOT(ISERROR(SEARCH("Very Slow Progress",T136)))</formula>
    </cfRule>
    <cfRule type="containsText" dxfId="389" priority="53" stopIfTrue="1" operator="containsText" text="Critical">
      <formula>NOT(ISERROR(SEARCH("Critical",T136)))</formula>
    </cfRule>
    <cfRule type="containsText" dxfId="388" priority="54" stopIfTrue="1" operator="containsText" text="Time Expired">
      <formula>NOT(ISERROR(SEARCH("Time Expired",T136)))</formula>
    </cfRule>
    <cfRule type="containsText" dxfId="387" priority="55" stopIfTrue="1" operator="containsText" text="Time Expired">
      <formula>NOT(ISERROR(SEARCH("Time Expired",T136)))</formula>
    </cfRule>
    <cfRule type="containsText" dxfId="386" priority="56" stopIfTrue="1" operator="containsText" text="Very Critical">
      <formula>NOT(ISERROR(SEARCH("Very Critical",T136)))</formula>
    </cfRule>
    <cfRule type="containsText" dxfId="385" priority="57" stopIfTrue="1" operator="containsText" text="Time Expired">
      <formula>NOT(ISERROR(SEARCH("Time Expired",T136)))</formula>
    </cfRule>
    <cfRule type="containsText" dxfId="384" priority="58" stopIfTrue="1" operator="containsText" text="Time Expired">
      <formula>NOT(ISERROR(SEARCH("Time Expired",T136)))</formula>
    </cfRule>
    <cfRule type="containsText" dxfId="383" priority="59" stopIfTrue="1" operator="containsText" text="Time Expired">
      <formula>NOT(ISERROR(SEARCH("Time Expired",T136)))</formula>
    </cfRule>
    <cfRule type="containsText" dxfId="382" priority="60" stopIfTrue="1" operator="containsText" text="Time Expire">
      <formula>NOT(ISERROR(SEARCH("Time Expire",T136)))</formula>
    </cfRule>
    <cfRule type="containsText" dxfId="381" priority="61" stopIfTrue="1" operator="containsText" text="Very Slow Progress">
      <formula>NOT(ISERROR(SEARCH("Very Slow Progress",T136)))</formula>
    </cfRule>
    <cfRule type="containsText" dxfId="380" priority="62" stopIfTrue="1" operator="containsText" text="Time Expire">
      <formula>NOT(ISERROR(SEARCH("Time Expire",T136)))</formula>
    </cfRule>
    <cfRule type="containsText" dxfId="379" priority="63" stopIfTrue="1" operator="containsText" text="Slow Progress">
      <formula>NOT(ISERROR(SEARCH("Slow Progress",T136)))</formula>
    </cfRule>
  </conditionalFormatting>
  <conditionalFormatting sqref="T146:T165 T136:T144">
    <cfRule type="containsText" dxfId="378" priority="46" operator="containsText" text="Very Critical">
      <formula>NOT(ISERROR(SEARCH("Very Critical",T136)))</formula>
    </cfRule>
    <cfRule type="containsText" dxfId="377" priority="47" operator="containsText" text="Very Critical">
      <formula>NOT(ISERROR(SEARCH("Very Critical",T136)))</formula>
    </cfRule>
    <cfRule type="containsText" dxfId="376" priority="48" operator="containsText" text="Very Critical">
      <formula>NOT(ISERROR(SEARCH("Very Critical",T136)))</formula>
    </cfRule>
  </conditionalFormatting>
  <conditionalFormatting sqref="R141:R165 R136:R139">
    <cfRule type="cellIs" dxfId="375" priority="45" operator="greaterThan">
      <formula>1</formula>
    </cfRule>
  </conditionalFormatting>
  <conditionalFormatting sqref="X173">
    <cfRule type="cellIs" dxfId="374" priority="43" operator="greaterThan">
      <formula>W173</formula>
    </cfRule>
    <cfRule type="cellIs" dxfId="373" priority="44" operator="greaterThan">
      <formula>$W$13</formula>
    </cfRule>
  </conditionalFormatting>
  <conditionalFormatting sqref="X168:X172">
    <cfRule type="cellIs" dxfId="372" priority="41" operator="greaterThan">
      <formula>W168</formula>
    </cfRule>
    <cfRule type="cellIs" dxfId="371" priority="42" operator="greaterThan">
      <formula>$W$13</formula>
    </cfRule>
  </conditionalFormatting>
  <conditionalFormatting sqref="X174:X198">
    <cfRule type="cellIs" dxfId="370" priority="39" operator="greaterThan">
      <formula>W174</formula>
    </cfRule>
    <cfRule type="cellIs" dxfId="369" priority="40" operator="greaterThan">
      <formula>$W$13</formula>
    </cfRule>
  </conditionalFormatting>
  <conditionalFormatting sqref="R172">
    <cfRule type="cellIs" dxfId="368" priority="38" operator="greaterThan">
      <formula>1</formula>
    </cfRule>
  </conditionalFormatting>
  <conditionalFormatting sqref="T177:T197">
    <cfRule type="containsText" dxfId="367" priority="23" stopIfTrue="1" operator="containsText" text="Very Slow Progress">
      <formula>NOT(ISERROR(SEARCH("Very Slow Progress",T177)))</formula>
    </cfRule>
    <cfRule type="containsText" dxfId="366" priority="24" stopIfTrue="1" operator="containsText" text="Progress Slow">
      <formula>NOT(ISERROR(SEARCH("Progress Slow",T177)))</formula>
    </cfRule>
    <cfRule type="containsText" dxfId="365" priority="25" stopIfTrue="1" operator="containsText" text="Slow Progress">
      <formula>NOT(ISERROR(SEARCH("Slow Progress",T177)))</formula>
    </cfRule>
    <cfRule type="containsText" dxfId="364" priority="26" stopIfTrue="1" operator="containsText" text="Very Slow Progress">
      <formula>NOT(ISERROR(SEARCH("Very Slow Progress",T177)))</formula>
    </cfRule>
    <cfRule type="containsText" dxfId="363" priority="27" stopIfTrue="1" operator="containsText" text="Critical">
      <formula>NOT(ISERROR(SEARCH("Critical",T177)))</formula>
    </cfRule>
    <cfRule type="containsText" dxfId="362" priority="28" stopIfTrue="1" operator="containsText" text="Time Expired">
      <formula>NOT(ISERROR(SEARCH("Time Expired",T177)))</formula>
    </cfRule>
    <cfRule type="containsText" dxfId="361" priority="29" stopIfTrue="1" operator="containsText" text="Time Expired">
      <formula>NOT(ISERROR(SEARCH("Time Expired",T177)))</formula>
    </cfRule>
    <cfRule type="containsText" dxfId="360" priority="30" stopIfTrue="1" operator="containsText" text="Very Critical">
      <formula>NOT(ISERROR(SEARCH("Very Critical",T177)))</formula>
    </cfRule>
    <cfRule type="containsText" dxfId="359" priority="31" stopIfTrue="1" operator="containsText" text="Time Expired">
      <formula>NOT(ISERROR(SEARCH("Time Expired",T177)))</formula>
    </cfRule>
    <cfRule type="containsText" dxfId="358" priority="32" stopIfTrue="1" operator="containsText" text="Time Expired">
      <formula>NOT(ISERROR(SEARCH("Time Expired",T177)))</formula>
    </cfRule>
    <cfRule type="containsText" dxfId="357" priority="33" stopIfTrue="1" operator="containsText" text="Time Expired">
      <formula>NOT(ISERROR(SEARCH("Time Expired",T177)))</formula>
    </cfRule>
    <cfRule type="containsText" dxfId="356" priority="34" stopIfTrue="1" operator="containsText" text="Time Expire">
      <formula>NOT(ISERROR(SEARCH("Time Expire",T177)))</formula>
    </cfRule>
    <cfRule type="containsText" dxfId="355" priority="35" stopIfTrue="1" operator="containsText" text="Very Slow Progress">
      <formula>NOT(ISERROR(SEARCH("Very Slow Progress",T177)))</formula>
    </cfRule>
    <cfRule type="containsText" dxfId="354" priority="36" stopIfTrue="1" operator="containsText" text="Time Expire">
      <formula>NOT(ISERROR(SEARCH("Time Expire",T177)))</formula>
    </cfRule>
    <cfRule type="containsText" dxfId="353" priority="37" stopIfTrue="1" operator="containsText" text="Slow Progress">
      <formula>NOT(ISERROR(SEARCH("Slow Progress",T177)))</formula>
    </cfRule>
  </conditionalFormatting>
  <conditionalFormatting sqref="T177">
    <cfRule type="containsText" dxfId="352" priority="20" operator="containsText" text="Very Critical">
      <formula>NOT(ISERROR(SEARCH("Very Critical",T177)))</formula>
    </cfRule>
    <cfRule type="containsText" dxfId="351" priority="21" operator="containsText" text="Very Critical">
      <formula>NOT(ISERROR(SEARCH("Very Critical",T177)))</formula>
    </cfRule>
    <cfRule type="containsText" dxfId="350" priority="22" operator="containsText" text="Very Critical">
      <formula>NOT(ISERROR(SEARCH("Very Critical",T177)))</formula>
    </cfRule>
  </conditionalFormatting>
  <conditionalFormatting sqref="T168:T176">
    <cfRule type="containsText" dxfId="349" priority="5" stopIfTrue="1" operator="containsText" text="Very Slow Progress">
      <formula>NOT(ISERROR(SEARCH("Very Slow Progress",T168)))</formula>
    </cfRule>
    <cfRule type="containsText" dxfId="348" priority="6" stopIfTrue="1" operator="containsText" text="Progress Slow">
      <formula>NOT(ISERROR(SEARCH("Progress Slow",T168)))</formula>
    </cfRule>
    <cfRule type="containsText" dxfId="347" priority="7" stopIfTrue="1" operator="containsText" text="Slow Progress">
      <formula>NOT(ISERROR(SEARCH("Slow Progress",T168)))</formula>
    </cfRule>
    <cfRule type="containsText" dxfId="346" priority="8" stopIfTrue="1" operator="containsText" text="Very Slow Progress">
      <formula>NOT(ISERROR(SEARCH("Very Slow Progress",T168)))</formula>
    </cfRule>
    <cfRule type="containsText" dxfId="345" priority="9" stopIfTrue="1" operator="containsText" text="Critical">
      <formula>NOT(ISERROR(SEARCH("Critical",T168)))</formula>
    </cfRule>
    <cfRule type="containsText" dxfId="344" priority="10" stopIfTrue="1" operator="containsText" text="Time Expired">
      <formula>NOT(ISERROR(SEARCH("Time Expired",T168)))</formula>
    </cfRule>
    <cfRule type="containsText" dxfId="343" priority="11" stopIfTrue="1" operator="containsText" text="Time Expired">
      <formula>NOT(ISERROR(SEARCH("Time Expired",T168)))</formula>
    </cfRule>
    <cfRule type="containsText" dxfId="342" priority="12" stopIfTrue="1" operator="containsText" text="Very Critical">
      <formula>NOT(ISERROR(SEARCH("Very Critical",T168)))</formula>
    </cfRule>
    <cfRule type="containsText" dxfId="341" priority="13" stopIfTrue="1" operator="containsText" text="Time Expired">
      <formula>NOT(ISERROR(SEARCH("Time Expired",T168)))</formula>
    </cfRule>
    <cfRule type="containsText" dxfId="340" priority="14" stopIfTrue="1" operator="containsText" text="Time Expired">
      <formula>NOT(ISERROR(SEARCH("Time Expired",T168)))</formula>
    </cfRule>
    <cfRule type="containsText" dxfId="339" priority="15" stopIfTrue="1" operator="containsText" text="Time Expired">
      <formula>NOT(ISERROR(SEARCH("Time Expired",T168)))</formula>
    </cfRule>
    <cfRule type="containsText" dxfId="338" priority="16" stopIfTrue="1" operator="containsText" text="Time Expire">
      <formula>NOT(ISERROR(SEARCH("Time Expire",T168)))</formula>
    </cfRule>
    <cfRule type="containsText" dxfId="337" priority="17" stopIfTrue="1" operator="containsText" text="Very Slow Progress">
      <formula>NOT(ISERROR(SEARCH("Very Slow Progress",T168)))</formula>
    </cfRule>
    <cfRule type="containsText" dxfId="336" priority="18" stopIfTrue="1" operator="containsText" text="Time Expire">
      <formula>NOT(ISERROR(SEARCH("Time Expire",T168)))</formula>
    </cfRule>
    <cfRule type="containsText" dxfId="335" priority="19" stopIfTrue="1" operator="containsText" text="Slow Progress">
      <formula>NOT(ISERROR(SEARCH("Slow Progress",T168)))</formula>
    </cfRule>
  </conditionalFormatting>
  <conditionalFormatting sqref="T178:T197 T168:T176">
    <cfRule type="containsText" dxfId="334" priority="2" operator="containsText" text="Very Critical">
      <formula>NOT(ISERROR(SEARCH("Very Critical",T168)))</formula>
    </cfRule>
    <cfRule type="containsText" dxfId="333" priority="3" operator="containsText" text="Very Critical">
      <formula>NOT(ISERROR(SEARCH("Very Critical",T168)))</formula>
    </cfRule>
    <cfRule type="containsText" dxfId="332" priority="4" operator="containsText" text="Very Critical">
      <formula>NOT(ISERROR(SEARCH("Very Critical",T168)))</formula>
    </cfRule>
  </conditionalFormatting>
  <conditionalFormatting sqref="R173:R197 R168:R171">
    <cfRule type="cellIs" dxfId="331" priority="1" operator="greaterThan">
      <formula>1</formula>
    </cfRule>
  </conditionalFormatting>
  <dataValidations count="2">
    <dataValidation type="list" allowBlank="1" showInputMessage="1" showErrorMessage="1" sqref="C7:E7 C167:E167 C103:E103 C199:E199 C71:E71 C39:E39 C135:E135">
      <formula1>$V$267:$V$283</formula1>
    </dataValidation>
    <dataValidation type="list" allowBlank="1" showInputMessage="1" showErrorMessage="1" sqref="B136:B165 B72:B101 B200:B229 B168:B197 B40:B69 B8:B37 B104:B133">
      <formula1>$V$251:$V$263</formula1>
    </dataValidation>
  </dataValidations>
  <printOptions horizontalCentered="1"/>
  <pageMargins left="0.17" right="0.17" top="0.5" bottom="0.17" header="0" footer="0"/>
  <pageSetup paperSize="9" scale="65" orientation="landscape" r:id="rId1"/>
  <headerFooter alignWithMargins="0">
    <oddHeader>&amp;R&amp;"Arial,Bold"&amp;9&amp;UPage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293"/>
  <sheetViews>
    <sheetView tabSelected="1" view="pageBreakPreview" zoomScale="115" zoomScaleNormal="100" zoomScaleSheetLayoutView="115" workbookViewId="0">
      <pane ySplit="6" topLeftCell="A178" activePane="bottomLeft" state="frozen"/>
      <selection pane="bottomLeft" activeCell="Q234" sqref="Q234"/>
    </sheetView>
  </sheetViews>
  <sheetFormatPr defaultColWidth="9.140625" defaultRowHeight="12.75" x14ac:dyDescent="0.2"/>
  <cols>
    <col min="1" max="1" width="4.42578125" style="2" customWidth="1"/>
    <col min="2" max="2" width="10.28515625" style="2" customWidth="1"/>
    <col min="3" max="3" width="8.42578125" style="2" customWidth="1"/>
    <col min="4" max="4" width="7.85546875" style="13" customWidth="1"/>
    <col min="5" max="5" width="4.85546875" style="13" customWidth="1"/>
    <col min="6" max="6" width="8.85546875" style="13" customWidth="1"/>
    <col min="7" max="7" width="33" style="13" customWidth="1"/>
    <col min="8" max="8" width="25.5703125" style="13" customWidth="1"/>
    <col min="9" max="9" width="6.28515625" style="13" customWidth="1"/>
    <col min="10" max="10" width="7.7109375" style="13" customWidth="1"/>
    <col min="11" max="11" width="8.7109375" style="13" customWidth="1"/>
    <col min="12" max="12" width="12" style="2" customWidth="1"/>
    <col min="13" max="13" width="11.42578125" style="2" customWidth="1"/>
    <col min="14" max="14" width="5.7109375" style="2" customWidth="1"/>
    <col min="15" max="15" width="5.85546875" style="2" customWidth="1"/>
    <col min="16" max="16" width="11.42578125" style="2" customWidth="1"/>
    <col min="17" max="18" width="11.28515625" style="2" customWidth="1"/>
    <col min="19" max="19" width="6.5703125" style="2" customWidth="1"/>
    <col min="20" max="20" width="4.85546875" style="2" customWidth="1"/>
    <col min="21" max="21" width="10" style="23" customWidth="1"/>
    <col min="22" max="22" width="10.7109375" style="13" customWidth="1"/>
    <col min="23" max="23" width="11.28515625" style="166" hidden="1" customWidth="1"/>
    <col min="24" max="25" width="6.7109375" style="2" customWidth="1"/>
    <col min="26" max="16384" width="9.140625" style="2"/>
  </cols>
  <sheetData>
    <row r="1" spans="1:25" ht="24" customHeight="1" x14ac:dyDescent="0.2">
      <c r="A1" s="573" t="s">
        <v>220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X1" s="148"/>
    </row>
    <row r="2" spans="1:25" ht="9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2"/>
      <c r="V2" s="1"/>
      <c r="X2" s="148"/>
    </row>
    <row r="3" spans="1:25" s="214" customFormat="1" ht="18" customHeight="1" x14ac:dyDescent="0.2">
      <c r="A3" s="210" t="s">
        <v>10</v>
      </c>
      <c r="B3" s="211"/>
      <c r="C3" s="149" t="s">
        <v>57</v>
      </c>
      <c r="D3" s="212"/>
      <c r="E3" s="213"/>
      <c r="G3" s="215"/>
      <c r="H3" s="215"/>
      <c r="I3" s="215"/>
      <c r="J3" s="215"/>
      <c r="K3" s="215"/>
      <c r="L3" s="5"/>
      <c r="M3" s="5"/>
      <c r="N3" s="5"/>
      <c r="O3" s="5"/>
      <c r="P3" s="216"/>
      <c r="Q3" s="5"/>
      <c r="R3" s="217"/>
      <c r="S3" s="217"/>
      <c r="U3" s="8" t="s">
        <v>1</v>
      </c>
      <c r="V3" s="218">
        <f ca="1">TODAY()</f>
        <v>44206</v>
      </c>
      <c r="W3" s="168"/>
      <c r="X3" s="219"/>
      <c r="Y3" s="220"/>
    </row>
    <row r="4" spans="1:25" ht="6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V4" s="10"/>
      <c r="X4" s="148"/>
    </row>
    <row r="5" spans="1:25" s="27" customFormat="1" ht="55.15" customHeight="1" x14ac:dyDescent="0.2">
      <c r="A5" s="11" t="s">
        <v>2</v>
      </c>
      <c r="B5" s="11" t="s">
        <v>32</v>
      </c>
      <c r="C5" s="11" t="s">
        <v>46</v>
      </c>
      <c r="D5" s="21" t="s">
        <v>22</v>
      </c>
      <c r="E5" s="150" t="s">
        <v>47</v>
      </c>
      <c r="F5" s="11" t="s">
        <v>20</v>
      </c>
      <c r="G5" s="11" t="s">
        <v>21</v>
      </c>
      <c r="H5" s="11" t="s">
        <v>31</v>
      </c>
      <c r="I5" s="21" t="s">
        <v>16</v>
      </c>
      <c r="J5" s="21" t="s">
        <v>17</v>
      </c>
      <c r="K5" s="21" t="s">
        <v>18</v>
      </c>
      <c r="L5" s="19" t="s">
        <v>11</v>
      </c>
      <c r="M5" s="11" t="s">
        <v>0</v>
      </c>
      <c r="N5" s="514" t="s">
        <v>280</v>
      </c>
      <c r="O5" s="151" t="s">
        <v>48</v>
      </c>
      <c r="P5" s="19" t="s">
        <v>9</v>
      </c>
      <c r="Q5" s="21" t="s">
        <v>24</v>
      </c>
      <c r="R5" s="26" t="s">
        <v>19</v>
      </c>
      <c r="S5" s="152" t="s">
        <v>25</v>
      </c>
      <c r="T5" s="153" t="s">
        <v>49</v>
      </c>
      <c r="U5" s="154" t="s">
        <v>23</v>
      </c>
      <c r="V5" s="11" t="s">
        <v>28</v>
      </c>
      <c r="W5" s="167"/>
      <c r="X5" s="155" t="s">
        <v>26</v>
      </c>
      <c r="Y5" s="66" t="s">
        <v>27</v>
      </c>
    </row>
    <row r="6" spans="1:25" ht="11.25" customHeight="1" x14ac:dyDescent="0.2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12">
        <v>18</v>
      </c>
      <c r="S6" s="12">
        <v>19</v>
      </c>
      <c r="T6" s="12">
        <v>20</v>
      </c>
      <c r="U6" s="12">
        <v>21</v>
      </c>
      <c r="V6" s="12">
        <v>22</v>
      </c>
      <c r="X6" s="156"/>
    </row>
    <row r="7" spans="1:25" s="124" customFormat="1" ht="19.899999999999999" customHeight="1" x14ac:dyDescent="0.2">
      <c r="A7" s="122" t="s">
        <v>45</v>
      </c>
      <c r="B7" s="122"/>
      <c r="C7" s="296" t="s">
        <v>50</v>
      </c>
      <c r="D7" s="296"/>
      <c r="E7" s="296"/>
      <c r="G7" s="122"/>
      <c r="H7" s="122"/>
      <c r="I7" s="122"/>
      <c r="J7" s="122"/>
      <c r="K7" s="122"/>
      <c r="L7" s="122"/>
      <c r="M7" s="122"/>
      <c r="N7" s="515"/>
      <c r="O7" s="122"/>
      <c r="P7" s="122"/>
      <c r="Q7" s="122"/>
      <c r="R7" s="122"/>
      <c r="S7" s="122"/>
      <c r="T7" s="122"/>
      <c r="U7" s="122"/>
      <c r="V7" s="122"/>
      <c r="W7" s="168"/>
      <c r="X7" s="125"/>
    </row>
    <row r="8" spans="1:25" s="452" customFormat="1" ht="25.15" customHeight="1" x14ac:dyDescent="0.2">
      <c r="A8" s="375">
        <v>1</v>
      </c>
      <c r="B8" s="376" t="s">
        <v>37</v>
      </c>
      <c r="C8" s="481">
        <v>44038</v>
      </c>
      <c r="D8" s="482">
        <v>380611</v>
      </c>
      <c r="E8" s="483">
        <v>1</v>
      </c>
      <c r="F8" s="483">
        <v>132243016</v>
      </c>
      <c r="G8" s="484" t="s">
        <v>74</v>
      </c>
      <c r="H8" s="485" t="s">
        <v>75</v>
      </c>
      <c r="I8" s="486">
        <v>5350</v>
      </c>
      <c r="J8" s="486">
        <v>6350</v>
      </c>
      <c r="K8" s="487">
        <f>J8-I8</f>
        <v>1000</v>
      </c>
      <c r="L8" s="488">
        <v>876259</v>
      </c>
      <c r="M8" s="489">
        <v>876259</v>
      </c>
      <c r="N8" s="516">
        <f>IF(M8&gt;0,((M8-L8)/L8),"-")</f>
        <v>0</v>
      </c>
      <c r="O8" s="490">
        <f t="shared" ref="O8:O20" si="0">IF(AND(C8&lt;=0,Q8&lt;=0),"-",IF(Q8&lt;=0,"Not yet Contract",(Q8-C8)))</f>
        <v>-190</v>
      </c>
      <c r="P8" s="491">
        <v>876259</v>
      </c>
      <c r="Q8" s="492">
        <v>43848</v>
      </c>
      <c r="R8" s="492">
        <v>43908</v>
      </c>
      <c r="S8" s="493">
        <f t="shared" ref="S8:S37" ca="1" si="1">IF(OR(R8&lt;=0,Q8&lt;=0),"-",(($V$3-Q8)/(R8-Q8)))</f>
        <v>5.9666666666666668</v>
      </c>
      <c r="T8" s="494">
        <v>1</v>
      </c>
      <c r="U8" s="495" t="str">
        <f t="shared" ref="U8:U37" ca="1" si="2">IF(OR(Q8&lt;=0,R8&lt;=0),"-",IF(AND(($V$3-Q8)&gt;(R8-Q8),T8&lt;100%),"Time Expired",IF(AND(($V$3-Q8)&gt;(R8-Q8)*3/4,T8&lt;=10%),"Very Critical",IF(AND(($V$3-Q8)&gt;(R8-Q8)*3/4,T8&lt;=25%),"Critical",IF(AND(($V$3-Q8)&gt;(R8-Q8)*3/4,T8&lt;=50%),"Slow Progress",IF(AND(($V$3-Q8)&gt;(R8-Q8)/2,T8&lt;=10%),"Very Slow Progress",IF(AND(($V$3-Q8)&gt;(R8-Q8)/2,T8&lt;=25%),"Progress Slow",IF(AND(($V$3-Q8)&gt;(R8-Q8)/4,T8&lt;=20%),"Progress Slow","-"))))))))</f>
        <v>-</v>
      </c>
      <c r="V8" s="496" t="s">
        <v>169</v>
      </c>
      <c r="W8" s="450"/>
      <c r="X8" s="451">
        <f>R8-Q8</f>
        <v>60</v>
      </c>
      <c r="Y8" s="497">
        <f t="shared" ref="Y8:Y37" ca="1" si="3">IF(Q8&lt;=0,"-",($V$3-Q8))</f>
        <v>358</v>
      </c>
    </row>
    <row r="9" spans="1:25" s="452" customFormat="1" ht="25.15" customHeight="1" x14ac:dyDescent="0.2">
      <c r="A9" s="377">
        <v>2</v>
      </c>
      <c r="B9" s="378" t="s">
        <v>37</v>
      </c>
      <c r="C9" s="379">
        <v>44038</v>
      </c>
      <c r="D9" s="380">
        <v>380612</v>
      </c>
      <c r="E9" s="381">
        <v>1</v>
      </c>
      <c r="F9" s="381">
        <v>132243024</v>
      </c>
      <c r="G9" s="294" t="s">
        <v>76</v>
      </c>
      <c r="H9" s="294" t="s">
        <v>77</v>
      </c>
      <c r="I9" s="382">
        <v>0</v>
      </c>
      <c r="J9" s="382">
        <v>500</v>
      </c>
      <c r="K9" s="447">
        <f>J9-I9</f>
        <v>500</v>
      </c>
      <c r="L9" s="295">
        <v>642728</v>
      </c>
      <c r="M9" s="383">
        <v>642728</v>
      </c>
      <c r="N9" s="516">
        <f t="shared" ref="N9:N37" si="4">IF(M9&gt;0,((M9-L9)/L9),"-")</f>
        <v>0</v>
      </c>
      <c r="O9" s="498">
        <f t="shared" si="0"/>
        <v>-200</v>
      </c>
      <c r="P9" s="422">
        <v>642728</v>
      </c>
      <c r="Q9" s="240">
        <v>43838</v>
      </c>
      <c r="R9" s="240">
        <v>43897</v>
      </c>
      <c r="S9" s="448">
        <f t="shared" ca="1" si="1"/>
        <v>6.2372881355932206</v>
      </c>
      <c r="T9" s="239">
        <v>1</v>
      </c>
      <c r="U9" s="499" t="str">
        <f t="shared" ca="1" si="2"/>
        <v>-</v>
      </c>
      <c r="V9" s="496" t="s">
        <v>169</v>
      </c>
      <c r="W9" s="450"/>
      <c r="X9" s="451">
        <f t="shared" ref="X9:X37" si="5">R9-Q9</f>
        <v>59</v>
      </c>
      <c r="Y9" s="497">
        <f t="shared" ca="1" si="3"/>
        <v>368</v>
      </c>
    </row>
    <row r="10" spans="1:25" s="452" customFormat="1" ht="25.15" customHeight="1" x14ac:dyDescent="0.2">
      <c r="A10" s="377">
        <v>3</v>
      </c>
      <c r="B10" s="378" t="s">
        <v>37</v>
      </c>
      <c r="C10" s="379">
        <v>44038</v>
      </c>
      <c r="D10" s="380">
        <v>380625</v>
      </c>
      <c r="E10" s="381">
        <v>1</v>
      </c>
      <c r="F10" s="381">
        <v>132244026</v>
      </c>
      <c r="G10" s="294" t="s">
        <v>78</v>
      </c>
      <c r="H10" s="294" t="s">
        <v>79</v>
      </c>
      <c r="I10" s="382">
        <v>0</v>
      </c>
      <c r="J10" s="382">
        <v>2612</v>
      </c>
      <c r="K10" s="447">
        <f t="shared" ref="K10:K37" si="6">J10-I10</f>
        <v>2612</v>
      </c>
      <c r="L10" s="295">
        <v>371204</v>
      </c>
      <c r="M10" s="383">
        <v>371204</v>
      </c>
      <c r="N10" s="516">
        <f t="shared" si="4"/>
        <v>0</v>
      </c>
      <c r="O10" s="498">
        <f t="shared" si="0"/>
        <v>-190</v>
      </c>
      <c r="P10" s="422">
        <v>362631</v>
      </c>
      <c r="Q10" s="240">
        <v>43848</v>
      </c>
      <c r="R10" s="240">
        <v>43907</v>
      </c>
      <c r="S10" s="448">
        <f t="shared" ca="1" si="1"/>
        <v>6.0677966101694913</v>
      </c>
      <c r="T10" s="239">
        <v>1</v>
      </c>
      <c r="U10" s="499" t="str">
        <f t="shared" ca="1" si="2"/>
        <v>-</v>
      </c>
      <c r="V10" s="500" t="s">
        <v>169</v>
      </c>
      <c r="W10" s="450"/>
      <c r="X10" s="451">
        <f t="shared" si="5"/>
        <v>59</v>
      </c>
      <c r="Y10" s="497">
        <f t="shared" ca="1" si="3"/>
        <v>358</v>
      </c>
    </row>
    <row r="11" spans="1:25" s="452" customFormat="1" ht="25.15" customHeight="1" x14ac:dyDescent="0.2">
      <c r="A11" s="377">
        <v>4</v>
      </c>
      <c r="B11" s="378" t="s">
        <v>37</v>
      </c>
      <c r="C11" s="379">
        <v>44038</v>
      </c>
      <c r="D11" s="380">
        <v>380683</v>
      </c>
      <c r="E11" s="381">
        <v>1</v>
      </c>
      <c r="F11" s="381">
        <v>132242006</v>
      </c>
      <c r="G11" s="294" t="s">
        <v>80</v>
      </c>
      <c r="H11" s="294" t="s">
        <v>81</v>
      </c>
      <c r="I11" s="382">
        <v>0</v>
      </c>
      <c r="J11" s="382">
        <v>6000</v>
      </c>
      <c r="K11" s="447">
        <f t="shared" si="6"/>
        <v>6000</v>
      </c>
      <c r="L11" s="295">
        <v>1518091</v>
      </c>
      <c r="M11" s="383">
        <v>1518091</v>
      </c>
      <c r="N11" s="516">
        <f t="shared" si="4"/>
        <v>0</v>
      </c>
      <c r="O11" s="498">
        <f t="shared" si="0"/>
        <v>-190</v>
      </c>
      <c r="P11" s="422">
        <v>1512875</v>
      </c>
      <c r="Q11" s="240">
        <v>43848</v>
      </c>
      <c r="R11" s="240">
        <v>43938</v>
      </c>
      <c r="S11" s="448">
        <f t="shared" ca="1" si="1"/>
        <v>3.9777777777777779</v>
      </c>
      <c r="T11" s="384">
        <v>1</v>
      </c>
      <c r="U11" s="499" t="str">
        <f t="shared" ca="1" si="2"/>
        <v>-</v>
      </c>
      <c r="V11" s="500" t="s">
        <v>169</v>
      </c>
      <c r="W11" s="450"/>
      <c r="X11" s="451">
        <f t="shared" si="5"/>
        <v>90</v>
      </c>
      <c r="Y11" s="497">
        <f t="shared" ca="1" si="3"/>
        <v>358</v>
      </c>
    </row>
    <row r="12" spans="1:25" s="452" customFormat="1" ht="25.15" customHeight="1" x14ac:dyDescent="0.2">
      <c r="A12" s="377">
        <v>5</v>
      </c>
      <c r="B12" s="378" t="s">
        <v>37</v>
      </c>
      <c r="C12" s="379">
        <v>44038</v>
      </c>
      <c r="D12" s="380">
        <v>419098</v>
      </c>
      <c r="E12" s="381">
        <v>1</v>
      </c>
      <c r="F12" s="381">
        <v>132242001</v>
      </c>
      <c r="G12" s="294" t="s">
        <v>82</v>
      </c>
      <c r="H12" s="294" t="s">
        <v>83</v>
      </c>
      <c r="I12" s="382">
        <v>0</v>
      </c>
      <c r="J12" s="382">
        <v>5750</v>
      </c>
      <c r="K12" s="447">
        <f t="shared" si="6"/>
        <v>5750</v>
      </c>
      <c r="L12" s="295">
        <v>18778366</v>
      </c>
      <c r="M12" s="383">
        <v>18778366</v>
      </c>
      <c r="N12" s="516">
        <f t="shared" si="4"/>
        <v>0</v>
      </c>
      <c r="O12" s="498">
        <f t="shared" si="0"/>
        <v>-34</v>
      </c>
      <c r="P12" s="422">
        <v>18777851</v>
      </c>
      <c r="Q12" s="240">
        <v>44004</v>
      </c>
      <c r="R12" s="240">
        <v>44106</v>
      </c>
      <c r="S12" s="448">
        <f t="shared" ca="1" si="1"/>
        <v>1.9803921568627452</v>
      </c>
      <c r="T12" s="239">
        <v>1</v>
      </c>
      <c r="U12" s="499" t="str">
        <f t="shared" ca="1" si="2"/>
        <v>-</v>
      </c>
      <c r="V12" s="500" t="s">
        <v>169</v>
      </c>
      <c r="W12" s="450"/>
      <c r="X12" s="451">
        <f t="shared" si="5"/>
        <v>102</v>
      </c>
      <c r="Y12" s="497">
        <f t="shared" ca="1" si="3"/>
        <v>202</v>
      </c>
    </row>
    <row r="13" spans="1:25" s="452" customFormat="1" ht="25.15" customHeight="1" x14ac:dyDescent="0.2">
      <c r="A13" s="377">
        <v>6</v>
      </c>
      <c r="B13" s="311" t="s">
        <v>37</v>
      </c>
      <c r="C13" s="379">
        <v>44038</v>
      </c>
      <c r="D13" s="380">
        <v>419099</v>
      </c>
      <c r="E13" s="381">
        <v>1</v>
      </c>
      <c r="F13" s="381">
        <v>132242001</v>
      </c>
      <c r="G13" s="294" t="s">
        <v>82</v>
      </c>
      <c r="H13" s="294" t="s">
        <v>84</v>
      </c>
      <c r="I13" s="382">
        <v>5750</v>
      </c>
      <c r="J13" s="382">
        <v>10000</v>
      </c>
      <c r="K13" s="447">
        <f t="shared" si="6"/>
        <v>4250</v>
      </c>
      <c r="L13" s="295">
        <v>18463933</v>
      </c>
      <c r="M13" s="383">
        <v>18463933</v>
      </c>
      <c r="N13" s="516">
        <f t="shared" si="4"/>
        <v>0</v>
      </c>
      <c r="O13" s="498">
        <f t="shared" si="0"/>
        <v>-34</v>
      </c>
      <c r="P13" s="422">
        <v>18451961</v>
      </c>
      <c r="Q13" s="240">
        <v>44004</v>
      </c>
      <c r="R13" s="240">
        <v>44126</v>
      </c>
      <c r="S13" s="448">
        <f t="shared" ca="1" si="1"/>
        <v>1.6557377049180328</v>
      </c>
      <c r="T13" s="239">
        <v>1</v>
      </c>
      <c r="U13" s="499" t="str">
        <f t="shared" ca="1" si="2"/>
        <v>-</v>
      </c>
      <c r="V13" s="500" t="s">
        <v>169</v>
      </c>
      <c r="W13" s="450"/>
      <c r="X13" s="451">
        <f t="shared" si="5"/>
        <v>122</v>
      </c>
      <c r="Y13" s="497">
        <f t="shared" ca="1" si="3"/>
        <v>202</v>
      </c>
    </row>
    <row r="14" spans="1:25" s="452" customFormat="1" ht="25.15" customHeight="1" x14ac:dyDescent="0.2">
      <c r="A14" s="377"/>
      <c r="B14" s="378"/>
      <c r="C14" s="379"/>
      <c r="D14" s="380"/>
      <c r="E14" s="381"/>
      <c r="F14" s="381"/>
      <c r="G14" s="294"/>
      <c r="H14" s="294"/>
      <c r="I14" s="382">
        <v>10300</v>
      </c>
      <c r="J14" s="382">
        <v>11762</v>
      </c>
      <c r="K14" s="447">
        <f t="shared" si="6"/>
        <v>1462</v>
      </c>
      <c r="L14" s="295"/>
      <c r="M14" s="383"/>
      <c r="N14" s="516" t="str">
        <f t="shared" si="4"/>
        <v>-</v>
      </c>
      <c r="O14" s="498" t="str">
        <f t="shared" si="0"/>
        <v>-</v>
      </c>
      <c r="P14" s="422"/>
      <c r="Q14" s="240"/>
      <c r="R14" s="240"/>
      <c r="S14" s="448" t="str">
        <f t="shared" si="1"/>
        <v>-</v>
      </c>
      <c r="T14" s="384"/>
      <c r="U14" s="499" t="str">
        <f t="shared" si="2"/>
        <v>-</v>
      </c>
      <c r="V14" s="500"/>
      <c r="W14" s="450"/>
      <c r="X14" s="451">
        <f t="shared" si="5"/>
        <v>0</v>
      </c>
      <c r="Y14" s="497" t="str">
        <f t="shared" si="3"/>
        <v>-</v>
      </c>
    </row>
    <row r="15" spans="1:25" s="452" customFormat="1" ht="25.15" customHeight="1" x14ac:dyDescent="0.2">
      <c r="A15" s="377">
        <v>7</v>
      </c>
      <c r="B15" s="378" t="s">
        <v>37</v>
      </c>
      <c r="C15" s="379">
        <v>44038</v>
      </c>
      <c r="D15" s="380">
        <v>419100</v>
      </c>
      <c r="E15" s="381">
        <v>1</v>
      </c>
      <c r="F15" s="381">
        <v>132242001</v>
      </c>
      <c r="G15" s="294" t="s">
        <v>82</v>
      </c>
      <c r="H15" s="294" t="s">
        <v>85</v>
      </c>
      <c r="I15" s="382">
        <v>10000</v>
      </c>
      <c r="J15" s="382">
        <v>10300</v>
      </c>
      <c r="K15" s="447">
        <f t="shared" si="6"/>
        <v>300</v>
      </c>
      <c r="L15" s="295">
        <v>6073400</v>
      </c>
      <c r="M15" s="383">
        <v>6073400</v>
      </c>
      <c r="N15" s="516">
        <f t="shared" si="4"/>
        <v>0</v>
      </c>
      <c r="O15" s="498">
        <f t="shared" si="0"/>
        <v>-96</v>
      </c>
      <c r="P15" s="422">
        <v>6073400</v>
      </c>
      <c r="Q15" s="240">
        <v>43942</v>
      </c>
      <c r="R15" s="240">
        <v>44026</v>
      </c>
      <c r="S15" s="448">
        <f t="shared" ca="1" si="1"/>
        <v>3.1428571428571428</v>
      </c>
      <c r="T15" s="239">
        <v>1</v>
      </c>
      <c r="U15" s="499" t="str">
        <f t="shared" ca="1" si="2"/>
        <v>-</v>
      </c>
      <c r="V15" s="501"/>
      <c r="W15" s="450"/>
      <c r="X15" s="451">
        <f t="shared" si="5"/>
        <v>84</v>
      </c>
      <c r="Y15" s="497">
        <f t="shared" ca="1" si="3"/>
        <v>264</v>
      </c>
    </row>
    <row r="16" spans="1:25" s="27" customFormat="1" ht="25.15" customHeight="1" x14ac:dyDescent="0.2">
      <c r="A16" s="120">
        <v>8</v>
      </c>
      <c r="B16" s="86" t="s">
        <v>41</v>
      </c>
      <c r="C16" s="176">
        <v>44076</v>
      </c>
      <c r="D16" s="159">
        <v>493098</v>
      </c>
      <c r="E16" s="381">
        <v>1</v>
      </c>
      <c r="F16" s="88">
        <v>132243004</v>
      </c>
      <c r="G16" s="89" t="s">
        <v>132</v>
      </c>
      <c r="H16" s="89" t="s">
        <v>264</v>
      </c>
      <c r="I16" s="90">
        <v>0</v>
      </c>
      <c r="J16" s="90">
        <v>2500</v>
      </c>
      <c r="K16" s="91">
        <f t="shared" si="6"/>
        <v>2500</v>
      </c>
      <c r="L16" s="224">
        <v>5618411</v>
      </c>
      <c r="M16" s="101">
        <v>5337490.45</v>
      </c>
      <c r="N16" s="516">
        <f t="shared" si="4"/>
        <v>-4.9999999999999968E-2</v>
      </c>
      <c r="O16" s="323">
        <f t="shared" si="0"/>
        <v>76</v>
      </c>
      <c r="P16" s="94"/>
      <c r="Q16" s="95">
        <v>44152</v>
      </c>
      <c r="R16" s="95">
        <v>44228</v>
      </c>
      <c r="S16" s="96">
        <f t="shared" ca="1" si="1"/>
        <v>0.71052631578947367</v>
      </c>
      <c r="T16" s="99">
        <v>0.15</v>
      </c>
      <c r="U16" s="324" t="str">
        <f t="shared" ca="1" si="2"/>
        <v>Progress Slow</v>
      </c>
      <c r="V16" s="389"/>
      <c r="W16" s="167"/>
      <c r="X16" s="68">
        <f t="shared" si="5"/>
        <v>76</v>
      </c>
      <c r="Y16" s="69">
        <f t="shared" ca="1" si="3"/>
        <v>54</v>
      </c>
    </row>
    <row r="17" spans="1:25" s="27" customFormat="1" ht="25.15" customHeight="1" x14ac:dyDescent="0.2">
      <c r="A17" s="120">
        <v>9</v>
      </c>
      <c r="B17" s="86" t="s">
        <v>33</v>
      </c>
      <c r="C17" s="176">
        <v>44076</v>
      </c>
      <c r="D17" s="159">
        <v>493099</v>
      </c>
      <c r="E17" s="381">
        <v>1</v>
      </c>
      <c r="F17" s="88">
        <v>132242010</v>
      </c>
      <c r="G17" s="89" t="s">
        <v>133</v>
      </c>
      <c r="H17" s="89" t="s">
        <v>259</v>
      </c>
      <c r="I17" s="90">
        <v>0</v>
      </c>
      <c r="J17" s="90">
        <v>2000</v>
      </c>
      <c r="K17" s="91">
        <f t="shared" si="6"/>
        <v>2000</v>
      </c>
      <c r="L17" s="92">
        <v>6544416</v>
      </c>
      <c r="M17" s="100">
        <v>6217195.2000000002</v>
      </c>
      <c r="N17" s="516">
        <f t="shared" si="4"/>
        <v>-4.9999999999999968E-2</v>
      </c>
      <c r="O17" s="323">
        <f t="shared" si="0"/>
        <v>68</v>
      </c>
      <c r="P17" s="94"/>
      <c r="Q17" s="95">
        <v>44144</v>
      </c>
      <c r="R17" s="95" t="s">
        <v>260</v>
      </c>
      <c r="S17" s="96">
        <f t="shared" ca="1" si="1"/>
        <v>0.82666666666666666</v>
      </c>
      <c r="T17" s="99">
        <v>0.95</v>
      </c>
      <c r="U17" s="324" t="str">
        <f t="shared" ca="1" si="2"/>
        <v>-</v>
      </c>
      <c r="V17" s="98"/>
      <c r="W17" s="167"/>
      <c r="X17" s="68">
        <f t="shared" si="5"/>
        <v>75</v>
      </c>
      <c r="Y17" s="69">
        <f t="shared" ca="1" si="3"/>
        <v>62</v>
      </c>
    </row>
    <row r="18" spans="1:25" s="27" customFormat="1" ht="25.15" customHeight="1" x14ac:dyDescent="0.2">
      <c r="A18" s="120">
        <v>10</v>
      </c>
      <c r="B18" s="86" t="s">
        <v>33</v>
      </c>
      <c r="C18" s="176">
        <v>44076</v>
      </c>
      <c r="D18" s="159">
        <v>495965</v>
      </c>
      <c r="E18" s="381">
        <v>1</v>
      </c>
      <c r="F18" s="88">
        <v>132243022</v>
      </c>
      <c r="G18" s="89" t="s">
        <v>134</v>
      </c>
      <c r="H18" s="89" t="s">
        <v>225</v>
      </c>
      <c r="I18" s="90">
        <v>1880</v>
      </c>
      <c r="J18" s="90">
        <v>3880</v>
      </c>
      <c r="K18" s="91">
        <f t="shared" si="6"/>
        <v>2000</v>
      </c>
      <c r="L18" s="92">
        <v>5035771</v>
      </c>
      <c r="M18" s="100">
        <v>4783982.45</v>
      </c>
      <c r="N18" s="516">
        <f t="shared" si="4"/>
        <v>-4.9999999999999961E-2</v>
      </c>
      <c r="O18" s="323">
        <f t="shared" si="0"/>
        <v>70</v>
      </c>
      <c r="P18" s="94"/>
      <c r="Q18" s="95">
        <v>44146</v>
      </c>
      <c r="R18" s="95" t="s">
        <v>226</v>
      </c>
      <c r="S18" s="96">
        <f t="shared" ca="1" si="1"/>
        <v>0.8</v>
      </c>
      <c r="T18" s="99">
        <v>0.3</v>
      </c>
      <c r="U18" s="324" t="str">
        <f t="shared" ca="1" si="2"/>
        <v>Slow Progress</v>
      </c>
      <c r="V18" s="98"/>
      <c r="W18" s="167"/>
      <c r="X18" s="68">
        <f t="shared" si="5"/>
        <v>75</v>
      </c>
      <c r="Y18" s="69">
        <f t="shared" ca="1" si="3"/>
        <v>60</v>
      </c>
    </row>
    <row r="19" spans="1:25" s="27" customFormat="1" ht="25.15" customHeight="1" x14ac:dyDescent="0.2">
      <c r="A19" s="120">
        <v>11</v>
      </c>
      <c r="B19" s="86" t="s">
        <v>41</v>
      </c>
      <c r="C19" s="176">
        <v>44076</v>
      </c>
      <c r="D19" s="160">
        <v>492903</v>
      </c>
      <c r="E19" s="381">
        <v>1</v>
      </c>
      <c r="F19" s="88">
        <v>132242009</v>
      </c>
      <c r="G19" s="86" t="s">
        <v>138</v>
      </c>
      <c r="H19" s="86" t="s">
        <v>266</v>
      </c>
      <c r="I19" s="102">
        <v>1100</v>
      </c>
      <c r="J19" s="102">
        <v>3520</v>
      </c>
      <c r="K19" s="91">
        <f t="shared" si="6"/>
        <v>2420</v>
      </c>
      <c r="L19" s="101">
        <v>4614532</v>
      </c>
      <c r="M19" s="94">
        <v>4383805.4000000004</v>
      </c>
      <c r="N19" s="516">
        <f t="shared" si="4"/>
        <v>-4.999999999999992E-2</v>
      </c>
      <c r="O19" s="323">
        <f t="shared" si="0"/>
        <v>9</v>
      </c>
      <c r="P19" s="94">
        <v>3500000</v>
      </c>
      <c r="Q19" s="95">
        <v>44085</v>
      </c>
      <c r="R19" s="95">
        <v>44409</v>
      </c>
      <c r="S19" s="96">
        <f t="shared" ca="1" si="1"/>
        <v>0.37345679012345678</v>
      </c>
      <c r="T19" s="99">
        <v>0.95</v>
      </c>
      <c r="U19" s="324" t="str">
        <f t="shared" ca="1" si="2"/>
        <v>-</v>
      </c>
      <c r="V19" s="326"/>
      <c r="W19" s="167"/>
      <c r="X19" s="68">
        <f t="shared" si="5"/>
        <v>324</v>
      </c>
      <c r="Y19" s="69">
        <f t="shared" ca="1" si="3"/>
        <v>121</v>
      </c>
    </row>
    <row r="20" spans="1:25" s="27" customFormat="1" ht="25.15" customHeight="1" x14ac:dyDescent="0.2">
      <c r="A20" s="338">
        <v>12</v>
      </c>
      <c r="B20" s="339" t="s">
        <v>33</v>
      </c>
      <c r="C20" s="176">
        <v>44076</v>
      </c>
      <c r="D20" s="390">
        <v>492965</v>
      </c>
      <c r="E20" s="381">
        <v>1</v>
      </c>
      <c r="F20" s="342">
        <v>132244007</v>
      </c>
      <c r="G20" s="339" t="s">
        <v>285</v>
      </c>
      <c r="H20" s="343" t="s">
        <v>224</v>
      </c>
      <c r="I20" s="391">
        <v>0</v>
      </c>
      <c r="J20" s="391">
        <v>1865</v>
      </c>
      <c r="K20" s="345">
        <f t="shared" si="6"/>
        <v>1865</v>
      </c>
      <c r="L20" s="392">
        <v>4916244</v>
      </c>
      <c r="M20" s="349">
        <v>4670431.8</v>
      </c>
      <c r="N20" s="516">
        <f t="shared" si="4"/>
        <v>-5.0000000000000037E-2</v>
      </c>
      <c r="O20" s="348">
        <f t="shared" si="0"/>
        <v>63</v>
      </c>
      <c r="P20" s="349">
        <v>4000000</v>
      </c>
      <c r="Q20" s="292">
        <v>44139</v>
      </c>
      <c r="R20" s="292">
        <v>44199</v>
      </c>
      <c r="S20" s="293">
        <f t="shared" ca="1" si="1"/>
        <v>1.1166666666666667</v>
      </c>
      <c r="T20" s="350">
        <v>0.95</v>
      </c>
      <c r="U20" s="351" t="str">
        <f t="shared" ca="1" si="2"/>
        <v>Time Expired</v>
      </c>
      <c r="V20" s="352"/>
      <c r="W20" s="167"/>
      <c r="X20" s="68">
        <f t="shared" si="5"/>
        <v>60</v>
      </c>
      <c r="Y20" s="69">
        <f t="shared" ca="1" si="3"/>
        <v>67</v>
      </c>
    </row>
    <row r="21" spans="1:25" s="27" customFormat="1" ht="25.15" customHeight="1" x14ac:dyDescent="0.2">
      <c r="A21" s="120">
        <v>13</v>
      </c>
      <c r="B21" s="86" t="s">
        <v>33</v>
      </c>
      <c r="C21" s="176">
        <v>44076</v>
      </c>
      <c r="D21" s="160">
        <v>492969</v>
      </c>
      <c r="E21" s="381">
        <v>1</v>
      </c>
      <c r="F21" s="88">
        <v>132245009</v>
      </c>
      <c r="G21" s="86" t="s">
        <v>139</v>
      </c>
      <c r="H21" s="86" t="s">
        <v>229</v>
      </c>
      <c r="I21" s="102">
        <v>0</v>
      </c>
      <c r="J21" s="102">
        <v>805</v>
      </c>
      <c r="K21" s="91">
        <f t="shared" si="6"/>
        <v>805</v>
      </c>
      <c r="L21" s="101">
        <v>2021875</v>
      </c>
      <c r="M21" s="94">
        <v>1920781.25</v>
      </c>
      <c r="N21" s="516">
        <f t="shared" si="4"/>
        <v>-0.05</v>
      </c>
      <c r="O21" s="223">
        <f>IF(AND(C21&lt;=0,Q21&lt;=0),"-",IF(Q21&lt;=0,"Not yet Contract",(Q21-C21)))</f>
        <v>67</v>
      </c>
      <c r="P21" s="94"/>
      <c r="Q21" s="95">
        <v>44143</v>
      </c>
      <c r="R21" s="480">
        <v>44203</v>
      </c>
      <c r="S21" s="96">
        <f t="shared" ca="1" si="1"/>
        <v>1.05</v>
      </c>
      <c r="T21" s="99">
        <v>0.9</v>
      </c>
      <c r="U21" s="84" t="str">
        <f t="shared" ca="1" si="2"/>
        <v>Time Expired</v>
      </c>
      <c r="V21" s="98"/>
      <c r="W21" s="167"/>
      <c r="X21" s="68">
        <f t="shared" si="5"/>
        <v>60</v>
      </c>
      <c r="Y21" s="69">
        <f t="shared" ca="1" si="3"/>
        <v>63</v>
      </c>
    </row>
    <row r="22" spans="1:25" s="27" customFormat="1" ht="25.15" customHeight="1" x14ac:dyDescent="0.2">
      <c r="A22" s="120">
        <v>14</v>
      </c>
      <c r="B22" s="86" t="s">
        <v>33</v>
      </c>
      <c r="C22" s="176">
        <v>44076</v>
      </c>
      <c r="D22" s="160">
        <v>492980</v>
      </c>
      <c r="E22" s="381">
        <v>1</v>
      </c>
      <c r="F22" s="88">
        <v>132244036</v>
      </c>
      <c r="G22" s="86" t="s">
        <v>140</v>
      </c>
      <c r="H22" s="86" t="s">
        <v>265</v>
      </c>
      <c r="I22" s="102">
        <v>0</v>
      </c>
      <c r="J22" s="102">
        <v>300</v>
      </c>
      <c r="K22" s="91">
        <f t="shared" si="6"/>
        <v>300</v>
      </c>
      <c r="L22" s="101">
        <v>789927</v>
      </c>
      <c r="M22" s="94">
        <v>750430.65</v>
      </c>
      <c r="N22" s="516">
        <f t="shared" si="4"/>
        <v>-4.9999999999999968E-2</v>
      </c>
      <c r="O22" s="223">
        <f t="shared" ref="O22:O37" si="7">IF(AND(C22&lt;=0,Q22&lt;=0),"-",IF(Q22&lt;=0,"Not yet Contract",(Q22-C22)))</f>
        <v>70</v>
      </c>
      <c r="P22" s="94">
        <v>750430</v>
      </c>
      <c r="Q22" s="95">
        <v>44146</v>
      </c>
      <c r="R22" s="95">
        <v>44206</v>
      </c>
      <c r="S22" s="96">
        <f t="shared" ca="1" si="1"/>
        <v>1</v>
      </c>
      <c r="T22" s="99">
        <v>1</v>
      </c>
      <c r="U22" s="84" t="str">
        <f t="shared" ca="1" si="2"/>
        <v>-</v>
      </c>
      <c r="V22" s="98" t="s">
        <v>169</v>
      </c>
      <c r="W22" s="167"/>
      <c r="X22" s="68">
        <f t="shared" si="5"/>
        <v>60</v>
      </c>
      <c r="Y22" s="69">
        <f t="shared" ca="1" si="3"/>
        <v>60</v>
      </c>
    </row>
    <row r="23" spans="1:25" s="27" customFormat="1" ht="25.15" customHeight="1" x14ac:dyDescent="0.2">
      <c r="A23" s="120">
        <v>15</v>
      </c>
      <c r="B23" s="86" t="s">
        <v>33</v>
      </c>
      <c r="C23" s="176">
        <v>44076</v>
      </c>
      <c r="D23" s="160">
        <v>492984</v>
      </c>
      <c r="E23" s="381">
        <v>1</v>
      </c>
      <c r="F23" s="88">
        <v>132244005</v>
      </c>
      <c r="G23" s="86" t="s">
        <v>141</v>
      </c>
      <c r="H23" s="86" t="s">
        <v>224</v>
      </c>
      <c r="I23" s="102">
        <v>0</v>
      </c>
      <c r="J23" s="102">
        <v>1000</v>
      </c>
      <c r="K23" s="91">
        <f t="shared" si="6"/>
        <v>1000</v>
      </c>
      <c r="L23" s="101">
        <v>3093845</v>
      </c>
      <c r="M23" s="94">
        <v>2939152.75</v>
      </c>
      <c r="N23" s="516">
        <f t="shared" si="4"/>
        <v>-0.05</v>
      </c>
      <c r="O23" s="223">
        <f t="shared" si="7"/>
        <v>63</v>
      </c>
      <c r="P23" s="94"/>
      <c r="Q23" s="95">
        <v>44139</v>
      </c>
      <c r="R23" s="95">
        <v>44199</v>
      </c>
      <c r="S23" s="96">
        <f t="shared" ca="1" si="1"/>
        <v>1.1166666666666667</v>
      </c>
      <c r="T23" s="99">
        <v>0.4</v>
      </c>
      <c r="U23" s="84" t="str">
        <f t="shared" ca="1" si="2"/>
        <v>Time Expired</v>
      </c>
      <c r="V23" s="98"/>
      <c r="W23" s="167"/>
      <c r="X23" s="68">
        <f t="shared" si="5"/>
        <v>60</v>
      </c>
      <c r="Y23" s="69">
        <f t="shared" ca="1" si="3"/>
        <v>67</v>
      </c>
    </row>
    <row r="24" spans="1:25" s="27" customFormat="1" ht="25.15" hidden="1" customHeight="1" x14ac:dyDescent="0.2">
      <c r="A24" s="120"/>
      <c r="B24" s="86"/>
      <c r="C24" s="158"/>
      <c r="D24" s="160"/>
      <c r="E24" s="87"/>
      <c r="F24" s="88"/>
      <c r="G24" s="86"/>
      <c r="H24" s="86"/>
      <c r="I24" s="102"/>
      <c r="J24" s="102"/>
      <c r="K24" s="91">
        <f t="shared" si="6"/>
        <v>0</v>
      </c>
      <c r="L24" s="101"/>
      <c r="M24" s="94"/>
      <c r="N24" s="516" t="str">
        <f t="shared" si="4"/>
        <v>-</v>
      </c>
      <c r="O24" s="223" t="str">
        <f t="shared" si="7"/>
        <v>-</v>
      </c>
      <c r="P24" s="94"/>
      <c r="Q24" s="95"/>
      <c r="R24" s="95"/>
      <c r="S24" s="96" t="str">
        <f t="shared" si="1"/>
        <v>-</v>
      </c>
      <c r="T24" s="99"/>
      <c r="U24" s="84" t="str">
        <f t="shared" si="2"/>
        <v>-</v>
      </c>
      <c r="V24" s="98"/>
      <c r="W24" s="167"/>
      <c r="X24" s="68">
        <f t="shared" si="5"/>
        <v>0</v>
      </c>
      <c r="Y24" s="69" t="str">
        <f t="shared" si="3"/>
        <v>-</v>
      </c>
    </row>
    <row r="25" spans="1:25" s="27" customFormat="1" ht="25.15" hidden="1" customHeight="1" x14ac:dyDescent="0.2">
      <c r="A25" s="120"/>
      <c r="B25" s="86"/>
      <c r="C25" s="158"/>
      <c r="D25" s="160"/>
      <c r="E25" s="87"/>
      <c r="F25" s="88"/>
      <c r="G25" s="86"/>
      <c r="H25" s="86"/>
      <c r="I25" s="102"/>
      <c r="J25" s="102"/>
      <c r="K25" s="91">
        <f t="shared" si="6"/>
        <v>0</v>
      </c>
      <c r="L25" s="101"/>
      <c r="M25" s="94"/>
      <c r="N25" s="516" t="str">
        <f t="shared" si="4"/>
        <v>-</v>
      </c>
      <c r="O25" s="223" t="str">
        <f t="shared" si="7"/>
        <v>-</v>
      </c>
      <c r="P25" s="94"/>
      <c r="Q25" s="95"/>
      <c r="R25" s="95"/>
      <c r="S25" s="96" t="str">
        <f t="shared" si="1"/>
        <v>-</v>
      </c>
      <c r="T25" s="99"/>
      <c r="U25" s="84" t="str">
        <f t="shared" si="2"/>
        <v>-</v>
      </c>
      <c r="V25" s="98"/>
      <c r="W25" s="167"/>
      <c r="X25" s="68">
        <f t="shared" si="5"/>
        <v>0</v>
      </c>
      <c r="Y25" s="69" t="str">
        <f t="shared" si="3"/>
        <v>-</v>
      </c>
    </row>
    <row r="26" spans="1:25" s="27" customFormat="1" ht="25.15" hidden="1" customHeight="1" x14ac:dyDescent="0.2">
      <c r="A26" s="120"/>
      <c r="B26" s="86"/>
      <c r="C26" s="158"/>
      <c r="D26" s="160"/>
      <c r="E26" s="87"/>
      <c r="F26" s="88"/>
      <c r="G26" s="86"/>
      <c r="H26" s="86"/>
      <c r="I26" s="102"/>
      <c r="J26" s="102"/>
      <c r="K26" s="91">
        <f t="shared" si="6"/>
        <v>0</v>
      </c>
      <c r="L26" s="101"/>
      <c r="M26" s="94"/>
      <c r="N26" s="516" t="str">
        <f t="shared" si="4"/>
        <v>-</v>
      </c>
      <c r="O26" s="223" t="str">
        <f t="shared" si="7"/>
        <v>-</v>
      </c>
      <c r="P26" s="94"/>
      <c r="Q26" s="95"/>
      <c r="R26" s="95"/>
      <c r="S26" s="96" t="str">
        <f t="shared" si="1"/>
        <v>-</v>
      </c>
      <c r="T26" s="99"/>
      <c r="U26" s="84" t="str">
        <f t="shared" si="2"/>
        <v>-</v>
      </c>
      <c r="V26" s="98"/>
      <c r="W26" s="167"/>
      <c r="X26" s="68">
        <f t="shared" si="5"/>
        <v>0</v>
      </c>
      <c r="Y26" s="69" t="str">
        <f t="shared" si="3"/>
        <v>-</v>
      </c>
    </row>
    <row r="27" spans="1:25" s="27" customFormat="1" ht="25.15" hidden="1" customHeight="1" x14ac:dyDescent="0.2">
      <c r="A27" s="120"/>
      <c r="B27" s="86"/>
      <c r="C27" s="158"/>
      <c r="D27" s="87"/>
      <c r="E27" s="87"/>
      <c r="F27" s="88"/>
      <c r="G27" s="86"/>
      <c r="H27" s="86"/>
      <c r="I27" s="102"/>
      <c r="J27" s="102"/>
      <c r="K27" s="91">
        <f t="shared" si="6"/>
        <v>0</v>
      </c>
      <c r="L27" s="101"/>
      <c r="M27" s="94"/>
      <c r="N27" s="516" t="str">
        <f t="shared" si="4"/>
        <v>-</v>
      </c>
      <c r="O27" s="223" t="str">
        <f t="shared" si="7"/>
        <v>-</v>
      </c>
      <c r="P27" s="94"/>
      <c r="Q27" s="95"/>
      <c r="R27" s="95"/>
      <c r="S27" s="96" t="str">
        <f t="shared" si="1"/>
        <v>-</v>
      </c>
      <c r="T27" s="99"/>
      <c r="U27" s="84" t="str">
        <f t="shared" si="2"/>
        <v>-</v>
      </c>
      <c r="V27" s="98"/>
      <c r="W27" s="167"/>
      <c r="X27" s="68">
        <f t="shared" si="5"/>
        <v>0</v>
      </c>
      <c r="Y27" s="69" t="str">
        <f t="shared" si="3"/>
        <v>-</v>
      </c>
    </row>
    <row r="28" spans="1:25" s="27" customFormat="1" ht="25.15" hidden="1" customHeight="1" x14ac:dyDescent="0.2">
      <c r="A28" s="120"/>
      <c r="B28" s="86"/>
      <c r="C28" s="158"/>
      <c r="D28" s="87"/>
      <c r="E28" s="87"/>
      <c r="F28" s="88"/>
      <c r="G28" s="86"/>
      <c r="H28" s="86"/>
      <c r="I28" s="102"/>
      <c r="J28" s="102"/>
      <c r="K28" s="91">
        <f t="shared" si="6"/>
        <v>0</v>
      </c>
      <c r="L28" s="101"/>
      <c r="M28" s="94"/>
      <c r="N28" s="516" t="str">
        <f t="shared" si="4"/>
        <v>-</v>
      </c>
      <c r="O28" s="223" t="str">
        <f t="shared" si="7"/>
        <v>-</v>
      </c>
      <c r="P28" s="94"/>
      <c r="Q28" s="95"/>
      <c r="R28" s="95"/>
      <c r="S28" s="96" t="str">
        <f t="shared" si="1"/>
        <v>-</v>
      </c>
      <c r="T28" s="99"/>
      <c r="U28" s="84" t="str">
        <f t="shared" si="2"/>
        <v>-</v>
      </c>
      <c r="V28" s="98"/>
      <c r="W28" s="167"/>
      <c r="X28" s="68">
        <f t="shared" si="5"/>
        <v>0</v>
      </c>
      <c r="Y28" s="69" t="str">
        <f t="shared" si="3"/>
        <v>-</v>
      </c>
    </row>
    <row r="29" spans="1:25" s="27" customFormat="1" ht="25.15" hidden="1" customHeight="1" x14ac:dyDescent="0.2">
      <c r="A29" s="120"/>
      <c r="B29" s="86"/>
      <c r="C29" s="158"/>
      <c r="D29" s="87"/>
      <c r="E29" s="87"/>
      <c r="F29" s="88"/>
      <c r="G29" s="86"/>
      <c r="H29" s="86"/>
      <c r="I29" s="102"/>
      <c r="J29" s="102"/>
      <c r="K29" s="91">
        <f t="shared" si="6"/>
        <v>0</v>
      </c>
      <c r="L29" s="101"/>
      <c r="M29" s="94"/>
      <c r="N29" s="516" t="str">
        <f t="shared" si="4"/>
        <v>-</v>
      </c>
      <c r="O29" s="223" t="str">
        <f t="shared" si="7"/>
        <v>-</v>
      </c>
      <c r="P29" s="94"/>
      <c r="Q29" s="95"/>
      <c r="R29" s="95"/>
      <c r="S29" s="96" t="str">
        <f t="shared" si="1"/>
        <v>-</v>
      </c>
      <c r="T29" s="99"/>
      <c r="U29" s="84" t="str">
        <f t="shared" si="2"/>
        <v>-</v>
      </c>
      <c r="V29" s="98"/>
      <c r="W29" s="167"/>
      <c r="X29" s="68">
        <f t="shared" si="5"/>
        <v>0</v>
      </c>
      <c r="Y29" s="69" t="str">
        <f t="shared" si="3"/>
        <v>-</v>
      </c>
    </row>
    <row r="30" spans="1:25" s="27" customFormat="1" ht="25.15" hidden="1" customHeight="1" x14ac:dyDescent="0.2">
      <c r="A30" s="120"/>
      <c r="B30" s="86"/>
      <c r="C30" s="158"/>
      <c r="D30" s="87"/>
      <c r="E30" s="87"/>
      <c r="F30" s="88"/>
      <c r="G30" s="86"/>
      <c r="H30" s="86"/>
      <c r="I30" s="102"/>
      <c r="J30" s="102"/>
      <c r="K30" s="91">
        <f t="shared" si="6"/>
        <v>0</v>
      </c>
      <c r="L30" s="101"/>
      <c r="M30" s="94"/>
      <c r="N30" s="516" t="str">
        <f t="shared" si="4"/>
        <v>-</v>
      </c>
      <c r="O30" s="223" t="str">
        <f t="shared" si="7"/>
        <v>-</v>
      </c>
      <c r="P30" s="94"/>
      <c r="Q30" s="95"/>
      <c r="R30" s="95"/>
      <c r="S30" s="96" t="str">
        <f t="shared" si="1"/>
        <v>-</v>
      </c>
      <c r="T30" s="99"/>
      <c r="U30" s="84" t="str">
        <f t="shared" si="2"/>
        <v>-</v>
      </c>
      <c r="V30" s="98"/>
      <c r="W30" s="167"/>
      <c r="X30" s="68">
        <f t="shared" si="5"/>
        <v>0</v>
      </c>
      <c r="Y30" s="69" t="str">
        <f t="shared" si="3"/>
        <v>-</v>
      </c>
    </row>
    <row r="31" spans="1:25" s="27" customFormat="1" ht="25.15" hidden="1" customHeight="1" x14ac:dyDescent="0.2">
      <c r="A31" s="120"/>
      <c r="B31" s="86"/>
      <c r="C31" s="158"/>
      <c r="D31" s="87"/>
      <c r="E31" s="87"/>
      <c r="F31" s="88"/>
      <c r="G31" s="86"/>
      <c r="H31" s="86"/>
      <c r="I31" s="102"/>
      <c r="J31" s="102"/>
      <c r="K31" s="91">
        <f t="shared" si="6"/>
        <v>0</v>
      </c>
      <c r="L31" s="101"/>
      <c r="M31" s="94"/>
      <c r="N31" s="516" t="str">
        <f t="shared" si="4"/>
        <v>-</v>
      </c>
      <c r="O31" s="223" t="str">
        <f t="shared" si="7"/>
        <v>-</v>
      </c>
      <c r="P31" s="94"/>
      <c r="Q31" s="95"/>
      <c r="R31" s="95"/>
      <c r="S31" s="96" t="str">
        <f t="shared" si="1"/>
        <v>-</v>
      </c>
      <c r="T31" s="99"/>
      <c r="U31" s="84" t="str">
        <f t="shared" si="2"/>
        <v>-</v>
      </c>
      <c r="V31" s="98"/>
      <c r="W31" s="167"/>
      <c r="X31" s="68">
        <f t="shared" si="5"/>
        <v>0</v>
      </c>
      <c r="Y31" s="69" t="str">
        <f t="shared" si="3"/>
        <v>-</v>
      </c>
    </row>
    <row r="32" spans="1:25" s="27" customFormat="1" ht="25.15" hidden="1" customHeight="1" x14ac:dyDescent="0.2">
      <c r="A32" s="120"/>
      <c r="B32" s="86"/>
      <c r="C32" s="158"/>
      <c r="D32" s="87"/>
      <c r="E32" s="87"/>
      <c r="F32" s="88"/>
      <c r="G32" s="86"/>
      <c r="H32" s="86"/>
      <c r="I32" s="102"/>
      <c r="J32" s="102"/>
      <c r="K32" s="91">
        <f t="shared" si="6"/>
        <v>0</v>
      </c>
      <c r="L32" s="101"/>
      <c r="M32" s="94"/>
      <c r="N32" s="516" t="str">
        <f t="shared" si="4"/>
        <v>-</v>
      </c>
      <c r="O32" s="223" t="str">
        <f t="shared" si="7"/>
        <v>-</v>
      </c>
      <c r="P32" s="94"/>
      <c r="Q32" s="95"/>
      <c r="R32" s="95"/>
      <c r="S32" s="96" t="str">
        <f t="shared" si="1"/>
        <v>-</v>
      </c>
      <c r="T32" s="99"/>
      <c r="U32" s="84" t="str">
        <f t="shared" si="2"/>
        <v>-</v>
      </c>
      <c r="V32" s="98"/>
      <c r="W32" s="167"/>
      <c r="X32" s="68">
        <f t="shared" si="5"/>
        <v>0</v>
      </c>
      <c r="Y32" s="69" t="str">
        <f t="shared" si="3"/>
        <v>-</v>
      </c>
    </row>
    <row r="33" spans="1:25" s="27" customFormat="1" ht="25.15" hidden="1" customHeight="1" x14ac:dyDescent="0.2">
      <c r="A33" s="120"/>
      <c r="B33" s="86"/>
      <c r="C33" s="158"/>
      <c r="D33" s="87"/>
      <c r="E33" s="87"/>
      <c r="F33" s="88"/>
      <c r="G33" s="86"/>
      <c r="H33" s="86"/>
      <c r="I33" s="102"/>
      <c r="J33" s="102"/>
      <c r="K33" s="91">
        <f t="shared" si="6"/>
        <v>0</v>
      </c>
      <c r="L33" s="101"/>
      <c r="M33" s="94"/>
      <c r="N33" s="516" t="str">
        <f t="shared" si="4"/>
        <v>-</v>
      </c>
      <c r="O33" s="223" t="str">
        <f t="shared" si="7"/>
        <v>-</v>
      </c>
      <c r="P33" s="94"/>
      <c r="Q33" s="95"/>
      <c r="R33" s="95"/>
      <c r="S33" s="96" t="str">
        <f t="shared" si="1"/>
        <v>-</v>
      </c>
      <c r="T33" s="99"/>
      <c r="U33" s="84" t="str">
        <f t="shared" si="2"/>
        <v>-</v>
      </c>
      <c r="V33" s="98"/>
      <c r="W33" s="167"/>
      <c r="X33" s="68">
        <f t="shared" si="5"/>
        <v>0</v>
      </c>
      <c r="Y33" s="69" t="str">
        <f t="shared" si="3"/>
        <v>-</v>
      </c>
    </row>
    <row r="34" spans="1:25" s="27" customFormat="1" ht="25.15" hidden="1" customHeight="1" x14ac:dyDescent="0.2">
      <c r="A34" s="120"/>
      <c r="B34" s="86"/>
      <c r="C34" s="158"/>
      <c r="D34" s="87"/>
      <c r="E34" s="87"/>
      <c r="F34" s="88"/>
      <c r="G34" s="86"/>
      <c r="H34" s="86"/>
      <c r="I34" s="102"/>
      <c r="J34" s="102"/>
      <c r="K34" s="91">
        <f t="shared" si="6"/>
        <v>0</v>
      </c>
      <c r="L34" s="101"/>
      <c r="M34" s="94"/>
      <c r="N34" s="516" t="str">
        <f t="shared" si="4"/>
        <v>-</v>
      </c>
      <c r="O34" s="223" t="str">
        <f t="shared" si="7"/>
        <v>-</v>
      </c>
      <c r="P34" s="94"/>
      <c r="Q34" s="95"/>
      <c r="R34" s="95"/>
      <c r="S34" s="96" t="str">
        <f t="shared" si="1"/>
        <v>-</v>
      </c>
      <c r="T34" s="99"/>
      <c r="U34" s="84" t="str">
        <f t="shared" si="2"/>
        <v>-</v>
      </c>
      <c r="V34" s="98"/>
      <c r="W34" s="167"/>
      <c r="X34" s="68">
        <f t="shared" si="5"/>
        <v>0</v>
      </c>
      <c r="Y34" s="69" t="str">
        <f t="shared" si="3"/>
        <v>-</v>
      </c>
    </row>
    <row r="35" spans="1:25" s="27" customFormat="1" ht="25.15" hidden="1" customHeight="1" x14ac:dyDescent="0.2">
      <c r="A35" s="120"/>
      <c r="B35" s="86"/>
      <c r="C35" s="158"/>
      <c r="D35" s="87"/>
      <c r="E35" s="87"/>
      <c r="F35" s="88"/>
      <c r="G35" s="86"/>
      <c r="H35" s="86"/>
      <c r="I35" s="102"/>
      <c r="J35" s="102"/>
      <c r="K35" s="91">
        <f t="shared" si="6"/>
        <v>0</v>
      </c>
      <c r="L35" s="101"/>
      <c r="M35" s="94"/>
      <c r="N35" s="516" t="str">
        <f t="shared" si="4"/>
        <v>-</v>
      </c>
      <c r="O35" s="223" t="str">
        <f t="shared" si="7"/>
        <v>-</v>
      </c>
      <c r="P35" s="94"/>
      <c r="Q35" s="95"/>
      <c r="R35" s="95"/>
      <c r="S35" s="96" t="str">
        <f t="shared" si="1"/>
        <v>-</v>
      </c>
      <c r="T35" s="99"/>
      <c r="U35" s="84" t="str">
        <f t="shared" si="2"/>
        <v>-</v>
      </c>
      <c r="V35" s="98"/>
      <c r="W35" s="167"/>
      <c r="X35" s="68">
        <f t="shared" si="5"/>
        <v>0</v>
      </c>
      <c r="Y35" s="69" t="str">
        <f t="shared" si="3"/>
        <v>-</v>
      </c>
    </row>
    <row r="36" spans="1:25" s="27" customFormat="1" ht="25.15" hidden="1" customHeight="1" x14ac:dyDescent="0.2">
      <c r="A36" s="120"/>
      <c r="B36" s="86"/>
      <c r="C36" s="158"/>
      <c r="D36" s="87"/>
      <c r="E36" s="87"/>
      <c r="F36" s="88"/>
      <c r="G36" s="86"/>
      <c r="H36" s="86"/>
      <c r="I36" s="102"/>
      <c r="J36" s="102"/>
      <c r="K36" s="91">
        <f t="shared" si="6"/>
        <v>0</v>
      </c>
      <c r="L36" s="101"/>
      <c r="M36" s="94"/>
      <c r="N36" s="516" t="str">
        <f t="shared" si="4"/>
        <v>-</v>
      </c>
      <c r="O36" s="223" t="str">
        <f t="shared" si="7"/>
        <v>-</v>
      </c>
      <c r="P36" s="94"/>
      <c r="Q36" s="95"/>
      <c r="R36" s="95"/>
      <c r="S36" s="96" t="str">
        <f t="shared" si="1"/>
        <v>-</v>
      </c>
      <c r="T36" s="99"/>
      <c r="U36" s="84" t="str">
        <f t="shared" si="2"/>
        <v>-</v>
      </c>
      <c r="V36" s="98"/>
      <c r="W36" s="167"/>
      <c r="X36" s="68">
        <f t="shared" si="5"/>
        <v>0</v>
      </c>
      <c r="Y36" s="69" t="str">
        <f t="shared" si="3"/>
        <v>-</v>
      </c>
    </row>
    <row r="37" spans="1:25" s="27" customFormat="1" ht="25.15" hidden="1" customHeight="1" x14ac:dyDescent="0.2">
      <c r="A37" s="120"/>
      <c r="B37" s="103"/>
      <c r="C37" s="161"/>
      <c r="D37" s="104"/>
      <c r="E37" s="104"/>
      <c r="F37" s="105"/>
      <c r="G37" s="103"/>
      <c r="H37" s="103"/>
      <c r="I37" s="106"/>
      <c r="J37" s="106"/>
      <c r="K37" s="107">
        <f t="shared" si="6"/>
        <v>0</v>
      </c>
      <c r="L37" s="108"/>
      <c r="M37" s="109"/>
      <c r="N37" s="517" t="str">
        <f t="shared" si="4"/>
        <v>-</v>
      </c>
      <c r="O37" s="225" t="str">
        <f t="shared" si="7"/>
        <v>-</v>
      </c>
      <c r="P37" s="109"/>
      <c r="Q37" s="110"/>
      <c r="R37" s="110"/>
      <c r="S37" s="96" t="str">
        <f t="shared" si="1"/>
        <v>-</v>
      </c>
      <c r="T37" s="111"/>
      <c r="U37" s="84" t="str">
        <f t="shared" si="2"/>
        <v>-</v>
      </c>
      <c r="V37" s="112"/>
      <c r="W37" s="167"/>
      <c r="X37" s="68">
        <f t="shared" si="5"/>
        <v>0</v>
      </c>
      <c r="Y37" s="69" t="str">
        <f t="shared" si="3"/>
        <v>-</v>
      </c>
    </row>
    <row r="38" spans="1:25" s="27" customFormat="1" ht="19.899999999999999" customHeight="1" x14ac:dyDescent="0.2">
      <c r="A38" s="226">
        <f>COUNT(A8:A37)</f>
        <v>15</v>
      </c>
      <c r="B38" s="227" t="s">
        <v>42</v>
      </c>
      <c r="C38" s="228"/>
      <c r="D38" s="229">
        <f>COUNT(L8:L37)-COUNT(M8:M37)</f>
        <v>0</v>
      </c>
      <c r="E38" s="229"/>
      <c r="F38" s="229"/>
      <c r="G38" s="229" t="s">
        <v>29</v>
      </c>
      <c r="H38" s="230">
        <f>IF(M8&gt;1,0,L8)+IF(M9&gt;0,0,L9)+IF(M10&gt;0,0,L10)+IF(M11&gt;0,0,L11)+IF(M12&gt;0,0,L12)+IF(M13&gt;0,0,L13)+IF(M14&gt;0,0,L14)+IF(M15&gt;0,0,L15)+IF(M16&gt;0,0,L16)+IF(M17&gt;0,0,L17)+IF(M18&gt;0,0,L18)+IF(M19&gt;0,0,L19)+IF(M20&gt;0,0,L20)+IF(M21&gt;0,0,L21)+IF(M22&gt;0,0,L22)+IF(M23&gt;0,0,L23)+IF(M24&gt;0,0,L24)+IF(M25&gt;0,0,L25)+IF(M26&gt;0,0,L26)+IF(M27&gt;0,0,L27)+IF(M28&gt;0,0,L28)+IF(M29&gt;0,0,L29)+IF(M30&gt;0,0,L30)+IF(M31&gt;0,0,L31)+IF(M32&gt;0,0,L32)+IF(M33&gt;0,0,L33)+IF(M34&gt;0,0,L34)+IF(M35&gt;0,0,L35)+IF(M36&gt;0,0,L36)+IF(M37&gt;0,0,L37)</f>
        <v>0</v>
      </c>
      <c r="I38" s="229"/>
      <c r="J38" s="229"/>
      <c r="K38" s="231">
        <f>SUM(K8:K37)/1000</f>
        <v>34.764000000000003</v>
      </c>
      <c r="L38" s="232">
        <f>SUM(L8:L37)</f>
        <v>79359002</v>
      </c>
      <c r="M38" s="232">
        <f>SUM(M8:M37)</f>
        <v>77727250.950000018</v>
      </c>
      <c r="N38" s="518">
        <f>IF(M38&gt;0,((M38-(L38-H38))/(L38-H38)),"-")</f>
        <v>-2.0561637733296875E-2</v>
      </c>
      <c r="O38" s="232"/>
      <c r="P38" s="232">
        <f>SUM(P8:P37)</f>
        <v>54948135</v>
      </c>
      <c r="Q38" s="233" t="s">
        <v>6</v>
      </c>
      <c r="R38" s="234">
        <f>IF(P38&lt;=0,"-",(P38/M38))</f>
        <v>0.70693526824133723</v>
      </c>
      <c r="S38" s="234"/>
      <c r="T38" s="234">
        <f>IF(M8&lt;=0,"0",(IF(T8&gt;0,T8*M8)+IF(T9&gt;0,T9*M9)+IF(T10&gt;0,T10*M10)+IF(T11&gt;0,T11*M11)+IF(T12&gt;0,T12*M12)+IF(T13&gt;0,T13*M13)+IF(T14&gt;0,T14*M14)+IF(T15&gt;0,T15*M15)+IF(T16&gt;0,T16*M16)+IF(T17&gt;0,T17*M17)+IF(T18&gt;0,T18*M18)+IF(T19&gt;0,T19*M19)+IF(T20&gt;0,T20*M20)+IF(T21&gt;0,T21*M21)+IF(T22&gt;0,T22*M22)+IF(T23&gt;0,T23*M23)+IF(T24&gt;0,T24*M24)+IF(T25&gt;0,T25*M25)+IF(T26&gt;0,T26*M26)+IF(T27&gt;0,T27*M27)+IF(T28&gt;0,T28*M28)+IF(T29&gt;0,T29*M29)+IF(T30&gt;0,T30*M30)+IF(T31&gt;0,T31*M31)+IF(T32&gt;0,T32*M32)+IF(T33&gt;0,T33*M33)+IF(T34&gt;0,T34*M34)+IF(T35&gt;0,T35*M35)+IF(T36&gt;0,T36*M36)+IF(T37&gt;0,T37*M37))/M38)</f>
        <v>0.86356398994064743</v>
      </c>
      <c r="U38" s="229"/>
      <c r="V38" s="229"/>
      <c r="W38" s="167"/>
      <c r="X38" s="70"/>
      <c r="Y38" s="69"/>
    </row>
    <row r="39" spans="1:25" s="124" customFormat="1" ht="19.899999999999999" customHeight="1" x14ac:dyDescent="0.2">
      <c r="A39" s="122" t="s">
        <v>45</v>
      </c>
      <c r="B39" s="122"/>
      <c r="C39" s="296" t="s">
        <v>51</v>
      </c>
      <c r="D39" s="296"/>
      <c r="E39" s="296"/>
      <c r="G39" s="122"/>
      <c r="H39" s="122"/>
      <c r="I39" s="122"/>
      <c r="J39" s="122"/>
      <c r="K39" s="122"/>
      <c r="L39" s="122"/>
      <c r="M39" s="122"/>
      <c r="N39" s="519"/>
      <c r="O39" s="122"/>
      <c r="P39" s="122"/>
      <c r="Q39" s="122"/>
      <c r="R39" s="122"/>
      <c r="S39" s="122"/>
      <c r="T39" s="122"/>
      <c r="U39" s="122"/>
      <c r="V39" s="122"/>
      <c r="W39" s="168"/>
      <c r="X39" s="125"/>
    </row>
    <row r="40" spans="1:25" s="452" customFormat="1" ht="25.15" customHeight="1" x14ac:dyDescent="0.2">
      <c r="A40" s="375">
        <v>1</v>
      </c>
      <c r="B40" s="376" t="s">
        <v>37</v>
      </c>
      <c r="C40" s="481">
        <v>44038</v>
      </c>
      <c r="D40" s="482">
        <v>380676</v>
      </c>
      <c r="E40" s="483">
        <v>1</v>
      </c>
      <c r="F40" s="483">
        <v>132914197</v>
      </c>
      <c r="G40" s="484" t="s">
        <v>86</v>
      </c>
      <c r="H40" s="485" t="s">
        <v>87</v>
      </c>
      <c r="I40" s="486">
        <v>0</v>
      </c>
      <c r="J40" s="486">
        <v>1405</v>
      </c>
      <c r="K40" s="487">
        <f>J40-I40</f>
        <v>1405</v>
      </c>
      <c r="L40" s="488">
        <v>2650737</v>
      </c>
      <c r="M40" s="489">
        <v>2650737</v>
      </c>
      <c r="N40" s="516">
        <f>IF(M40&gt;0,((M40-L40)/L40),"-")</f>
        <v>0</v>
      </c>
      <c r="O40" s="490">
        <f t="shared" ref="O40:O52" si="8">IF(AND(C40&lt;=0,Q40&lt;=0),"-",IF(Q40&lt;=0,"Not yet Contract",(Q40-C40)))</f>
        <v>-202</v>
      </c>
      <c r="P40" s="491">
        <v>2649576</v>
      </c>
      <c r="Q40" s="492">
        <v>43836</v>
      </c>
      <c r="R40" s="502">
        <v>43895</v>
      </c>
      <c r="S40" s="493">
        <f t="shared" ref="S40:S69" ca="1" si="9">IF(OR(R40&lt;=0,Q40&lt;=0),"-",(($V$3-Q40)/(R40-Q40)))</f>
        <v>6.2711864406779663</v>
      </c>
      <c r="T40" s="494">
        <v>1</v>
      </c>
      <c r="U40" s="495" t="str">
        <f t="shared" ref="U40:U69" ca="1" si="10">IF(OR(Q40&lt;=0,R40&lt;=0),"-",IF(AND(($V$3-Q40)&gt;(R40-Q40),T40&lt;100%),"Time Expired",IF(AND(($V$3-Q40)&gt;(R40-Q40)*3/4,T40&lt;=10%),"Very Critical",IF(AND(($V$3-Q40)&gt;(R40-Q40)*3/4,T40&lt;=25%),"Critical",IF(AND(($V$3-Q40)&gt;(R40-Q40)*3/4,T40&lt;=50%),"Slow Progress",IF(AND(($V$3-Q40)&gt;(R40-Q40)/2,T40&lt;=10%),"Very Slow Progress",IF(AND(($V$3-Q40)&gt;(R40-Q40)/2,T40&lt;=25%),"Progress Slow",IF(AND(($V$3-Q40)&gt;(R40-Q40)/4,T40&lt;=20%),"Progress Slow","-"))))))))</f>
        <v>-</v>
      </c>
      <c r="V40" s="496" t="s">
        <v>169</v>
      </c>
      <c r="W40" s="450"/>
      <c r="X40" s="451">
        <f>R40-Q40</f>
        <v>59</v>
      </c>
      <c r="Y40" s="497">
        <f t="shared" ref="Y40:Y69" ca="1" si="11">IF(Q40&lt;=0,"-",($V$3-Q40))</f>
        <v>370</v>
      </c>
    </row>
    <row r="41" spans="1:25" s="452" customFormat="1" ht="25.15" customHeight="1" x14ac:dyDescent="0.2">
      <c r="A41" s="377">
        <v>2</v>
      </c>
      <c r="B41" s="378" t="s">
        <v>37</v>
      </c>
      <c r="C41" s="379">
        <v>44038</v>
      </c>
      <c r="D41" s="380">
        <v>380691</v>
      </c>
      <c r="E41" s="381">
        <v>1</v>
      </c>
      <c r="F41" s="381">
        <v>132302001</v>
      </c>
      <c r="G41" s="294" t="s">
        <v>88</v>
      </c>
      <c r="H41" s="294" t="s">
        <v>89</v>
      </c>
      <c r="I41" s="382">
        <v>0</v>
      </c>
      <c r="J41" s="382">
        <v>1500</v>
      </c>
      <c r="K41" s="447">
        <f>J41-I41</f>
        <v>1500</v>
      </c>
      <c r="L41" s="295">
        <v>4818509</v>
      </c>
      <c r="M41" s="383">
        <v>4818509</v>
      </c>
      <c r="N41" s="516">
        <f t="shared" ref="N41:N69" si="12">IF(M41&gt;0,((M41-L41)/L41),"-")</f>
        <v>0</v>
      </c>
      <c r="O41" s="498">
        <f t="shared" si="8"/>
        <v>-190</v>
      </c>
      <c r="P41" s="422">
        <v>1480000</v>
      </c>
      <c r="Q41" s="240">
        <v>43848</v>
      </c>
      <c r="R41" s="503">
        <v>43922</v>
      </c>
      <c r="S41" s="448">
        <f t="shared" ca="1" si="9"/>
        <v>4.8378378378378377</v>
      </c>
      <c r="T41" s="239">
        <v>1</v>
      </c>
      <c r="U41" s="499" t="str">
        <f t="shared" ca="1" si="10"/>
        <v>-</v>
      </c>
      <c r="V41" s="500"/>
      <c r="W41" s="450"/>
      <c r="X41" s="451">
        <f t="shared" ref="X41:X69" si="13">R41-Q41</f>
        <v>74</v>
      </c>
      <c r="Y41" s="497">
        <f t="shared" ca="1" si="11"/>
        <v>358</v>
      </c>
    </row>
    <row r="42" spans="1:25" s="452" customFormat="1" ht="25.15" customHeight="1" x14ac:dyDescent="0.2">
      <c r="A42" s="377">
        <v>3</v>
      </c>
      <c r="B42" s="378" t="s">
        <v>37</v>
      </c>
      <c r="C42" s="379">
        <v>44038</v>
      </c>
      <c r="D42" s="380">
        <v>380693</v>
      </c>
      <c r="E42" s="381">
        <v>1</v>
      </c>
      <c r="F42" s="381">
        <v>132302004</v>
      </c>
      <c r="G42" s="294" t="s">
        <v>90</v>
      </c>
      <c r="H42" s="294" t="s">
        <v>91</v>
      </c>
      <c r="I42" s="382">
        <v>4500</v>
      </c>
      <c r="J42" s="382">
        <v>9016</v>
      </c>
      <c r="K42" s="447">
        <f t="shared" ref="K42:K69" si="14">J42-I42</f>
        <v>4516</v>
      </c>
      <c r="L42" s="295">
        <v>1840038</v>
      </c>
      <c r="M42" s="383">
        <v>1840038</v>
      </c>
      <c r="N42" s="516">
        <f t="shared" si="12"/>
        <v>0</v>
      </c>
      <c r="O42" s="498">
        <f t="shared" si="8"/>
        <v>-160</v>
      </c>
      <c r="P42" s="422">
        <v>1838814</v>
      </c>
      <c r="Q42" s="240">
        <v>43878</v>
      </c>
      <c r="R42" s="503">
        <v>43967</v>
      </c>
      <c r="S42" s="448">
        <f t="shared" ca="1" si="9"/>
        <v>3.6853932584269664</v>
      </c>
      <c r="T42" s="239">
        <v>1</v>
      </c>
      <c r="U42" s="499" t="str">
        <f t="shared" ca="1" si="10"/>
        <v>-</v>
      </c>
      <c r="V42" s="500" t="s">
        <v>169</v>
      </c>
      <c r="W42" s="450"/>
      <c r="X42" s="451">
        <f t="shared" si="13"/>
        <v>89</v>
      </c>
      <c r="Y42" s="497">
        <f t="shared" ca="1" si="11"/>
        <v>328</v>
      </c>
    </row>
    <row r="43" spans="1:25" s="452" customFormat="1" ht="25.15" customHeight="1" x14ac:dyDescent="0.2">
      <c r="A43" s="377"/>
      <c r="B43" s="378"/>
      <c r="C43" s="379"/>
      <c r="D43" s="380"/>
      <c r="E43" s="381"/>
      <c r="F43" s="381"/>
      <c r="G43" s="294"/>
      <c r="H43" s="294"/>
      <c r="I43" s="382">
        <v>10785</v>
      </c>
      <c r="J43" s="382">
        <v>13000</v>
      </c>
      <c r="K43" s="447">
        <f t="shared" si="14"/>
        <v>2215</v>
      </c>
      <c r="L43" s="295"/>
      <c r="M43" s="383"/>
      <c r="N43" s="516" t="str">
        <f t="shared" si="12"/>
        <v>-</v>
      </c>
      <c r="O43" s="498" t="str">
        <f t="shared" si="8"/>
        <v>-</v>
      </c>
      <c r="P43" s="422"/>
      <c r="Q43" s="240"/>
      <c r="R43" s="240"/>
      <c r="S43" s="448" t="str">
        <f t="shared" si="9"/>
        <v>-</v>
      </c>
      <c r="T43" s="384"/>
      <c r="U43" s="499" t="str">
        <f t="shared" si="10"/>
        <v>-</v>
      </c>
      <c r="V43" s="500"/>
      <c r="W43" s="450"/>
      <c r="X43" s="451">
        <f t="shared" si="13"/>
        <v>0</v>
      </c>
      <c r="Y43" s="497" t="str">
        <f t="shared" si="11"/>
        <v>-</v>
      </c>
    </row>
    <row r="44" spans="1:25" s="452" customFormat="1" ht="25.15" customHeight="1" x14ac:dyDescent="0.2">
      <c r="A44" s="377">
        <v>4</v>
      </c>
      <c r="B44" s="378" t="s">
        <v>37</v>
      </c>
      <c r="C44" s="379">
        <v>44038</v>
      </c>
      <c r="D44" s="380">
        <v>380695</v>
      </c>
      <c r="E44" s="381">
        <v>1</v>
      </c>
      <c r="F44" s="381">
        <v>132303001</v>
      </c>
      <c r="G44" s="294" t="s">
        <v>92</v>
      </c>
      <c r="H44" s="294" t="s">
        <v>93</v>
      </c>
      <c r="I44" s="382">
        <v>1670</v>
      </c>
      <c r="J44" s="382">
        <v>5470</v>
      </c>
      <c r="K44" s="447">
        <f t="shared" si="14"/>
        <v>3800</v>
      </c>
      <c r="L44" s="295">
        <v>5379354</v>
      </c>
      <c r="M44" s="383">
        <v>5379354</v>
      </c>
      <c r="N44" s="516">
        <f t="shared" si="12"/>
        <v>0</v>
      </c>
      <c r="O44" s="498">
        <f t="shared" si="8"/>
        <v>-182</v>
      </c>
      <c r="P44" s="422">
        <v>3500000</v>
      </c>
      <c r="Q44" s="240">
        <v>43856</v>
      </c>
      <c r="R44" s="503">
        <v>43946</v>
      </c>
      <c r="S44" s="448">
        <f t="shared" ca="1" si="9"/>
        <v>3.8888888888888888</v>
      </c>
      <c r="T44" s="239">
        <v>1</v>
      </c>
      <c r="U44" s="499" t="str">
        <f t="shared" ca="1" si="10"/>
        <v>-</v>
      </c>
      <c r="V44" s="500"/>
      <c r="W44" s="450"/>
      <c r="X44" s="451">
        <f t="shared" si="13"/>
        <v>90</v>
      </c>
      <c r="Y44" s="497">
        <f t="shared" ca="1" si="11"/>
        <v>350</v>
      </c>
    </row>
    <row r="45" spans="1:25" s="452" customFormat="1" ht="25.15" customHeight="1" x14ac:dyDescent="0.2">
      <c r="A45" s="377">
        <v>5</v>
      </c>
      <c r="B45" s="311" t="s">
        <v>37</v>
      </c>
      <c r="C45" s="379">
        <v>44038</v>
      </c>
      <c r="D45" s="380">
        <v>380697</v>
      </c>
      <c r="E45" s="381">
        <v>1</v>
      </c>
      <c r="F45" s="381">
        <v>132303001</v>
      </c>
      <c r="G45" s="294" t="s">
        <v>92</v>
      </c>
      <c r="H45" s="294" t="s">
        <v>94</v>
      </c>
      <c r="I45" s="382">
        <v>5470</v>
      </c>
      <c r="J45" s="382">
        <v>11768</v>
      </c>
      <c r="K45" s="447">
        <f t="shared" si="14"/>
        <v>6298</v>
      </c>
      <c r="L45" s="295">
        <v>14592112</v>
      </c>
      <c r="M45" s="383">
        <v>14592112</v>
      </c>
      <c r="N45" s="516">
        <f t="shared" si="12"/>
        <v>0</v>
      </c>
      <c r="O45" s="498">
        <f t="shared" si="8"/>
        <v>-145</v>
      </c>
      <c r="P45" s="422">
        <v>14552764</v>
      </c>
      <c r="Q45" s="240">
        <v>43893</v>
      </c>
      <c r="R45" s="503">
        <v>43984</v>
      </c>
      <c r="S45" s="448">
        <f t="shared" ca="1" si="9"/>
        <v>3.4395604395604398</v>
      </c>
      <c r="T45" s="239">
        <v>1</v>
      </c>
      <c r="U45" s="499" t="str">
        <f t="shared" ca="1" si="10"/>
        <v>-</v>
      </c>
      <c r="V45" s="500" t="s">
        <v>169</v>
      </c>
      <c r="W45" s="450"/>
      <c r="X45" s="451">
        <f t="shared" si="13"/>
        <v>91</v>
      </c>
      <c r="Y45" s="497">
        <f t="shared" ca="1" si="11"/>
        <v>313</v>
      </c>
    </row>
    <row r="46" spans="1:25" s="452" customFormat="1" ht="25.15" customHeight="1" x14ac:dyDescent="0.2">
      <c r="A46" s="377">
        <v>6</v>
      </c>
      <c r="B46" s="378" t="s">
        <v>37</v>
      </c>
      <c r="C46" s="379">
        <v>44038</v>
      </c>
      <c r="D46" s="380">
        <v>447301</v>
      </c>
      <c r="E46" s="381">
        <v>1</v>
      </c>
      <c r="F46" s="381">
        <v>132303013</v>
      </c>
      <c r="G46" s="294" t="s">
        <v>95</v>
      </c>
      <c r="H46" s="294" t="s">
        <v>96</v>
      </c>
      <c r="I46" s="382">
        <v>0</v>
      </c>
      <c r="J46" s="382">
        <v>6500</v>
      </c>
      <c r="K46" s="447">
        <f t="shared" si="14"/>
        <v>6500</v>
      </c>
      <c r="L46" s="295">
        <v>19169458</v>
      </c>
      <c r="M46" s="383">
        <v>19169458</v>
      </c>
      <c r="N46" s="516">
        <f t="shared" si="12"/>
        <v>0</v>
      </c>
      <c r="O46" s="498">
        <f t="shared" si="8"/>
        <v>-46</v>
      </c>
      <c r="P46" s="422"/>
      <c r="Q46" s="240">
        <v>43992</v>
      </c>
      <c r="R46" s="503">
        <v>44112</v>
      </c>
      <c r="S46" s="448">
        <f t="shared" ca="1" si="9"/>
        <v>1.7833333333333334</v>
      </c>
      <c r="T46" s="384">
        <v>1</v>
      </c>
      <c r="U46" s="499" t="str">
        <f t="shared" ca="1" si="10"/>
        <v>-</v>
      </c>
      <c r="V46" s="500"/>
      <c r="W46" s="450"/>
      <c r="X46" s="451">
        <f t="shared" si="13"/>
        <v>120</v>
      </c>
      <c r="Y46" s="497">
        <f t="shared" ca="1" si="11"/>
        <v>214</v>
      </c>
    </row>
    <row r="47" spans="1:25" s="27" customFormat="1" ht="25.15" customHeight="1" x14ac:dyDescent="0.2">
      <c r="A47" s="120">
        <v>7</v>
      </c>
      <c r="B47" s="86" t="s">
        <v>33</v>
      </c>
      <c r="C47" s="176">
        <v>44076</v>
      </c>
      <c r="D47" s="222">
        <v>495967</v>
      </c>
      <c r="E47" s="381">
        <v>1</v>
      </c>
      <c r="F47" s="88">
        <v>132302001</v>
      </c>
      <c r="G47" s="89" t="s">
        <v>88</v>
      </c>
      <c r="H47" s="89" t="s">
        <v>233</v>
      </c>
      <c r="I47" s="90">
        <v>6450</v>
      </c>
      <c r="J47" s="90">
        <v>7650</v>
      </c>
      <c r="K47" s="91">
        <f t="shared" si="14"/>
        <v>1200</v>
      </c>
      <c r="L47" s="92">
        <v>5910281</v>
      </c>
      <c r="M47" s="100">
        <v>5614766.9500000002</v>
      </c>
      <c r="N47" s="516">
        <f t="shared" si="12"/>
        <v>-4.9999999999999968E-2</v>
      </c>
      <c r="O47" s="323">
        <f t="shared" si="8"/>
        <v>70</v>
      </c>
      <c r="P47" s="94"/>
      <c r="Q47" s="95">
        <v>44146</v>
      </c>
      <c r="R47" s="95" t="s">
        <v>226</v>
      </c>
      <c r="S47" s="96">
        <f t="shared" ca="1" si="9"/>
        <v>0.8</v>
      </c>
      <c r="T47" s="99">
        <v>0.2</v>
      </c>
      <c r="U47" s="324" t="str">
        <f t="shared" ca="1" si="10"/>
        <v>Critical</v>
      </c>
      <c r="V47" s="98"/>
      <c r="W47" s="167"/>
      <c r="X47" s="68">
        <f t="shared" si="13"/>
        <v>75</v>
      </c>
      <c r="Y47" s="69">
        <f t="shared" ca="1" si="11"/>
        <v>60</v>
      </c>
    </row>
    <row r="48" spans="1:25" s="27" customFormat="1" ht="25.15" customHeight="1" x14ac:dyDescent="0.2">
      <c r="A48" s="120">
        <v>8</v>
      </c>
      <c r="B48" s="86" t="s">
        <v>35</v>
      </c>
      <c r="C48" s="176">
        <v>44076</v>
      </c>
      <c r="D48" s="222">
        <v>493104</v>
      </c>
      <c r="E48" s="381">
        <v>1</v>
      </c>
      <c r="F48" s="88">
        <v>132303025</v>
      </c>
      <c r="G48" s="89" t="s">
        <v>136</v>
      </c>
      <c r="H48" s="89" t="s">
        <v>231</v>
      </c>
      <c r="I48" s="90">
        <v>1594</v>
      </c>
      <c r="J48" s="90">
        <v>2200</v>
      </c>
      <c r="K48" s="91">
        <f t="shared" si="14"/>
        <v>606</v>
      </c>
      <c r="L48" s="92">
        <v>5664087</v>
      </c>
      <c r="M48" s="101">
        <v>5380882.6500000004</v>
      </c>
      <c r="N48" s="516">
        <f t="shared" si="12"/>
        <v>-4.9999999999999933E-2</v>
      </c>
      <c r="O48" s="323">
        <f t="shared" si="8"/>
        <v>67</v>
      </c>
      <c r="P48" s="94">
        <v>3000000</v>
      </c>
      <c r="Q48" s="95">
        <v>44143</v>
      </c>
      <c r="R48" s="95" t="s">
        <v>232</v>
      </c>
      <c r="S48" s="96">
        <f t="shared" ca="1" si="9"/>
        <v>0.84</v>
      </c>
      <c r="T48" s="99">
        <v>1</v>
      </c>
      <c r="U48" s="324" t="str">
        <f t="shared" ca="1" si="10"/>
        <v>-</v>
      </c>
      <c r="V48" s="98"/>
      <c r="W48" s="167"/>
      <c r="X48" s="68">
        <f t="shared" si="13"/>
        <v>75</v>
      </c>
      <c r="Y48" s="69">
        <f t="shared" ca="1" si="11"/>
        <v>63</v>
      </c>
    </row>
    <row r="49" spans="1:25" s="27" customFormat="1" ht="25.15" customHeight="1" x14ac:dyDescent="0.2">
      <c r="A49" s="120">
        <v>9</v>
      </c>
      <c r="B49" s="86" t="s">
        <v>33</v>
      </c>
      <c r="C49" s="176">
        <v>44076</v>
      </c>
      <c r="D49" s="222">
        <v>492993</v>
      </c>
      <c r="E49" s="381">
        <v>1</v>
      </c>
      <c r="F49" s="88">
        <v>132302001</v>
      </c>
      <c r="G49" s="89" t="s">
        <v>88</v>
      </c>
      <c r="H49" s="89" t="s">
        <v>221</v>
      </c>
      <c r="I49" s="90">
        <v>11400</v>
      </c>
      <c r="J49" s="90">
        <v>12750</v>
      </c>
      <c r="K49" s="91">
        <f t="shared" si="14"/>
        <v>1350</v>
      </c>
      <c r="L49" s="92">
        <v>4897496</v>
      </c>
      <c r="M49" s="100">
        <v>4652621.2</v>
      </c>
      <c r="N49" s="516">
        <f t="shared" si="12"/>
        <v>-4.9999999999999961E-2</v>
      </c>
      <c r="O49" s="323">
        <f t="shared" si="8"/>
        <v>66</v>
      </c>
      <c r="P49" s="94">
        <v>4000000</v>
      </c>
      <c r="Q49" s="95">
        <v>44142</v>
      </c>
      <c r="R49" s="95">
        <v>44202</v>
      </c>
      <c r="S49" s="96">
        <f t="shared" ca="1" si="9"/>
        <v>1.0666666666666667</v>
      </c>
      <c r="T49" s="99">
        <v>1</v>
      </c>
      <c r="U49" s="324" t="str">
        <f t="shared" ca="1" si="10"/>
        <v>-</v>
      </c>
      <c r="V49" s="98"/>
      <c r="W49" s="167"/>
      <c r="X49" s="68">
        <f t="shared" si="13"/>
        <v>60</v>
      </c>
      <c r="Y49" s="69">
        <f t="shared" ca="1" si="11"/>
        <v>64</v>
      </c>
    </row>
    <row r="50" spans="1:25" s="27" customFormat="1" ht="25.15" customHeight="1" x14ac:dyDescent="0.2">
      <c r="A50" s="120">
        <v>10</v>
      </c>
      <c r="B50" s="86" t="s">
        <v>33</v>
      </c>
      <c r="C50" s="176">
        <v>44076</v>
      </c>
      <c r="D50" s="222">
        <v>493081</v>
      </c>
      <c r="E50" s="381">
        <v>1</v>
      </c>
      <c r="F50" s="88">
        <v>132304061</v>
      </c>
      <c r="G50" s="89" t="s">
        <v>151</v>
      </c>
      <c r="H50" s="89" t="s">
        <v>269</v>
      </c>
      <c r="I50" s="90">
        <v>2135</v>
      </c>
      <c r="J50" s="90">
        <v>3150</v>
      </c>
      <c r="K50" s="91">
        <f t="shared" si="14"/>
        <v>1015</v>
      </c>
      <c r="L50" s="92">
        <v>2285669</v>
      </c>
      <c r="M50" s="100">
        <v>2171385.5499999998</v>
      </c>
      <c r="N50" s="516">
        <f t="shared" si="12"/>
        <v>-5.0000000000000079E-2</v>
      </c>
      <c r="O50" s="323">
        <f t="shared" si="8"/>
        <v>74</v>
      </c>
      <c r="P50" s="94"/>
      <c r="Q50" s="95" t="s">
        <v>245</v>
      </c>
      <c r="R50" s="95" t="s">
        <v>240</v>
      </c>
      <c r="S50" s="96">
        <f t="shared" ca="1" si="9"/>
        <v>0.93333333333333335</v>
      </c>
      <c r="T50" s="99">
        <v>1</v>
      </c>
      <c r="U50" s="324" t="str">
        <f t="shared" ca="1" si="10"/>
        <v>-</v>
      </c>
      <c r="V50" s="98"/>
      <c r="W50" s="167"/>
      <c r="X50" s="68">
        <f t="shared" si="13"/>
        <v>60</v>
      </c>
      <c r="Y50" s="69">
        <f t="shared" ca="1" si="11"/>
        <v>56</v>
      </c>
    </row>
    <row r="51" spans="1:25" s="27" customFormat="1" ht="25.15" customHeight="1" x14ac:dyDescent="0.2">
      <c r="A51" s="120">
        <v>11</v>
      </c>
      <c r="B51" s="86" t="s">
        <v>33</v>
      </c>
      <c r="C51" s="176">
        <v>44076</v>
      </c>
      <c r="D51" s="88">
        <v>497727</v>
      </c>
      <c r="E51" s="381">
        <v>1</v>
      </c>
      <c r="F51" s="88">
        <v>132304203</v>
      </c>
      <c r="G51" s="86" t="s">
        <v>152</v>
      </c>
      <c r="H51" s="89" t="s">
        <v>267</v>
      </c>
      <c r="I51" s="102">
        <v>0</v>
      </c>
      <c r="J51" s="102">
        <v>500</v>
      </c>
      <c r="K51" s="91">
        <f t="shared" si="14"/>
        <v>500</v>
      </c>
      <c r="L51" s="101">
        <v>1748089</v>
      </c>
      <c r="M51" s="94">
        <v>1660684.55</v>
      </c>
      <c r="N51" s="516">
        <f t="shared" si="12"/>
        <v>-4.9999999999999975E-2</v>
      </c>
      <c r="O51" s="323">
        <f t="shared" si="8"/>
        <v>90</v>
      </c>
      <c r="P51" s="94"/>
      <c r="Q51" s="95">
        <v>44166</v>
      </c>
      <c r="R51" s="95" t="s">
        <v>268</v>
      </c>
      <c r="S51" s="96">
        <f t="shared" ca="1" si="9"/>
        <v>0.65573770491803274</v>
      </c>
      <c r="T51" s="99">
        <v>0.2</v>
      </c>
      <c r="U51" s="324" t="str">
        <f t="shared" ca="1" si="10"/>
        <v>Progress Slow</v>
      </c>
      <c r="V51" s="98"/>
      <c r="W51" s="167"/>
      <c r="X51" s="68">
        <f t="shared" si="13"/>
        <v>61</v>
      </c>
      <c r="Y51" s="69">
        <f t="shared" ca="1" si="11"/>
        <v>40</v>
      </c>
    </row>
    <row r="52" spans="1:25" s="27" customFormat="1" ht="25.15" customHeight="1" x14ac:dyDescent="0.2">
      <c r="A52" s="121">
        <v>12</v>
      </c>
      <c r="B52" s="103" t="s">
        <v>33</v>
      </c>
      <c r="C52" s="176">
        <v>44076</v>
      </c>
      <c r="D52" s="105">
        <v>493089</v>
      </c>
      <c r="E52" s="381">
        <v>1</v>
      </c>
      <c r="F52" s="105">
        <v>132305014</v>
      </c>
      <c r="G52" s="103" t="s">
        <v>153</v>
      </c>
      <c r="H52" s="103" t="s">
        <v>222</v>
      </c>
      <c r="I52" s="106">
        <v>0</v>
      </c>
      <c r="J52" s="106">
        <v>725</v>
      </c>
      <c r="K52" s="107">
        <f t="shared" si="14"/>
        <v>725</v>
      </c>
      <c r="L52" s="108">
        <v>1919169</v>
      </c>
      <c r="M52" s="109">
        <v>1823210.55</v>
      </c>
      <c r="N52" s="516">
        <f t="shared" si="12"/>
        <v>-4.9999999999999975E-2</v>
      </c>
      <c r="O52" s="328">
        <f t="shared" si="8"/>
        <v>67</v>
      </c>
      <c r="P52" s="109"/>
      <c r="Q52" s="110">
        <v>44143</v>
      </c>
      <c r="R52" s="110">
        <v>44203</v>
      </c>
      <c r="S52" s="134">
        <f t="shared" ca="1" si="9"/>
        <v>1.05</v>
      </c>
      <c r="T52" s="111">
        <v>1</v>
      </c>
      <c r="U52" s="329" t="str">
        <f t="shared" ca="1" si="10"/>
        <v>-</v>
      </c>
      <c r="V52" s="112"/>
      <c r="W52" s="167"/>
      <c r="X52" s="68">
        <f t="shared" si="13"/>
        <v>60</v>
      </c>
      <c r="Y52" s="69">
        <f t="shared" ca="1" si="11"/>
        <v>63</v>
      </c>
    </row>
    <row r="53" spans="1:25" s="27" customFormat="1" ht="25.15" customHeight="1" x14ac:dyDescent="0.2">
      <c r="A53" s="299">
        <v>13</v>
      </c>
      <c r="B53" s="73" t="s">
        <v>33</v>
      </c>
      <c r="C53" s="176">
        <v>44076</v>
      </c>
      <c r="D53" s="301">
        <v>493090</v>
      </c>
      <c r="E53" s="381">
        <v>1</v>
      </c>
      <c r="F53" s="301">
        <v>132304092</v>
      </c>
      <c r="G53" s="73" t="s">
        <v>154</v>
      </c>
      <c r="H53" s="73" t="s">
        <v>223</v>
      </c>
      <c r="I53" s="302">
        <v>0</v>
      </c>
      <c r="J53" s="302">
        <v>840</v>
      </c>
      <c r="K53" s="303">
        <f t="shared" si="14"/>
        <v>840</v>
      </c>
      <c r="L53" s="184">
        <v>2741783</v>
      </c>
      <c r="M53" s="302">
        <v>2604693.85</v>
      </c>
      <c r="N53" s="516">
        <f t="shared" si="12"/>
        <v>-4.9999999999999968E-2</v>
      </c>
      <c r="O53" s="355">
        <f>IF(AND(C53&lt;=0,Q53&lt;=0),"-",IF(Q53&lt;=0,"Not yet Contract",(Q53-C53)))</f>
        <v>66</v>
      </c>
      <c r="P53" s="304">
        <v>2300000</v>
      </c>
      <c r="Q53" s="82">
        <v>44142</v>
      </c>
      <c r="R53" s="82">
        <v>44202</v>
      </c>
      <c r="S53" s="289">
        <f t="shared" ca="1" si="9"/>
        <v>1.0666666666666667</v>
      </c>
      <c r="T53" s="305">
        <v>1</v>
      </c>
      <c r="U53" s="356" t="str">
        <f t="shared" ca="1" si="10"/>
        <v>-</v>
      </c>
      <c r="V53" s="307"/>
      <c r="W53" s="167"/>
      <c r="X53" s="68">
        <f t="shared" si="13"/>
        <v>60</v>
      </c>
      <c r="Y53" s="69">
        <f t="shared" ca="1" si="11"/>
        <v>64</v>
      </c>
    </row>
    <row r="54" spans="1:25" s="27" customFormat="1" ht="25.15" customHeight="1" x14ac:dyDescent="0.2">
      <c r="A54" s="120">
        <v>14</v>
      </c>
      <c r="B54" s="86" t="s">
        <v>33</v>
      </c>
      <c r="C54" s="176">
        <v>44076</v>
      </c>
      <c r="D54" s="160">
        <v>493091</v>
      </c>
      <c r="E54" s="381">
        <v>1</v>
      </c>
      <c r="F54" s="325">
        <v>132304042</v>
      </c>
      <c r="G54" s="336" t="s">
        <v>155</v>
      </c>
      <c r="H54" s="86" t="s">
        <v>230</v>
      </c>
      <c r="I54" s="102">
        <v>0</v>
      </c>
      <c r="J54" s="102">
        <v>1500</v>
      </c>
      <c r="K54" s="91">
        <f t="shared" si="14"/>
        <v>1500</v>
      </c>
      <c r="L54" s="238">
        <v>3195951</v>
      </c>
      <c r="M54" s="94">
        <v>3036153.45</v>
      </c>
      <c r="N54" s="516">
        <f t="shared" si="12"/>
        <v>-4.999999999999994E-2</v>
      </c>
      <c r="O54" s="323">
        <f t="shared" ref="O54:O69" si="15">IF(AND(C54&lt;=0,Q54&lt;=0),"-",IF(Q54&lt;=0,"Not yet Contract",(Q54-C54)))</f>
        <v>68</v>
      </c>
      <c r="P54" s="94">
        <v>2800000</v>
      </c>
      <c r="Q54" s="95">
        <v>44144</v>
      </c>
      <c r="R54" s="95">
        <v>44204</v>
      </c>
      <c r="S54" s="96">
        <f t="shared" ca="1" si="9"/>
        <v>1.0333333333333334</v>
      </c>
      <c r="T54" s="99">
        <v>1</v>
      </c>
      <c r="U54" s="324" t="str">
        <f t="shared" ca="1" si="10"/>
        <v>-</v>
      </c>
      <c r="V54" s="98"/>
      <c r="W54" s="167"/>
      <c r="X54" s="68">
        <f t="shared" si="13"/>
        <v>60</v>
      </c>
      <c r="Y54" s="69">
        <f t="shared" ca="1" si="11"/>
        <v>62</v>
      </c>
    </row>
    <row r="55" spans="1:25" s="27" customFormat="1" ht="25.15" hidden="1" customHeight="1" x14ac:dyDescent="0.2">
      <c r="A55" s="120"/>
      <c r="B55" s="86"/>
      <c r="C55" s="176"/>
      <c r="D55" s="88"/>
      <c r="E55" s="88"/>
      <c r="F55" s="88"/>
      <c r="G55" s="86"/>
      <c r="H55" s="86"/>
      <c r="I55" s="102"/>
      <c r="J55" s="102"/>
      <c r="K55" s="91">
        <f t="shared" si="14"/>
        <v>0</v>
      </c>
      <c r="L55" s="101"/>
      <c r="M55" s="94"/>
      <c r="N55" s="516" t="str">
        <f t="shared" si="12"/>
        <v>-</v>
      </c>
      <c r="O55" s="323" t="str">
        <f t="shared" si="15"/>
        <v>-</v>
      </c>
      <c r="P55" s="94"/>
      <c r="Q55" s="95"/>
      <c r="R55" s="95"/>
      <c r="S55" s="96" t="str">
        <f t="shared" si="9"/>
        <v>-</v>
      </c>
      <c r="T55" s="99"/>
      <c r="U55" s="324" t="str">
        <f t="shared" si="10"/>
        <v>-</v>
      </c>
      <c r="V55" s="98"/>
      <c r="W55" s="167"/>
      <c r="X55" s="68">
        <f t="shared" si="13"/>
        <v>0</v>
      </c>
      <c r="Y55" s="69" t="str">
        <f t="shared" si="11"/>
        <v>-</v>
      </c>
    </row>
    <row r="56" spans="1:25" s="27" customFormat="1" ht="25.15" hidden="1" customHeight="1" x14ac:dyDescent="0.2">
      <c r="A56" s="120"/>
      <c r="B56" s="86"/>
      <c r="C56" s="176"/>
      <c r="D56" s="88"/>
      <c r="E56" s="88"/>
      <c r="F56" s="88"/>
      <c r="G56" s="86"/>
      <c r="H56" s="86"/>
      <c r="I56" s="102"/>
      <c r="J56" s="102"/>
      <c r="K56" s="91">
        <f t="shared" si="14"/>
        <v>0</v>
      </c>
      <c r="L56" s="235"/>
      <c r="M56" s="102"/>
      <c r="N56" s="516" t="str">
        <f t="shared" si="12"/>
        <v>-</v>
      </c>
      <c r="O56" s="323" t="str">
        <f t="shared" si="15"/>
        <v>-</v>
      </c>
      <c r="P56" s="94"/>
      <c r="Q56" s="95"/>
      <c r="R56" s="95"/>
      <c r="S56" s="96" t="str">
        <f t="shared" si="9"/>
        <v>-</v>
      </c>
      <c r="T56" s="99"/>
      <c r="U56" s="324" t="str">
        <f t="shared" si="10"/>
        <v>-</v>
      </c>
      <c r="V56" s="98"/>
      <c r="W56" s="167"/>
      <c r="X56" s="68">
        <f t="shared" si="13"/>
        <v>0</v>
      </c>
      <c r="Y56" s="69" t="str">
        <f t="shared" si="11"/>
        <v>-</v>
      </c>
    </row>
    <row r="57" spans="1:25" s="27" customFormat="1" ht="25.15" hidden="1" customHeight="1" x14ac:dyDescent="0.2">
      <c r="A57" s="120"/>
      <c r="B57" s="86"/>
      <c r="C57" s="176"/>
      <c r="D57" s="88"/>
      <c r="E57" s="88"/>
      <c r="F57" s="88"/>
      <c r="G57" s="86"/>
      <c r="H57" s="86"/>
      <c r="I57" s="102"/>
      <c r="J57" s="102"/>
      <c r="K57" s="91">
        <f t="shared" si="14"/>
        <v>0</v>
      </c>
      <c r="L57" s="235"/>
      <c r="M57" s="94"/>
      <c r="N57" s="516" t="str">
        <f t="shared" si="12"/>
        <v>-</v>
      </c>
      <c r="O57" s="323" t="str">
        <f t="shared" si="15"/>
        <v>-</v>
      </c>
      <c r="P57" s="94"/>
      <c r="Q57" s="95"/>
      <c r="R57" s="95"/>
      <c r="S57" s="96" t="str">
        <f t="shared" si="9"/>
        <v>-</v>
      </c>
      <c r="T57" s="99"/>
      <c r="U57" s="324" t="str">
        <f t="shared" si="10"/>
        <v>-</v>
      </c>
      <c r="V57" s="98"/>
      <c r="W57" s="167"/>
      <c r="X57" s="68">
        <f t="shared" si="13"/>
        <v>0</v>
      </c>
      <c r="Y57" s="69" t="str">
        <f t="shared" si="11"/>
        <v>-</v>
      </c>
    </row>
    <row r="58" spans="1:25" s="27" customFormat="1" ht="25.15" hidden="1" customHeight="1" x14ac:dyDescent="0.2">
      <c r="A58" s="120"/>
      <c r="B58" s="86"/>
      <c r="C58" s="176"/>
      <c r="D58" s="88"/>
      <c r="E58" s="88"/>
      <c r="F58" s="88"/>
      <c r="G58" s="86"/>
      <c r="H58" s="86"/>
      <c r="I58" s="102"/>
      <c r="J58" s="102"/>
      <c r="K58" s="91">
        <f t="shared" si="14"/>
        <v>0</v>
      </c>
      <c r="L58" s="101"/>
      <c r="M58" s="94"/>
      <c r="N58" s="516" t="str">
        <f t="shared" si="12"/>
        <v>-</v>
      </c>
      <c r="O58" s="323" t="str">
        <f t="shared" si="15"/>
        <v>-</v>
      </c>
      <c r="P58" s="94"/>
      <c r="Q58" s="95"/>
      <c r="R58" s="95"/>
      <c r="S58" s="96" t="str">
        <f t="shared" si="9"/>
        <v>-</v>
      </c>
      <c r="T58" s="99"/>
      <c r="U58" s="324" t="str">
        <f t="shared" si="10"/>
        <v>-</v>
      </c>
      <c r="V58" s="98"/>
      <c r="W58" s="167"/>
      <c r="X58" s="68">
        <f t="shared" si="13"/>
        <v>0</v>
      </c>
      <c r="Y58" s="69" t="str">
        <f t="shared" si="11"/>
        <v>-</v>
      </c>
    </row>
    <row r="59" spans="1:25" s="27" customFormat="1" ht="25.15" hidden="1" customHeight="1" x14ac:dyDescent="0.2">
      <c r="A59" s="120"/>
      <c r="B59" s="86"/>
      <c r="C59" s="176"/>
      <c r="D59" s="88"/>
      <c r="E59" s="88"/>
      <c r="F59" s="88"/>
      <c r="G59" s="86"/>
      <c r="H59" s="86"/>
      <c r="I59" s="102"/>
      <c r="J59" s="102"/>
      <c r="K59" s="91">
        <f t="shared" si="14"/>
        <v>0</v>
      </c>
      <c r="L59" s="330"/>
      <c r="M59" s="94"/>
      <c r="N59" s="516" t="str">
        <f t="shared" si="12"/>
        <v>-</v>
      </c>
      <c r="O59" s="323" t="str">
        <f t="shared" si="15"/>
        <v>-</v>
      </c>
      <c r="P59" s="94"/>
      <c r="Q59" s="95"/>
      <c r="R59" s="95"/>
      <c r="S59" s="96" t="str">
        <f t="shared" si="9"/>
        <v>-</v>
      </c>
      <c r="T59" s="99"/>
      <c r="U59" s="324" t="str">
        <f t="shared" si="10"/>
        <v>-</v>
      </c>
      <c r="V59" s="98"/>
      <c r="W59" s="167"/>
      <c r="X59" s="68">
        <f t="shared" si="13"/>
        <v>0</v>
      </c>
      <c r="Y59" s="69" t="str">
        <f t="shared" si="11"/>
        <v>-</v>
      </c>
    </row>
    <row r="60" spans="1:25" s="27" customFormat="1" ht="25.15" hidden="1" customHeight="1" x14ac:dyDescent="0.2">
      <c r="A60" s="120"/>
      <c r="B60" s="86"/>
      <c r="C60" s="176"/>
      <c r="D60" s="88"/>
      <c r="E60" s="88"/>
      <c r="F60" s="88"/>
      <c r="G60" s="86"/>
      <c r="H60" s="86"/>
      <c r="I60" s="102"/>
      <c r="J60" s="102"/>
      <c r="K60" s="91">
        <f t="shared" si="14"/>
        <v>0</v>
      </c>
      <c r="L60" s="101"/>
      <c r="M60" s="94"/>
      <c r="N60" s="516" t="str">
        <f t="shared" si="12"/>
        <v>-</v>
      </c>
      <c r="O60" s="323" t="str">
        <f t="shared" si="15"/>
        <v>-</v>
      </c>
      <c r="P60" s="94"/>
      <c r="Q60" s="95"/>
      <c r="R60" s="95"/>
      <c r="S60" s="96" t="str">
        <f t="shared" si="9"/>
        <v>-</v>
      </c>
      <c r="T60" s="99"/>
      <c r="U60" s="324" t="str">
        <f t="shared" si="10"/>
        <v>-</v>
      </c>
      <c r="V60" s="98"/>
      <c r="W60" s="167"/>
      <c r="X60" s="68">
        <f t="shared" si="13"/>
        <v>0</v>
      </c>
      <c r="Y60" s="69" t="str">
        <f t="shared" si="11"/>
        <v>-</v>
      </c>
    </row>
    <row r="61" spans="1:25" s="27" customFormat="1" ht="25.15" hidden="1" customHeight="1" x14ac:dyDescent="0.2">
      <c r="A61" s="120"/>
      <c r="B61" s="86"/>
      <c r="C61" s="158"/>
      <c r="D61" s="88"/>
      <c r="E61" s="88"/>
      <c r="F61" s="88"/>
      <c r="G61" s="86"/>
      <c r="H61" s="86"/>
      <c r="I61" s="102"/>
      <c r="J61" s="102"/>
      <c r="K61" s="91">
        <f t="shared" si="14"/>
        <v>0</v>
      </c>
      <c r="L61" s="100"/>
      <c r="M61" s="94"/>
      <c r="N61" s="516" t="str">
        <f t="shared" si="12"/>
        <v>-</v>
      </c>
      <c r="O61" s="323" t="str">
        <f t="shared" si="15"/>
        <v>-</v>
      </c>
      <c r="P61" s="94"/>
      <c r="Q61" s="95"/>
      <c r="R61" s="95"/>
      <c r="S61" s="96" t="str">
        <f t="shared" si="9"/>
        <v>-</v>
      </c>
      <c r="T61" s="99"/>
      <c r="U61" s="324" t="str">
        <f t="shared" si="10"/>
        <v>-</v>
      </c>
      <c r="V61" s="98"/>
      <c r="W61" s="167"/>
      <c r="X61" s="68">
        <f t="shared" si="13"/>
        <v>0</v>
      </c>
      <c r="Y61" s="69" t="str">
        <f t="shared" si="11"/>
        <v>-</v>
      </c>
    </row>
    <row r="62" spans="1:25" s="27" customFormat="1" ht="25.15" hidden="1" customHeight="1" x14ac:dyDescent="0.2">
      <c r="A62" s="121"/>
      <c r="B62" s="103"/>
      <c r="C62" s="161"/>
      <c r="D62" s="105"/>
      <c r="E62" s="105"/>
      <c r="F62" s="105"/>
      <c r="G62" s="103"/>
      <c r="H62" s="103"/>
      <c r="I62" s="106"/>
      <c r="J62" s="106"/>
      <c r="K62" s="107">
        <f t="shared" si="14"/>
        <v>0</v>
      </c>
      <c r="L62" s="331"/>
      <c r="M62" s="109"/>
      <c r="N62" s="516" t="str">
        <f t="shared" si="12"/>
        <v>-</v>
      </c>
      <c r="O62" s="328" t="str">
        <f t="shared" si="15"/>
        <v>-</v>
      </c>
      <c r="P62" s="109"/>
      <c r="Q62" s="110"/>
      <c r="R62" s="110"/>
      <c r="S62" s="134" t="str">
        <f t="shared" si="9"/>
        <v>-</v>
      </c>
      <c r="T62" s="111"/>
      <c r="U62" s="329" t="str">
        <f t="shared" si="10"/>
        <v>-</v>
      </c>
      <c r="V62" s="112"/>
      <c r="W62" s="167"/>
      <c r="X62" s="68">
        <f t="shared" si="13"/>
        <v>0</v>
      </c>
      <c r="Y62" s="69" t="str">
        <f t="shared" si="11"/>
        <v>-</v>
      </c>
    </row>
    <row r="63" spans="1:25" s="27" customFormat="1" ht="25.15" hidden="1" customHeight="1" x14ac:dyDescent="0.2">
      <c r="A63" s="299"/>
      <c r="B63" s="73"/>
      <c r="C63" s="300"/>
      <c r="D63" s="162"/>
      <c r="E63" s="162"/>
      <c r="F63" s="301"/>
      <c r="G63" s="73"/>
      <c r="H63" s="73"/>
      <c r="I63" s="302"/>
      <c r="J63" s="302"/>
      <c r="K63" s="303">
        <f t="shared" si="14"/>
        <v>0</v>
      </c>
      <c r="L63" s="184"/>
      <c r="M63" s="304"/>
      <c r="N63" s="516" t="str">
        <f t="shared" si="12"/>
        <v>-</v>
      </c>
      <c r="O63" s="251" t="str">
        <f t="shared" si="15"/>
        <v>-</v>
      </c>
      <c r="P63" s="304"/>
      <c r="Q63" s="82"/>
      <c r="R63" s="82"/>
      <c r="S63" s="289" t="str">
        <f t="shared" si="9"/>
        <v>-</v>
      </c>
      <c r="T63" s="305"/>
      <c r="U63" s="306" t="str">
        <f t="shared" si="10"/>
        <v>-</v>
      </c>
      <c r="V63" s="307"/>
      <c r="W63" s="167"/>
      <c r="X63" s="68">
        <f t="shared" si="13"/>
        <v>0</v>
      </c>
      <c r="Y63" s="69" t="str">
        <f t="shared" si="11"/>
        <v>-</v>
      </c>
    </row>
    <row r="64" spans="1:25" s="27" customFormat="1" ht="25.15" hidden="1" customHeight="1" x14ac:dyDescent="0.2">
      <c r="A64" s="120"/>
      <c r="B64" s="86"/>
      <c r="C64" s="158"/>
      <c r="D64" s="87"/>
      <c r="E64" s="87"/>
      <c r="F64" s="88"/>
      <c r="G64" s="86"/>
      <c r="H64" s="86"/>
      <c r="I64" s="102"/>
      <c r="J64" s="102"/>
      <c r="K64" s="91">
        <f t="shared" si="14"/>
        <v>0</v>
      </c>
      <c r="L64" s="101"/>
      <c r="M64" s="94"/>
      <c r="N64" s="516" t="str">
        <f t="shared" si="12"/>
        <v>-</v>
      </c>
      <c r="O64" s="223" t="str">
        <f t="shared" si="15"/>
        <v>-</v>
      </c>
      <c r="P64" s="94"/>
      <c r="Q64" s="95"/>
      <c r="R64" s="95"/>
      <c r="S64" s="96" t="str">
        <f t="shared" si="9"/>
        <v>-</v>
      </c>
      <c r="T64" s="99"/>
      <c r="U64" s="84" t="str">
        <f t="shared" si="10"/>
        <v>-</v>
      </c>
      <c r="V64" s="98"/>
      <c r="W64" s="167"/>
      <c r="X64" s="68">
        <f t="shared" si="13"/>
        <v>0</v>
      </c>
      <c r="Y64" s="69" t="str">
        <f t="shared" si="11"/>
        <v>-</v>
      </c>
    </row>
    <row r="65" spans="1:25" s="27" customFormat="1" ht="25.15" hidden="1" customHeight="1" x14ac:dyDescent="0.2">
      <c r="A65" s="120"/>
      <c r="B65" s="86"/>
      <c r="C65" s="158"/>
      <c r="D65" s="87"/>
      <c r="E65" s="87"/>
      <c r="F65" s="88"/>
      <c r="G65" s="86"/>
      <c r="H65" s="86"/>
      <c r="I65" s="102"/>
      <c r="J65" s="102"/>
      <c r="K65" s="91">
        <f t="shared" si="14"/>
        <v>0</v>
      </c>
      <c r="L65" s="101"/>
      <c r="M65" s="94"/>
      <c r="N65" s="516" t="str">
        <f t="shared" si="12"/>
        <v>-</v>
      </c>
      <c r="O65" s="223" t="str">
        <f t="shared" si="15"/>
        <v>-</v>
      </c>
      <c r="P65" s="94"/>
      <c r="Q65" s="95"/>
      <c r="R65" s="95"/>
      <c r="S65" s="96" t="str">
        <f t="shared" si="9"/>
        <v>-</v>
      </c>
      <c r="T65" s="99"/>
      <c r="U65" s="84" t="str">
        <f t="shared" si="10"/>
        <v>-</v>
      </c>
      <c r="V65" s="98"/>
      <c r="W65" s="167"/>
      <c r="X65" s="68">
        <f t="shared" si="13"/>
        <v>0</v>
      </c>
      <c r="Y65" s="69" t="str">
        <f t="shared" si="11"/>
        <v>-</v>
      </c>
    </row>
    <row r="66" spans="1:25" s="27" customFormat="1" ht="25.15" hidden="1" customHeight="1" x14ac:dyDescent="0.2">
      <c r="A66" s="120"/>
      <c r="B66" s="86"/>
      <c r="C66" s="158"/>
      <c r="D66" s="87"/>
      <c r="E66" s="87"/>
      <c r="F66" s="88"/>
      <c r="G66" s="86"/>
      <c r="H66" s="86"/>
      <c r="I66" s="102"/>
      <c r="J66" s="102"/>
      <c r="K66" s="91">
        <f t="shared" si="14"/>
        <v>0</v>
      </c>
      <c r="L66" s="101"/>
      <c r="M66" s="94"/>
      <c r="N66" s="516" t="str">
        <f t="shared" si="12"/>
        <v>-</v>
      </c>
      <c r="O66" s="223" t="str">
        <f t="shared" si="15"/>
        <v>-</v>
      </c>
      <c r="P66" s="94"/>
      <c r="Q66" s="95"/>
      <c r="R66" s="95"/>
      <c r="S66" s="96" t="str">
        <f t="shared" si="9"/>
        <v>-</v>
      </c>
      <c r="T66" s="99"/>
      <c r="U66" s="84" t="str">
        <f t="shared" si="10"/>
        <v>-</v>
      </c>
      <c r="V66" s="98"/>
      <c r="W66" s="167"/>
      <c r="X66" s="68">
        <f t="shared" si="13"/>
        <v>0</v>
      </c>
      <c r="Y66" s="69" t="str">
        <f t="shared" si="11"/>
        <v>-</v>
      </c>
    </row>
    <row r="67" spans="1:25" s="27" customFormat="1" ht="25.15" hidden="1" customHeight="1" x14ac:dyDescent="0.2">
      <c r="A67" s="120"/>
      <c r="B67" s="86"/>
      <c r="C67" s="158"/>
      <c r="D67" s="87"/>
      <c r="E67" s="87"/>
      <c r="F67" s="88"/>
      <c r="G67" s="86"/>
      <c r="H67" s="86"/>
      <c r="I67" s="102"/>
      <c r="J67" s="102"/>
      <c r="K67" s="91">
        <f t="shared" si="14"/>
        <v>0</v>
      </c>
      <c r="L67" s="101"/>
      <c r="M67" s="94"/>
      <c r="N67" s="516" t="str">
        <f t="shared" si="12"/>
        <v>-</v>
      </c>
      <c r="O67" s="223" t="str">
        <f t="shared" si="15"/>
        <v>-</v>
      </c>
      <c r="P67" s="94"/>
      <c r="Q67" s="95"/>
      <c r="R67" s="95"/>
      <c r="S67" s="96" t="str">
        <f t="shared" si="9"/>
        <v>-</v>
      </c>
      <c r="T67" s="99"/>
      <c r="U67" s="84" t="str">
        <f t="shared" si="10"/>
        <v>-</v>
      </c>
      <c r="V67" s="98"/>
      <c r="W67" s="167"/>
      <c r="X67" s="68">
        <f t="shared" si="13"/>
        <v>0</v>
      </c>
      <c r="Y67" s="69" t="str">
        <f t="shared" si="11"/>
        <v>-</v>
      </c>
    </row>
    <row r="68" spans="1:25" s="27" customFormat="1" ht="25.15" hidden="1" customHeight="1" x14ac:dyDescent="0.2">
      <c r="A68" s="120"/>
      <c r="B68" s="86"/>
      <c r="C68" s="158"/>
      <c r="D68" s="87"/>
      <c r="E68" s="87"/>
      <c r="F68" s="88"/>
      <c r="G68" s="86"/>
      <c r="H68" s="86"/>
      <c r="I68" s="102"/>
      <c r="J68" s="102"/>
      <c r="K68" s="91">
        <f t="shared" si="14"/>
        <v>0</v>
      </c>
      <c r="L68" s="101"/>
      <c r="M68" s="94"/>
      <c r="N68" s="516" t="str">
        <f t="shared" si="12"/>
        <v>-</v>
      </c>
      <c r="O68" s="223" t="str">
        <f t="shared" si="15"/>
        <v>-</v>
      </c>
      <c r="P68" s="94"/>
      <c r="Q68" s="95"/>
      <c r="R68" s="95"/>
      <c r="S68" s="96" t="str">
        <f t="shared" si="9"/>
        <v>-</v>
      </c>
      <c r="T68" s="99"/>
      <c r="U68" s="84" t="str">
        <f t="shared" si="10"/>
        <v>-</v>
      </c>
      <c r="V68" s="98"/>
      <c r="W68" s="167"/>
      <c r="X68" s="68">
        <f t="shared" si="13"/>
        <v>0</v>
      </c>
      <c r="Y68" s="69" t="str">
        <f t="shared" si="11"/>
        <v>-</v>
      </c>
    </row>
    <row r="69" spans="1:25" s="27" customFormat="1" ht="25.15" hidden="1" customHeight="1" x14ac:dyDescent="0.2">
      <c r="A69" s="120"/>
      <c r="B69" s="103"/>
      <c r="C69" s="161"/>
      <c r="D69" s="104"/>
      <c r="E69" s="104"/>
      <c r="F69" s="105"/>
      <c r="G69" s="103"/>
      <c r="H69" s="103"/>
      <c r="I69" s="106"/>
      <c r="J69" s="106"/>
      <c r="K69" s="107">
        <f t="shared" si="14"/>
        <v>0</v>
      </c>
      <c r="L69" s="108"/>
      <c r="M69" s="109"/>
      <c r="N69" s="517" t="str">
        <f t="shared" si="12"/>
        <v>-</v>
      </c>
      <c r="O69" s="225" t="str">
        <f t="shared" si="15"/>
        <v>-</v>
      </c>
      <c r="P69" s="109"/>
      <c r="Q69" s="110"/>
      <c r="R69" s="110"/>
      <c r="S69" s="96" t="str">
        <f t="shared" si="9"/>
        <v>-</v>
      </c>
      <c r="T69" s="111"/>
      <c r="U69" s="84" t="str">
        <f t="shared" si="10"/>
        <v>-</v>
      </c>
      <c r="V69" s="112"/>
      <c r="W69" s="167"/>
      <c r="X69" s="68">
        <f t="shared" si="13"/>
        <v>0</v>
      </c>
      <c r="Y69" s="69" t="str">
        <f t="shared" si="11"/>
        <v>-</v>
      </c>
    </row>
    <row r="70" spans="1:25" s="27" customFormat="1" ht="19.899999999999999" customHeight="1" x14ac:dyDescent="0.2">
      <c r="A70" s="226">
        <f>COUNT(A40:A69)</f>
        <v>14</v>
      </c>
      <c r="B70" s="227" t="s">
        <v>42</v>
      </c>
      <c r="C70" s="228"/>
      <c r="D70" s="229">
        <f>COUNT(L40:L69)-COUNT(M40:M69)</f>
        <v>0</v>
      </c>
      <c r="E70" s="229"/>
      <c r="F70" s="229"/>
      <c r="G70" s="229" t="s">
        <v>29</v>
      </c>
      <c r="H70" s="230">
        <f>IF(M40&gt;1,0,L40)+IF(M41&gt;0,0,L41)+IF(M42&gt;0,0,L42)+IF(M43&gt;0,0,L43)+IF(M44&gt;0,0,L44)+IF(M45&gt;0,0,L45)+IF(M46&gt;0,0,L46)+IF(M47&gt;0,0,L47)+IF(M48&gt;0,0,L48)+IF(M49&gt;0,0,L49)+IF(M50&gt;0,0,L50)+IF(M51&gt;0,0,L51)+IF(M52&gt;0,0,L52)+IF(M53&gt;0,0,L53)+IF(M54&gt;0,0,L54)+IF(M55&gt;0,0,L55)+IF(M56&gt;0,0,L56)+IF(M57&gt;0,0,L57)+IF(M58&gt;0,0,L58)+IF(M59&gt;0,0,L59)+IF(M60&gt;0,0,L60)+IF(M61&gt;0,0,L61)+IF(M62&gt;0,0,L62)+IF(M63&gt;0,0,L63)+IF(M64&gt;0,0,L64)+IF(M65&gt;0,0,L65)+IF(M66&gt;0,0,L66)+IF(M67&gt;0,0,L67)+IF(M68&gt;0,0,L68)+IF(M69&gt;0,0,L69)</f>
        <v>0</v>
      </c>
      <c r="I70" s="229"/>
      <c r="J70" s="229"/>
      <c r="K70" s="231">
        <f>SUM(K40:K69)/1000</f>
        <v>33.97</v>
      </c>
      <c r="L70" s="232">
        <f>SUM(L40:L69)</f>
        <v>76812733</v>
      </c>
      <c r="M70" s="232">
        <f>SUM(M40:M69)</f>
        <v>75394606.75</v>
      </c>
      <c r="N70" s="518">
        <f>IF(M70&gt;0,((M70-(L70-H70))/(L70-H70)),"-")</f>
        <v>-1.8462124632383541E-2</v>
      </c>
      <c r="O70" s="232"/>
      <c r="P70" s="232">
        <f>SUM(P40:P69)</f>
        <v>36121154</v>
      </c>
      <c r="Q70" s="233" t="s">
        <v>6</v>
      </c>
      <c r="R70" s="234">
        <f>IF(P70&lt;=0,"-",(P70/M70))</f>
        <v>0.47909466680784829</v>
      </c>
      <c r="S70" s="234"/>
      <c r="T70" s="234">
        <f>IF(M40&lt;=0,"0",(IF(T40&gt;0,T40*M40)+IF(T41&gt;0,T41*M41)+IF(T42&gt;0,T42*M42)+IF(T43&gt;0,T43*M43)+IF(T44&gt;0,T44*M44)+IF(T45&gt;0,T45*M45)+IF(T46&gt;0,T46*M46)+IF(T47&gt;0,T47*M47)+IF(T48&gt;0,T48*M48)+IF(T49&gt;0,T49*M49)+IF(T50&gt;0,T50*M50)+IF(T51&gt;0,T51*M51)+IF(T52&gt;0,T52*M52)+IF(T53&gt;0,T53*M53)+IF(T54&gt;0,T54*M54)+IF(T55&gt;0,T55*M55)+IF(T56&gt;0,T56*M56)+IF(T57&gt;0,T57*M57)+IF(T58&gt;0,T58*M58)+IF(T59&gt;0,T59*M59)+IF(T60&gt;0,T60*M60)+IF(T61&gt;0,T61*M61)+IF(T62&gt;0,T62*M62)+IF(T63&gt;0,T63*M63)+IF(T64&gt;0,T64*M64)+IF(T65&gt;0,T65*M65)+IF(T66&gt;0,T66*M66)+IF(T67&gt;0,T67*M67)+IF(T68&gt;0,T68*M68)+IF(T69&gt;0,T69*M69))/M70)</f>
        <v>0.9228013587324666</v>
      </c>
      <c r="U70" s="229"/>
      <c r="V70" s="229"/>
      <c r="W70" s="167"/>
      <c r="X70" s="70"/>
      <c r="Y70" s="69"/>
    </row>
    <row r="71" spans="1:25" s="124" customFormat="1" ht="19.899999999999999" customHeight="1" x14ac:dyDescent="0.2">
      <c r="A71" s="122" t="s">
        <v>45</v>
      </c>
      <c r="B71" s="122"/>
      <c r="C71" s="296" t="s">
        <v>52</v>
      </c>
      <c r="D71" s="296"/>
      <c r="E71" s="296"/>
      <c r="G71" s="122"/>
      <c r="H71" s="122"/>
      <c r="I71" s="122"/>
      <c r="J71" s="122"/>
      <c r="K71" s="122"/>
      <c r="L71" s="122"/>
      <c r="M71" s="122"/>
      <c r="N71" s="519"/>
      <c r="O71" s="122"/>
      <c r="P71" s="122"/>
      <c r="Q71" s="122"/>
      <c r="R71" s="122"/>
      <c r="S71" s="122"/>
      <c r="T71" s="122"/>
      <c r="U71" s="122"/>
      <c r="V71" s="122"/>
      <c r="W71" s="168"/>
      <c r="X71" s="125"/>
    </row>
    <row r="72" spans="1:25" s="27" customFormat="1" ht="25.15" customHeight="1" x14ac:dyDescent="0.2">
      <c r="A72" s="119">
        <v>1</v>
      </c>
      <c r="B72" s="113" t="s">
        <v>33</v>
      </c>
      <c r="C72" s="316">
        <v>44076</v>
      </c>
      <c r="D72" s="221">
        <v>495963</v>
      </c>
      <c r="E72" s="381">
        <v>1</v>
      </c>
      <c r="F72" s="75">
        <v>132212002</v>
      </c>
      <c r="G72" s="317" t="s">
        <v>127</v>
      </c>
      <c r="H72" s="317" t="s">
        <v>228</v>
      </c>
      <c r="I72" s="318">
        <v>0</v>
      </c>
      <c r="J72" s="318">
        <v>6350</v>
      </c>
      <c r="K72" s="78">
        <f>J72-I72</f>
        <v>6350</v>
      </c>
      <c r="L72" s="319">
        <v>14808204</v>
      </c>
      <c r="M72" s="320">
        <v>14067793.800000001</v>
      </c>
      <c r="N72" s="516">
        <f>IF(M72&gt;0,((M72-L72)/L72),"-")</f>
        <v>-4.9999999999999947E-2</v>
      </c>
      <c r="O72" s="321">
        <f t="shared" ref="O72:O84" si="16">IF(AND(C72&lt;=0,Q72&lt;=0),"-",IF(Q72&lt;=0,"Not yet Contract",(Q72-C72)))</f>
        <v>70</v>
      </c>
      <c r="P72" s="81"/>
      <c r="Q72" s="115">
        <v>44146</v>
      </c>
      <c r="R72" s="115">
        <v>44265</v>
      </c>
      <c r="S72" s="133">
        <f t="shared" ref="S72:S101" ca="1" si="17">IF(OR(R72&lt;=0,Q72&lt;=0),"-",(($V$3-Q72)/(R72-Q72)))</f>
        <v>0.50420168067226889</v>
      </c>
      <c r="T72" s="83">
        <v>0.6</v>
      </c>
      <c r="U72" s="322" t="str">
        <f t="shared" ref="U72:U101" ca="1" si="18">IF(OR(Q72&lt;=0,R72&lt;=0),"-",IF(AND(($V$3-Q72)&gt;(R72-Q72),T72&lt;100%),"Time Expired",IF(AND(($V$3-Q72)&gt;(R72-Q72)*3/4,T72&lt;=10%),"Very Critical",IF(AND(($V$3-Q72)&gt;(R72-Q72)*3/4,T72&lt;=25%),"Critical",IF(AND(($V$3-Q72)&gt;(R72-Q72)*3/4,T72&lt;=50%),"Slow Progress",IF(AND(($V$3-Q72)&gt;(R72-Q72)/2,T72&lt;=10%),"Very Slow Progress",IF(AND(($V$3-Q72)&gt;(R72-Q72)/2,T72&lt;=25%),"Progress Slow",IF(AND(($V$3-Q72)&gt;(R72-Q72)/4,T72&lt;=20%),"Progress Slow","-"))))))))</f>
        <v>-</v>
      </c>
      <c r="V72" s="85"/>
      <c r="W72" s="167"/>
      <c r="X72" s="68">
        <f>R72-Q72</f>
        <v>119</v>
      </c>
      <c r="Y72" s="69">
        <f t="shared" ref="Y72:Y101" ca="1" si="19">IF(Q72&lt;=0,"-",($V$3-Q72))</f>
        <v>60</v>
      </c>
    </row>
    <row r="73" spans="1:25" s="27" customFormat="1" ht="25.15" customHeight="1" x14ac:dyDescent="0.2">
      <c r="A73" s="120">
        <v>2</v>
      </c>
      <c r="B73" s="86" t="s">
        <v>33</v>
      </c>
      <c r="C73" s="176">
        <v>44076</v>
      </c>
      <c r="D73" s="222">
        <v>495966</v>
      </c>
      <c r="E73" s="381">
        <v>1</v>
      </c>
      <c r="F73" s="88">
        <v>132212001</v>
      </c>
      <c r="G73" s="89" t="s">
        <v>135</v>
      </c>
      <c r="H73" s="89" t="s">
        <v>250</v>
      </c>
      <c r="I73" s="90">
        <v>0</v>
      </c>
      <c r="J73" s="90">
        <v>3770</v>
      </c>
      <c r="K73" s="91">
        <f>J73-I73</f>
        <v>3770</v>
      </c>
      <c r="L73" s="92">
        <v>6675966</v>
      </c>
      <c r="M73" s="100">
        <v>6342167.7000000002</v>
      </c>
      <c r="N73" s="516">
        <f t="shared" ref="N73:N101" si="20">IF(M73&gt;0,((M73-L73)/L73),"-")</f>
        <v>-4.9999999999999975E-2</v>
      </c>
      <c r="O73" s="323">
        <f t="shared" si="16"/>
        <v>80</v>
      </c>
      <c r="P73" s="94"/>
      <c r="Q73" s="95" t="s">
        <v>242</v>
      </c>
      <c r="R73" s="95">
        <v>44232</v>
      </c>
      <c r="S73" s="96">
        <f t="shared" ca="1" si="17"/>
        <v>0.65789473684210531</v>
      </c>
      <c r="T73" s="99">
        <v>0.4</v>
      </c>
      <c r="U73" s="324" t="str">
        <f t="shared" ca="1" si="18"/>
        <v>-</v>
      </c>
      <c r="V73" s="98"/>
      <c r="W73" s="167"/>
      <c r="X73" s="68">
        <f t="shared" ref="X73:X101" si="21">R73-Q73</f>
        <v>76</v>
      </c>
      <c r="Y73" s="69">
        <f t="shared" ca="1" si="19"/>
        <v>50</v>
      </c>
    </row>
    <row r="74" spans="1:25" s="27" customFormat="1" ht="25.15" customHeight="1" x14ac:dyDescent="0.2">
      <c r="A74" s="120">
        <v>3</v>
      </c>
      <c r="B74" s="86" t="s">
        <v>41</v>
      </c>
      <c r="C74" s="176">
        <v>44076</v>
      </c>
      <c r="D74" s="222">
        <v>492914</v>
      </c>
      <c r="E74" s="381">
        <v>1</v>
      </c>
      <c r="F74" s="88">
        <v>132213013</v>
      </c>
      <c r="G74" s="89" t="s">
        <v>142</v>
      </c>
      <c r="H74" s="89" t="s">
        <v>251</v>
      </c>
      <c r="I74" s="90">
        <v>0</v>
      </c>
      <c r="J74" s="90">
        <v>1210</v>
      </c>
      <c r="K74" s="91">
        <f t="shared" ref="K74:K101" si="22">J74-I74</f>
        <v>1210</v>
      </c>
      <c r="L74" s="92">
        <v>2970287</v>
      </c>
      <c r="M74" s="100">
        <v>2821772.65</v>
      </c>
      <c r="N74" s="516">
        <f t="shared" si="20"/>
        <v>-5.0000000000000031E-2</v>
      </c>
      <c r="O74" s="323">
        <f t="shared" si="16"/>
        <v>67</v>
      </c>
      <c r="P74" s="94"/>
      <c r="Q74" s="95">
        <v>44143</v>
      </c>
      <c r="R74" s="95">
        <v>44203</v>
      </c>
      <c r="S74" s="96">
        <f t="shared" ca="1" si="17"/>
        <v>1.05</v>
      </c>
      <c r="T74" s="99">
        <v>0.1</v>
      </c>
      <c r="U74" s="324" t="str">
        <f t="shared" ca="1" si="18"/>
        <v>Time Expired</v>
      </c>
      <c r="V74" s="98"/>
      <c r="W74" s="167"/>
      <c r="X74" s="68">
        <f t="shared" si="21"/>
        <v>60</v>
      </c>
      <c r="Y74" s="69">
        <f t="shared" ca="1" si="19"/>
        <v>63</v>
      </c>
    </row>
    <row r="75" spans="1:25" s="27" customFormat="1" ht="25.15" hidden="1" customHeight="1" x14ac:dyDescent="0.2">
      <c r="A75" s="121"/>
      <c r="B75" s="103"/>
      <c r="C75" s="332"/>
      <c r="D75" s="333"/>
      <c r="E75" s="105"/>
      <c r="F75" s="105"/>
      <c r="G75" s="327"/>
      <c r="H75" s="327"/>
      <c r="I75" s="334"/>
      <c r="J75" s="334"/>
      <c r="K75" s="107">
        <f t="shared" si="22"/>
        <v>0</v>
      </c>
      <c r="L75" s="335"/>
      <c r="M75" s="331"/>
      <c r="N75" s="516" t="str">
        <f t="shared" si="20"/>
        <v>-</v>
      </c>
      <c r="O75" s="328" t="str">
        <f t="shared" si="16"/>
        <v>-</v>
      </c>
      <c r="P75" s="109"/>
      <c r="Q75" s="110"/>
      <c r="R75" s="110"/>
      <c r="S75" s="134" t="str">
        <f t="shared" si="17"/>
        <v>-</v>
      </c>
      <c r="T75" s="111"/>
      <c r="U75" s="329" t="str">
        <f t="shared" si="18"/>
        <v>-</v>
      </c>
      <c r="V75" s="112"/>
      <c r="W75" s="167"/>
      <c r="X75" s="68">
        <f t="shared" si="21"/>
        <v>0</v>
      </c>
      <c r="Y75" s="69" t="str">
        <f t="shared" si="19"/>
        <v>-</v>
      </c>
    </row>
    <row r="76" spans="1:25" s="27" customFormat="1" ht="25.15" hidden="1" customHeight="1" x14ac:dyDescent="0.2">
      <c r="A76" s="299"/>
      <c r="B76" s="73"/>
      <c r="C76" s="300"/>
      <c r="D76" s="287"/>
      <c r="E76" s="162"/>
      <c r="F76" s="301"/>
      <c r="G76" s="76"/>
      <c r="H76" s="76"/>
      <c r="I76" s="77"/>
      <c r="J76" s="77"/>
      <c r="K76" s="303">
        <f t="shared" si="22"/>
        <v>0</v>
      </c>
      <c r="L76" s="79"/>
      <c r="M76" s="308"/>
      <c r="N76" s="516" t="str">
        <f t="shared" si="20"/>
        <v>-</v>
      </c>
      <c r="O76" s="251" t="str">
        <f t="shared" si="16"/>
        <v>-</v>
      </c>
      <c r="P76" s="304"/>
      <c r="Q76" s="82"/>
      <c r="R76" s="82"/>
      <c r="S76" s="289" t="str">
        <f t="shared" si="17"/>
        <v>-</v>
      </c>
      <c r="T76" s="309"/>
      <c r="U76" s="306" t="str">
        <f t="shared" si="18"/>
        <v>-</v>
      </c>
      <c r="V76" s="307"/>
      <c r="W76" s="167"/>
      <c r="X76" s="68">
        <f t="shared" si="21"/>
        <v>0</v>
      </c>
      <c r="Y76" s="69" t="str">
        <f t="shared" si="19"/>
        <v>-</v>
      </c>
    </row>
    <row r="77" spans="1:25" s="27" customFormat="1" ht="25.15" hidden="1" customHeight="1" x14ac:dyDescent="0.2">
      <c r="A77" s="120"/>
      <c r="B77" s="86"/>
      <c r="C77" s="158"/>
      <c r="D77" s="159"/>
      <c r="E77" s="87"/>
      <c r="F77" s="88"/>
      <c r="G77" s="89"/>
      <c r="H77" s="89"/>
      <c r="I77" s="90"/>
      <c r="J77" s="90"/>
      <c r="K77" s="91">
        <f t="shared" si="22"/>
        <v>0</v>
      </c>
      <c r="L77" s="92"/>
      <c r="M77" s="93"/>
      <c r="N77" s="516" t="str">
        <f t="shared" si="20"/>
        <v>-</v>
      </c>
      <c r="O77" s="223" t="str">
        <f t="shared" si="16"/>
        <v>-</v>
      </c>
      <c r="P77" s="94"/>
      <c r="Q77" s="95"/>
      <c r="R77" s="95"/>
      <c r="S77" s="96" t="str">
        <f t="shared" si="17"/>
        <v>-</v>
      </c>
      <c r="T77" s="97"/>
      <c r="U77" s="84" t="str">
        <f t="shared" si="18"/>
        <v>-</v>
      </c>
      <c r="V77" s="98"/>
      <c r="W77" s="167"/>
      <c r="X77" s="68">
        <f t="shared" si="21"/>
        <v>0</v>
      </c>
      <c r="Y77" s="69" t="str">
        <f t="shared" si="19"/>
        <v>-</v>
      </c>
    </row>
    <row r="78" spans="1:25" s="27" customFormat="1" ht="25.15" hidden="1" customHeight="1" x14ac:dyDescent="0.2">
      <c r="A78" s="120"/>
      <c r="B78" s="86"/>
      <c r="C78" s="158"/>
      <c r="D78" s="159"/>
      <c r="E78" s="87"/>
      <c r="F78" s="88"/>
      <c r="G78" s="89"/>
      <c r="H78" s="89"/>
      <c r="I78" s="90"/>
      <c r="J78" s="90"/>
      <c r="K78" s="91">
        <f t="shared" si="22"/>
        <v>0</v>
      </c>
      <c r="L78" s="92"/>
      <c r="M78" s="100"/>
      <c r="N78" s="516" t="str">
        <f t="shared" si="20"/>
        <v>-</v>
      </c>
      <c r="O78" s="223" t="str">
        <f t="shared" si="16"/>
        <v>-</v>
      </c>
      <c r="P78" s="94"/>
      <c r="Q78" s="95"/>
      <c r="R78" s="95"/>
      <c r="S78" s="96" t="str">
        <f t="shared" si="17"/>
        <v>-</v>
      </c>
      <c r="T78" s="99"/>
      <c r="U78" s="84" t="str">
        <f t="shared" si="18"/>
        <v>-</v>
      </c>
      <c r="V78" s="98"/>
      <c r="W78" s="167"/>
      <c r="X78" s="68">
        <f t="shared" si="21"/>
        <v>0</v>
      </c>
      <c r="Y78" s="69" t="str">
        <f t="shared" si="19"/>
        <v>-</v>
      </c>
    </row>
    <row r="79" spans="1:25" s="27" customFormat="1" ht="25.15" hidden="1" customHeight="1" x14ac:dyDescent="0.2">
      <c r="A79" s="120"/>
      <c r="B79" s="86"/>
      <c r="C79" s="158"/>
      <c r="D79" s="159"/>
      <c r="E79" s="87"/>
      <c r="F79" s="88"/>
      <c r="G79" s="89"/>
      <c r="H79" s="89"/>
      <c r="I79" s="90"/>
      <c r="J79" s="90"/>
      <c r="K79" s="91">
        <f t="shared" si="22"/>
        <v>0</v>
      </c>
      <c r="L79" s="92"/>
      <c r="M79" s="100"/>
      <c r="N79" s="516" t="str">
        <f t="shared" si="20"/>
        <v>-</v>
      </c>
      <c r="O79" s="223" t="str">
        <f t="shared" si="16"/>
        <v>-</v>
      </c>
      <c r="P79" s="94"/>
      <c r="Q79" s="95"/>
      <c r="R79" s="95"/>
      <c r="S79" s="96" t="str">
        <f t="shared" si="17"/>
        <v>-</v>
      </c>
      <c r="T79" s="97"/>
      <c r="U79" s="84" t="str">
        <f t="shared" si="18"/>
        <v>-</v>
      </c>
      <c r="V79" s="98"/>
      <c r="W79" s="167"/>
      <c r="X79" s="68">
        <f t="shared" si="21"/>
        <v>0</v>
      </c>
      <c r="Y79" s="69" t="str">
        <f t="shared" si="19"/>
        <v>-</v>
      </c>
    </row>
    <row r="80" spans="1:25" s="27" customFormat="1" ht="25.15" hidden="1" customHeight="1" x14ac:dyDescent="0.2">
      <c r="A80" s="120"/>
      <c r="B80" s="86"/>
      <c r="C80" s="158"/>
      <c r="D80" s="159"/>
      <c r="E80" s="87"/>
      <c r="F80" s="88"/>
      <c r="G80" s="89"/>
      <c r="H80" s="89"/>
      <c r="I80" s="90"/>
      <c r="J80" s="90"/>
      <c r="K80" s="91">
        <f t="shared" si="22"/>
        <v>0</v>
      </c>
      <c r="L80" s="92"/>
      <c r="M80" s="101"/>
      <c r="N80" s="516" t="str">
        <f t="shared" si="20"/>
        <v>-</v>
      </c>
      <c r="O80" s="223" t="str">
        <f t="shared" si="16"/>
        <v>-</v>
      </c>
      <c r="P80" s="94"/>
      <c r="Q80" s="95"/>
      <c r="R80" s="95"/>
      <c r="S80" s="96" t="str">
        <f t="shared" si="17"/>
        <v>-</v>
      </c>
      <c r="T80" s="97"/>
      <c r="U80" s="84" t="str">
        <f t="shared" si="18"/>
        <v>-</v>
      </c>
      <c r="V80" s="98"/>
      <c r="W80" s="167"/>
      <c r="X80" s="68">
        <f t="shared" si="21"/>
        <v>0</v>
      </c>
      <c r="Y80" s="69" t="str">
        <f t="shared" si="19"/>
        <v>-</v>
      </c>
    </row>
    <row r="81" spans="1:25" s="27" customFormat="1" ht="25.15" hidden="1" customHeight="1" x14ac:dyDescent="0.2">
      <c r="A81" s="120"/>
      <c r="B81" s="86"/>
      <c r="C81" s="158"/>
      <c r="D81" s="159"/>
      <c r="E81" s="87"/>
      <c r="F81" s="88"/>
      <c r="G81" s="89"/>
      <c r="H81" s="89"/>
      <c r="I81" s="90"/>
      <c r="J81" s="90"/>
      <c r="K81" s="91">
        <f t="shared" si="22"/>
        <v>0</v>
      </c>
      <c r="L81" s="92"/>
      <c r="M81" s="100"/>
      <c r="N81" s="516" t="str">
        <f t="shared" si="20"/>
        <v>-</v>
      </c>
      <c r="O81" s="223" t="str">
        <f t="shared" si="16"/>
        <v>-</v>
      </c>
      <c r="P81" s="94"/>
      <c r="Q81" s="95"/>
      <c r="R81" s="95"/>
      <c r="S81" s="96" t="str">
        <f t="shared" si="17"/>
        <v>-</v>
      </c>
      <c r="T81" s="97"/>
      <c r="U81" s="84" t="str">
        <f t="shared" si="18"/>
        <v>-</v>
      </c>
      <c r="V81" s="98"/>
      <c r="W81" s="167"/>
      <c r="X81" s="68">
        <f t="shared" si="21"/>
        <v>0</v>
      </c>
      <c r="Y81" s="69" t="str">
        <f t="shared" si="19"/>
        <v>-</v>
      </c>
    </row>
    <row r="82" spans="1:25" s="27" customFormat="1" ht="25.15" hidden="1" customHeight="1" x14ac:dyDescent="0.2">
      <c r="A82" s="120"/>
      <c r="B82" s="86"/>
      <c r="C82" s="158"/>
      <c r="D82" s="159"/>
      <c r="E82" s="87"/>
      <c r="F82" s="88"/>
      <c r="G82" s="89"/>
      <c r="H82" s="89"/>
      <c r="I82" s="90"/>
      <c r="J82" s="90"/>
      <c r="K82" s="91">
        <f t="shared" si="22"/>
        <v>0</v>
      </c>
      <c r="L82" s="92"/>
      <c r="M82" s="100"/>
      <c r="N82" s="516" t="str">
        <f t="shared" si="20"/>
        <v>-</v>
      </c>
      <c r="O82" s="223" t="str">
        <f t="shared" si="16"/>
        <v>-</v>
      </c>
      <c r="P82" s="94"/>
      <c r="Q82" s="95"/>
      <c r="R82" s="95"/>
      <c r="S82" s="96" t="str">
        <f t="shared" si="17"/>
        <v>-</v>
      </c>
      <c r="T82" s="97"/>
      <c r="U82" s="84" t="str">
        <f t="shared" si="18"/>
        <v>-</v>
      </c>
      <c r="V82" s="98"/>
      <c r="W82" s="167"/>
      <c r="X82" s="68">
        <f t="shared" si="21"/>
        <v>0</v>
      </c>
      <c r="Y82" s="69" t="str">
        <f t="shared" si="19"/>
        <v>-</v>
      </c>
    </row>
    <row r="83" spans="1:25" s="27" customFormat="1" ht="25.15" hidden="1" customHeight="1" x14ac:dyDescent="0.2">
      <c r="A83" s="120"/>
      <c r="B83" s="86"/>
      <c r="C83" s="158"/>
      <c r="D83" s="160"/>
      <c r="E83" s="87"/>
      <c r="F83" s="88"/>
      <c r="G83" s="86"/>
      <c r="H83" s="86"/>
      <c r="I83" s="102"/>
      <c r="J83" s="102"/>
      <c r="K83" s="91">
        <f t="shared" si="22"/>
        <v>0</v>
      </c>
      <c r="L83" s="101"/>
      <c r="M83" s="94"/>
      <c r="N83" s="516" t="str">
        <f t="shared" si="20"/>
        <v>-</v>
      </c>
      <c r="O83" s="223" t="str">
        <f t="shared" si="16"/>
        <v>-</v>
      </c>
      <c r="P83" s="94"/>
      <c r="Q83" s="95"/>
      <c r="R83" s="95"/>
      <c r="S83" s="96" t="str">
        <f t="shared" si="17"/>
        <v>-</v>
      </c>
      <c r="T83" s="99"/>
      <c r="U83" s="84" t="str">
        <f t="shared" si="18"/>
        <v>-</v>
      </c>
      <c r="V83" s="98"/>
      <c r="W83" s="167"/>
      <c r="X83" s="68">
        <f t="shared" si="21"/>
        <v>0</v>
      </c>
      <c r="Y83" s="69" t="str">
        <f t="shared" si="19"/>
        <v>-</v>
      </c>
    </row>
    <row r="84" spans="1:25" s="27" customFormat="1" ht="25.15" hidden="1" customHeight="1" x14ac:dyDescent="0.2">
      <c r="A84" s="120"/>
      <c r="B84" s="86"/>
      <c r="C84" s="158"/>
      <c r="D84" s="160"/>
      <c r="E84" s="87"/>
      <c r="F84" s="88"/>
      <c r="G84" s="86"/>
      <c r="H84" s="86"/>
      <c r="I84" s="102"/>
      <c r="J84" s="102"/>
      <c r="K84" s="91">
        <f t="shared" si="22"/>
        <v>0</v>
      </c>
      <c r="L84" s="101"/>
      <c r="M84" s="94"/>
      <c r="N84" s="516" t="str">
        <f t="shared" si="20"/>
        <v>-</v>
      </c>
      <c r="O84" s="223" t="str">
        <f t="shared" si="16"/>
        <v>-</v>
      </c>
      <c r="P84" s="94"/>
      <c r="Q84" s="95"/>
      <c r="R84" s="95"/>
      <c r="S84" s="96" t="str">
        <f t="shared" si="17"/>
        <v>-</v>
      </c>
      <c r="T84" s="99"/>
      <c r="U84" s="84" t="str">
        <f t="shared" si="18"/>
        <v>-</v>
      </c>
      <c r="V84" s="98"/>
      <c r="W84" s="167"/>
      <c r="X84" s="68">
        <f t="shared" si="21"/>
        <v>0</v>
      </c>
      <c r="Y84" s="69" t="str">
        <f t="shared" si="19"/>
        <v>-</v>
      </c>
    </row>
    <row r="85" spans="1:25" s="27" customFormat="1" ht="25.15" hidden="1" customHeight="1" x14ac:dyDescent="0.2">
      <c r="A85" s="120"/>
      <c r="B85" s="86"/>
      <c r="C85" s="158"/>
      <c r="D85" s="160"/>
      <c r="E85" s="87"/>
      <c r="F85" s="88"/>
      <c r="G85" s="86"/>
      <c r="H85" s="86"/>
      <c r="I85" s="102"/>
      <c r="J85" s="102"/>
      <c r="K85" s="91">
        <f t="shared" si="22"/>
        <v>0</v>
      </c>
      <c r="L85" s="101"/>
      <c r="M85" s="94"/>
      <c r="N85" s="516" t="str">
        <f t="shared" si="20"/>
        <v>-</v>
      </c>
      <c r="O85" s="223" t="str">
        <f>IF(AND(C85&lt;=0,Q85&lt;=0),"-",IF(Q85&lt;=0,"Not yet Contract",(Q85-C85)))</f>
        <v>-</v>
      </c>
      <c r="P85" s="94"/>
      <c r="Q85" s="95"/>
      <c r="R85" s="95"/>
      <c r="S85" s="96" t="str">
        <f t="shared" si="17"/>
        <v>-</v>
      </c>
      <c r="T85" s="99"/>
      <c r="U85" s="84" t="str">
        <f t="shared" si="18"/>
        <v>-</v>
      </c>
      <c r="V85" s="98"/>
      <c r="W85" s="167"/>
      <c r="X85" s="68">
        <f t="shared" si="21"/>
        <v>0</v>
      </c>
      <c r="Y85" s="69" t="str">
        <f t="shared" si="19"/>
        <v>-</v>
      </c>
    </row>
    <row r="86" spans="1:25" s="27" customFormat="1" ht="25.15" hidden="1" customHeight="1" x14ac:dyDescent="0.2">
      <c r="A86" s="120"/>
      <c r="B86" s="86"/>
      <c r="C86" s="158"/>
      <c r="D86" s="160"/>
      <c r="E86" s="87"/>
      <c r="F86" s="88"/>
      <c r="G86" s="86"/>
      <c r="H86" s="86"/>
      <c r="I86" s="102"/>
      <c r="J86" s="102"/>
      <c r="K86" s="91">
        <f t="shared" si="22"/>
        <v>0</v>
      </c>
      <c r="L86" s="101"/>
      <c r="M86" s="94"/>
      <c r="N86" s="516" t="str">
        <f t="shared" si="20"/>
        <v>-</v>
      </c>
      <c r="O86" s="223" t="str">
        <f t="shared" ref="O86:O101" si="23">IF(AND(C86&lt;=0,Q86&lt;=0),"-",IF(Q86&lt;=0,"Not yet Contract",(Q86-C86)))</f>
        <v>-</v>
      </c>
      <c r="P86" s="94"/>
      <c r="Q86" s="95"/>
      <c r="R86" s="95"/>
      <c r="S86" s="96" t="str">
        <f t="shared" si="17"/>
        <v>-</v>
      </c>
      <c r="T86" s="99"/>
      <c r="U86" s="84" t="str">
        <f t="shared" si="18"/>
        <v>-</v>
      </c>
      <c r="V86" s="98"/>
      <c r="W86" s="167"/>
      <c r="X86" s="68">
        <f t="shared" si="21"/>
        <v>0</v>
      </c>
      <c r="Y86" s="69" t="str">
        <f t="shared" si="19"/>
        <v>-</v>
      </c>
    </row>
    <row r="87" spans="1:25" s="27" customFormat="1" ht="25.15" hidden="1" customHeight="1" x14ac:dyDescent="0.2">
      <c r="A87" s="120"/>
      <c r="B87" s="86"/>
      <c r="C87" s="158"/>
      <c r="D87" s="160"/>
      <c r="E87" s="87"/>
      <c r="F87" s="88"/>
      <c r="G87" s="86"/>
      <c r="H87" s="86"/>
      <c r="I87" s="102"/>
      <c r="J87" s="102"/>
      <c r="K87" s="91">
        <f t="shared" si="22"/>
        <v>0</v>
      </c>
      <c r="L87" s="101"/>
      <c r="M87" s="94"/>
      <c r="N87" s="516" t="str">
        <f t="shared" si="20"/>
        <v>-</v>
      </c>
      <c r="O87" s="223" t="str">
        <f t="shared" si="23"/>
        <v>-</v>
      </c>
      <c r="P87" s="94"/>
      <c r="Q87" s="95"/>
      <c r="R87" s="95"/>
      <c r="S87" s="96" t="str">
        <f t="shared" si="17"/>
        <v>-</v>
      </c>
      <c r="T87" s="99"/>
      <c r="U87" s="84" t="str">
        <f t="shared" si="18"/>
        <v>-</v>
      </c>
      <c r="V87" s="98"/>
      <c r="W87" s="167"/>
      <c r="X87" s="68">
        <f t="shared" si="21"/>
        <v>0</v>
      </c>
      <c r="Y87" s="69" t="str">
        <f t="shared" si="19"/>
        <v>-</v>
      </c>
    </row>
    <row r="88" spans="1:25" s="27" customFormat="1" ht="25.15" hidden="1" customHeight="1" x14ac:dyDescent="0.2">
      <c r="A88" s="120"/>
      <c r="B88" s="86"/>
      <c r="C88" s="158"/>
      <c r="D88" s="160"/>
      <c r="E88" s="87"/>
      <c r="F88" s="88"/>
      <c r="G88" s="86"/>
      <c r="H88" s="86"/>
      <c r="I88" s="102"/>
      <c r="J88" s="102"/>
      <c r="K88" s="91">
        <f t="shared" si="22"/>
        <v>0</v>
      </c>
      <c r="L88" s="101"/>
      <c r="M88" s="94"/>
      <c r="N88" s="516" t="str">
        <f t="shared" si="20"/>
        <v>-</v>
      </c>
      <c r="O88" s="223" t="str">
        <f t="shared" si="23"/>
        <v>-</v>
      </c>
      <c r="P88" s="94"/>
      <c r="Q88" s="95"/>
      <c r="R88" s="95"/>
      <c r="S88" s="96" t="str">
        <f t="shared" si="17"/>
        <v>-</v>
      </c>
      <c r="T88" s="99"/>
      <c r="U88" s="84" t="str">
        <f t="shared" si="18"/>
        <v>-</v>
      </c>
      <c r="V88" s="98"/>
      <c r="W88" s="167"/>
      <c r="X88" s="68">
        <f t="shared" si="21"/>
        <v>0</v>
      </c>
      <c r="Y88" s="69" t="str">
        <f t="shared" si="19"/>
        <v>-</v>
      </c>
    </row>
    <row r="89" spans="1:25" s="27" customFormat="1" ht="25.15" hidden="1" customHeight="1" x14ac:dyDescent="0.2">
      <c r="A89" s="120"/>
      <c r="B89" s="86"/>
      <c r="C89" s="158"/>
      <c r="D89" s="160"/>
      <c r="E89" s="87"/>
      <c r="F89" s="88"/>
      <c r="G89" s="86"/>
      <c r="H89" s="86"/>
      <c r="I89" s="102"/>
      <c r="J89" s="102"/>
      <c r="K89" s="91">
        <f t="shared" si="22"/>
        <v>0</v>
      </c>
      <c r="L89" s="101"/>
      <c r="M89" s="94"/>
      <c r="N89" s="516" t="str">
        <f t="shared" si="20"/>
        <v>-</v>
      </c>
      <c r="O89" s="223" t="str">
        <f t="shared" si="23"/>
        <v>-</v>
      </c>
      <c r="P89" s="94"/>
      <c r="Q89" s="95"/>
      <c r="R89" s="95"/>
      <c r="S89" s="96" t="str">
        <f t="shared" si="17"/>
        <v>-</v>
      </c>
      <c r="T89" s="99"/>
      <c r="U89" s="84" t="str">
        <f t="shared" si="18"/>
        <v>-</v>
      </c>
      <c r="V89" s="98"/>
      <c r="W89" s="167"/>
      <c r="X89" s="68">
        <f t="shared" si="21"/>
        <v>0</v>
      </c>
      <c r="Y89" s="69" t="str">
        <f t="shared" si="19"/>
        <v>-</v>
      </c>
    </row>
    <row r="90" spans="1:25" s="27" customFormat="1" ht="25.15" hidden="1" customHeight="1" x14ac:dyDescent="0.2">
      <c r="A90" s="120"/>
      <c r="B90" s="86"/>
      <c r="C90" s="158"/>
      <c r="D90" s="160"/>
      <c r="E90" s="87"/>
      <c r="F90" s="88"/>
      <c r="G90" s="86"/>
      <c r="H90" s="86"/>
      <c r="I90" s="102"/>
      <c r="J90" s="102"/>
      <c r="K90" s="91">
        <f t="shared" si="22"/>
        <v>0</v>
      </c>
      <c r="L90" s="101"/>
      <c r="M90" s="94"/>
      <c r="N90" s="516" t="str">
        <f t="shared" si="20"/>
        <v>-</v>
      </c>
      <c r="O90" s="223" t="str">
        <f t="shared" si="23"/>
        <v>-</v>
      </c>
      <c r="P90" s="94"/>
      <c r="Q90" s="95"/>
      <c r="R90" s="95"/>
      <c r="S90" s="96" t="str">
        <f t="shared" si="17"/>
        <v>-</v>
      </c>
      <c r="T90" s="99"/>
      <c r="U90" s="84" t="str">
        <f t="shared" si="18"/>
        <v>-</v>
      </c>
      <c r="V90" s="98"/>
      <c r="W90" s="167"/>
      <c r="X90" s="68">
        <f t="shared" si="21"/>
        <v>0</v>
      </c>
      <c r="Y90" s="69" t="str">
        <f t="shared" si="19"/>
        <v>-</v>
      </c>
    </row>
    <row r="91" spans="1:25" s="27" customFormat="1" ht="25.15" hidden="1" customHeight="1" x14ac:dyDescent="0.2">
      <c r="A91" s="120"/>
      <c r="B91" s="86"/>
      <c r="C91" s="158"/>
      <c r="D91" s="87"/>
      <c r="E91" s="87"/>
      <c r="F91" s="88"/>
      <c r="G91" s="86"/>
      <c r="H91" s="86"/>
      <c r="I91" s="102"/>
      <c r="J91" s="102"/>
      <c r="K91" s="91">
        <f t="shared" si="22"/>
        <v>0</v>
      </c>
      <c r="L91" s="101"/>
      <c r="M91" s="94"/>
      <c r="N91" s="516" t="str">
        <f t="shared" si="20"/>
        <v>-</v>
      </c>
      <c r="O91" s="223" t="str">
        <f t="shared" si="23"/>
        <v>-</v>
      </c>
      <c r="P91" s="94"/>
      <c r="Q91" s="95"/>
      <c r="R91" s="95"/>
      <c r="S91" s="96" t="str">
        <f t="shared" si="17"/>
        <v>-</v>
      </c>
      <c r="T91" s="99"/>
      <c r="U91" s="84" t="str">
        <f t="shared" si="18"/>
        <v>-</v>
      </c>
      <c r="V91" s="98"/>
      <c r="W91" s="167"/>
      <c r="X91" s="68">
        <f t="shared" si="21"/>
        <v>0</v>
      </c>
      <c r="Y91" s="69" t="str">
        <f t="shared" si="19"/>
        <v>-</v>
      </c>
    </row>
    <row r="92" spans="1:25" s="27" customFormat="1" ht="25.15" hidden="1" customHeight="1" x14ac:dyDescent="0.2">
      <c r="A92" s="120"/>
      <c r="B92" s="86"/>
      <c r="C92" s="158"/>
      <c r="D92" s="87"/>
      <c r="E92" s="87"/>
      <c r="F92" s="88"/>
      <c r="G92" s="86"/>
      <c r="H92" s="86"/>
      <c r="I92" s="102"/>
      <c r="J92" s="102"/>
      <c r="K92" s="91">
        <f t="shared" si="22"/>
        <v>0</v>
      </c>
      <c r="L92" s="101"/>
      <c r="M92" s="94"/>
      <c r="N92" s="516" t="str">
        <f t="shared" si="20"/>
        <v>-</v>
      </c>
      <c r="O92" s="223" t="str">
        <f t="shared" si="23"/>
        <v>-</v>
      </c>
      <c r="P92" s="94"/>
      <c r="Q92" s="95"/>
      <c r="R92" s="95"/>
      <c r="S92" s="96" t="str">
        <f t="shared" si="17"/>
        <v>-</v>
      </c>
      <c r="T92" s="99"/>
      <c r="U92" s="84" t="str">
        <f t="shared" si="18"/>
        <v>-</v>
      </c>
      <c r="V92" s="98"/>
      <c r="W92" s="167"/>
      <c r="X92" s="68">
        <f t="shared" si="21"/>
        <v>0</v>
      </c>
      <c r="Y92" s="69" t="str">
        <f t="shared" si="19"/>
        <v>-</v>
      </c>
    </row>
    <row r="93" spans="1:25" s="27" customFormat="1" ht="25.15" hidden="1" customHeight="1" x14ac:dyDescent="0.2">
      <c r="A93" s="120"/>
      <c r="B93" s="86"/>
      <c r="C93" s="158"/>
      <c r="D93" s="87"/>
      <c r="E93" s="87"/>
      <c r="F93" s="88"/>
      <c r="G93" s="86"/>
      <c r="H93" s="86"/>
      <c r="I93" s="102"/>
      <c r="J93" s="102"/>
      <c r="K93" s="91">
        <f t="shared" si="22"/>
        <v>0</v>
      </c>
      <c r="L93" s="101"/>
      <c r="M93" s="94"/>
      <c r="N93" s="516" t="str">
        <f t="shared" si="20"/>
        <v>-</v>
      </c>
      <c r="O93" s="223" t="str">
        <f t="shared" si="23"/>
        <v>-</v>
      </c>
      <c r="P93" s="94"/>
      <c r="Q93" s="95"/>
      <c r="R93" s="95"/>
      <c r="S93" s="96" t="str">
        <f t="shared" si="17"/>
        <v>-</v>
      </c>
      <c r="T93" s="99"/>
      <c r="U93" s="84" t="str">
        <f t="shared" si="18"/>
        <v>-</v>
      </c>
      <c r="V93" s="98"/>
      <c r="W93" s="167"/>
      <c r="X93" s="68">
        <f t="shared" si="21"/>
        <v>0</v>
      </c>
      <c r="Y93" s="69" t="str">
        <f t="shared" si="19"/>
        <v>-</v>
      </c>
    </row>
    <row r="94" spans="1:25" s="27" customFormat="1" ht="25.15" hidden="1" customHeight="1" x14ac:dyDescent="0.2">
      <c r="A94" s="120"/>
      <c r="B94" s="86"/>
      <c r="C94" s="158"/>
      <c r="D94" s="87"/>
      <c r="E94" s="87"/>
      <c r="F94" s="88"/>
      <c r="G94" s="86"/>
      <c r="H94" s="86"/>
      <c r="I94" s="102"/>
      <c r="J94" s="102"/>
      <c r="K94" s="91">
        <f t="shared" si="22"/>
        <v>0</v>
      </c>
      <c r="L94" s="101"/>
      <c r="M94" s="94"/>
      <c r="N94" s="516" t="str">
        <f t="shared" si="20"/>
        <v>-</v>
      </c>
      <c r="O94" s="223" t="str">
        <f t="shared" si="23"/>
        <v>-</v>
      </c>
      <c r="P94" s="94"/>
      <c r="Q94" s="95"/>
      <c r="R94" s="95"/>
      <c r="S94" s="96" t="str">
        <f t="shared" si="17"/>
        <v>-</v>
      </c>
      <c r="T94" s="99"/>
      <c r="U94" s="84" t="str">
        <f t="shared" si="18"/>
        <v>-</v>
      </c>
      <c r="V94" s="98"/>
      <c r="W94" s="167"/>
      <c r="X94" s="68">
        <f t="shared" si="21"/>
        <v>0</v>
      </c>
      <c r="Y94" s="69" t="str">
        <f t="shared" si="19"/>
        <v>-</v>
      </c>
    </row>
    <row r="95" spans="1:25" s="27" customFormat="1" ht="25.15" hidden="1" customHeight="1" x14ac:dyDescent="0.2">
      <c r="A95" s="120"/>
      <c r="B95" s="86"/>
      <c r="C95" s="158"/>
      <c r="D95" s="87"/>
      <c r="E95" s="87"/>
      <c r="F95" s="88"/>
      <c r="G95" s="86"/>
      <c r="H95" s="86"/>
      <c r="I95" s="102"/>
      <c r="J95" s="102"/>
      <c r="K95" s="91">
        <f t="shared" si="22"/>
        <v>0</v>
      </c>
      <c r="L95" s="101"/>
      <c r="M95" s="94"/>
      <c r="N95" s="516" t="str">
        <f t="shared" si="20"/>
        <v>-</v>
      </c>
      <c r="O95" s="223" t="str">
        <f t="shared" si="23"/>
        <v>-</v>
      </c>
      <c r="P95" s="94"/>
      <c r="Q95" s="95"/>
      <c r="R95" s="95"/>
      <c r="S95" s="96" t="str">
        <f t="shared" si="17"/>
        <v>-</v>
      </c>
      <c r="T95" s="99"/>
      <c r="U95" s="84" t="str">
        <f t="shared" si="18"/>
        <v>-</v>
      </c>
      <c r="V95" s="98"/>
      <c r="W95" s="167"/>
      <c r="X95" s="68">
        <f t="shared" si="21"/>
        <v>0</v>
      </c>
      <c r="Y95" s="69" t="str">
        <f t="shared" si="19"/>
        <v>-</v>
      </c>
    </row>
    <row r="96" spans="1:25" s="27" customFormat="1" ht="25.15" hidden="1" customHeight="1" x14ac:dyDescent="0.2">
      <c r="A96" s="120"/>
      <c r="B96" s="86"/>
      <c r="C96" s="158"/>
      <c r="D96" s="87"/>
      <c r="E96" s="87"/>
      <c r="F96" s="88"/>
      <c r="G96" s="86"/>
      <c r="H96" s="86"/>
      <c r="I96" s="102"/>
      <c r="J96" s="102"/>
      <c r="K96" s="91">
        <f t="shared" si="22"/>
        <v>0</v>
      </c>
      <c r="L96" s="101"/>
      <c r="M96" s="94"/>
      <c r="N96" s="516" t="str">
        <f t="shared" si="20"/>
        <v>-</v>
      </c>
      <c r="O96" s="223" t="str">
        <f t="shared" si="23"/>
        <v>-</v>
      </c>
      <c r="P96" s="94"/>
      <c r="Q96" s="95"/>
      <c r="R96" s="95"/>
      <c r="S96" s="96" t="str">
        <f t="shared" si="17"/>
        <v>-</v>
      </c>
      <c r="T96" s="99"/>
      <c r="U96" s="84" t="str">
        <f t="shared" si="18"/>
        <v>-</v>
      </c>
      <c r="V96" s="98"/>
      <c r="W96" s="167"/>
      <c r="X96" s="68">
        <f t="shared" si="21"/>
        <v>0</v>
      </c>
      <c r="Y96" s="69" t="str">
        <f t="shared" si="19"/>
        <v>-</v>
      </c>
    </row>
    <row r="97" spans="1:25" s="27" customFormat="1" ht="25.15" hidden="1" customHeight="1" x14ac:dyDescent="0.2">
      <c r="A97" s="120"/>
      <c r="B97" s="86"/>
      <c r="C97" s="158"/>
      <c r="D97" s="87"/>
      <c r="E97" s="87"/>
      <c r="F97" s="88"/>
      <c r="G97" s="86"/>
      <c r="H97" s="86"/>
      <c r="I97" s="102"/>
      <c r="J97" s="102"/>
      <c r="K97" s="91">
        <f t="shared" si="22"/>
        <v>0</v>
      </c>
      <c r="L97" s="101"/>
      <c r="M97" s="94"/>
      <c r="N97" s="516" t="str">
        <f t="shared" si="20"/>
        <v>-</v>
      </c>
      <c r="O97" s="223" t="str">
        <f t="shared" si="23"/>
        <v>-</v>
      </c>
      <c r="P97" s="94"/>
      <c r="Q97" s="95"/>
      <c r="R97" s="95"/>
      <c r="S97" s="96" t="str">
        <f t="shared" si="17"/>
        <v>-</v>
      </c>
      <c r="T97" s="99"/>
      <c r="U97" s="84" t="str">
        <f t="shared" si="18"/>
        <v>-</v>
      </c>
      <c r="V97" s="98"/>
      <c r="W97" s="167"/>
      <c r="X97" s="68">
        <f t="shared" si="21"/>
        <v>0</v>
      </c>
      <c r="Y97" s="69" t="str">
        <f t="shared" si="19"/>
        <v>-</v>
      </c>
    </row>
    <row r="98" spans="1:25" s="27" customFormat="1" ht="25.15" hidden="1" customHeight="1" x14ac:dyDescent="0.2">
      <c r="A98" s="120"/>
      <c r="B98" s="86"/>
      <c r="C98" s="158"/>
      <c r="D98" s="87"/>
      <c r="E98" s="87"/>
      <c r="F98" s="88"/>
      <c r="G98" s="86"/>
      <c r="H98" s="86"/>
      <c r="I98" s="102"/>
      <c r="J98" s="102"/>
      <c r="K98" s="91">
        <f t="shared" si="22"/>
        <v>0</v>
      </c>
      <c r="L98" s="101"/>
      <c r="M98" s="94"/>
      <c r="N98" s="516" t="str">
        <f t="shared" si="20"/>
        <v>-</v>
      </c>
      <c r="O98" s="223" t="str">
        <f t="shared" si="23"/>
        <v>-</v>
      </c>
      <c r="P98" s="94"/>
      <c r="Q98" s="95"/>
      <c r="R98" s="95"/>
      <c r="S98" s="96" t="str">
        <f t="shared" si="17"/>
        <v>-</v>
      </c>
      <c r="T98" s="99"/>
      <c r="U98" s="84" t="str">
        <f t="shared" si="18"/>
        <v>-</v>
      </c>
      <c r="V98" s="98"/>
      <c r="W98" s="167"/>
      <c r="X98" s="68">
        <f t="shared" si="21"/>
        <v>0</v>
      </c>
      <c r="Y98" s="69" t="str">
        <f t="shared" si="19"/>
        <v>-</v>
      </c>
    </row>
    <row r="99" spans="1:25" s="27" customFormat="1" ht="25.15" hidden="1" customHeight="1" x14ac:dyDescent="0.2">
      <c r="A99" s="120"/>
      <c r="B99" s="86"/>
      <c r="C99" s="158"/>
      <c r="D99" s="87"/>
      <c r="E99" s="87"/>
      <c r="F99" s="88"/>
      <c r="G99" s="86"/>
      <c r="H99" s="86"/>
      <c r="I99" s="102"/>
      <c r="J99" s="102"/>
      <c r="K99" s="91">
        <f t="shared" si="22"/>
        <v>0</v>
      </c>
      <c r="L99" s="101"/>
      <c r="M99" s="94"/>
      <c r="N99" s="516" t="str">
        <f t="shared" si="20"/>
        <v>-</v>
      </c>
      <c r="O99" s="223" t="str">
        <f t="shared" si="23"/>
        <v>-</v>
      </c>
      <c r="P99" s="94"/>
      <c r="Q99" s="95"/>
      <c r="R99" s="95"/>
      <c r="S99" s="96" t="str">
        <f t="shared" si="17"/>
        <v>-</v>
      </c>
      <c r="T99" s="99"/>
      <c r="U99" s="84" t="str">
        <f t="shared" si="18"/>
        <v>-</v>
      </c>
      <c r="V99" s="98"/>
      <c r="W99" s="167"/>
      <c r="X99" s="68">
        <f t="shared" si="21"/>
        <v>0</v>
      </c>
      <c r="Y99" s="69" t="str">
        <f t="shared" si="19"/>
        <v>-</v>
      </c>
    </row>
    <row r="100" spans="1:25" s="27" customFormat="1" ht="25.15" hidden="1" customHeight="1" x14ac:dyDescent="0.2">
      <c r="A100" s="120"/>
      <c r="B100" s="86"/>
      <c r="C100" s="158"/>
      <c r="D100" s="87"/>
      <c r="E100" s="87"/>
      <c r="F100" s="88"/>
      <c r="G100" s="86"/>
      <c r="H100" s="86"/>
      <c r="I100" s="102"/>
      <c r="J100" s="102"/>
      <c r="K100" s="91">
        <f t="shared" si="22"/>
        <v>0</v>
      </c>
      <c r="L100" s="101"/>
      <c r="M100" s="94"/>
      <c r="N100" s="516" t="str">
        <f t="shared" si="20"/>
        <v>-</v>
      </c>
      <c r="O100" s="223" t="str">
        <f t="shared" si="23"/>
        <v>-</v>
      </c>
      <c r="P100" s="94"/>
      <c r="Q100" s="95"/>
      <c r="R100" s="95"/>
      <c r="S100" s="96" t="str">
        <f t="shared" si="17"/>
        <v>-</v>
      </c>
      <c r="T100" s="99"/>
      <c r="U100" s="84" t="str">
        <f t="shared" si="18"/>
        <v>-</v>
      </c>
      <c r="V100" s="98"/>
      <c r="W100" s="167"/>
      <c r="X100" s="68">
        <f t="shared" si="21"/>
        <v>0</v>
      </c>
      <c r="Y100" s="69" t="str">
        <f t="shared" si="19"/>
        <v>-</v>
      </c>
    </row>
    <row r="101" spans="1:25" s="27" customFormat="1" ht="25.15" hidden="1" customHeight="1" x14ac:dyDescent="0.2">
      <c r="A101" s="120"/>
      <c r="B101" s="103"/>
      <c r="C101" s="161"/>
      <c r="D101" s="104"/>
      <c r="E101" s="104"/>
      <c r="F101" s="105"/>
      <c r="G101" s="103"/>
      <c r="H101" s="103"/>
      <c r="I101" s="106"/>
      <c r="J101" s="106"/>
      <c r="K101" s="107">
        <f t="shared" si="22"/>
        <v>0</v>
      </c>
      <c r="L101" s="108"/>
      <c r="M101" s="109"/>
      <c r="N101" s="517" t="str">
        <f t="shared" si="20"/>
        <v>-</v>
      </c>
      <c r="O101" s="225" t="str">
        <f t="shared" si="23"/>
        <v>-</v>
      </c>
      <c r="P101" s="109"/>
      <c r="Q101" s="110"/>
      <c r="R101" s="110"/>
      <c r="S101" s="96" t="str">
        <f t="shared" si="17"/>
        <v>-</v>
      </c>
      <c r="T101" s="111"/>
      <c r="U101" s="84" t="str">
        <f t="shared" si="18"/>
        <v>-</v>
      </c>
      <c r="V101" s="112"/>
      <c r="W101" s="167"/>
      <c r="X101" s="68">
        <f t="shared" si="21"/>
        <v>0</v>
      </c>
      <c r="Y101" s="69" t="str">
        <f t="shared" si="19"/>
        <v>-</v>
      </c>
    </row>
    <row r="102" spans="1:25" s="27" customFormat="1" ht="19.899999999999999" customHeight="1" x14ac:dyDescent="0.2">
      <c r="A102" s="226">
        <f>COUNT(A72:A101)</f>
        <v>3</v>
      </c>
      <c r="B102" s="227" t="s">
        <v>42</v>
      </c>
      <c r="C102" s="228"/>
      <c r="D102" s="229">
        <f>COUNT(L72:L101)-COUNT(M72:M101)</f>
        <v>0</v>
      </c>
      <c r="E102" s="229"/>
      <c r="F102" s="229"/>
      <c r="G102" s="229" t="s">
        <v>29</v>
      </c>
      <c r="H102" s="230">
        <f>IF(M72&gt;1,0,L72)+IF(M73&gt;0,0,L73)+IF(M74&gt;0,0,L74)+IF(M75&gt;0,0,L75)+IF(M76&gt;0,0,L76)+IF(M77&gt;0,0,L77)+IF(M78&gt;0,0,L78)+IF(M79&gt;0,0,L79)+IF(M80&gt;0,0,L80)+IF(M81&gt;0,0,L81)+IF(M82&gt;0,0,L82)+IF(M83&gt;0,0,L83)+IF(M84&gt;0,0,L84)+IF(M85&gt;0,0,L85)+IF(M86&gt;0,0,L86)+IF(M87&gt;0,0,L87)+IF(M88&gt;0,0,L88)+IF(M89&gt;0,0,L89)+IF(M90&gt;0,0,L90)+IF(M91&gt;0,0,L91)+IF(M92&gt;0,0,L92)+IF(M93&gt;0,0,L93)+IF(M94&gt;0,0,L94)+IF(M95&gt;0,0,L95)+IF(M96&gt;0,0,L96)+IF(M97&gt;0,0,L97)+IF(M98&gt;0,0,L98)+IF(M99&gt;0,0,L99)+IF(M100&gt;0,0,L100)+IF(M101&gt;0,0,L101)</f>
        <v>0</v>
      </c>
      <c r="I102" s="229"/>
      <c r="J102" s="229"/>
      <c r="K102" s="231">
        <f>SUM(K72:K101)/1000</f>
        <v>11.33</v>
      </c>
      <c r="L102" s="232">
        <f>SUM(L72:L101)</f>
        <v>24454457</v>
      </c>
      <c r="M102" s="232">
        <f>SUM(M72:M101)</f>
        <v>23231734.149999999</v>
      </c>
      <c r="N102" s="518">
        <f>IF(M102&gt;0,((M102-(L102-H102))/(L102-H102)),"-")</f>
        <v>-5.0000000000000058E-2</v>
      </c>
      <c r="O102" s="232"/>
      <c r="P102" s="232">
        <f>SUM(P72:P101)</f>
        <v>0</v>
      </c>
      <c r="Q102" s="233" t="s">
        <v>6</v>
      </c>
      <c r="R102" s="234" t="str">
        <f>IF(P102&lt;=0,"-",(P102/M102))</f>
        <v>-</v>
      </c>
      <c r="S102" s="234"/>
      <c r="T102" s="234">
        <f>IF(M72&lt;=0,"0",(IF(T72&gt;0,T72*M72)+IF(T73&gt;0,T73*M73)+IF(T74&gt;0,T74*M74)+IF(T75&gt;0,T75*M75)+IF(T76&gt;0,T76*M76)+IF(T77&gt;0,T77*M77)+IF(T78&gt;0,T78*M78)+IF(T79&gt;0,T79*M79)+IF(T80&gt;0,T80*M80)+IF(T81&gt;0,T81*M81)+IF(T82&gt;0,T82*M82)+IF(T83&gt;0,T83*M83)+IF(T84&gt;0,T84*M84)+IF(T85&gt;0,T85*M85)+IF(T86&gt;0,T86*M86)+IF(T87&gt;0,T87*M87)+IF(T88&gt;0,T88*M88)+IF(T89&gt;0,T89*M89)+IF(T90&gt;0,T90*M90)+IF(T91&gt;0,T91*M91)+IF(T92&gt;0,T92*M92)+IF(T93&gt;0,T93*M93)+IF(T94&gt;0,T94*M94)+IF(T95&gt;0,T95*M95)+IF(T96&gt;0,T96*M96)+IF(T97&gt;0,T97*M97)+IF(T98&gt;0,T98*M98)+IF(T99&gt;0,T99*M99)+IF(T100&gt;0,T100*M100)+IF(T101&gt;0,T101*M101))/M102)</f>
        <v>0.48466982930759822</v>
      </c>
      <c r="U102" s="229"/>
      <c r="V102" s="229"/>
      <c r="W102" s="167"/>
      <c r="X102" s="70"/>
      <c r="Y102" s="69"/>
    </row>
    <row r="103" spans="1:25" s="124" customFormat="1" ht="19.899999999999999" customHeight="1" x14ac:dyDescent="0.2">
      <c r="A103" s="122" t="s">
        <v>45</v>
      </c>
      <c r="B103" s="122"/>
      <c r="C103" s="296" t="s">
        <v>53</v>
      </c>
      <c r="D103" s="296"/>
      <c r="E103" s="296"/>
      <c r="G103" s="122"/>
      <c r="H103" s="122"/>
      <c r="I103" s="122"/>
      <c r="J103" s="122"/>
      <c r="K103" s="122"/>
      <c r="L103" s="122"/>
      <c r="M103" s="122"/>
      <c r="N103" s="519"/>
      <c r="O103" s="122"/>
      <c r="P103" s="122"/>
      <c r="Q103" s="122"/>
      <c r="R103" s="122"/>
      <c r="S103" s="122"/>
      <c r="T103" s="122"/>
      <c r="U103" s="122"/>
      <c r="V103" s="122"/>
      <c r="W103" s="168"/>
      <c r="X103" s="125"/>
    </row>
    <row r="104" spans="1:25" s="452" customFormat="1" ht="25.15" customHeight="1" x14ac:dyDescent="0.2">
      <c r="A104" s="375">
        <v>1</v>
      </c>
      <c r="B104" s="376" t="s">
        <v>37</v>
      </c>
      <c r="C104" s="481">
        <v>44038</v>
      </c>
      <c r="D104" s="482">
        <v>380601</v>
      </c>
      <c r="E104" s="483">
        <v>1</v>
      </c>
      <c r="F104" s="483">
        <v>132672003</v>
      </c>
      <c r="G104" s="484" t="s">
        <v>97</v>
      </c>
      <c r="H104" s="485" t="s">
        <v>77</v>
      </c>
      <c r="I104" s="486">
        <v>1630</v>
      </c>
      <c r="J104" s="486">
        <v>4000</v>
      </c>
      <c r="K104" s="487">
        <f>J104-I104</f>
        <v>2370</v>
      </c>
      <c r="L104" s="488">
        <v>845596</v>
      </c>
      <c r="M104" s="489">
        <v>845596</v>
      </c>
      <c r="N104" s="516">
        <f>IF(M104&gt;0,((M104-L104)/L104),"-")</f>
        <v>0</v>
      </c>
      <c r="O104" s="490">
        <f t="shared" ref="O104:O116" si="24">IF(AND(C104&lt;=0,Q104&lt;=0),"-",IF(Q104&lt;=0,"Not yet Contract",(Q104-C104)))</f>
        <v>-200</v>
      </c>
      <c r="P104" s="491">
        <v>843303</v>
      </c>
      <c r="Q104" s="492">
        <v>43838</v>
      </c>
      <c r="R104" s="502">
        <v>43897</v>
      </c>
      <c r="S104" s="493">
        <f t="shared" ref="S104:S133" ca="1" si="25">IF(OR(R104&lt;=0,Q104&lt;=0),"-",(($V$3-Q104)/(R104-Q104)))</f>
        <v>6.2372881355932206</v>
      </c>
      <c r="T104" s="494">
        <v>1</v>
      </c>
      <c r="U104" s="495" t="str">
        <f t="shared" ref="U104:U133" ca="1" si="26">IF(OR(Q104&lt;=0,R104&lt;=0),"-",IF(AND(($V$3-Q104)&gt;(R104-Q104),T104&lt;100%),"Time Expired",IF(AND(($V$3-Q104)&gt;(R104-Q104)*3/4,T104&lt;=10%),"Very Critical",IF(AND(($V$3-Q104)&gt;(R104-Q104)*3/4,T104&lt;=25%),"Critical",IF(AND(($V$3-Q104)&gt;(R104-Q104)*3/4,T104&lt;=50%),"Slow Progress",IF(AND(($V$3-Q104)&gt;(R104-Q104)/2,T104&lt;=10%),"Very Slow Progress",IF(AND(($V$3-Q104)&gt;(R104-Q104)/2,T104&lt;=25%),"Progress Slow",IF(AND(($V$3-Q104)&gt;(R104-Q104)/4,T104&lt;=20%),"Progress Slow","-"))))))))</f>
        <v>-</v>
      </c>
      <c r="V104" s="496"/>
      <c r="W104" s="450"/>
      <c r="X104" s="451">
        <f>R104-Q104</f>
        <v>59</v>
      </c>
      <c r="Y104" s="497">
        <f t="shared" ref="Y104:Y133" ca="1" si="27">IF(Q104&lt;=0,"-",($V$3-Q104))</f>
        <v>368</v>
      </c>
    </row>
    <row r="105" spans="1:25" s="452" customFormat="1" ht="25.15" customHeight="1" x14ac:dyDescent="0.2">
      <c r="A105" s="377">
        <v>2</v>
      </c>
      <c r="B105" s="378" t="s">
        <v>37</v>
      </c>
      <c r="C105" s="379">
        <v>44038</v>
      </c>
      <c r="D105" s="380">
        <v>380604</v>
      </c>
      <c r="E105" s="381">
        <v>1</v>
      </c>
      <c r="F105" s="381">
        <v>132674033</v>
      </c>
      <c r="G105" s="294" t="s">
        <v>98</v>
      </c>
      <c r="H105" s="294" t="s">
        <v>99</v>
      </c>
      <c r="I105" s="382">
        <v>0</v>
      </c>
      <c r="J105" s="382">
        <v>700</v>
      </c>
      <c r="K105" s="447">
        <f>J105-I105</f>
        <v>700</v>
      </c>
      <c r="L105" s="295">
        <v>1228861</v>
      </c>
      <c r="M105" s="383">
        <v>1228861</v>
      </c>
      <c r="N105" s="516">
        <f t="shared" ref="N105:N133" si="28">IF(M105&gt;0,((M105-L105)/L105),"-")</f>
        <v>0</v>
      </c>
      <c r="O105" s="498">
        <f t="shared" si="24"/>
        <v>-190</v>
      </c>
      <c r="P105" s="422"/>
      <c r="Q105" s="240">
        <v>43848</v>
      </c>
      <c r="R105" s="503">
        <v>43908</v>
      </c>
      <c r="S105" s="448">
        <f t="shared" ca="1" si="25"/>
        <v>5.9666666666666668</v>
      </c>
      <c r="T105" s="239">
        <v>0.9</v>
      </c>
      <c r="U105" s="499" t="str">
        <f t="shared" ca="1" si="26"/>
        <v>Time Expired</v>
      </c>
      <c r="V105" s="500"/>
      <c r="W105" s="450"/>
      <c r="X105" s="451">
        <f t="shared" ref="X105:X133" si="29">R105-Q105</f>
        <v>60</v>
      </c>
      <c r="Y105" s="497">
        <f t="shared" ca="1" si="27"/>
        <v>358</v>
      </c>
    </row>
    <row r="106" spans="1:25" s="452" customFormat="1" ht="25.15" customHeight="1" x14ac:dyDescent="0.2">
      <c r="A106" s="377">
        <v>3</v>
      </c>
      <c r="B106" s="378" t="s">
        <v>37</v>
      </c>
      <c r="C106" s="379">
        <v>44038</v>
      </c>
      <c r="D106" s="380">
        <v>380685</v>
      </c>
      <c r="E106" s="381">
        <v>1</v>
      </c>
      <c r="F106" s="381">
        <v>132672001</v>
      </c>
      <c r="G106" s="294" t="s">
        <v>100</v>
      </c>
      <c r="H106" s="294" t="s">
        <v>101</v>
      </c>
      <c r="I106" s="382">
        <v>8300</v>
      </c>
      <c r="J106" s="382">
        <v>12200</v>
      </c>
      <c r="K106" s="447">
        <f t="shared" ref="K106:K133" si="30">J106-I106</f>
        <v>3900</v>
      </c>
      <c r="L106" s="295">
        <v>6122995</v>
      </c>
      <c r="M106" s="383">
        <v>6122995</v>
      </c>
      <c r="N106" s="516">
        <f t="shared" si="28"/>
        <v>0</v>
      </c>
      <c r="O106" s="498">
        <f t="shared" si="24"/>
        <v>-193</v>
      </c>
      <c r="P106" s="422">
        <v>6115510</v>
      </c>
      <c r="Q106" s="240">
        <v>43845</v>
      </c>
      <c r="R106" s="503">
        <v>43936</v>
      </c>
      <c r="S106" s="448">
        <f t="shared" ca="1" si="25"/>
        <v>3.9670329670329672</v>
      </c>
      <c r="T106" s="239">
        <v>1</v>
      </c>
      <c r="U106" s="499" t="str">
        <f t="shared" ca="1" si="26"/>
        <v>-</v>
      </c>
      <c r="V106" s="500" t="s">
        <v>169</v>
      </c>
      <c r="W106" s="450"/>
      <c r="X106" s="451">
        <f t="shared" si="29"/>
        <v>91</v>
      </c>
      <c r="Y106" s="497">
        <f t="shared" ca="1" si="27"/>
        <v>361</v>
      </c>
    </row>
    <row r="107" spans="1:25" s="452" customFormat="1" ht="25.15" customHeight="1" x14ac:dyDescent="0.2">
      <c r="A107" s="377">
        <v>4</v>
      </c>
      <c r="B107" s="378" t="s">
        <v>37</v>
      </c>
      <c r="C107" s="379">
        <v>44038</v>
      </c>
      <c r="D107" s="380">
        <v>380682</v>
      </c>
      <c r="E107" s="381">
        <v>1</v>
      </c>
      <c r="F107" s="381">
        <v>132673004</v>
      </c>
      <c r="G107" s="294" t="s">
        <v>102</v>
      </c>
      <c r="H107" s="294" t="s">
        <v>103</v>
      </c>
      <c r="I107" s="382">
        <v>0</v>
      </c>
      <c r="J107" s="382">
        <v>4380</v>
      </c>
      <c r="K107" s="447">
        <f t="shared" si="30"/>
        <v>4380</v>
      </c>
      <c r="L107" s="295">
        <v>1022864</v>
      </c>
      <c r="M107" s="383">
        <v>1022864</v>
      </c>
      <c r="N107" s="516">
        <f t="shared" si="28"/>
        <v>0</v>
      </c>
      <c r="O107" s="498">
        <f t="shared" si="24"/>
        <v>-190</v>
      </c>
      <c r="P107" s="422">
        <v>987831</v>
      </c>
      <c r="Q107" s="240">
        <v>43848</v>
      </c>
      <c r="R107" s="503">
        <v>43923</v>
      </c>
      <c r="S107" s="448">
        <f t="shared" ca="1" si="25"/>
        <v>4.7733333333333334</v>
      </c>
      <c r="T107" s="384">
        <v>1</v>
      </c>
      <c r="U107" s="499" t="str">
        <f t="shared" ca="1" si="26"/>
        <v>-</v>
      </c>
      <c r="V107" s="500" t="s">
        <v>169</v>
      </c>
      <c r="W107" s="450"/>
      <c r="X107" s="451">
        <f t="shared" si="29"/>
        <v>75</v>
      </c>
      <c r="Y107" s="497">
        <f t="shared" ca="1" si="27"/>
        <v>358</v>
      </c>
    </row>
    <row r="108" spans="1:25" s="452" customFormat="1" ht="25.15" customHeight="1" x14ac:dyDescent="0.2">
      <c r="A108" s="377">
        <v>5</v>
      </c>
      <c r="B108" s="378" t="s">
        <v>37</v>
      </c>
      <c r="C108" s="379">
        <v>44038</v>
      </c>
      <c r="D108" s="380">
        <v>380684</v>
      </c>
      <c r="E108" s="381">
        <v>1</v>
      </c>
      <c r="F108" s="381">
        <v>132673017</v>
      </c>
      <c r="G108" s="294" t="s">
        <v>104</v>
      </c>
      <c r="H108" s="294" t="s">
        <v>105</v>
      </c>
      <c r="I108" s="382">
        <v>2195</v>
      </c>
      <c r="J108" s="382">
        <v>4280</v>
      </c>
      <c r="K108" s="447">
        <f t="shared" si="30"/>
        <v>2085</v>
      </c>
      <c r="L108" s="295">
        <v>1539031</v>
      </c>
      <c r="M108" s="383">
        <v>1539031</v>
      </c>
      <c r="N108" s="516">
        <f t="shared" si="28"/>
        <v>0</v>
      </c>
      <c r="O108" s="498">
        <f t="shared" si="24"/>
        <v>-193</v>
      </c>
      <c r="P108" s="422">
        <v>1538693</v>
      </c>
      <c r="Q108" s="240">
        <v>43845</v>
      </c>
      <c r="R108" s="503">
        <v>43905</v>
      </c>
      <c r="S108" s="448">
        <f t="shared" ca="1" si="25"/>
        <v>6.0166666666666666</v>
      </c>
      <c r="T108" s="239">
        <v>1</v>
      </c>
      <c r="U108" s="499" t="str">
        <f t="shared" ca="1" si="26"/>
        <v>-</v>
      </c>
      <c r="V108" s="500" t="s">
        <v>169</v>
      </c>
      <c r="W108" s="450"/>
      <c r="X108" s="451">
        <f t="shared" si="29"/>
        <v>60</v>
      </c>
      <c r="Y108" s="497">
        <f t="shared" ca="1" si="27"/>
        <v>361</v>
      </c>
    </row>
    <row r="109" spans="1:25" s="27" customFormat="1" ht="25.15" customHeight="1" x14ac:dyDescent="0.2">
      <c r="A109" s="120">
        <v>6</v>
      </c>
      <c r="B109" s="86" t="s">
        <v>41</v>
      </c>
      <c r="C109" s="176">
        <v>44076</v>
      </c>
      <c r="D109" s="222">
        <v>493106</v>
      </c>
      <c r="E109" s="381">
        <v>1</v>
      </c>
      <c r="F109" s="88">
        <v>132673010</v>
      </c>
      <c r="G109" s="89" t="s">
        <v>126</v>
      </c>
      <c r="H109" s="89" t="s">
        <v>257</v>
      </c>
      <c r="I109" s="90">
        <v>0</v>
      </c>
      <c r="J109" s="90">
        <v>1060</v>
      </c>
      <c r="K109" s="91">
        <f t="shared" si="30"/>
        <v>1060</v>
      </c>
      <c r="L109" s="92">
        <v>8535587</v>
      </c>
      <c r="M109" s="100">
        <v>8108807.6500000004</v>
      </c>
      <c r="N109" s="516">
        <f t="shared" si="28"/>
        <v>-4.9999999999999954E-2</v>
      </c>
      <c r="O109" s="323">
        <f t="shared" si="24"/>
        <v>74</v>
      </c>
      <c r="P109" s="94"/>
      <c r="Q109" s="95" t="s">
        <v>245</v>
      </c>
      <c r="R109" s="95" t="s">
        <v>258</v>
      </c>
      <c r="S109" s="96">
        <f t="shared" ca="1" si="25"/>
        <v>0.61538461538461542</v>
      </c>
      <c r="T109" s="99">
        <v>0.25</v>
      </c>
      <c r="U109" s="324" t="str">
        <f t="shared" ca="1" si="26"/>
        <v>Progress Slow</v>
      </c>
      <c r="V109" s="98"/>
      <c r="W109" s="167"/>
      <c r="X109" s="68">
        <f t="shared" si="29"/>
        <v>91</v>
      </c>
      <c r="Y109" s="69">
        <f t="shared" ca="1" si="27"/>
        <v>56</v>
      </c>
    </row>
    <row r="110" spans="1:25" s="27" customFormat="1" ht="25.15" customHeight="1" x14ac:dyDescent="0.2">
      <c r="A110" s="120">
        <v>7</v>
      </c>
      <c r="B110" s="86" t="s">
        <v>41</v>
      </c>
      <c r="C110" s="176">
        <v>44076</v>
      </c>
      <c r="D110" s="222">
        <v>492918</v>
      </c>
      <c r="E110" s="381">
        <v>1</v>
      </c>
      <c r="F110" s="88">
        <v>132672004</v>
      </c>
      <c r="G110" s="89" t="s">
        <v>143</v>
      </c>
      <c r="H110" s="89" t="s">
        <v>255</v>
      </c>
      <c r="I110" s="90">
        <v>0</v>
      </c>
      <c r="J110" s="90">
        <v>2100</v>
      </c>
      <c r="K110" s="91">
        <f t="shared" si="30"/>
        <v>2100</v>
      </c>
      <c r="L110" s="92">
        <v>4142012</v>
      </c>
      <c r="M110" s="100">
        <v>3934911.4</v>
      </c>
      <c r="N110" s="516">
        <f t="shared" si="28"/>
        <v>-5.0000000000000024E-2</v>
      </c>
      <c r="O110" s="323">
        <f t="shared" si="24"/>
        <v>74</v>
      </c>
      <c r="P110" s="94"/>
      <c r="Q110" s="95" t="s">
        <v>245</v>
      </c>
      <c r="R110" s="95" t="s">
        <v>240</v>
      </c>
      <c r="S110" s="96">
        <f t="shared" ca="1" si="25"/>
        <v>0.93333333333333335</v>
      </c>
      <c r="T110" s="99">
        <v>0.25</v>
      </c>
      <c r="U110" s="324" t="str">
        <f t="shared" ca="1" si="26"/>
        <v>Critical</v>
      </c>
      <c r="V110" s="98"/>
      <c r="W110" s="167"/>
      <c r="X110" s="68">
        <f t="shared" si="29"/>
        <v>60</v>
      </c>
      <c r="Y110" s="69">
        <f t="shared" ca="1" si="27"/>
        <v>56</v>
      </c>
    </row>
    <row r="111" spans="1:25" s="27" customFormat="1" ht="25.15" customHeight="1" x14ac:dyDescent="0.2">
      <c r="A111" s="120">
        <v>8</v>
      </c>
      <c r="B111" s="86" t="s">
        <v>41</v>
      </c>
      <c r="C111" s="176">
        <v>44076</v>
      </c>
      <c r="D111" s="222">
        <v>492924</v>
      </c>
      <c r="E111" s="381">
        <v>1</v>
      </c>
      <c r="F111" s="88">
        <v>132672006</v>
      </c>
      <c r="G111" s="89" t="s">
        <v>144</v>
      </c>
      <c r="H111" s="89" t="s">
        <v>223</v>
      </c>
      <c r="I111" s="90">
        <v>0</v>
      </c>
      <c r="J111" s="90">
        <v>1235</v>
      </c>
      <c r="K111" s="91">
        <f t="shared" si="30"/>
        <v>1235</v>
      </c>
      <c r="L111" s="92">
        <v>2160923</v>
      </c>
      <c r="M111" s="100">
        <v>2052876.85</v>
      </c>
      <c r="N111" s="516">
        <f t="shared" si="28"/>
        <v>-4.9999999999999954E-2</v>
      </c>
      <c r="O111" s="323">
        <f t="shared" si="24"/>
        <v>66</v>
      </c>
      <c r="P111" s="94"/>
      <c r="Q111" s="95">
        <v>44142</v>
      </c>
      <c r="R111" s="95">
        <v>44202</v>
      </c>
      <c r="S111" s="96">
        <f t="shared" ca="1" si="25"/>
        <v>1.0666666666666667</v>
      </c>
      <c r="T111" s="99">
        <v>0.9</v>
      </c>
      <c r="U111" s="324" t="str">
        <f t="shared" ca="1" si="26"/>
        <v>Time Expired</v>
      </c>
      <c r="V111" s="98"/>
      <c r="W111" s="167"/>
      <c r="X111" s="68">
        <f t="shared" si="29"/>
        <v>60</v>
      </c>
      <c r="Y111" s="69">
        <f t="shared" ca="1" si="27"/>
        <v>64</v>
      </c>
    </row>
    <row r="112" spans="1:25" s="27" customFormat="1" ht="25.15" customHeight="1" x14ac:dyDescent="0.2">
      <c r="A112" s="120">
        <v>9</v>
      </c>
      <c r="B112" s="86" t="s">
        <v>41</v>
      </c>
      <c r="C112" s="176">
        <v>44076</v>
      </c>
      <c r="D112" s="222">
        <v>492932</v>
      </c>
      <c r="E112" s="381">
        <v>1</v>
      </c>
      <c r="F112" s="88">
        <v>132673019</v>
      </c>
      <c r="G112" s="86" t="s">
        <v>145</v>
      </c>
      <c r="H112" s="89" t="s">
        <v>247</v>
      </c>
      <c r="I112" s="90">
        <v>0</v>
      </c>
      <c r="J112" s="90">
        <v>2000</v>
      </c>
      <c r="K112" s="91">
        <f t="shared" si="30"/>
        <v>2000</v>
      </c>
      <c r="L112" s="92">
        <v>3256315</v>
      </c>
      <c r="M112" s="101">
        <v>3093499.25</v>
      </c>
      <c r="N112" s="516">
        <f t="shared" si="28"/>
        <v>-0.05</v>
      </c>
      <c r="O112" s="323">
        <f t="shared" si="24"/>
        <v>74</v>
      </c>
      <c r="P112" s="94"/>
      <c r="Q112" s="95" t="s">
        <v>245</v>
      </c>
      <c r="R112" s="95" t="s">
        <v>240</v>
      </c>
      <c r="S112" s="96">
        <f t="shared" ca="1" si="25"/>
        <v>0.93333333333333335</v>
      </c>
      <c r="T112" s="99">
        <v>0.3</v>
      </c>
      <c r="U112" s="324" t="str">
        <f t="shared" ca="1" si="26"/>
        <v>Slow Progress</v>
      </c>
      <c r="V112" s="98"/>
      <c r="W112" s="167"/>
      <c r="X112" s="68">
        <f t="shared" si="29"/>
        <v>60</v>
      </c>
      <c r="Y112" s="69">
        <f t="shared" ca="1" si="27"/>
        <v>56</v>
      </c>
    </row>
    <row r="113" spans="1:25" s="27" customFormat="1" ht="25.15" customHeight="1" x14ac:dyDescent="0.2">
      <c r="A113" s="120">
        <v>10</v>
      </c>
      <c r="B113" s="86" t="s">
        <v>41</v>
      </c>
      <c r="C113" s="176">
        <v>44076</v>
      </c>
      <c r="D113" s="222">
        <v>492962</v>
      </c>
      <c r="E113" s="381">
        <v>1</v>
      </c>
      <c r="F113" s="325">
        <v>132674039</v>
      </c>
      <c r="G113" s="336" t="s">
        <v>146</v>
      </c>
      <c r="H113" s="89" t="s">
        <v>256</v>
      </c>
      <c r="I113" s="90">
        <v>0</v>
      </c>
      <c r="J113" s="90">
        <v>1160</v>
      </c>
      <c r="K113" s="91">
        <f t="shared" si="30"/>
        <v>1160</v>
      </c>
      <c r="L113" s="92">
        <v>2785478</v>
      </c>
      <c r="M113" s="100">
        <v>2646204.1</v>
      </c>
      <c r="N113" s="516">
        <f t="shared" si="28"/>
        <v>-4.9999999999999968E-2</v>
      </c>
      <c r="O113" s="323">
        <f t="shared" si="24"/>
        <v>68</v>
      </c>
      <c r="P113" s="94"/>
      <c r="Q113" s="95">
        <v>44144</v>
      </c>
      <c r="R113" s="95">
        <v>44204</v>
      </c>
      <c r="S113" s="96">
        <f t="shared" ca="1" si="25"/>
        <v>1.0333333333333334</v>
      </c>
      <c r="T113" s="99">
        <v>0.4</v>
      </c>
      <c r="U113" s="324" t="str">
        <f t="shared" ca="1" si="26"/>
        <v>Time Expired</v>
      </c>
      <c r="V113" s="98"/>
      <c r="W113" s="167"/>
      <c r="X113" s="68">
        <f t="shared" si="29"/>
        <v>60</v>
      </c>
      <c r="Y113" s="69">
        <f t="shared" ca="1" si="27"/>
        <v>62</v>
      </c>
    </row>
    <row r="114" spans="1:25" s="27" customFormat="1" ht="25.15" customHeight="1" x14ac:dyDescent="0.2">
      <c r="A114" s="120">
        <v>11</v>
      </c>
      <c r="B114" s="86" t="s">
        <v>33</v>
      </c>
      <c r="C114" s="176">
        <v>44076</v>
      </c>
      <c r="D114" s="222">
        <v>493092</v>
      </c>
      <c r="E114" s="381">
        <v>1</v>
      </c>
      <c r="F114" s="88">
        <v>132673018</v>
      </c>
      <c r="G114" s="89" t="s">
        <v>147</v>
      </c>
      <c r="H114" s="89" t="s">
        <v>246</v>
      </c>
      <c r="I114" s="90">
        <v>0</v>
      </c>
      <c r="J114" s="90">
        <v>1240</v>
      </c>
      <c r="K114" s="91">
        <f t="shared" si="30"/>
        <v>1240</v>
      </c>
      <c r="L114" s="237">
        <v>3060372</v>
      </c>
      <c r="M114" s="100">
        <v>2907353.4</v>
      </c>
      <c r="N114" s="516">
        <f t="shared" si="28"/>
        <v>-5.0000000000000031E-2</v>
      </c>
      <c r="O114" s="323">
        <f t="shared" si="24"/>
        <v>74</v>
      </c>
      <c r="P114" s="94"/>
      <c r="Q114" s="95" t="s">
        <v>245</v>
      </c>
      <c r="R114" s="95" t="s">
        <v>240</v>
      </c>
      <c r="S114" s="96">
        <f t="shared" ca="1" si="25"/>
        <v>0.93333333333333335</v>
      </c>
      <c r="T114" s="99">
        <v>0.6</v>
      </c>
      <c r="U114" s="324" t="str">
        <f t="shared" ca="1" si="26"/>
        <v>-</v>
      </c>
      <c r="V114" s="98"/>
      <c r="W114" s="167"/>
      <c r="X114" s="68">
        <f t="shared" si="29"/>
        <v>60</v>
      </c>
      <c r="Y114" s="69">
        <f t="shared" ca="1" si="27"/>
        <v>56</v>
      </c>
    </row>
    <row r="115" spans="1:25" s="27" customFormat="1" ht="25.15" hidden="1" customHeight="1" x14ac:dyDescent="0.2">
      <c r="A115" s="120"/>
      <c r="B115" s="86"/>
      <c r="C115" s="176"/>
      <c r="D115" s="88"/>
      <c r="E115" s="88"/>
      <c r="F115" s="325"/>
      <c r="G115" s="336"/>
      <c r="H115" s="86"/>
      <c r="I115" s="102"/>
      <c r="J115" s="102"/>
      <c r="K115" s="91">
        <f t="shared" si="30"/>
        <v>0</v>
      </c>
      <c r="L115" s="101"/>
      <c r="M115" s="94"/>
      <c r="N115" s="516" t="str">
        <f t="shared" si="28"/>
        <v>-</v>
      </c>
      <c r="O115" s="323" t="str">
        <f t="shared" si="24"/>
        <v>-</v>
      </c>
      <c r="P115" s="94"/>
      <c r="Q115" s="95"/>
      <c r="R115" s="95"/>
      <c r="S115" s="96" t="str">
        <f t="shared" si="25"/>
        <v>-</v>
      </c>
      <c r="T115" s="99"/>
      <c r="U115" s="324" t="str">
        <f t="shared" si="26"/>
        <v>-</v>
      </c>
      <c r="V115" s="98"/>
      <c r="W115" s="167"/>
      <c r="X115" s="68">
        <f t="shared" si="29"/>
        <v>0</v>
      </c>
      <c r="Y115" s="69" t="str">
        <f t="shared" si="27"/>
        <v>-</v>
      </c>
    </row>
    <row r="116" spans="1:25" s="27" customFormat="1" ht="25.15" hidden="1" customHeight="1" x14ac:dyDescent="0.2">
      <c r="A116" s="120"/>
      <c r="B116" s="86"/>
      <c r="C116" s="176"/>
      <c r="D116" s="88"/>
      <c r="E116" s="88"/>
      <c r="F116" s="88"/>
      <c r="G116" s="86"/>
      <c r="H116" s="86"/>
      <c r="I116" s="102"/>
      <c r="J116" s="102"/>
      <c r="K116" s="91">
        <f t="shared" si="30"/>
        <v>0</v>
      </c>
      <c r="L116" s="101"/>
      <c r="M116" s="94"/>
      <c r="N116" s="516" t="str">
        <f t="shared" si="28"/>
        <v>-</v>
      </c>
      <c r="O116" s="323" t="str">
        <f t="shared" si="24"/>
        <v>-</v>
      </c>
      <c r="P116" s="94"/>
      <c r="Q116" s="95"/>
      <c r="R116" s="95"/>
      <c r="S116" s="96" t="str">
        <f t="shared" si="25"/>
        <v>-</v>
      </c>
      <c r="T116" s="99"/>
      <c r="U116" s="324" t="str">
        <f t="shared" si="26"/>
        <v>-</v>
      </c>
      <c r="V116" s="98"/>
      <c r="W116" s="167"/>
      <c r="X116" s="68">
        <f t="shared" si="29"/>
        <v>0</v>
      </c>
      <c r="Y116" s="69" t="str">
        <f t="shared" si="27"/>
        <v>-</v>
      </c>
    </row>
    <row r="117" spans="1:25" s="27" customFormat="1" ht="25.15" hidden="1" customHeight="1" x14ac:dyDescent="0.2">
      <c r="A117" s="121"/>
      <c r="B117" s="103"/>
      <c r="C117" s="332"/>
      <c r="D117" s="105"/>
      <c r="E117" s="105"/>
      <c r="F117" s="105"/>
      <c r="G117" s="103"/>
      <c r="H117" s="103"/>
      <c r="I117" s="106"/>
      <c r="J117" s="106"/>
      <c r="K117" s="107">
        <f t="shared" si="30"/>
        <v>0</v>
      </c>
      <c r="L117" s="108"/>
      <c r="M117" s="109"/>
      <c r="N117" s="516" t="str">
        <f t="shared" si="28"/>
        <v>-</v>
      </c>
      <c r="O117" s="328" t="str">
        <f>IF(AND(C117&lt;=0,Q117&lt;=0),"-",IF(Q117&lt;=0,"Not yet Contract",(Q117-C117)))</f>
        <v>-</v>
      </c>
      <c r="P117" s="109"/>
      <c r="Q117" s="110"/>
      <c r="R117" s="110"/>
      <c r="S117" s="134" t="str">
        <f t="shared" si="25"/>
        <v>-</v>
      </c>
      <c r="T117" s="111"/>
      <c r="U117" s="329" t="str">
        <f t="shared" si="26"/>
        <v>-</v>
      </c>
      <c r="V117" s="112"/>
      <c r="W117" s="167"/>
      <c r="X117" s="68">
        <f t="shared" si="29"/>
        <v>0</v>
      </c>
      <c r="Y117" s="69" t="str">
        <f t="shared" si="27"/>
        <v>-</v>
      </c>
    </row>
    <row r="118" spans="1:25" s="27" customFormat="1" ht="25.15" hidden="1" customHeight="1" x14ac:dyDescent="0.2">
      <c r="A118" s="299"/>
      <c r="B118" s="73"/>
      <c r="C118" s="181"/>
      <c r="D118" s="301"/>
      <c r="E118" s="162"/>
      <c r="F118" s="301"/>
      <c r="G118" s="73"/>
      <c r="H118" s="73"/>
      <c r="I118" s="302"/>
      <c r="J118" s="302"/>
      <c r="K118" s="303">
        <f t="shared" si="30"/>
        <v>0</v>
      </c>
      <c r="L118" s="184"/>
      <c r="M118" s="304"/>
      <c r="N118" s="516" t="str">
        <f t="shared" si="28"/>
        <v>-</v>
      </c>
      <c r="O118" s="251" t="str">
        <f t="shared" ref="O118:O133" si="31">IF(AND(C118&lt;=0,Q118&lt;=0),"-",IF(Q118&lt;=0,"Not yet Contract",(Q118-C118)))</f>
        <v>-</v>
      </c>
      <c r="P118" s="304"/>
      <c r="Q118" s="82"/>
      <c r="R118" s="82"/>
      <c r="S118" s="289" t="str">
        <f t="shared" si="25"/>
        <v>-</v>
      </c>
      <c r="T118" s="305"/>
      <c r="U118" s="306" t="str">
        <f t="shared" si="26"/>
        <v>-</v>
      </c>
      <c r="V118" s="307"/>
      <c r="W118" s="167"/>
      <c r="X118" s="68">
        <f t="shared" si="29"/>
        <v>0</v>
      </c>
      <c r="Y118" s="69" t="str">
        <f t="shared" si="27"/>
        <v>-</v>
      </c>
    </row>
    <row r="119" spans="1:25" s="27" customFormat="1" ht="25.15" hidden="1" customHeight="1" x14ac:dyDescent="0.2">
      <c r="A119" s="120"/>
      <c r="B119" s="86"/>
      <c r="C119" s="158"/>
      <c r="D119" s="160"/>
      <c r="E119" s="87"/>
      <c r="F119" s="88"/>
      <c r="G119" s="86"/>
      <c r="H119" s="86"/>
      <c r="I119" s="102"/>
      <c r="J119" s="102"/>
      <c r="K119" s="91">
        <f t="shared" si="30"/>
        <v>0</v>
      </c>
      <c r="L119" s="174"/>
      <c r="M119" s="94"/>
      <c r="N119" s="516" t="str">
        <f t="shared" si="28"/>
        <v>-</v>
      </c>
      <c r="O119" s="223" t="str">
        <f t="shared" si="31"/>
        <v>-</v>
      </c>
      <c r="P119" s="94"/>
      <c r="Q119" s="95"/>
      <c r="R119" s="95"/>
      <c r="S119" s="96" t="str">
        <f t="shared" si="25"/>
        <v>-</v>
      </c>
      <c r="T119" s="99"/>
      <c r="U119" s="84" t="str">
        <f t="shared" si="26"/>
        <v>-</v>
      </c>
      <c r="V119" s="98"/>
      <c r="W119" s="167"/>
      <c r="X119" s="68">
        <f t="shared" si="29"/>
        <v>0</v>
      </c>
      <c r="Y119" s="69" t="str">
        <f t="shared" si="27"/>
        <v>-</v>
      </c>
    </row>
    <row r="120" spans="1:25" s="27" customFormat="1" ht="25.15" hidden="1" customHeight="1" x14ac:dyDescent="0.2">
      <c r="A120" s="120"/>
      <c r="B120" s="86"/>
      <c r="C120" s="158"/>
      <c r="D120" s="160"/>
      <c r="E120" s="87"/>
      <c r="F120" s="88"/>
      <c r="G120" s="86"/>
      <c r="H120" s="86"/>
      <c r="I120" s="102"/>
      <c r="J120" s="102"/>
      <c r="K120" s="91">
        <f t="shared" si="30"/>
        <v>0</v>
      </c>
      <c r="L120" s="101"/>
      <c r="M120" s="94"/>
      <c r="N120" s="516" t="str">
        <f t="shared" si="28"/>
        <v>-</v>
      </c>
      <c r="O120" s="223" t="str">
        <f t="shared" si="31"/>
        <v>-</v>
      </c>
      <c r="P120" s="94"/>
      <c r="Q120" s="95"/>
      <c r="R120" s="95"/>
      <c r="S120" s="96" t="str">
        <f t="shared" si="25"/>
        <v>-</v>
      </c>
      <c r="T120" s="99"/>
      <c r="U120" s="84" t="str">
        <f t="shared" si="26"/>
        <v>-</v>
      </c>
      <c r="V120" s="98"/>
      <c r="W120" s="167"/>
      <c r="X120" s="68">
        <f t="shared" si="29"/>
        <v>0</v>
      </c>
      <c r="Y120" s="69" t="str">
        <f t="shared" si="27"/>
        <v>-</v>
      </c>
    </row>
    <row r="121" spans="1:25" s="27" customFormat="1" ht="25.15" hidden="1" customHeight="1" x14ac:dyDescent="0.2">
      <c r="A121" s="120"/>
      <c r="B121" s="86"/>
      <c r="C121" s="158"/>
      <c r="D121" s="160"/>
      <c r="E121" s="87"/>
      <c r="F121" s="88"/>
      <c r="G121" s="86"/>
      <c r="H121" s="86"/>
      <c r="I121" s="102"/>
      <c r="J121" s="102"/>
      <c r="K121" s="91">
        <f t="shared" si="30"/>
        <v>0</v>
      </c>
      <c r="L121" s="174"/>
      <c r="M121" s="94"/>
      <c r="N121" s="516" t="str">
        <f t="shared" si="28"/>
        <v>-</v>
      </c>
      <c r="O121" s="223" t="str">
        <f t="shared" si="31"/>
        <v>-</v>
      </c>
      <c r="P121" s="94"/>
      <c r="Q121" s="95"/>
      <c r="R121" s="95"/>
      <c r="S121" s="96" t="str">
        <f t="shared" si="25"/>
        <v>-</v>
      </c>
      <c r="T121" s="99"/>
      <c r="U121" s="84" t="str">
        <f t="shared" si="26"/>
        <v>-</v>
      </c>
      <c r="V121" s="98"/>
      <c r="W121" s="167"/>
      <c r="X121" s="68">
        <f t="shared" si="29"/>
        <v>0</v>
      </c>
      <c r="Y121" s="69" t="str">
        <f t="shared" si="27"/>
        <v>-</v>
      </c>
    </row>
    <row r="122" spans="1:25" s="27" customFormat="1" ht="25.15" hidden="1" customHeight="1" x14ac:dyDescent="0.2">
      <c r="A122" s="120"/>
      <c r="B122" s="86"/>
      <c r="C122" s="158"/>
      <c r="D122" s="160"/>
      <c r="E122" s="87"/>
      <c r="F122" s="88"/>
      <c r="G122" s="86"/>
      <c r="H122" s="86"/>
      <c r="I122" s="102"/>
      <c r="J122" s="102"/>
      <c r="K122" s="91">
        <f t="shared" si="30"/>
        <v>0</v>
      </c>
      <c r="L122" s="101"/>
      <c r="M122" s="94"/>
      <c r="N122" s="516" t="str">
        <f t="shared" si="28"/>
        <v>-</v>
      </c>
      <c r="O122" s="223" t="str">
        <f t="shared" si="31"/>
        <v>-</v>
      </c>
      <c r="P122" s="94"/>
      <c r="Q122" s="95"/>
      <c r="R122" s="95"/>
      <c r="S122" s="96" t="str">
        <f t="shared" si="25"/>
        <v>-</v>
      </c>
      <c r="T122" s="99"/>
      <c r="U122" s="84" t="str">
        <f t="shared" si="26"/>
        <v>-</v>
      </c>
      <c r="V122" s="98"/>
      <c r="W122" s="167"/>
      <c r="X122" s="68">
        <f t="shared" si="29"/>
        <v>0</v>
      </c>
      <c r="Y122" s="69" t="str">
        <f t="shared" si="27"/>
        <v>-</v>
      </c>
    </row>
    <row r="123" spans="1:25" s="27" customFormat="1" ht="25.15" hidden="1" customHeight="1" x14ac:dyDescent="0.2">
      <c r="A123" s="120"/>
      <c r="B123" s="86"/>
      <c r="C123" s="158"/>
      <c r="D123" s="87"/>
      <c r="E123" s="87"/>
      <c r="F123" s="88"/>
      <c r="G123" s="86"/>
      <c r="H123" s="86"/>
      <c r="I123" s="102"/>
      <c r="J123" s="102"/>
      <c r="K123" s="91">
        <f t="shared" si="30"/>
        <v>0</v>
      </c>
      <c r="L123" s="101"/>
      <c r="M123" s="94"/>
      <c r="N123" s="516" t="str">
        <f t="shared" si="28"/>
        <v>-</v>
      </c>
      <c r="O123" s="223" t="str">
        <f t="shared" si="31"/>
        <v>-</v>
      </c>
      <c r="P123" s="94"/>
      <c r="Q123" s="95"/>
      <c r="R123" s="95"/>
      <c r="S123" s="96" t="str">
        <f t="shared" si="25"/>
        <v>-</v>
      </c>
      <c r="T123" s="99"/>
      <c r="U123" s="84" t="str">
        <f t="shared" si="26"/>
        <v>-</v>
      </c>
      <c r="V123" s="98"/>
      <c r="W123" s="167"/>
      <c r="X123" s="68">
        <f t="shared" si="29"/>
        <v>0</v>
      </c>
      <c r="Y123" s="69" t="str">
        <f t="shared" si="27"/>
        <v>-</v>
      </c>
    </row>
    <row r="124" spans="1:25" s="27" customFormat="1" ht="25.15" hidden="1" customHeight="1" x14ac:dyDescent="0.2">
      <c r="A124" s="120"/>
      <c r="B124" s="86"/>
      <c r="C124" s="158"/>
      <c r="D124" s="87"/>
      <c r="E124" s="87"/>
      <c r="F124" s="88"/>
      <c r="G124" s="86"/>
      <c r="H124" s="86"/>
      <c r="I124" s="102"/>
      <c r="J124" s="102"/>
      <c r="K124" s="91">
        <f t="shared" si="30"/>
        <v>0</v>
      </c>
      <c r="L124" s="101"/>
      <c r="M124" s="94"/>
      <c r="N124" s="516" t="str">
        <f t="shared" si="28"/>
        <v>-</v>
      </c>
      <c r="O124" s="223" t="str">
        <f t="shared" si="31"/>
        <v>-</v>
      </c>
      <c r="P124" s="94"/>
      <c r="Q124" s="95"/>
      <c r="R124" s="95"/>
      <c r="S124" s="96" t="str">
        <f t="shared" si="25"/>
        <v>-</v>
      </c>
      <c r="T124" s="99"/>
      <c r="U124" s="84" t="str">
        <f t="shared" si="26"/>
        <v>-</v>
      </c>
      <c r="V124" s="98"/>
      <c r="W124" s="167"/>
      <c r="X124" s="68">
        <f t="shared" si="29"/>
        <v>0</v>
      </c>
      <c r="Y124" s="69" t="str">
        <f t="shared" si="27"/>
        <v>-</v>
      </c>
    </row>
    <row r="125" spans="1:25" s="27" customFormat="1" ht="25.15" hidden="1" customHeight="1" x14ac:dyDescent="0.2">
      <c r="A125" s="120"/>
      <c r="B125" s="86"/>
      <c r="C125" s="158"/>
      <c r="D125" s="87"/>
      <c r="E125" s="87"/>
      <c r="F125" s="88"/>
      <c r="G125" s="86"/>
      <c r="H125" s="86"/>
      <c r="I125" s="102"/>
      <c r="J125" s="102"/>
      <c r="K125" s="91">
        <f t="shared" si="30"/>
        <v>0</v>
      </c>
      <c r="L125" s="101"/>
      <c r="M125" s="94"/>
      <c r="N125" s="516" t="str">
        <f t="shared" si="28"/>
        <v>-</v>
      </c>
      <c r="O125" s="223" t="str">
        <f t="shared" si="31"/>
        <v>-</v>
      </c>
      <c r="P125" s="94"/>
      <c r="Q125" s="95"/>
      <c r="R125" s="95"/>
      <c r="S125" s="96" t="str">
        <f t="shared" si="25"/>
        <v>-</v>
      </c>
      <c r="T125" s="99"/>
      <c r="U125" s="84" t="str">
        <f t="shared" si="26"/>
        <v>-</v>
      </c>
      <c r="V125" s="98"/>
      <c r="W125" s="167"/>
      <c r="X125" s="68">
        <f t="shared" si="29"/>
        <v>0</v>
      </c>
      <c r="Y125" s="69" t="str">
        <f t="shared" si="27"/>
        <v>-</v>
      </c>
    </row>
    <row r="126" spans="1:25" s="27" customFormat="1" ht="25.15" hidden="1" customHeight="1" x14ac:dyDescent="0.2">
      <c r="A126" s="120"/>
      <c r="B126" s="86"/>
      <c r="C126" s="158"/>
      <c r="D126" s="87"/>
      <c r="E126" s="87"/>
      <c r="F126" s="88"/>
      <c r="G126" s="86"/>
      <c r="H126" s="86"/>
      <c r="I126" s="102"/>
      <c r="J126" s="102"/>
      <c r="K126" s="91">
        <f t="shared" si="30"/>
        <v>0</v>
      </c>
      <c r="L126" s="101"/>
      <c r="M126" s="94"/>
      <c r="N126" s="516" t="str">
        <f t="shared" si="28"/>
        <v>-</v>
      </c>
      <c r="O126" s="223" t="str">
        <f t="shared" si="31"/>
        <v>-</v>
      </c>
      <c r="P126" s="94"/>
      <c r="Q126" s="95"/>
      <c r="R126" s="95"/>
      <c r="S126" s="96" t="str">
        <f t="shared" si="25"/>
        <v>-</v>
      </c>
      <c r="T126" s="99"/>
      <c r="U126" s="84" t="str">
        <f t="shared" si="26"/>
        <v>-</v>
      </c>
      <c r="V126" s="98"/>
      <c r="W126" s="167"/>
      <c r="X126" s="68">
        <f t="shared" si="29"/>
        <v>0</v>
      </c>
      <c r="Y126" s="69" t="str">
        <f t="shared" si="27"/>
        <v>-</v>
      </c>
    </row>
    <row r="127" spans="1:25" s="27" customFormat="1" ht="25.15" hidden="1" customHeight="1" x14ac:dyDescent="0.2">
      <c r="A127" s="120"/>
      <c r="B127" s="86"/>
      <c r="C127" s="158"/>
      <c r="D127" s="87"/>
      <c r="E127" s="87"/>
      <c r="F127" s="88"/>
      <c r="G127" s="86"/>
      <c r="H127" s="86"/>
      <c r="I127" s="102"/>
      <c r="J127" s="102"/>
      <c r="K127" s="91">
        <f t="shared" si="30"/>
        <v>0</v>
      </c>
      <c r="L127" s="101"/>
      <c r="M127" s="94"/>
      <c r="N127" s="516" t="str">
        <f t="shared" si="28"/>
        <v>-</v>
      </c>
      <c r="O127" s="223" t="str">
        <f t="shared" si="31"/>
        <v>-</v>
      </c>
      <c r="P127" s="94"/>
      <c r="Q127" s="95"/>
      <c r="R127" s="95"/>
      <c r="S127" s="96" t="str">
        <f t="shared" si="25"/>
        <v>-</v>
      </c>
      <c r="T127" s="99"/>
      <c r="U127" s="84" t="str">
        <f t="shared" si="26"/>
        <v>-</v>
      </c>
      <c r="V127" s="98"/>
      <c r="W127" s="167"/>
      <c r="X127" s="68">
        <f t="shared" si="29"/>
        <v>0</v>
      </c>
      <c r="Y127" s="69" t="str">
        <f t="shared" si="27"/>
        <v>-</v>
      </c>
    </row>
    <row r="128" spans="1:25" s="27" customFormat="1" ht="25.15" hidden="1" customHeight="1" x14ac:dyDescent="0.2">
      <c r="A128" s="120"/>
      <c r="B128" s="86"/>
      <c r="C128" s="158"/>
      <c r="D128" s="87"/>
      <c r="E128" s="87"/>
      <c r="F128" s="88"/>
      <c r="G128" s="86"/>
      <c r="H128" s="86"/>
      <c r="I128" s="102"/>
      <c r="J128" s="102"/>
      <c r="K128" s="91">
        <f t="shared" si="30"/>
        <v>0</v>
      </c>
      <c r="L128" s="101"/>
      <c r="M128" s="94"/>
      <c r="N128" s="516" t="str">
        <f t="shared" si="28"/>
        <v>-</v>
      </c>
      <c r="O128" s="223" t="str">
        <f t="shared" si="31"/>
        <v>-</v>
      </c>
      <c r="P128" s="94"/>
      <c r="Q128" s="95"/>
      <c r="R128" s="95"/>
      <c r="S128" s="96" t="str">
        <f t="shared" si="25"/>
        <v>-</v>
      </c>
      <c r="T128" s="99"/>
      <c r="U128" s="84" t="str">
        <f t="shared" si="26"/>
        <v>-</v>
      </c>
      <c r="V128" s="98"/>
      <c r="W128" s="167"/>
      <c r="X128" s="68">
        <f t="shared" si="29"/>
        <v>0</v>
      </c>
      <c r="Y128" s="69" t="str">
        <f t="shared" si="27"/>
        <v>-</v>
      </c>
    </row>
    <row r="129" spans="1:25" s="27" customFormat="1" ht="25.15" hidden="1" customHeight="1" x14ac:dyDescent="0.2">
      <c r="A129" s="120"/>
      <c r="B129" s="86"/>
      <c r="C129" s="158"/>
      <c r="D129" s="87"/>
      <c r="E129" s="87"/>
      <c r="F129" s="88"/>
      <c r="G129" s="86"/>
      <c r="H129" s="86"/>
      <c r="I129" s="102"/>
      <c r="J129" s="102"/>
      <c r="K129" s="91">
        <f t="shared" si="30"/>
        <v>0</v>
      </c>
      <c r="L129" s="101"/>
      <c r="M129" s="94"/>
      <c r="N129" s="516" t="str">
        <f t="shared" si="28"/>
        <v>-</v>
      </c>
      <c r="O129" s="223" t="str">
        <f t="shared" si="31"/>
        <v>-</v>
      </c>
      <c r="P129" s="94"/>
      <c r="Q129" s="95"/>
      <c r="R129" s="95"/>
      <c r="S129" s="96" t="str">
        <f t="shared" si="25"/>
        <v>-</v>
      </c>
      <c r="T129" s="99"/>
      <c r="U129" s="84" t="str">
        <f t="shared" si="26"/>
        <v>-</v>
      </c>
      <c r="V129" s="98"/>
      <c r="W129" s="167"/>
      <c r="X129" s="68">
        <f t="shared" si="29"/>
        <v>0</v>
      </c>
      <c r="Y129" s="69" t="str">
        <f t="shared" si="27"/>
        <v>-</v>
      </c>
    </row>
    <row r="130" spans="1:25" s="27" customFormat="1" ht="25.15" hidden="1" customHeight="1" x14ac:dyDescent="0.2">
      <c r="A130" s="120"/>
      <c r="B130" s="86"/>
      <c r="C130" s="158"/>
      <c r="D130" s="87"/>
      <c r="E130" s="87"/>
      <c r="F130" s="88"/>
      <c r="G130" s="86"/>
      <c r="H130" s="86"/>
      <c r="I130" s="102"/>
      <c r="J130" s="102"/>
      <c r="K130" s="91">
        <f t="shared" si="30"/>
        <v>0</v>
      </c>
      <c r="L130" s="101"/>
      <c r="M130" s="94"/>
      <c r="N130" s="516" t="str">
        <f t="shared" si="28"/>
        <v>-</v>
      </c>
      <c r="O130" s="223" t="str">
        <f t="shared" si="31"/>
        <v>-</v>
      </c>
      <c r="P130" s="94"/>
      <c r="Q130" s="95"/>
      <c r="R130" s="95"/>
      <c r="S130" s="96" t="str">
        <f t="shared" si="25"/>
        <v>-</v>
      </c>
      <c r="T130" s="99"/>
      <c r="U130" s="84" t="str">
        <f t="shared" si="26"/>
        <v>-</v>
      </c>
      <c r="V130" s="98"/>
      <c r="W130" s="167"/>
      <c r="X130" s="68">
        <f t="shared" si="29"/>
        <v>0</v>
      </c>
      <c r="Y130" s="69" t="str">
        <f t="shared" si="27"/>
        <v>-</v>
      </c>
    </row>
    <row r="131" spans="1:25" s="27" customFormat="1" ht="25.15" hidden="1" customHeight="1" x14ac:dyDescent="0.2">
      <c r="A131" s="120"/>
      <c r="B131" s="86"/>
      <c r="C131" s="158"/>
      <c r="D131" s="87"/>
      <c r="E131" s="87"/>
      <c r="F131" s="88"/>
      <c r="G131" s="86"/>
      <c r="H131" s="86"/>
      <c r="I131" s="102"/>
      <c r="J131" s="102"/>
      <c r="K131" s="91">
        <f t="shared" si="30"/>
        <v>0</v>
      </c>
      <c r="L131" s="101"/>
      <c r="M131" s="94"/>
      <c r="N131" s="516" t="str">
        <f t="shared" si="28"/>
        <v>-</v>
      </c>
      <c r="O131" s="223" t="str">
        <f t="shared" si="31"/>
        <v>-</v>
      </c>
      <c r="P131" s="94"/>
      <c r="Q131" s="95"/>
      <c r="R131" s="95"/>
      <c r="S131" s="96" t="str">
        <f t="shared" si="25"/>
        <v>-</v>
      </c>
      <c r="T131" s="99"/>
      <c r="U131" s="84" t="str">
        <f t="shared" si="26"/>
        <v>-</v>
      </c>
      <c r="V131" s="98"/>
      <c r="W131" s="167"/>
      <c r="X131" s="68">
        <f t="shared" si="29"/>
        <v>0</v>
      </c>
      <c r="Y131" s="69" t="str">
        <f t="shared" si="27"/>
        <v>-</v>
      </c>
    </row>
    <row r="132" spans="1:25" s="27" customFormat="1" ht="25.15" hidden="1" customHeight="1" x14ac:dyDescent="0.2">
      <c r="A132" s="120"/>
      <c r="B132" s="86"/>
      <c r="C132" s="158"/>
      <c r="D132" s="87"/>
      <c r="E132" s="87"/>
      <c r="F132" s="88"/>
      <c r="G132" s="86"/>
      <c r="H132" s="86"/>
      <c r="I132" s="102"/>
      <c r="J132" s="102"/>
      <c r="K132" s="91">
        <f t="shared" si="30"/>
        <v>0</v>
      </c>
      <c r="L132" s="101"/>
      <c r="M132" s="94"/>
      <c r="N132" s="516" t="str">
        <f t="shared" si="28"/>
        <v>-</v>
      </c>
      <c r="O132" s="223" t="str">
        <f t="shared" si="31"/>
        <v>-</v>
      </c>
      <c r="P132" s="94"/>
      <c r="Q132" s="95"/>
      <c r="R132" s="95"/>
      <c r="S132" s="96" t="str">
        <f t="shared" si="25"/>
        <v>-</v>
      </c>
      <c r="T132" s="99"/>
      <c r="U132" s="84" t="str">
        <f t="shared" si="26"/>
        <v>-</v>
      </c>
      <c r="V132" s="98"/>
      <c r="W132" s="167"/>
      <c r="X132" s="68">
        <f t="shared" si="29"/>
        <v>0</v>
      </c>
      <c r="Y132" s="69" t="str">
        <f t="shared" si="27"/>
        <v>-</v>
      </c>
    </row>
    <row r="133" spans="1:25" s="27" customFormat="1" ht="25.15" hidden="1" customHeight="1" x14ac:dyDescent="0.2">
      <c r="A133" s="120"/>
      <c r="B133" s="103"/>
      <c r="C133" s="161"/>
      <c r="D133" s="104"/>
      <c r="E133" s="104"/>
      <c r="F133" s="105"/>
      <c r="G133" s="103"/>
      <c r="H133" s="103"/>
      <c r="I133" s="106"/>
      <c r="J133" s="106"/>
      <c r="K133" s="107">
        <f t="shared" si="30"/>
        <v>0</v>
      </c>
      <c r="L133" s="108"/>
      <c r="M133" s="109"/>
      <c r="N133" s="517" t="str">
        <f t="shared" si="28"/>
        <v>-</v>
      </c>
      <c r="O133" s="225" t="str">
        <f t="shared" si="31"/>
        <v>-</v>
      </c>
      <c r="P133" s="109"/>
      <c r="Q133" s="110"/>
      <c r="R133" s="110"/>
      <c r="S133" s="96" t="str">
        <f t="shared" si="25"/>
        <v>-</v>
      </c>
      <c r="T133" s="111"/>
      <c r="U133" s="84" t="str">
        <f t="shared" si="26"/>
        <v>-</v>
      </c>
      <c r="V133" s="112"/>
      <c r="W133" s="167"/>
      <c r="X133" s="68">
        <f t="shared" si="29"/>
        <v>0</v>
      </c>
      <c r="Y133" s="69" t="str">
        <f t="shared" si="27"/>
        <v>-</v>
      </c>
    </row>
    <row r="134" spans="1:25" s="27" customFormat="1" ht="19.899999999999999" customHeight="1" x14ac:dyDescent="0.2">
      <c r="A134" s="226">
        <f>COUNT(A104:A133)</f>
        <v>11</v>
      </c>
      <c r="B134" s="227" t="s">
        <v>42</v>
      </c>
      <c r="C134" s="228"/>
      <c r="D134" s="229">
        <f>COUNT(L104:L133)-COUNT(M104:M133)</f>
        <v>0</v>
      </c>
      <c r="E134" s="229"/>
      <c r="F134" s="229"/>
      <c r="G134" s="229" t="s">
        <v>29</v>
      </c>
      <c r="H134" s="230">
        <f>IF(M104&gt;1,0,L104)+IF(M105&gt;0,0,L105)+IF(M106&gt;0,0,L106)+IF(M107&gt;0,0,L107)+IF(M108&gt;0,0,L108)+IF(M109&gt;0,0,L109)+IF(M110&gt;0,0,L110)+IF(M111&gt;0,0,L111)+IF(M112&gt;0,0,L112)+IF(M113&gt;0,0,L113)+IF(M114&gt;0,0,L114)+IF(M115&gt;0,0,L115)+IF(M116&gt;0,0,L116)+IF(M117&gt;0,0,L117)+IF(M118&gt;0,0,L118)+IF(M119&gt;0,0,L119)+IF(M120&gt;0,0,L120)+IF(M121&gt;0,0,L121)+IF(M122&gt;0,0,L122)+IF(M123&gt;0,0,L123)+IF(M124&gt;0,0,L124)+IF(M125&gt;0,0,L125)+IF(M126&gt;0,0,L126)+IF(M127&gt;0,0,L127)+IF(M128&gt;0,0,L128)+IF(M129&gt;0,0,L129)+IF(M130&gt;0,0,L130)+IF(M131&gt;0,0,L131)+IF(M132&gt;0,0,L132)+IF(M133&gt;0,0,L133)</f>
        <v>0</v>
      </c>
      <c r="I134" s="229"/>
      <c r="J134" s="229"/>
      <c r="K134" s="231">
        <f>SUM(K104:K133)/1000</f>
        <v>22.23</v>
      </c>
      <c r="L134" s="232">
        <f>SUM(L104:L133)</f>
        <v>34700034</v>
      </c>
      <c r="M134" s="232">
        <f>SUM(M104:M133)</f>
        <v>33502999.649999999</v>
      </c>
      <c r="N134" s="518">
        <f>IF(M134&gt;0,((M134-(L134-H134))/(L134-H134)),"-")</f>
        <v>-3.4496633346238266E-2</v>
      </c>
      <c r="O134" s="232"/>
      <c r="P134" s="232">
        <f>SUM(P104:P133)</f>
        <v>9485337</v>
      </c>
      <c r="Q134" s="233" t="s">
        <v>6</v>
      </c>
      <c r="R134" s="234">
        <f>IF(P134&lt;=0,"-",(P134/M134))</f>
        <v>0.28311903707404301</v>
      </c>
      <c r="S134" s="234"/>
      <c r="T134" s="234">
        <f>IF(M104&lt;=0,"0",(IF(T104&gt;0,T104*M104)+IF(T105&gt;0,T105*M105)+IF(T106&gt;0,T106*M106)+IF(T107&gt;0,T107*M107)+IF(T108&gt;0,T108*M108)+IF(T109&gt;0,T109*M109)+IF(T110&gt;0,T110*M110)+IF(T111&gt;0,T111*M111)+IF(T112&gt;0,T112*M112)+IF(T113&gt;0,T113*M113)+IF(T114&gt;0,T114*M114)+IF(T115&gt;0,T115*M115)+IF(T116&gt;0,T116*M116)+IF(T117&gt;0,T117*M117)+IF(T118&gt;0,T118*M118)+IF(T119&gt;0,T119*M119)+IF(T120&gt;0,T120*M120)+IF(T121&gt;0,T121*M121)+IF(T122&gt;0,T122*M122)+IF(T123&gt;0,T123*M123)+IF(T124&gt;0,T124*M124)+IF(T125&gt;0,T125*M125)+IF(T126&gt;0,T126*M126)+IF(T127&gt;0,T127*M127)+IF(T128&gt;0,T128*M128)+IF(T129&gt;0,T129*M129)+IF(T130&gt;0,T130*M130)+IF(T131&gt;0,T131*M131)+IF(T132&gt;0,T132*M132)+IF(T133&gt;0,T133*M133))/M134)</f>
        <v>0.5738567735232627</v>
      </c>
      <c r="U134" s="229"/>
      <c r="V134" s="229"/>
      <c r="W134" s="167"/>
      <c r="X134" s="70"/>
      <c r="Y134" s="69"/>
    </row>
    <row r="135" spans="1:25" s="124" customFormat="1" ht="19.899999999999999" customHeight="1" x14ac:dyDescent="0.2">
      <c r="A135" s="122" t="s">
        <v>45</v>
      </c>
      <c r="B135" s="122"/>
      <c r="C135" s="296" t="s">
        <v>54</v>
      </c>
      <c r="D135" s="296"/>
      <c r="E135" s="296"/>
      <c r="G135" s="122"/>
      <c r="H135" s="122"/>
      <c r="I135" s="122"/>
      <c r="J135" s="122"/>
      <c r="K135" s="122"/>
      <c r="L135" s="122"/>
      <c r="M135" s="122"/>
      <c r="N135" s="519"/>
      <c r="O135" s="122"/>
      <c r="P135" s="122"/>
      <c r="Q135" s="122"/>
      <c r="R135" s="122"/>
      <c r="S135" s="122"/>
      <c r="T135" s="122"/>
      <c r="U135" s="122"/>
      <c r="V135" s="122"/>
      <c r="W135" s="168"/>
      <c r="X135" s="125"/>
    </row>
    <row r="136" spans="1:25" s="452" customFormat="1" ht="25.15" customHeight="1" x14ac:dyDescent="0.2">
      <c r="A136" s="375">
        <v>1</v>
      </c>
      <c r="B136" s="376" t="s">
        <v>37</v>
      </c>
      <c r="C136" s="481">
        <v>44038</v>
      </c>
      <c r="D136" s="482">
        <v>380686</v>
      </c>
      <c r="E136" s="483">
        <v>1</v>
      </c>
      <c r="F136" s="483">
        <v>132822013</v>
      </c>
      <c r="G136" s="484" t="s">
        <v>106</v>
      </c>
      <c r="H136" s="485" t="s">
        <v>107</v>
      </c>
      <c r="I136" s="486">
        <v>10443</v>
      </c>
      <c r="J136" s="486">
        <v>16390</v>
      </c>
      <c r="K136" s="487">
        <f>J136-I136</f>
        <v>5947</v>
      </c>
      <c r="L136" s="488">
        <v>14915844</v>
      </c>
      <c r="M136" s="489">
        <v>14915844</v>
      </c>
      <c r="N136" s="516">
        <f>IF(M136&gt;0,((M136-L136)/L136),"-")</f>
        <v>0</v>
      </c>
      <c r="O136" s="490">
        <f t="shared" ref="O136:O148" si="32">IF(AND(C136&lt;=0,Q136&lt;=0),"-",IF(Q136&lt;=0,"Not yet Contract",(Q136-C136)))</f>
        <v>-168</v>
      </c>
      <c r="P136" s="491"/>
      <c r="Q136" s="492">
        <v>43870</v>
      </c>
      <c r="R136" s="502">
        <v>43991</v>
      </c>
      <c r="S136" s="493">
        <f t="shared" ref="S136:S165" ca="1" si="33">IF(OR(R136&lt;=0,Q136&lt;=0),"-",(($V$3-Q136)/(R136-Q136)))</f>
        <v>2.7768595041322315</v>
      </c>
      <c r="T136" s="494">
        <v>1</v>
      </c>
      <c r="U136" s="495" t="str">
        <f t="shared" ref="U136:U165" ca="1" si="34">IF(OR(Q136&lt;=0,R136&lt;=0),"-",IF(AND(($V$3-Q136)&gt;(R136-Q136),T136&lt;100%),"Time Expired",IF(AND(($V$3-Q136)&gt;(R136-Q136)*3/4,T136&lt;=10%),"Very Critical",IF(AND(($V$3-Q136)&gt;(R136-Q136)*3/4,T136&lt;=25%),"Critical",IF(AND(($V$3-Q136)&gt;(R136-Q136)*3/4,T136&lt;=50%),"Slow Progress",IF(AND(($V$3-Q136)&gt;(R136-Q136)/2,T136&lt;=10%),"Very Slow Progress",IF(AND(($V$3-Q136)&gt;(R136-Q136)/2,T136&lt;=25%),"Progress Slow",IF(AND(($V$3-Q136)&gt;(R136-Q136)/4,T136&lt;=20%),"Progress Slow","-"))))))))</f>
        <v>-</v>
      </c>
      <c r="V136" s="496"/>
      <c r="W136" s="450"/>
      <c r="X136" s="451">
        <f>R136-Q136</f>
        <v>121</v>
      </c>
      <c r="Y136" s="497">
        <f t="shared" ref="Y136:Y165" ca="1" si="35">IF(Q136&lt;=0,"-",($V$3-Q136))</f>
        <v>336</v>
      </c>
    </row>
    <row r="137" spans="1:25" s="452" customFormat="1" ht="25.15" customHeight="1" x14ac:dyDescent="0.2">
      <c r="A137" s="377">
        <v>2</v>
      </c>
      <c r="B137" s="378" t="s">
        <v>37</v>
      </c>
      <c r="C137" s="379">
        <v>44038</v>
      </c>
      <c r="D137" s="380">
        <v>380703</v>
      </c>
      <c r="E137" s="381">
        <v>1</v>
      </c>
      <c r="F137" s="381">
        <v>132822007</v>
      </c>
      <c r="G137" s="294" t="s">
        <v>108</v>
      </c>
      <c r="H137" s="294" t="s">
        <v>109</v>
      </c>
      <c r="I137" s="382">
        <v>0</v>
      </c>
      <c r="J137" s="382">
        <v>1110</v>
      </c>
      <c r="K137" s="447">
        <f>J137-I137</f>
        <v>1110</v>
      </c>
      <c r="L137" s="295">
        <v>11548622</v>
      </c>
      <c r="M137" s="383">
        <v>11548622</v>
      </c>
      <c r="N137" s="516">
        <f t="shared" ref="N137:N165" si="36">IF(M137&gt;0,((M137-L137)/L137),"-")</f>
        <v>0</v>
      </c>
      <c r="O137" s="498">
        <f t="shared" si="32"/>
        <v>-181</v>
      </c>
      <c r="P137" s="422"/>
      <c r="Q137" s="240">
        <v>43857</v>
      </c>
      <c r="R137" s="503">
        <v>43973</v>
      </c>
      <c r="S137" s="448">
        <f t="shared" ca="1" si="33"/>
        <v>3.0086206896551726</v>
      </c>
      <c r="T137" s="239">
        <v>0.4</v>
      </c>
      <c r="U137" s="499" t="str">
        <f t="shared" ca="1" si="34"/>
        <v>Time Expired</v>
      </c>
      <c r="V137" s="500" t="s">
        <v>270</v>
      </c>
      <c r="W137" s="450"/>
      <c r="X137" s="451">
        <f t="shared" ref="X137:X165" si="37">R137-Q137</f>
        <v>116</v>
      </c>
      <c r="Y137" s="497">
        <f t="shared" ca="1" si="35"/>
        <v>349</v>
      </c>
    </row>
    <row r="138" spans="1:25" s="27" customFormat="1" ht="25.15" customHeight="1" x14ac:dyDescent="0.2">
      <c r="A138" s="120">
        <v>3</v>
      </c>
      <c r="B138" s="86" t="s">
        <v>33</v>
      </c>
      <c r="C138" s="176">
        <v>44076</v>
      </c>
      <c r="D138" s="222">
        <v>495971</v>
      </c>
      <c r="E138" s="381">
        <v>1</v>
      </c>
      <c r="F138" s="88">
        <v>132822008</v>
      </c>
      <c r="G138" s="89" t="s">
        <v>131</v>
      </c>
      <c r="H138" s="89" t="s">
        <v>263</v>
      </c>
      <c r="I138" s="90">
        <v>0</v>
      </c>
      <c r="J138" s="90">
        <v>5700</v>
      </c>
      <c r="K138" s="91">
        <f t="shared" ref="K138:K165" si="38">J138-I138</f>
        <v>5700</v>
      </c>
      <c r="L138" s="92">
        <v>11909586</v>
      </c>
      <c r="M138" s="100">
        <v>11314106.699999999</v>
      </c>
      <c r="N138" s="516">
        <f t="shared" si="36"/>
        <v>-5.0000000000000065E-2</v>
      </c>
      <c r="O138" s="323">
        <f t="shared" si="32"/>
        <v>70</v>
      </c>
      <c r="P138" s="94"/>
      <c r="Q138" s="95">
        <v>44146</v>
      </c>
      <c r="R138" s="95">
        <v>44265</v>
      </c>
      <c r="S138" s="96">
        <f t="shared" ca="1" si="33"/>
        <v>0.50420168067226889</v>
      </c>
      <c r="T138" s="99">
        <v>0.5</v>
      </c>
      <c r="U138" s="324" t="str">
        <f t="shared" ca="1" si="34"/>
        <v>-</v>
      </c>
      <c r="V138" s="98"/>
      <c r="W138" s="167"/>
      <c r="X138" s="68">
        <f t="shared" si="37"/>
        <v>119</v>
      </c>
      <c r="Y138" s="69">
        <f t="shared" ca="1" si="35"/>
        <v>60</v>
      </c>
    </row>
    <row r="139" spans="1:25" s="27" customFormat="1" ht="25.15" customHeight="1" x14ac:dyDescent="0.2">
      <c r="A139" s="120">
        <v>4</v>
      </c>
      <c r="B139" s="86" t="s">
        <v>41</v>
      </c>
      <c r="C139" s="176">
        <v>44076</v>
      </c>
      <c r="D139" s="222">
        <v>492936</v>
      </c>
      <c r="E139" s="381">
        <v>1</v>
      </c>
      <c r="F139" s="88">
        <v>132822004</v>
      </c>
      <c r="G139" s="89" t="s">
        <v>148</v>
      </c>
      <c r="H139" s="89" t="s">
        <v>249</v>
      </c>
      <c r="I139" s="90">
        <v>2215</v>
      </c>
      <c r="J139" s="90">
        <v>4244</v>
      </c>
      <c r="K139" s="91">
        <f t="shared" si="38"/>
        <v>2029</v>
      </c>
      <c r="L139" s="92">
        <v>3808359</v>
      </c>
      <c r="M139" s="100">
        <v>3617941.05</v>
      </c>
      <c r="N139" s="516">
        <f t="shared" si="36"/>
        <v>-5.0000000000000051E-2</v>
      </c>
      <c r="O139" s="323">
        <f t="shared" si="32"/>
        <v>67</v>
      </c>
      <c r="P139" s="94"/>
      <c r="Q139" s="95">
        <v>44143</v>
      </c>
      <c r="R139" s="95">
        <v>44203</v>
      </c>
      <c r="S139" s="96">
        <f t="shared" ca="1" si="33"/>
        <v>1.05</v>
      </c>
      <c r="T139" s="99">
        <v>0.5</v>
      </c>
      <c r="U139" s="324" t="str">
        <f t="shared" ca="1" si="34"/>
        <v>Time Expired</v>
      </c>
      <c r="V139" s="98"/>
      <c r="W139" s="167"/>
      <c r="X139" s="68">
        <f t="shared" si="37"/>
        <v>60</v>
      </c>
      <c r="Y139" s="69">
        <f t="shared" ca="1" si="35"/>
        <v>63</v>
      </c>
    </row>
    <row r="140" spans="1:25" s="27" customFormat="1" ht="25.15" customHeight="1" x14ac:dyDescent="0.2">
      <c r="A140" s="120">
        <v>5</v>
      </c>
      <c r="B140" s="86" t="s">
        <v>41</v>
      </c>
      <c r="C140" s="176">
        <v>44076</v>
      </c>
      <c r="D140" s="222">
        <v>492951</v>
      </c>
      <c r="E140" s="381">
        <v>1</v>
      </c>
      <c r="F140" s="88">
        <v>132823005</v>
      </c>
      <c r="G140" s="89" t="s">
        <v>149</v>
      </c>
      <c r="H140" s="89" t="s">
        <v>227</v>
      </c>
      <c r="I140" s="90">
        <v>0</v>
      </c>
      <c r="J140" s="90">
        <v>1000</v>
      </c>
      <c r="K140" s="91">
        <f t="shared" si="38"/>
        <v>1000</v>
      </c>
      <c r="L140" s="92">
        <v>1829719</v>
      </c>
      <c r="M140" s="100">
        <v>1738233.05</v>
      </c>
      <c r="N140" s="516">
        <f t="shared" si="36"/>
        <v>-4.9999999999999975E-2</v>
      </c>
      <c r="O140" s="323">
        <f t="shared" si="32"/>
        <v>70</v>
      </c>
      <c r="P140" s="94"/>
      <c r="Q140" s="95">
        <v>44146</v>
      </c>
      <c r="R140" s="95">
        <v>44206</v>
      </c>
      <c r="S140" s="96">
        <f t="shared" ca="1" si="33"/>
        <v>1</v>
      </c>
      <c r="T140" s="99">
        <v>0.2</v>
      </c>
      <c r="U140" s="324" t="str">
        <f t="shared" ca="1" si="34"/>
        <v>Critical</v>
      </c>
      <c r="V140" s="98"/>
      <c r="W140" s="167"/>
      <c r="X140" s="68">
        <f t="shared" si="37"/>
        <v>60</v>
      </c>
      <c r="Y140" s="69">
        <f t="shared" ca="1" si="35"/>
        <v>60</v>
      </c>
    </row>
    <row r="141" spans="1:25" s="27" customFormat="1" ht="25.15" customHeight="1" x14ac:dyDescent="0.2">
      <c r="A141" s="120">
        <v>6</v>
      </c>
      <c r="B141" s="86" t="s">
        <v>36</v>
      </c>
      <c r="C141" s="176">
        <v>44076</v>
      </c>
      <c r="D141" s="222">
        <v>493097</v>
      </c>
      <c r="E141" s="381">
        <v>1</v>
      </c>
      <c r="F141" s="88">
        <v>132824019</v>
      </c>
      <c r="G141" s="89" t="s">
        <v>150</v>
      </c>
      <c r="H141" s="89" t="s">
        <v>248</v>
      </c>
      <c r="I141" s="90">
        <v>1045</v>
      </c>
      <c r="J141" s="90">
        <v>1542</v>
      </c>
      <c r="K141" s="91">
        <f t="shared" si="38"/>
        <v>497</v>
      </c>
      <c r="L141" s="224">
        <v>2199127</v>
      </c>
      <c r="M141" s="238">
        <v>2089170.65</v>
      </c>
      <c r="N141" s="516">
        <f t="shared" si="36"/>
        <v>-5.0000000000000044E-2</v>
      </c>
      <c r="O141" s="323">
        <f t="shared" si="32"/>
        <v>63</v>
      </c>
      <c r="P141" s="94"/>
      <c r="Q141" s="95">
        <v>44139</v>
      </c>
      <c r="R141" s="95">
        <v>44199</v>
      </c>
      <c r="S141" s="96">
        <f t="shared" ca="1" si="33"/>
        <v>1.1166666666666667</v>
      </c>
      <c r="T141" s="99">
        <v>0.9</v>
      </c>
      <c r="U141" s="324" t="str">
        <f t="shared" ca="1" si="34"/>
        <v>Time Expired</v>
      </c>
      <c r="V141" s="98"/>
      <c r="W141" s="167"/>
      <c r="X141" s="68">
        <f t="shared" si="37"/>
        <v>60</v>
      </c>
      <c r="Y141" s="69">
        <f t="shared" ca="1" si="35"/>
        <v>67</v>
      </c>
    </row>
    <row r="142" spans="1:25" s="547" customFormat="1" ht="25.15" customHeight="1" x14ac:dyDescent="0.2">
      <c r="A142" s="526">
        <v>7</v>
      </c>
      <c r="B142" s="527" t="s">
        <v>34</v>
      </c>
      <c r="C142" s="528">
        <v>44131</v>
      </c>
      <c r="D142" s="529"/>
      <c r="E142" s="530">
        <v>1</v>
      </c>
      <c r="F142" s="530">
        <v>132825009</v>
      </c>
      <c r="G142" s="531" t="s">
        <v>217</v>
      </c>
      <c r="H142" s="531" t="s">
        <v>284</v>
      </c>
      <c r="I142" s="532">
        <v>125</v>
      </c>
      <c r="J142" s="532">
        <v>200</v>
      </c>
      <c r="K142" s="533">
        <f t="shared" si="38"/>
        <v>75</v>
      </c>
      <c r="L142" s="534">
        <v>498218</v>
      </c>
      <c r="M142" s="535">
        <v>497668</v>
      </c>
      <c r="N142" s="536">
        <f t="shared" si="36"/>
        <v>-1.1039344222810094E-3</v>
      </c>
      <c r="O142" s="537">
        <f t="shared" si="32"/>
        <v>51</v>
      </c>
      <c r="P142" s="538">
        <v>497668</v>
      </c>
      <c r="Q142" s="539">
        <v>44182</v>
      </c>
      <c r="R142" s="539">
        <v>43846</v>
      </c>
      <c r="S142" s="540">
        <f t="shared" ca="1" si="33"/>
        <v>-7.1428571428571425E-2</v>
      </c>
      <c r="T142" s="541">
        <v>1</v>
      </c>
      <c r="U142" s="542" t="str">
        <f t="shared" ca="1" si="34"/>
        <v>-</v>
      </c>
      <c r="V142" s="543" t="s">
        <v>169</v>
      </c>
      <c r="W142" s="544"/>
      <c r="X142" s="545">
        <f t="shared" si="37"/>
        <v>-336</v>
      </c>
      <c r="Y142" s="546">
        <f t="shared" ca="1" si="35"/>
        <v>24</v>
      </c>
    </row>
    <row r="143" spans="1:25" s="27" customFormat="1" ht="25.15" hidden="1" customHeight="1" x14ac:dyDescent="0.2">
      <c r="A143" s="120"/>
      <c r="B143" s="86"/>
      <c r="C143" s="176"/>
      <c r="D143" s="222"/>
      <c r="E143" s="88"/>
      <c r="F143" s="88"/>
      <c r="G143" s="89"/>
      <c r="H143" s="89"/>
      <c r="I143" s="90"/>
      <c r="J143" s="90"/>
      <c r="K143" s="91">
        <f t="shared" si="38"/>
        <v>0</v>
      </c>
      <c r="L143" s="92"/>
      <c r="M143" s="100"/>
      <c r="N143" s="516" t="str">
        <f t="shared" si="36"/>
        <v>-</v>
      </c>
      <c r="O143" s="323" t="str">
        <f t="shared" si="32"/>
        <v>-</v>
      </c>
      <c r="P143" s="94"/>
      <c r="Q143" s="95"/>
      <c r="R143" s="95"/>
      <c r="S143" s="96" t="str">
        <f t="shared" si="33"/>
        <v>-</v>
      </c>
      <c r="T143" s="99"/>
      <c r="U143" s="324" t="str">
        <f t="shared" si="34"/>
        <v>-</v>
      </c>
      <c r="V143" s="98"/>
      <c r="W143" s="167"/>
      <c r="X143" s="68">
        <f t="shared" si="37"/>
        <v>0</v>
      </c>
      <c r="Y143" s="69" t="str">
        <f t="shared" si="35"/>
        <v>-</v>
      </c>
    </row>
    <row r="144" spans="1:25" s="27" customFormat="1" ht="25.15" hidden="1" customHeight="1" x14ac:dyDescent="0.2">
      <c r="A144" s="120"/>
      <c r="B144" s="86"/>
      <c r="C144" s="176"/>
      <c r="D144" s="222"/>
      <c r="E144" s="88"/>
      <c r="F144" s="88"/>
      <c r="G144" s="89"/>
      <c r="H144" s="89"/>
      <c r="I144" s="90"/>
      <c r="J144" s="90"/>
      <c r="K144" s="91">
        <f t="shared" si="38"/>
        <v>0</v>
      </c>
      <c r="L144" s="92"/>
      <c r="M144" s="101"/>
      <c r="N144" s="516" t="str">
        <f t="shared" si="36"/>
        <v>-</v>
      </c>
      <c r="O144" s="323" t="str">
        <f t="shared" si="32"/>
        <v>-</v>
      </c>
      <c r="P144" s="94"/>
      <c r="Q144" s="95"/>
      <c r="R144" s="95"/>
      <c r="S144" s="96" t="str">
        <f t="shared" si="33"/>
        <v>-</v>
      </c>
      <c r="T144" s="99"/>
      <c r="U144" s="324" t="str">
        <f t="shared" si="34"/>
        <v>-</v>
      </c>
      <c r="V144" s="98"/>
      <c r="W144" s="167"/>
      <c r="X144" s="68">
        <f t="shared" si="37"/>
        <v>0</v>
      </c>
      <c r="Y144" s="69" t="str">
        <f t="shared" si="35"/>
        <v>-</v>
      </c>
    </row>
    <row r="145" spans="1:25" s="27" customFormat="1" ht="25.15" hidden="1" customHeight="1" x14ac:dyDescent="0.2">
      <c r="A145" s="121"/>
      <c r="B145" s="103"/>
      <c r="C145" s="332"/>
      <c r="D145" s="333"/>
      <c r="E145" s="105"/>
      <c r="F145" s="105"/>
      <c r="G145" s="327"/>
      <c r="H145" s="327"/>
      <c r="I145" s="334"/>
      <c r="J145" s="334"/>
      <c r="K145" s="107">
        <f t="shared" si="38"/>
        <v>0</v>
      </c>
      <c r="L145" s="335"/>
      <c r="M145" s="331"/>
      <c r="N145" s="516" t="str">
        <f t="shared" si="36"/>
        <v>-</v>
      </c>
      <c r="O145" s="328" t="str">
        <f t="shared" si="32"/>
        <v>-</v>
      </c>
      <c r="P145" s="109"/>
      <c r="Q145" s="110"/>
      <c r="R145" s="110"/>
      <c r="S145" s="134" t="str">
        <f t="shared" si="33"/>
        <v>-</v>
      </c>
      <c r="T145" s="111"/>
      <c r="U145" s="329" t="str">
        <f t="shared" si="34"/>
        <v>-</v>
      </c>
      <c r="V145" s="112"/>
      <c r="W145" s="167"/>
      <c r="X145" s="68">
        <f t="shared" si="37"/>
        <v>0</v>
      </c>
      <c r="Y145" s="69" t="str">
        <f t="shared" si="35"/>
        <v>-</v>
      </c>
    </row>
    <row r="146" spans="1:25" s="27" customFormat="1" ht="25.15" hidden="1" customHeight="1" x14ac:dyDescent="0.2">
      <c r="A146" s="299"/>
      <c r="B146" s="73"/>
      <c r="C146" s="300"/>
      <c r="D146" s="287"/>
      <c r="E146" s="162"/>
      <c r="F146" s="301"/>
      <c r="G146" s="76"/>
      <c r="H146" s="76"/>
      <c r="I146" s="77"/>
      <c r="J146" s="77"/>
      <c r="K146" s="303">
        <f t="shared" si="38"/>
        <v>0</v>
      </c>
      <c r="L146" s="79"/>
      <c r="M146" s="80"/>
      <c r="N146" s="516" t="str">
        <f t="shared" si="36"/>
        <v>-</v>
      </c>
      <c r="O146" s="251" t="str">
        <f t="shared" si="32"/>
        <v>-</v>
      </c>
      <c r="P146" s="304"/>
      <c r="Q146" s="82"/>
      <c r="R146" s="82"/>
      <c r="S146" s="289" t="str">
        <f t="shared" si="33"/>
        <v>-</v>
      </c>
      <c r="T146" s="309"/>
      <c r="U146" s="306" t="str">
        <f t="shared" si="34"/>
        <v>-</v>
      </c>
      <c r="V146" s="307"/>
      <c r="W146" s="167"/>
      <c r="X146" s="68">
        <f t="shared" si="37"/>
        <v>0</v>
      </c>
      <c r="Y146" s="69" t="str">
        <f t="shared" si="35"/>
        <v>-</v>
      </c>
    </row>
    <row r="147" spans="1:25" s="27" customFormat="1" ht="25.15" hidden="1" customHeight="1" x14ac:dyDescent="0.2">
      <c r="A147" s="120"/>
      <c r="B147" s="86"/>
      <c r="C147" s="158"/>
      <c r="D147" s="160"/>
      <c r="E147" s="87"/>
      <c r="F147" s="88"/>
      <c r="G147" s="86"/>
      <c r="H147" s="86"/>
      <c r="I147" s="102"/>
      <c r="J147" s="102"/>
      <c r="K147" s="91">
        <f t="shared" si="38"/>
        <v>0</v>
      </c>
      <c r="L147" s="101"/>
      <c r="M147" s="94"/>
      <c r="N147" s="516" t="str">
        <f t="shared" si="36"/>
        <v>-</v>
      </c>
      <c r="O147" s="223" t="str">
        <f t="shared" si="32"/>
        <v>-</v>
      </c>
      <c r="P147" s="94"/>
      <c r="Q147" s="95"/>
      <c r="R147" s="95"/>
      <c r="S147" s="96" t="str">
        <f t="shared" si="33"/>
        <v>-</v>
      </c>
      <c r="T147" s="99"/>
      <c r="U147" s="84" t="str">
        <f t="shared" si="34"/>
        <v>-</v>
      </c>
      <c r="V147" s="98"/>
      <c r="W147" s="167"/>
      <c r="X147" s="68">
        <f t="shared" si="37"/>
        <v>0</v>
      </c>
      <c r="Y147" s="69" t="str">
        <f t="shared" si="35"/>
        <v>-</v>
      </c>
    </row>
    <row r="148" spans="1:25" s="27" customFormat="1" ht="25.15" hidden="1" customHeight="1" x14ac:dyDescent="0.2">
      <c r="A148" s="120"/>
      <c r="B148" s="86"/>
      <c r="C148" s="158"/>
      <c r="D148" s="160"/>
      <c r="E148" s="87"/>
      <c r="F148" s="88"/>
      <c r="G148" s="86"/>
      <c r="H148" s="86"/>
      <c r="I148" s="102"/>
      <c r="J148" s="102"/>
      <c r="K148" s="91">
        <f t="shared" si="38"/>
        <v>0</v>
      </c>
      <c r="L148" s="101"/>
      <c r="M148" s="94"/>
      <c r="N148" s="516" t="str">
        <f t="shared" si="36"/>
        <v>-</v>
      </c>
      <c r="O148" s="223" t="str">
        <f t="shared" si="32"/>
        <v>-</v>
      </c>
      <c r="P148" s="94"/>
      <c r="Q148" s="95"/>
      <c r="R148" s="95"/>
      <c r="S148" s="96" t="str">
        <f t="shared" si="33"/>
        <v>-</v>
      </c>
      <c r="T148" s="99"/>
      <c r="U148" s="84" t="str">
        <f t="shared" si="34"/>
        <v>-</v>
      </c>
      <c r="V148" s="98"/>
      <c r="W148" s="167"/>
      <c r="X148" s="68">
        <f t="shared" si="37"/>
        <v>0</v>
      </c>
      <c r="Y148" s="69" t="str">
        <f t="shared" si="35"/>
        <v>-</v>
      </c>
    </row>
    <row r="149" spans="1:25" s="27" customFormat="1" ht="25.15" hidden="1" customHeight="1" x14ac:dyDescent="0.2">
      <c r="A149" s="120"/>
      <c r="B149" s="86"/>
      <c r="C149" s="158"/>
      <c r="D149" s="160"/>
      <c r="E149" s="87"/>
      <c r="F149" s="88"/>
      <c r="G149" s="86"/>
      <c r="H149" s="86"/>
      <c r="I149" s="102"/>
      <c r="J149" s="102"/>
      <c r="K149" s="91">
        <f t="shared" si="38"/>
        <v>0</v>
      </c>
      <c r="L149" s="101"/>
      <c r="M149" s="94"/>
      <c r="N149" s="516" t="str">
        <f t="shared" si="36"/>
        <v>-</v>
      </c>
      <c r="O149" s="223" t="str">
        <f>IF(AND(C149&lt;=0,Q149&lt;=0),"-",IF(Q149&lt;=0,"Not yet Contract",(Q149-C149)))</f>
        <v>-</v>
      </c>
      <c r="P149" s="94"/>
      <c r="Q149" s="95"/>
      <c r="R149" s="95"/>
      <c r="S149" s="96" t="str">
        <f t="shared" si="33"/>
        <v>-</v>
      </c>
      <c r="T149" s="99"/>
      <c r="U149" s="84" t="str">
        <f t="shared" si="34"/>
        <v>-</v>
      </c>
      <c r="V149" s="98"/>
      <c r="W149" s="167"/>
      <c r="X149" s="68">
        <f t="shared" si="37"/>
        <v>0</v>
      </c>
      <c r="Y149" s="69" t="str">
        <f t="shared" si="35"/>
        <v>-</v>
      </c>
    </row>
    <row r="150" spans="1:25" s="27" customFormat="1" ht="25.15" hidden="1" customHeight="1" x14ac:dyDescent="0.2">
      <c r="A150" s="120"/>
      <c r="B150" s="86"/>
      <c r="C150" s="158"/>
      <c r="D150" s="160"/>
      <c r="E150" s="87"/>
      <c r="F150" s="88"/>
      <c r="G150" s="86"/>
      <c r="H150" s="86"/>
      <c r="I150" s="102"/>
      <c r="J150" s="102"/>
      <c r="K150" s="91">
        <f t="shared" si="38"/>
        <v>0</v>
      </c>
      <c r="L150" s="101"/>
      <c r="M150" s="94"/>
      <c r="N150" s="516" t="str">
        <f t="shared" si="36"/>
        <v>-</v>
      </c>
      <c r="O150" s="223" t="str">
        <f t="shared" ref="O150:O165" si="39">IF(AND(C150&lt;=0,Q150&lt;=0),"-",IF(Q150&lt;=0,"Not yet Contract",(Q150-C150)))</f>
        <v>-</v>
      </c>
      <c r="P150" s="94"/>
      <c r="Q150" s="95"/>
      <c r="R150" s="95"/>
      <c r="S150" s="96" t="str">
        <f t="shared" si="33"/>
        <v>-</v>
      </c>
      <c r="T150" s="99"/>
      <c r="U150" s="84" t="str">
        <f t="shared" si="34"/>
        <v>-</v>
      </c>
      <c r="V150" s="98"/>
      <c r="W150" s="167"/>
      <c r="X150" s="68">
        <f t="shared" si="37"/>
        <v>0</v>
      </c>
      <c r="Y150" s="69" t="str">
        <f t="shared" si="35"/>
        <v>-</v>
      </c>
    </row>
    <row r="151" spans="1:25" s="27" customFormat="1" ht="25.15" hidden="1" customHeight="1" x14ac:dyDescent="0.2">
      <c r="A151" s="120"/>
      <c r="B151" s="86"/>
      <c r="C151" s="158"/>
      <c r="D151" s="160"/>
      <c r="E151" s="87"/>
      <c r="F151" s="88"/>
      <c r="G151" s="86"/>
      <c r="H151" s="86"/>
      <c r="I151" s="102"/>
      <c r="J151" s="102"/>
      <c r="K151" s="91">
        <f t="shared" si="38"/>
        <v>0</v>
      </c>
      <c r="L151" s="101"/>
      <c r="M151" s="94"/>
      <c r="N151" s="516" t="str">
        <f t="shared" si="36"/>
        <v>-</v>
      </c>
      <c r="O151" s="223" t="str">
        <f t="shared" si="39"/>
        <v>-</v>
      </c>
      <c r="P151" s="94"/>
      <c r="Q151" s="95"/>
      <c r="R151" s="95"/>
      <c r="S151" s="96" t="str">
        <f t="shared" si="33"/>
        <v>-</v>
      </c>
      <c r="T151" s="99"/>
      <c r="U151" s="84" t="str">
        <f t="shared" si="34"/>
        <v>-</v>
      </c>
      <c r="V151" s="98"/>
      <c r="W151" s="167"/>
      <c r="X151" s="68">
        <f t="shared" si="37"/>
        <v>0</v>
      </c>
      <c r="Y151" s="69" t="str">
        <f t="shared" si="35"/>
        <v>-</v>
      </c>
    </row>
    <row r="152" spans="1:25" s="27" customFormat="1" ht="25.15" hidden="1" customHeight="1" x14ac:dyDescent="0.2">
      <c r="A152" s="120"/>
      <c r="B152" s="86"/>
      <c r="C152" s="158"/>
      <c r="D152" s="160"/>
      <c r="E152" s="87"/>
      <c r="F152" s="88"/>
      <c r="G152" s="86"/>
      <c r="H152" s="86"/>
      <c r="I152" s="102"/>
      <c r="J152" s="102"/>
      <c r="K152" s="91">
        <f t="shared" si="38"/>
        <v>0</v>
      </c>
      <c r="L152" s="101"/>
      <c r="M152" s="94"/>
      <c r="N152" s="516" t="str">
        <f t="shared" si="36"/>
        <v>-</v>
      </c>
      <c r="O152" s="223" t="str">
        <f t="shared" si="39"/>
        <v>-</v>
      </c>
      <c r="P152" s="94"/>
      <c r="Q152" s="95"/>
      <c r="R152" s="95"/>
      <c r="S152" s="96" t="str">
        <f t="shared" si="33"/>
        <v>-</v>
      </c>
      <c r="T152" s="99"/>
      <c r="U152" s="84" t="str">
        <f t="shared" si="34"/>
        <v>-</v>
      </c>
      <c r="V152" s="98"/>
      <c r="W152" s="167"/>
      <c r="X152" s="68">
        <f t="shared" si="37"/>
        <v>0</v>
      </c>
      <c r="Y152" s="69" t="str">
        <f t="shared" si="35"/>
        <v>-</v>
      </c>
    </row>
    <row r="153" spans="1:25" s="27" customFormat="1" ht="25.15" hidden="1" customHeight="1" x14ac:dyDescent="0.2">
      <c r="A153" s="120"/>
      <c r="B153" s="86"/>
      <c r="C153" s="158"/>
      <c r="D153" s="160"/>
      <c r="E153" s="87"/>
      <c r="F153" s="88"/>
      <c r="G153" s="86"/>
      <c r="H153" s="86"/>
      <c r="I153" s="102"/>
      <c r="J153" s="102"/>
      <c r="K153" s="91">
        <f t="shared" si="38"/>
        <v>0</v>
      </c>
      <c r="L153" s="101"/>
      <c r="M153" s="94"/>
      <c r="N153" s="516" t="str">
        <f t="shared" si="36"/>
        <v>-</v>
      </c>
      <c r="O153" s="223" t="str">
        <f t="shared" si="39"/>
        <v>-</v>
      </c>
      <c r="P153" s="94"/>
      <c r="Q153" s="95"/>
      <c r="R153" s="95"/>
      <c r="S153" s="96" t="str">
        <f t="shared" si="33"/>
        <v>-</v>
      </c>
      <c r="T153" s="99"/>
      <c r="U153" s="84" t="str">
        <f t="shared" si="34"/>
        <v>-</v>
      </c>
      <c r="V153" s="98"/>
      <c r="W153" s="167"/>
      <c r="X153" s="68">
        <f t="shared" si="37"/>
        <v>0</v>
      </c>
      <c r="Y153" s="69" t="str">
        <f t="shared" si="35"/>
        <v>-</v>
      </c>
    </row>
    <row r="154" spans="1:25" s="27" customFormat="1" ht="25.15" hidden="1" customHeight="1" x14ac:dyDescent="0.2">
      <c r="A154" s="120"/>
      <c r="B154" s="86"/>
      <c r="C154" s="158"/>
      <c r="D154" s="160"/>
      <c r="E154" s="87"/>
      <c r="F154" s="88"/>
      <c r="G154" s="86"/>
      <c r="H154" s="86"/>
      <c r="I154" s="102"/>
      <c r="J154" s="102"/>
      <c r="K154" s="91">
        <f t="shared" si="38"/>
        <v>0</v>
      </c>
      <c r="L154" s="101"/>
      <c r="M154" s="94"/>
      <c r="N154" s="516" t="str">
        <f t="shared" si="36"/>
        <v>-</v>
      </c>
      <c r="O154" s="223" t="str">
        <f t="shared" si="39"/>
        <v>-</v>
      </c>
      <c r="P154" s="94"/>
      <c r="Q154" s="95"/>
      <c r="R154" s="95"/>
      <c r="S154" s="96" t="str">
        <f t="shared" si="33"/>
        <v>-</v>
      </c>
      <c r="T154" s="99"/>
      <c r="U154" s="84" t="str">
        <f t="shared" si="34"/>
        <v>-</v>
      </c>
      <c r="V154" s="98"/>
      <c r="W154" s="167"/>
      <c r="X154" s="68">
        <f t="shared" si="37"/>
        <v>0</v>
      </c>
      <c r="Y154" s="69" t="str">
        <f t="shared" si="35"/>
        <v>-</v>
      </c>
    </row>
    <row r="155" spans="1:25" s="27" customFormat="1" ht="25.15" hidden="1" customHeight="1" x14ac:dyDescent="0.2">
      <c r="A155" s="120"/>
      <c r="B155" s="86"/>
      <c r="C155" s="158"/>
      <c r="D155" s="87"/>
      <c r="E155" s="87"/>
      <c r="F155" s="88"/>
      <c r="G155" s="86"/>
      <c r="H155" s="86"/>
      <c r="I155" s="102"/>
      <c r="J155" s="102"/>
      <c r="K155" s="91">
        <f t="shared" si="38"/>
        <v>0</v>
      </c>
      <c r="L155" s="101"/>
      <c r="M155" s="94"/>
      <c r="N155" s="516" t="str">
        <f t="shared" si="36"/>
        <v>-</v>
      </c>
      <c r="O155" s="223" t="str">
        <f t="shared" si="39"/>
        <v>-</v>
      </c>
      <c r="P155" s="94"/>
      <c r="Q155" s="95"/>
      <c r="R155" s="95"/>
      <c r="S155" s="96" t="str">
        <f t="shared" si="33"/>
        <v>-</v>
      </c>
      <c r="T155" s="99"/>
      <c r="U155" s="84" t="str">
        <f t="shared" si="34"/>
        <v>-</v>
      </c>
      <c r="V155" s="98"/>
      <c r="W155" s="167"/>
      <c r="X155" s="68">
        <f t="shared" si="37"/>
        <v>0</v>
      </c>
      <c r="Y155" s="69" t="str">
        <f t="shared" si="35"/>
        <v>-</v>
      </c>
    </row>
    <row r="156" spans="1:25" s="27" customFormat="1" ht="25.15" hidden="1" customHeight="1" x14ac:dyDescent="0.2">
      <c r="A156" s="120"/>
      <c r="B156" s="86"/>
      <c r="C156" s="158"/>
      <c r="D156" s="87"/>
      <c r="E156" s="87"/>
      <c r="F156" s="88"/>
      <c r="G156" s="86"/>
      <c r="H156" s="86"/>
      <c r="I156" s="102"/>
      <c r="J156" s="102"/>
      <c r="K156" s="91">
        <f t="shared" si="38"/>
        <v>0</v>
      </c>
      <c r="L156" s="101"/>
      <c r="M156" s="94"/>
      <c r="N156" s="516" t="str">
        <f t="shared" si="36"/>
        <v>-</v>
      </c>
      <c r="O156" s="223" t="str">
        <f t="shared" si="39"/>
        <v>-</v>
      </c>
      <c r="P156" s="94"/>
      <c r="Q156" s="95"/>
      <c r="R156" s="95"/>
      <c r="S156" s="96" t="str">
        <f t="shared" si="33"/>
        <v>-</v>
      </c>
      <c r="T156" s="99"/>
      <c r="U156" s="84" t="str">
        <f t="shared" si="34"/>
        <v>-</v>
      </c>
      <c r="V156" s="98"/>
      <c r="W156" s="167"/>
      <c r="X156" s="68">
        <f t="shared" si="37"/>
        <v>0</v>
      </c>
      <c r="Y156" s="69" t="str">
        <f t="shared" si="35"/>
        <v>-</v>
      </c>
    </row>
    <row r="157" spans="1:25" s="27" customFormat="1" ht="25.15" hidden="1" customHeight="1" x14ac:dyDescent="0.2">
      <c r="A157" s="120"/>
      <c r="B157" s="86"/>
      <c r="C157" s="158"/>
      <c r="D157" s="87"/>
      <c r="E157" s="87"/>
      <c r="F157" s="88"/>
      <c r="G157" s="86"/>
      <c r="H157" s="86"/>
      <c r="I157" s="102"/>
      <c r="J157" s="102"/>
      <c r="K157" s="91">
        <f t="shared" si="38"/>
        <v>0</v>
      </c>
      <c r="L157" s="101"/>
      <c r="M157" s="94"/>
      <c r="N157" s="516" t="str">
        <f t="shared" si="36"/>
        <v>-</v>
      </c>
      <c r="O157" s="223" t="str">
        <f t="shared" si="39"/>
        <v>-</v>
      </c>
      <c r="P157" s="94"/>
      <c r="Q157" s="95"/>
      <c r="R157" s="95"/>
      <c r="S157" s="96" t="str">
        <f t="shared" si="33"/>
        <v>-</v>
      </c>
      <c r="T157" s="99"/>
      <c r="U157" s="84" t="str">
        <f t="shared" si="34"/>
        <v>-</v>
      </c>
      <c r="V157" s="98"/>
      <c r="W157" s="167"/>
      <c r="X157" s="68">
        <f t="shared" si="37"/>
        <v>0</v>
      </c>
      <c r="Y157" s="69" t="str">
        <f t="shared" si="35"/>
        <v>-</v>
      </c>
    </row>
    <row r="158" spans="1:25" s="27" customFormat="1" ht="25.15" hidden="1" customHeight="1" x14ac:dyDescent="0.2">
      <c r="A158" s="120"/>
      <c r="B158" s="86"/>
      <c r="C158" s="158"/>
      <c r="D158" s="87"/>
      <c r="E158" s="87"/>
      <c r="F158" s="88"/>
      <c r="G158" s="86"/>
      <c r="H158" s="86"/>
      <c r="I158" s="102"/>
      <c r="J158" s="102"/>
      <c r="K158" s="91">
        <f t="shared" si="38"/>
        <v>0</v>
      </c>
      <c r="L158" s="101"/>
      <c r="M158" s="94"/>
      <c r="N158" s="516" t="str">
        <f t="shared" si="36"/>
        <v>-</v>
      </c>
      <c r="O158" s="223" t="str">
        <f t="shared" si="39"/>
        <v>-</v>
      </c>
      <c r="P158" s="94"/>
      <c r="Q158" s="95"/>
      <c r="R158" s="95"/>
      <c r="S158" s="96" t="str">
        <f t="shared" si="33"/>
        <v>-</v>
      </c>
      <c r="T158" s="99"/>
      <c r="U158" s="84" t="str">
        <f t="shared" si="34"/>
        <v>-</v>
      </c>
      <c r="V158" s="98"/>
      <c r="W158" s="167"/>
      <c r="X158" s="68">
        <f t="shared" si="37"/>
        <v>0</v>
      </c>
      <c r="Y158" s="69" t="str">
        <f t="shared" si="35"/>
        <v>-</v>
      </c>
    </row>
    <row r="159" spans="1:25" s="27" customFormat="1" ht="25.15" hidden="1" customHeight="1" x14ac:dyDescent="0.2">
      <c r="A159" s="120"/>
      <c r="B159" s="86"/>
      <c r="C159" s="158"/>
      <c r="D159" s="87"/>
      <c r="E159" s="87"/>
      <c r="F159" s="88"/>
      <c r="G159" s="86"/>
      <c r="H159" s="86"/>
      <c r="I159" s="102"/>
      <c r="J159" s="102"/>
      <c r="K159" s="91">
        <f t="shared" si="38"/>
        <v>0</v>
      </c>
      <c r="L159" s="101"/>
      <c r="M159" s="94"/>
      <c r="N159" s="516" t="str">
        <f t="shared" si="36"/>
        <v>-</v>
      </c>
      <c r="O159" s="223" t="str">
        <f t="shared" si="39"/>
        <v>-</v>
      </c>
      <c r="P159" s="94"/>
      <c r="Q159" s="95"/>
      <c r="R159" s="95"/>
      <c r="S159" s="96" t="str">
        <f t="shared" si="33"/>
        <v>-</v>
      </c>
      <c r="T159" s="99"/>
      <c r="U159" s="84" t="str">
        <f t="shared" si="34"/>
        <v>-</v>
      </c>
      <c r="V159" s="98"/>
      <c r="W159" s="167"/>
      <c r="X159" s="68">
        <f t="shared" si="37"/>
        <v>0</v>
      </c>
      <c r="Y159" s="69" t="str">
        <f t="shared" si="35"/>
        <v>-</v>
      </c>
    </row>
    <row r="160" spans="1:25" s="27" customFormat="1" ht="25.15" hidden="1" customHeight="1" x14ac:dyDescent="0.2">
      <c r="A160" s="120"/>
      <c r="B160" s="86"/>
      <c r="C160" s="158"/>
      <c r="D160" s="87"/>
      <c r="E160" s="87"/>
      <c r="F160" s="88"/>
      <c r="G160" s="86"/>
      <c r="H160" s="86"/>
      <c r="I160" s="102"/>
      <c r="J160" s="102"/>
      <c r="K160" s="91">
        <f t="shared" si="38"/>
        <v>0</v>
      </c>
      <c r="L160" s="101"/>
      <c r="M160" s="94"/>
      <c r="N160" s="516" t="str">
        <f t="shared" si="36"/>
        <v>-</v>
      </c>
      <c r="O160" s="223" t="str">
        <f t="shared" si="39"/>
        <v>-</v>
      </c>
      <c r="P160" s="94"/>
      <c r="Q160" s="95"/>
      <c r="R160" s="95"/>
      <c r="S160" s="96" t="str">
        <f t="shared" si="33"/>
        <v>-</v>
      </c>
      <c r="T160" s="99"/>
      <c r="U160" s="84" t="str">
        <f t="shared" si="34"/>
        <v>-</v>
      </c>
      <c r="V160" s="98"/>
      <c r="W160" s="167"/>
      <c r="X160" s="68">
        <f t="shared" si="37"/>
        <v>0</v>
      </c>
      <c r="Y160" s="69" t="str">
        <f t="shared" si="35"/>
        <v>-</v>
      </c>
    </row>
    <row r="161" spans="1:25" s="27" customFormat="1" ht="25.15" hidden="1" customHeight="1" x14ac:dyDescent="0.2">
      <c r="A161" s="120"/>
      <c r="B161" s="86"/>
      <c r="C161" s="158"/>
      <c r="D161" s="87"/>
      <c r="E161" s="87"/>
      <c r="F161" s="88"/>
      <c r="G161" s="86"/>
      <c r="H161" s="86"/>
      <c r="I161" s="102"/>
      <c r="J161" s="102"/>
      <c r="K161" s="91">
        <f t="shared" si="38"/>
        <v>0</v>
      </c>
      <c r="L161" s="101"/>
      <c r="M161" s="94"/>
      <c r="N161" s="516" t="str">
        <f t="shared" si="36"/>
        <v>-</v>
      </c>
      <c r="O161" s="223" t="str">
        <f t="shared" si="39"/>
        <v>-</v>
      </c>
      <c r="P161" s="94"/>
      <c r="Q161" s="95"/>
      <c r="R161" s="95"/>
      <c r="S161" s="96" t="str">
        <f t="shared" si="33"/>
        <v>-</v>
      </c>
      <c r="T161" s="99"/>
      <c r="U161" s="84" t="str">
        <f t="shared" si="34"/>
        <v>-</v>
      </c>
      <c r="V161" s="98"/>
      <c r="W161" s="167"/>
      <c r="X161" s="68">
        <f t="shared" si="37"/>
        <v>0</v>
      </c>
      <c r="Y161" s="69" t="str">
        <f t="shared" si="35"/>
        <v>-</v>
      </c>
    </row>
    <row r="162" spans="1:25" s="27" customFormat="1" ht="25.15" hidden="1" customHeight="1" x14ac:dyDescent="0.2">
      <c r="A162" s="120"/>
      <c r="B162" s="86"/>
      <c r="C162" s="158"/>
      <c r="D162" s="87"/>
      <c r="E162" s="87"/>
      <c r="F162" s="88"/>
      <c r="G162" s="86"/>
      <c r="H162" s="86"/>
      <c r="I162" s="102"/>
      <c r="J162" s="102"/>
      <c r="K162" s="91">
        <f t="shared" si="38"/>
        <v>0</v>
      </c>
      <c r="L162" s="101"/>
      <c r="M162" s="94"/>
      <c r="N162" s="516" t="str">
        <f t="shared" si="36"/>
        <v>-</v>
      </c>
      <c r="O162" s="223" t="str">
        <f t="shared" si="39"/>
        <v>-</v>
      </c>
      <c r="P162" s="94"/>
      <c r="Q162" s="95"/>
      <c r="R162" s="95"/>
      <c r="S162" s="96" t="str">
        <f t="shared" si="33"/>
        <v>-</v>
      </c>
      <c r="T162" s="99"/>
      <c r="U162" s="84" t="str">
        <f t="shared" si="34"/>
        <v>-</v>
      </c>
      <c r="V162" s="98"/>
      <c r="W162" s="167"/>
      <c r="X162" s="68">
        <f t="shared" si="37"/>
        <v>0</v>
      </c>
      <c r="Y162" s="69" t="str">
        <f t="shared" si="35"/>
        <v>-</v>
      </c>
    </row>
    <row r="163" spans="1:25" s="27" customFormat="1" ht="25.15" hidden="1" customHeight="1" x14ac:dyDescent="0.2">
      <c r="A163" s="120"/>
      <c r="B163" s="86"/>
      <c r="C163" s="158"/>
      <c r="D163" s="87"/>
      <c r="E163" s="87"/>
      <c r="F163" s="88"/>
      <c r="G163" s="86"/>
      <c r="H163" s="86"/>
      <c r="I163" s="102"/>
      <c r="J163" s="102"/>
      <c r="K163" s="91">
        <f t="shared" si="38"/>
        <v>0</v>
      </c>
      <c r="L163" s="101"/>
      <c r="M163" s="94"/>
      <c r="N163" s="516" t="str">
        <f t="shared" si="36"/>
        <v>-</v>
      </c>
      <c r="O163" s="223" t="str">
        <f t="shared" si="39"/>
        <v>-</v>
      </c>
      <c r="P163" s="94"/>
      <c r="Q163" s="95"/>
      <c r="R163" s="95"/>
      <c r="S163" s="96" t="str">
        <f t="shared" si="33"/>
        <v>-</v>
      </c>
      <c r="T163" s="99"/>
      <c r="U163" s="84" t="str">
        <f t="shared" si="34"/>
        <v>-</v>
      </c>
      <c r="V163" s="98"/>
      <c r="W163" s="167"/>
      <c r="X163" s="68">
        <f t="shared" si="37"/>
        <v>0</v>
      </c>
      <c r="Y163" s="69" t="str">
        <f t="shared" si="35"/>
        <v>-</v>
      </c>
    </row>
    <row r="164" spans="1:25" s="27" customFormat="1" ht="25.15" hidden="1" customHeight="1" x14ac:dyDescent="0.2">
      <c r="A164" s="120"/>
      <c r="B164" s="86"/>
      <c r="C164" s="158"/>
      <c r="D164" s="87"/>
      <c r="E164" s="87"/>
      <c r="F164" s="88"/>
      <c r="G164" s="86"/>
      <c r="H164" s="86"/>
      <c r="I164" s="102"/>
      <c r="J164" s="102"/>
      <c r="K164" s="91">
        <f t="shared" si="38"/>
        <v>0</v>
      </c>
      <c r="L164" s="101"/>
      <c r="M164" s="94"/>
      <c r="N164" s="516" t="str">
        <f t="shared" si="36"/>
        <v>-</v>
      </c>
      <c r="O164" s="223" t="str">
        <f t="shared" si="39"/>
        <v>-</v>
      </c>
      <c r="P164" s="94"/>
      <c r="Q164" s="95"/>
      <c r="R164" s="95"/>
      <c r="S164" s="96" t="str">
        <f t="shared" si="33"/>
        <v>-</v>
      </c>
      <c r="T164" s="99"/>
      <c r="U164" s="84" t="str">
        <f t="shared" si="34"/>
        <v>-</v>
      </c>
      <c r="V164" s="98"/>
      <c r="W164" s="167"/>
      <c r="X164" s="68">
        <f t="shared" si="37"/>
        <v>0</v>
      </c>
      <c r="Y164" s="69" t="str">
        <f t="shared" si="35"/>
        <v>-</v>
      </c>
    </row>
    <row r="165" spans="1:25" s="27" customFormat="1" ht="25.15" hidden="1" customHeight="1" x14ac:dyDescent="0.2">
      <c r="A165" s="120"/>
      <c r="B165" s="103"/>
      <c r="C165" s="161"/>
      <c r="D165" s="104"/>
      <c r="E165" s="104"/>
      <c r="F165" s="105"/>
      <c r="G165" s="103"/>
      <c r="H165" s="103"/>
      <c r="I165" s="106"/>
      <c r="J165" s="106"/>
      <c r="K165" s="107">
        <f t="shared" si="38"/>
        <v>0</v>
      </c>
      <c r="L165" s="108"/>
      <c r="M165" s="109"/>
      <c r="N165" s="517" t="str">
        <f t="shared" si="36"/>
        <v>-</v>
      </c>
      <c r="O165" s="225" t="str">
        <f t="shared" si="39"/>
        <v>-</v>
      </c>
      <c r="P165" s="109"/>
      <c r="Q165" s="110"/>
      <c r="R165" s="110"/>
      <c r="S165" s="96" t="str">
        <f t="shared" si="33"/>
        <v>-</v>
      </c>
      <c r="T165" s="111"/>
      <c r="U165" s="84" t="str">
        <f t="shared" si="34"/>
        <v>-</v>
      </c>
      <c r="V165" s="112"/>
      <c r="W165" s="167"/>
      <c r="X165" s="68">
        <f t="shared" si="37"/>
        <v>0</v>
      </c>
      <c r="Y165" s="69" t="str">
        <f t="shared" si="35"/>
        <v>-</v>
      </c>
    </row>
    <row r="166" spans="1:25" s="27" customFormat="1" ht="19.899999999999999" customHeight="1" x14ac:dyDescent="0.2">
      <c r="A166" s="226">
        <f>COUNT(A136:A165)</f>
        <v>7</v>
      </c>
      <c r="B166" s="227" t="s">
        <v>42</v>
      </c>
      <c r="C166" s="228"/>
      <c r="D166" s="229">
        <f>COUNT(L136:L165)-COUNT(M136:M165)</f>
        <v>0</v>
      </c>
      <c r="E166" s="229"/>
      <c r="F166" s="229"/>
      <c r="G166" s="229" t="s">
        <v>29</v>
      </c>
      <c r="H166" s="230">
        <f>IF(M136&gt;1,0,L136)+IF(M137&gt;0,0,L137)+IF(M138&gt;0,0,L138)+IF(M139&gt;0,0,L139)+IF(M140&gt;0,0,L140)+IF(M141&gt;0,0,L141)+IF(M142&gt;0,0,L142)+IF(M143&gt;0,0,L143)+IF(M144&gt;0,0,L144)+IF(M145&gt;0,0,L145)+IF(M146&gt;0,0,L146)+IF(M147&gt;0,0,L147)+IF(M148&gt;0,0,L148)+IF(M149&gt;0,0,L149)+IF(M150&gt;0,0,L150)+IF(M151&gt;0,0,L151)+IF(M152&gt;0,0,L152)+IF(M153&gt;0,0,L153)+IF(M154&gt;0,0,L154)+IF(M155&gt;0,0,L155)+IF(M156&gt;0,0,L156)+IF(M157&gt;0,0,L157)+IF(M158&gt;0,0,L158)+IF(M159&gt;0,0,L159)+IF(M160&gt;0,0,L160)+IF(M161&gt;0,0,L161)+IF(M162&gt;0,0,L162)+IF(M163&gt;0,0,L163)+IF(M164&gt;0,0,L164)+IF(M165&gt;0,0,L165)</f>
        <v>0</v>
      </c>
      <c r="I166" s="229"/>
      <c r="J166" s="229"/>
      <c r="K166" s="231">
        <f>SUM(K136:K165)/1000</f>
        <v>16.358000000000001</v>
      </c>
      <c r="L166" s="232">
        <f>SUM(L136:L165)</f>
        <v>46709475</v>
      </c>
      <c r="M166" s="232">
        <f>SUM(M136:M165)</f>
        <v>45721585.449999996</v>
      </c>
      <c r="N166" s="518">
        <f>IF(M166&gt;0,((M166-(L166-H166))/(L166-H166)),"-")</f>
        <v>-2.114966074870258E-2</v>
      </c>
      <c r="O166" s="232"/>
      <c r="P166" s="232">
        <f>SUM(P136:P165)</f>
        <v>497668</v>
      </c>
      <c r="Q166" s="233" t="s">
        <v>6</v>
      </c>
      <c r="R166" s="234">
        <f>IF(P166&lt;=0,"-",(P166/M166))</f>
        <v>1.0884749404506927E-2</v>
      </c>
      <c r="S166" s="234"/>
      <c r="T166" s="234">
        <f>IF(M136&lt;=0,"0",(IF(T136&gt;0,T136*M136)+IF(T137&gt;0,T137*M137)+IF(T138&gt;0,T138*M138)+IF(T139&gt;0,T139*M139)+IF(T140&gt;0,T140*M140)+IF(T141&gt;0,T141*M141)+IF(T142&gt;0,T142*M142)+IF(T143&gt;0,T143*M143)+IF(T144&gt;0,T144*M144)+IF(T145&gt;0,T145*M145)+IF(T146&gt;0,T146*M146)+IF(T147&gt;0,T147*M147)+IF(T148&gt;0,T148*M148)+IF(T149&gt;0,T149*M149)+IF(T150&gt;0,T150*M150)+IF(T151&gt;0,T151*M151)+IF(T152&gt;0,T152*M152)+IF(T153&gt;0,T153*M153)+IF(T154&gt;0,T154*M154)+IF(T155&gt;0,T155*M155)+IF(T156&gt;0,T156*M156)+IF(T157&gt;0,T157*M157)+IF(T158&gt;0,T158*M158)+IF(T159&gt;0,T159*M159)+IF(T160&gt;0,T160*M160)+IF(T161&gt;0,T161*M161)+IF(T162&gt;0,T162*M162)+IF(T163&gt;0,T163*M163)+IF(T164&gt;0,T164*M164)+IF(T165&gt;0,T165*M165))/M166)</f>
        <v>0.65017178598298153</v>
      </c>
      <c r="U166" s="229"/>
      <c r="V166" s="229"/>
      <c r="W166" s="167"/>
      <c r="X166" s="70"/>
      <c r="Y166" s="69"/>
    </row>
    <row r="167" spans="1:25" s="124" customFormat="1" ht="19.899999999999999" customHeight="1" x14ac:dyDescent="0.2">
      <c r="A167" s="122" t="s">
        <v>45</v>
      </c>
      <c r="B167" s="122"/>
      <c r="C167" s="296" t="s">
        <v>55</v>
      </c>
      <c r="D167" s="296"/>
      <c r="E167" s="296"/>
      <c r="G167" s="122"/>
      <c r="H167" s="122"/>
      <c r="I167" s="122"/>
      <c r="J167" s="122"/>
      <c r="K167" s="122"/>
      <c r="L167" s="122"/>
      <c r="M167" s="122"/>
      <c r="N167" s="519"/>
      <c r="O167" s="122"/>
      <c r="P167" s="122"/>
      <c r="Q167" s="122"/>
      <c r="R167" s="122"/>
      <c r="S167" s="122"/>
      <c r="T167" s="122"/>
      <c r="U167" s="122"/>
      <c r="V167" s="122"/>
      <c r="W167" s="168"/>
      <c r="X167" s="125"/>
    </row>
    <row r="168" spans="1:25" s="452" customFormat="1" ht="25.15" customHeight="1" x14ac:dyDescent="0.2">
      <c r="A168" s="375">
        <v>1</v>
      </c>
      <c r="B168" s="376" t="s">
        <v>37</v>
      </c>
      <c r="C168" s="481">
        <v>44038</v>
      </c>
      <c r="D168" s="482">
        <v>380696</v>
      </c>
      <c r="E168" s="483">
        <v>1</v>
      </c>
      <c r="F168" s="483">
        <v>132882001</v>
      </c>
      <c r="G168" s="484" t="s">
        <v>110</v>
      </c>
      <c r="H168" s="485" t="s">
        <v>111</v>
      </c>
      <c r="I168" s="486">
        <v>0</v>
      </c>
      <c r="J168" s="486">
        <v>5328</v>
      </c>
      <c r="K168" s="487">
        <f>J168-I168</f>
        <v>5328</v>
      </c>
      <c r="L168" s="488">
        <v>4123595</v>
      </c>
      <c r="M168" s="489">
        <v>4123595</v>
      </c>
      <c r="N168" s="516">
        <f>IF(M168&gt;0,((M168-L168)/L168),"-")</f>
        <v>0</v>
      </c>
      <c r="O168" s="490">
        <f t="shared" ref="O168:O180" si="40">IF(AND(C168&lt;=0,Q168&lt;=0),"-",IF(Q168&lt;=0,"Not yet Contract",(Q168-C168)))</f>
        <v>-168</v>
      </c>
      <c r="P168" s="491">
        <v>4116102</v>
      </c>
      <c r="Q168" s="492">
        <v>43870</v>
      </c>
      <c r="R168" s="502">
        <v>43991</v>
      </c>
      <c r="S168" s="493">
        <f t="shared" ref="S168:S197" ca="1" si="41">IF(OR(R168&lt;=0,Q168&lt;=0),"-",(($V$3-Q168)/(R168-Q168)))</f>
        <v>2.7768595041322315</v>
      </c>
      <c r="T168" s="494">
        <v>1</v>
      </c>
      <c r="U168" s="495" t="str">
        <f t="shared" ref="U168:U197" ca="1" si="42">IF(OR(Q168&lt;=0,R168&lt;=0),"-",IF(AND(($V$3-Q168)&gt;(R168-Q168),T168&lt;100%),"Time Expired",IF(AND(($V$3-Q168)&gt;(R168-Q168)*3/4,T168&lt;=10%),"Very Critical",IF(AND(($V$3-Q168)&gt;(R168-Q168)*3/4,T168&lt;=25%),"Critical",IF(AND(($V$3-Q168)&gt;(R168-Q168)*3/4,T168&lt;=50%),"Slow Progress",IF(AND(($V$3-Q168)&gt;(R168-Q168)/2,T168&lt;=10%),"Very Slow Progress",IF(AND(($V$3-Q168)&gt;(R168-Q168)/2,T168&lt;=25%),"Progress Slow",IF(AND(($V$3-Q168)&gt;(R168-Q168)/4,T168&lt;=20%),"Progress Slow","-"))))))))</f>
        <v>-</v>
      </c>
      <c r="V168" s="496" t="s">
        <v>169</v>
      </c>
      <c r="W168" s="450"/>
      <c r="X168" s="451">
        <f>R168-Q168</f>
        <v>121</v>
      </c>
      <c r="Y168" s="497">
        <f t="shared" ref="Y168:Y197" ca="1" si="43">IF(Q168&lt;=0,"-",($V$3-Q168))</f>
        <v>336</v>
      </c>
    </row>
    <row r="169" spans="1:25" s="452" customFormat="1" ht="25.15" customHeight="1" x14ac:dyDescent="0.2">
      <c r="A169" s="377">
        <v>2</v>
      </c>
      <c r="B169" s="378" t="s">
        <v>37</v>
      </c>
      <c r="C169" s="379">
        <v>44038</v>
      </c>
      <c r="D169" s="380">
        <v>380698</v>
      </c>
      <c r="E169" s="381">
        <v>1</v>
      </c>
      <c r="F169" s="381">
        <v>132882001</v>
      </c>
      <c r="G169" s="294" t="s">
        <v>112</v>
      </c>
      <c r="H169" s="294" t="s">
        <v>113</v>
      </c>
      <c r="I169" s="382">
        <v>15302</v>
      </c>
      <c r="J169" s="382">
        <v>16400</v>
      </c>
      <c r="K169" s="447">
        <f>J169-I169</f>
        <v>1098</v>
      </c>
      <c r="L169" s="295">
        <v>2838802</v>
      </c>
      <c r="M169" s="383">
        <v>2838802</v>
      </c>
      <c r="N169" s="516">
        <f t="shared" ref="N169:N197" si="44">IF(M169&gt;0,((M169-L169)/L169),"-")</f>
        <v>0</v>
      </c>
      <c r="O169" s="498">
        <f t="shared" si="40"/>
        <v>-190</v>
      </c>
      <c r="P169" s="422">
        <v>2685316</v>
      </c>
      <c r="Q169" s="240">
        <v>43848</v>
      </c>
      <c r="R169" s="503">
        <v>43939</v>
      </c>
      <c r="S169" s="448">
        <f t="shared" ca="1" si="41"/>
        <v>3.9340659340659339</v>
      </c>
      <c r="T169" s="239">
        <v>1</v>
      </c>
      <c r="U169" s="499" t="str">
        <f t="shared" ca="1" si="42"/>
        <v>-</v>
      </c>
      <c r="V169" s="500" t="s">
        <v>169</v>
      </c>
      <c r="W169" s="450"/>
      <c r="X169" s="451">
        <f t="shared" ref="X169:X197" si="45">R169-Q169</f>
        <v>91</v>
      </c>
      <c r="Y169" s="497">
        <f t="shared" ca="1" si="43"/>
        <v>358</v>
      </c>
    </row>
    <row r="170" spans="1:25" s="452" customFormat="1" ht="25.15" customHeight="1" x14ac:dyDescent="0.2">
      <c r="A170" s="377">
        <v>3</v>
      </c>
      <c r="B170" s="378" t="s">
        <v>37</v>
      </c>
      <c r="C170" s="379">
        <v>44038</v>
      </c>
      <c r="D170" s="380">
        <v>380700</v>
      </c>
      <c r="E170" s="381">
        <v>1</v>
      </c>
      <c r="F170" s="381">
        <v>132883004</v>
      </c>
      <c r="G170" s="294" t="s">
        <v>114</v>
      </c>
      <c r="H170" s="294" t="s">
        <v>115</v>
      </c>
      <c r="I170" s="382">
        <v>0</v>
      </c>
      <c r="J170" s="382">
        <v>3897</v>
      </c>
      <c r="K170" s="447">
        <f t="shared" ref="K170:K197" si="46">J170-I170</f>
        <v>3897</v>
      </c>
      <c r="L170" s="295">
        <v>2196492</v>
      </c>
      <c r="M170" s="383">
        <v>2196492</v>
      </c>
      <c r="N170" s="516">
        <f t="shared" si="44"/>
        <v>0</v>
      </c>
      <c r="O170" s="498">
        <f t="shared" si="40"/>
        <v>-181</v>
      </c>
      <c r="P170" s="422">
        <v>2185171</v>
      </c>
      <c r="Q170" s="240">
        <v>43857</v>
      </c>
      <c r="R170" s="503">
        <v>43912</v>
      </c>
      <c r="S170" s="448">
        <f t="shared" ca="1" si="41"/>
        <v>6.3454545454545457</v>
      </c>
      <c r="T170" s="239">
        <v>1</v>
      </c>
      <c r="U170" s="499" t="str">
        <f t="shared" ca="1" si="42"/>
        <v>-</v>
      </c>
      <c r="V170" s="500" t="s">
        <v>169</v>
      </c>
      <c r="W170" s="450"/>
      <c r="X170" s="451">
        <f t="shared" si="45"/>
        <v>55</v>
      </c>
      <c r="Y170" s="497">
        <f t="shared" ca="1" si="43"/>
        <v>349</v>
      </c>
    </row>
    <row r="171" spans="1:25" s="452" customFormat="1" ht="25.15" customHeight="1" x14ac:dyDescent="0.2">
      <c r="A171" s="377">
        <v>4</v>
      </c>
      <c r="B171" s="378" t="s">
        <v>37</v>
      </c>
      <c r="C171" s="379">
        <v>44038</v>
      </c>
      <c r="D171" s="380">
        <v>380702</v>
      </c>
      <c r="E171" s="381">
        <v>1</v>
      </c>
      <c r="F171" s="381">
        <v>132882007</v>
      </c>
      <c r="G171" s="294" t="s">
        <v>116</v>
      </c>
      <c r="H171" s="294" t="s">
        <v>117</v>
      </c>
      <c r="I171" s="382">
        <v>0</v>
      </c>
      <c r="J171" s="382">
        <v>3970</v>
      </c>
      <c r="K171" s="447">
        <f t="shared" si="46"/>
        <v>3970</v>
      </c>
      <c r="L171" s="295">
        <v>1703006</v>
      </c>
      <c r="M171" s="383">
        <v>1703006</v>
      </c>
      <c r="N171" s="516">
        <f t="shared" si="44"/>
        <v>0</v>
      </c>
      <c r="O171" s="498">
        <f t="shared" si="40"/>
        <v>-155</v>
      </c>
      <c r="P171" s="422">
        <v>1667750</v>
      </c>
      <c r="Q171" s="240">
        <v>43883</v>
      </c>
      <c r="R171" s="503">
        <v>43966</v>
      </c>
      <c r="S171" s="448">
        <f t="shared" ca="1" si="41"/>
        <v>3.8915662650602409</v>
      </c>
      <c r="T171" s="384">
        <v>1</v>
      </c>
      <c r="U171" s="499" t="str">
        <f t="shared" ca="1" si="42"/>
        <v>-</v>
      </c>
      <c r="V171" s="500" t="s">
        <v>169</v>
      </c>
      <c r="W171" s="450"/>
      <c r="X171" s="451">
        <f t="shared" si="45"/>
        <v>83</v>
      </c>
      <c r="Y171" s="497">
        <f t="shared" ca="1" si="43"/>
        <v>323</v>
      </c>
    </row>
    <row r="172" spans="1:25" s="452" customFormat="1" ht="25.15" customHeight="1" x14ac:dyDescent="0.2">
      <c r="A172" s="377">
        <v>5</v>
      </c>
      <c r="B172" s="378" t="s">
        <v>37</v>
      </c>
      <c r="C172" s="379">
        <v>44038</v>
      </c>
      <c r="D172" s="380">
        <v>419096</v>
      </c>
      <c r="E172" s="381">
        <v>1</v>
      </c>
      <c r="F172" s="381">
        <v>132883008</v>
      </c>
      <c r="G172" s="294" t="s">
        <v>118</v>
      </c>
      <c r="H172" s="294" t="s">
        <v>119</v>
      </c>
      <c r="I172" s="382">
        <v>4425</v>
      </c>
      <c r="J172" s="382">
        <v>6496</v>
      </c>
      <c r="K172" s="447">
        <f t="shared" si="46"/>
        <v>2071</v>
      </c>
      <c r="L172" s="295">
        <v>2861703</v>
      </c>
      <c r="M172" s="383">
        <v>2861703</v>
      </c>
      <c r="N172" s="516">
        <f t="shared" si="44"/>
        <v>0</v>
      </c>
      <c r="O172" s="498">
        <f t="shared" si="40"/>
        <v>-104</v>
      </c>
      <c r="P172" s="422"/>
      <c r="Q172" s="240">
        <v>43934</v>
      </c>
      <c r="R172" s="503">
        <v>43969</v>
      </c>
      <c r="S172" s="448">
        <f t="shared" ca="1" si="41"/>
        <v>7.7714285714285714</v>
      </c>
      <c r="T172" s="239">
        <v>0.15</v>
      </c>
      <c r="U172" s="499" t="str">
        <f t="shared" ca="1" si="42"/>
        <v>Time Expired</v>
      </c>
      <c r="V172" s="500"/>
      <c r="W172" s="450"/>
      <c r="X172" s="451">
        <f t="shared" si="45"/>
        <v>35</v>
      </c>
      <c r="Y172" s="497">
        <f t="shared" ca="1" si="43"/>
        <v>272</v>
      </c>
    </row>
    <row r="173" spans="1:25" s="27" customFormat="1" ht="25.15" customHeight="1" x14ac:dyDescent="0.2">
      <c r="A173" s="120">
        <v>6</v>
      </c>
      <c r="B173" s="86" t="s">
        <v>33</v>
      </c>
      <c r="C173" s="176">
        <v>44076</v>
      </c>
      <c r="D173" s="222">
        <v>495969</v>
      </c>
      <c r="E173" s="88"/>
      <c r="F173" s="88">
        <v>132882004</v>
      </c>
      <c r="G173" s="89" t="s">
        <v>128</v>
      </c>
      <c r="H173" s="89" t="s">
        <v>252</v>
      </c>
      <c r="I173" s="90">
        <v>440</v>
      </c>
      <c r="J173" s="90">
        <v>4000</v>
      </c>
      <c r="K173" s="91">
        <f t="shared" si="46"/>
        <v>3560</v>
      </c>
      <c r="L173" s="92">
        <v>12273719</v>
      </c>
      <c r="M173" s="100">
        <v>11660033.050000001</v>
      </c>
      <c r="N173" s="516">
        <f t="shared" si="44"/>
        <v>-4.999999999999994E-2</v>
      </c>
      <c r="O173" s="323">
        <f t="shared" si="40"/>
        <v>76</v>
      </c>
      <c r="P173" s="94"/>
      <c r="Q173" s="95" t="s">
        <v>253</v>
      </c>
      <c r="R173" s="95" t="s">
        <v>254</v>
      </c>
      <c r="S173" s="96">
        <f t="shared" ca="1" si="41"/>
        <v>0.45</v>
      </c>
      <c r="T173" s="99">
        <v>0.25</v>
      </c>
      <c r="U173" s="324" t="str">
        <f t="shared" ca="1" si="42"/>
        <v>-</v>
      </c>
      <c r="V173" s="98"/>
      <c r="W173" s="167"/>
      <c r="X173" s="68">
        <f t="shared" si="45"/>
        <v>120</v>
      </c>
      <c r="Y173" s="69">
        <f t="shared" ca="1" si="43"/>
        <v>54</v>
      </c>
    </row>
    <row r="174" spans="1:25" s="27" customFormat="1" ht="25.15" customHeight="1" x14ac:dyDescent="0.2">
      <c r="A174" s="120">
        <v>7</v>
      </c>
      <c r="B174" s="86" t="s">
        <v>33</v>
      </c>
      <c r="C174" s="176">
        <v>44076</v>
      </c>
      <c r="D174" s="222">
        <v>495970</v>
      </c>
      <c r="E174" s="88"/>
      <c r="F174" s="88">
        <v>132882004</v>
      </c>
      <c r="G174" s="89" t="s">
        <v>128</v>
      </c>
      <c r="H174" s="89" t="s">
        <v>244</v>
      </c>
      <c r="I174" s="90">
        <v>4000</v>
      </c>
      <c r="J174" s="90">
        <v>7640</v>
      </c>
      <c r="K174" s="91">
        <f t="shared" si="46"/>
        <v>3640</v>
      </c>
      <c r="L174" s="92">
        <v>10813507</v>
      </c>
      <c r="M174" s="100">
        <v>10272831.65</v>
      </c>
      <c r="N174" s="516">
        <f t="shared" si="44"/>
        <v>-4.9999999999999968E-2</v>
      </c>
      <c r="O174" s="323">
        <f t="shared" si="40"/>
        <v>74</v>
      </c>
      <c r="P174" s="94"/>
      <c r="Q174" s="95" t="s">
        <v>245</v>
      </c>
      <c r="R174" s="95">
        <v>44270</v>
      </c>
      <c r="S174" s="96">
        <f t="shared" ca="1" si="41"/>
        <v>0.46666666666666667</v>
      </c>
      <c r="T174" s="99">
        <v>0.45</v>
      </c>
      <c r="U174" s="324" t="str">
        <f t="shared" ca="1" si="42"/>
        <v>-</v>
      </c>
      <c r="V174" s="98"/>
      <c r="W174" s="167"/>
      <c r="X174" s="68">
        <f t="shared" si="45"/>
        <v>120</v>
      </c>
      <c r="Y174" s="69">
        <f t="shared" ca="1" si="43"/>
        <v>56</v>
      </c>
    </row>
    <row r="175" spans="1:25" s="27" customFormat="1" ht="25.15" customHeight="1" x14ac:dyDescent="0.2">
      <c r="A175" s="120">
        <v>8</v>
      </c>
      <c r="B175" s="86" t="s">
        <v>35</v>
      </c>
      <c r="C175" s="176">
        <v>44076</v>
      </c>
      <c r="D175" s="222">
        <v>493111</v>
      </c>
      <c r="E175" s="88"/>
      <c r="F175" s="88">
        <v>132883001</v>
      </c>
      <c r="G175" s="89" t="s">
        <v>129</v>
      </c>
      <c r="H175" s="89" t="s">
        <v>235</v>
      </c>
      <c r="I175" s="90">
        <v>2450</v>
      </c>
      <c r="J175" s="90">
        <v>4674</v>
      </c>
      <c r="K175" s="91">
        <f t="shared" si="46"/>
        <v>2224</v>
      </c>
      <c r="L175" s="92">
        <v>8423346</v>
      </c>
      <c r="M175" s="100">
        <v>8002178.7000000002</v>
      </c>
      <c r="N175" s="516">
        <f t="shared" si="44"/>
        <v>-4.9999999999999975E-2</v>
      </c>
      <c r="O175" s="323">
        <f t="shared" si="40"/>
        <v>67</v>
      </c>
      <c r="P175" s="94"/>
      <c r="Q175" s="95">
        <v>44143</v>
      </c>
      <c r="R175" s="95">
        <v>44234</v>
      </c>
      <c r="S175" s="96">
        <f t="shared" ca="1" si="41"/>
        <v>0.69230769230769229</v>
      </c>
      <c r="T175" s="99">
        <v>0.4</v>
      </c>
      <c r="U175" s="324" t="str">
        <f t="shared" ca="1" si="42"/>
        <v>-</v>
      </c>
      <c r="V175" s="98"/>
      <c r="W175" s="167"/>
      <c r="X175" s="68">
        <f t="shared" si="45"/>
        <v>91</v>
      </c>
      <c r="Y175" s="69">
        <f t="shared" ca="1" si="43"/>
        <v>63</v>
      </c>
    </row>
    <row r="176" spans="1:25" s="27" customFormat="1" ht="25.15" customHeight="1" x14ac:dyDescent="0.2">
      <c r="A176" s="120">
        <v>9</v>
      </c>
      <c r="B176" s="86" t="s">
        <v>35</v>
      </c>
      <c r="C176" s="176">
        <v>44076</v>
      </c>
      <c r="D176" s="222">
        <v>493112</v>
      </c>
      <c r="E176" s="88"/>
      <c r="F176" s="88">
        <v>132883019</v>
      </c>
      <c r="G176" s="89" t="s">
        <v>130</v>
      </c>
      <c r="H176" s="89" t="s">
        <v>234</v>
      </c>
      <c r="I176" s="90">
        <v>0</v>
      </c>
      <c r="J176" s="90">
        <v>1328</v>
      </c>
      <c r="K176" s="91">
        <f t="shared" si="46"/>
        <v>1328</v>
      </c>
      <c r="L176" s="92">
        <v>8832299</v>
      </c>
      <c r="M176" s="101">
        <v>8390684.0500000007</v>
      </c>
      <c r="N176" s="516">
        <f t="shared" si="44"/>
        <v>-4.9999999999999913E-2</v>
      </c>
      <c r="O176" s="323">
        <f t="shared" si="40"/>
        <v>68</v>
      </c>
      <c r="P176" s="94"/>
      <c r="Q176" s="95">
        <v>44144</v>
      </c>
      <c r="R176" s="95">
        <v>44235</v>
      </c>
      <c r="S176" s="96">
        <f t="shared" ca="1" si="41"/>
        <v>0.68131868131868134</v>
      </c>
      <c r="T176" s="99">
        <v>0.35</v>
      </c>
      <c r="U176" s="324" t="str">
        <f t="shared" ca="1" si="42"/>
        <v>-</v>
      </c>
      <c r="V176" s="98"/>
      <c r="W176" s="167"/>
      <c r="X176" s="68">
        <f t="shared" si="45"/>
        <v>91</v>
      </c>
      <c r="Y176" s="69">
        <f t="shared" ca="1" si="43"/>
        <v>62</v>
      </c>
    </row>
    <row r="177" spans="1:25" s="27" customFormat="1" ht="25.15" customHeight="1" x14ac:dyDescent="0.2">
      <c r="A177" s="120"/>
      <c r="B177" s="86"/>
      <c r="C177" s="176"/>
      <c r="D177" s="222"/>
      <c r="E177" s="88"/>
      <c r="F177" s="88"/>
      <c r="G177" s="89"/>
      <c r="H177" s="89"/>
      <c r="I177" s="90">
        <v>2820</v>
      </c>
      <c r="J177" s="90">
        <v>4252</v>
      </c>
      <c r="K177" s="91">
        <f t="shared" si="46"/>
        <v>1432</v>
      </c>
      <c r="L177" s="92"/>
      <c r="M177" s="100"/>
      <c r="N177" s="516" t="str">
        <f t="shared" si="44"/>
        <v>-</v>
      </c>
      <c r="O177" s="323" t="str">
        <f t="shared" si="40"/>
        <v>-</v>
      </c>
      <c r="P177" s="94"/>
      <c r="Q177" s="95"/>
      <c r="R177" s="95"/>
      <c r="S177" s="96" t="str">
        <f t="shared" si="41"/>
        <v>-</v>
      </c>
      <c r="T177" s="99"/>
      <c r="U177" s="324" t="str">
        <f t="shared" si="42"/>
        <v>-</v>
      </c>
      <c r="V177" s="98"/>
      <c r="W177" s="167"/>
      <c r="X177" s="68">
        <f t="shared" si="45"/>
        <v>0</v>
      </c>
      <c r="Y177" s="69" t="str">
        <f t="shared" si="43"/>
        <v>-</v>
      </c>
    </row>
    <row r="178" spans="1:25" s="27" customFormat="1" ht="25.15" customHeight="1" x14ac:dyDescent="0.2">
      <c r="A178" s="120">
        <v>10</v>
      </c>
      <c r="B178" s="86" t="s">
        <v>36</v>
      </c>
      <c r="C178" s="176">
        <v>44076</v>
      </c>
      <c r="D178" s="222">
        <v>493105</v>
      </c>
      <c r="E178" s="88"/>
      <c r="F178" s="88">
        <v>132884019</v>
      </c>
      <c r="G178" s="89" t="s">
        <v>137</v>
      </c>
      <c r="H178" s="89" t="s">
        <v>236</v>
      </c>
      <c r="I178" s="90">
        <v>1280</v>
      </c>
      <c r="J178" s="90">
        <v>2800</v>
      </c>
      <c r="K178" s="91">
        <f t="shared" si="46"/>
        <v>1520</v>
      </c>
      <c r="L178" s="92">
        <v>5568797</v>
      </c>
      <c r="M178" s="100">
        <v>5290357.1500000004</v>
      </c>
      <c r="N178" s="516">
        <f t="shared" si="44"/>
        <v>-4.9999999999999933E-2</v>
      </c>
      <c r="O178" s="323" t="e">
        <f t="shared" si="40"/>
        <v>#VALUE!</v>
      </c>
      <c r="P178" s="94"/>
      <c r="Q178" s="95" t="s">
        <v>237</v>
      </c>
      <c r="R178" s="95">
        <v>44228</v>
      </c>
      <c r="S178" s="96" t="e">
        <f t="shared" ca="1" si="41"/>
        <v>#VALUE!</v>
      </c>
      <c r="T178" s="99">
        <v>0.2</v>
      </c>
      <c r="U178" s="324" t="e">
        <f t="shared" ca="1" si="42"/>
        <v>#VALUE!</v>
      </c>
      <c r="V178" s="98"/>
      <c r="W178" s="167"/>
      <c r="X178" s="68" t="e">
        <f t="shared" si="45"/>
        <v>#VALUE!</v>
      </c>
      <c r="Y178" s="69" t="e">
        <f t="shared" ca="1" si="43"/>
        <v>#VALUE!</v>
      </c>
    </row>
    <row r="179" spans="1:25" s="27" customFormat="1" ht="25.15" customHeight="1" x14ac:dyDescent="0.2">
      <c r="A179" s="120">
        <v>11</v>
      </c>
      <c r="B179" s="86" t="s">
        <v>33</v>
      </c>
      <c r="C179" s="176">
        <v>44076</v>
      </c>
      <c r="D179" s="88">
        <v>493095</v>
      </c>
      <c r="E179" s="88"/>
      <c r="F179" s="88">
        <v>132885058</v>
      </c>
      <c r="G179" s="86" t="s">
        <v>158</v>
      </c>
      <c r="H179" s="86" t="s">
        <v>238</v>
      </c>
      <c r="I179" s="102">
        <v>0</v>
      </c>
      <c r="J179" s="102">
        <v>457</v>
      </c>
      <c r="K179" s="91">
        <f t="shared" si="46"/>
        <v>457</v>
      </c>
      <c r="L179" s="235">
        <v>1288889</v>
      </c>
      <c r="M179" s="235">
        <v>1224444.55</v>
      </c>
      <c r="N179" s="516">
        <f t="shared" si="44"/>
        <v>-4.9999999999999961E-2</v>
      </c>
      <c r="O179" s="323" t="e">
        <f t="shared" si="40"/>
        <v>#VALUE!</v>
      </c>
      <c r="P179" s="102"/>
      <c r="Q179" s="95" t="s">
        <v>239</v>
      </c>
      <c r="R179" s="95" t="s">
        <v>240</v>
      </c>
      <c r="S179" s="96" t="e">
        <f t="shared" ca="1" si="41"/>
        <v>#VALUE!</v>
      </c>
      <c r="T179" s="99">
        <v>0.2</v>
      </c>
      <c r="U179" s="324" t="e">
        <f t="shared" ca="1" si="42"/>
        <v>#VALUE!</v>
      </c>
      <c r="V179" s="98"/>
      <c r="W179" s="167"/>
      <c r="X179" s="68" t="e">
        <f t="shared" si="45"/>
        <v>#VALUE!</v>
      </c>
      <c r="Y179" s="69" t="e">
        <f t="shared" ca="1" si="43"/>
        <v>#VALUE!</v>
      </c>
    </row>
    <row r="180" spans="1:25" s="27" customFormat="1" ht="25.15" customHeight="1" x14ac:dyDescent="0.2">
      <c r="A180" s="120">
        <v>12</v>
      </c>
      <c r="B180" s="86" t="s">
        <v>35</v>
      </c>
      <c r="C180" s="176">
        <v>44076</v>
      </c>
      <c r="D180" s="88">
        <v>493096</v>
      </c>
      <c r="E180" s="88"/>
      <c r="F180" s="88">
        <v>132885154</v>
      </c>
      <c r="G180" s="86" t="s">
        <v>159</v>
      </c>
      <c r="H180" s="86" t="s">
        <v>241</v>
      </c>
      <c r="I180" s="102">
        <v>0</v>
      </c>
      <c r="J180" s="102">
        <v>400</v>
      </c>
      <c r="K180" s="91">
        <f t="shared" si="46"/>
        <v>400</v>
      </c>
      <c r="L180" s="101">
        <v>3101159</v>
      </c>
      <c r="M180" s="94">
        <v>2946101.05</v>
      </c>
      <c r="N180" s="516">
        <f t="shared" si="44"/>
        <v>-5.0000000000000058E-2</v>
      </c>
      <c r="O180" s="323">
        <f t="shared" si="40"/>
        <v>80</v>
      </c>
      <c r="P180" s="94"/>
      <c r="Q180" s="95" t="s">
        <v>242</v>
      </c>
      <c r="R180" s="95" t="s">
        <v>243</v>
      </c>
      <c r="S180" s="96">
        <f t="shared" ca="1" si="41"/>
        <v>0.83333333333333337</v>
      </c>
      <c r="T180" s="99">
        <v>0.7</v>
      </c>
      <c r="U180" s="324" t="str">
        <f t="shared" ca="1" si="42"/>
        <v>-</v>
      </c>
      <c r="V180" s="98"/>
      <c r="W180" s="167"/>
      <c r="X180" s="68">
        <f t="shared" si="45"/>
        <v>60</v>
      </c>
      <c r="Y180" s="69">
        <f t="shared" ca="1" si="43"/>
        <v>50</v>
      </c>
    </row>
    <row r="181" spans="1:25" s="27" customFormat="1" ht="25.15" customHeight="1" x14ac:dyDescent="0.2">
      <c r="A181" s="120">
        <v>13</v>
      </c>
      <c r="B181" s="86" t="s">
        <v>34</v>
      </c>
      <c r="C181" s="158">
        <v>44137</v>
      </c>
      <c r="D181" s="88"/>
      <c r="E181" s="88"/>
      <c r="F181" s="88">
        <v>132882001</v>
      </c>
      <c r="G181" s="86" t="s">
        <v>279</v>
      </c>
      <c r="H181" s="86" t="s">
        <v>283</v>
      </c>
      <c r="I181" s="102">
        <v>9</v>
      </c>
      <c r="J181" s="102">
        <v>25</v>
      </c>
      <c r="K181" s="91">
        <f t="shared" si="46"/>
        <v>16</v>
      </c>
      <c r="L181" s="101">
        <v>311166</v>
      </c>
      <c r="M181" s="94">
        <v>310666</v>
      </c>
      <c r="N181" s="516">
        <f t="shared" si="44"/>
        <v>-1.6068593612412667E-3</v>
      </c>
      <c r="O181" s="323">
        <f>IF(AND(C181&lt;=0,Q181&lt;=0),"-",IF(Q181&lt;=0,"Not yet Contract",(Q181-C181)))</f>
        <v>45</v>
      </c>
      <c r="P181" s="94">
        <v>310165</v>
      </c>
      <c r="Q181" s="95">
        <v>44182</v>
      </c>
      <c r="R181" s="95">
        <v>44211</v>
      </c>
      <c r="S181" s="96">
        <f t="shared" ca="1" si="41"/>
        <v>0.82758620689655171</v>
      </c>
      <c r="T181" s="99">
        <v>1</v>
      </c>
      <c r="U181" s="324" t="str">
        <f t="shared" ca="1" si="42"/>
        <v>-</v>
      </c>
      <c r="V181" s="389" t="s">
        <v>169</v>
      </c>
      <c r="W181" s="167"/>
      <c r="X181" s="68">
        <f t="shared" si="45"/>
        <v>29</v>
      </c>
      <c r="Y181" s="69">
        <f t="shared" ca="1" si="43"/>
        <v>24</v>
      </c>
    </row>
    <row r="182" spans="1:25" s="27" customFormat="1" ht="25.15" hidden="1" customHeight="1" x14ac:dyDescent="0.2">
      <c r="A182" s="299"/>
      <c r="B182" s="73"/>
      <c r="C182" s="300"/>
      <c r="D182" s="310"/>
      <c r="E182" s="162"/>
      <c r="F182" s="301"/>
      <c r="G182" s="73"/>
      <c r="H182" s="311"/>
      <c r="I182" s="302">
        <v>0</v>
      </c>
      <c r="J182" s="302"/>
      <c r="K182" s="303">
        <f t="shared" si="46"/>
        <v>0</v>
      </c>
      <c r="L182" s="184"/>
      <c r="M182" s="312"/>
      <c r="N182" s="516" t="str">
        <f t="shared" si="44"/>
        <v>-</v>
      </c>
      <c r="O182" s="251" t="str">
        <f t="shared" ref="O182:O197" si="47">IF(AND(C182&lt;=0,Q182&lt;=0),"-",IF(Q182&lt;=0,"Not yet Contract",(Q182-C182)))</f>
        <v>-</v>
      </c>
      <c r="P182" s="312"/>
      <c r="Q182" s="313"/>
      <c r="R182" s="313"/>
      <c r="S182" s="289" t="str">
        <f t="shared" si="41"/>
        <v>-</v>
      </c>
      <c r="T182" s="314"/>
      <c r="U182" s="306" t="str">
        <f t="shared" si="42"/>
        <v>-</v>
      </c>
      <c r="V182" s="315"/>
      <c r="W182" s="167"/>
      <c r="X182" s="68">
        <f t="shared" si="45"/>
        <v>0</v>
      </c>
      <c r="Y182" s="69" t="str">
        <f t="shared" si="43"/>
        <v>-</v>
      </c>
    </row>
    <row r="183" spans="1:25" s="27" customFormat="1" ht="25.15" hidden="1" customHeight="1" x14ac:dyDescent="0.2">
      <c r="A183" s="120"/>
      <c r="B183" s="86"/>
      <c r="C183" s="158"/>
      <c r="D183" s="160"/>
      <c r="E183" s="87"/>
      <c r="F183" s="88"/>
      <c r="G183" s="86"/>
      <c r="H183" s="86"/>
      <c r="I183" s="102"/>
      <c r="J183" s="102"/>
      <c r="K183" s="91">
        <f t="shared" si="46"/>
        <v>0</v>
      </c>
      <c r="L183" s="101"/>
      <c r="M183" s="94"/>
      <c r="N183" s="516" t="str">
        <f t="shared" si="44"/>
        <v>-</v>
      </c>
      <c r="O183" s="223" t="str">
        <f t="shared" si="47"/>
        <v>-</v>
      </c>
      <c r="P183" s="94"/>
      <c r="Q183" s="95"/>
      <c r="R183" s="95"/>
      <c r="S183" s="96" t="str">
        <f t="shared" si="41"/>
        <v>-</v>
      </c>
      <c r="T183" s="99"/>
      <c r="U183" s="84" t="str">
        <f t="shared" si="42"/>
        <v>-</v>
      </c>
      <c r="V183" s="98"/>
      <c r="W183" s="167"/>
      <c r="X183" s="68">
        <f t="shared" si="45"/>
        <v>0</v>
      </c>
      <c r="Y183" s="69" t="str">
        <f t="shared" si="43"/>
        <v>-</v>
      </c>
    </row>
    <row r="184" spans="1:25" s="27" customFormat="1" ht="25.15" hidden="1" customHeight="1" x14ac:dyDescent="0.2">
      <c r="A184" s="120"/>
      <c r="B184" s="86"/>
      <c r="C184" s="158"/>
      <c r="D184" s="160"/>
      <c r="E184" s="87"/>
      <c r="F184" s="88"/>
      <c r="G184" s="86"/>
      <c r="H184" s="86"/>
      <c r="I184" s="102"/>
      <c r="J184" s="102"/>
      <c r="K184" s="91">
        <f t="shared" si="46"/>
        <v>0</v>
      </c>
      <c r="L184" s="101"/>
      <c r="M184" s="94"/>
      <c r="N184" s="516" t="str">
        <f t="shared" si="44"/>
        <v>-</v>
      </c>
      <c r="O184" s="223" t="str">
        <f t="shared" si="47"/>
        <v>-</v>
      </c>
      <c r="P184" s="94"/>
      <c r="Q184" s="95"/>
      <c r="R184" s="95"/>
      <c r="S184" s="96" t="str">
        <f t="shared" si="41"/>
        <v>-</v>
      </c>
      <c r="T184" s="99"/>
      <c r="U184" s="84" t="str">
        <f t="shared" si="42"/>
        <v>-</v>
      </c>
      <c r="V184" s="98"/>
      <c r="W184" s="167"/>
      <c r="X184" s="68">
        <f t="shared" si="45"/>
        <v>0</v>
      </c>
      <c r="Y184" s="69" t="str">
        <f t="shared" si="43"/>
        <v>-</v>
      </c>
    </row>
    <row r="185" spans="1:25" s="27" customFormat="1" ht="25.15" hidden="1" customHeight="1" x14ac:dyDescent="0.2">
      <c r="A185" s="120"/>
      <c r="B185" s="86"/>
      <c r="C185" s="158"/>
      <c r="D185" s="160"/>
      <c r="E185" s="87"/>
      <c r="F185" s="88"/>
      <c r="G185" s="86"/>
      <c r="H185" s="86"/>
      <c r="I185" s="102"/>
      <c r="J185" s="102"/>
      <c r="K185" s="91">
        <f t="shared" si="46"/>
        <v>0</v>
      </c>
      <c r="L185" s="101"/>
      <c r="M185" s="94"/>
      <c r="N185" s="516" t="str">
        <f t="shared" si="44"/>
        <v>-</v>
      </c>
      <c r="O185" s="223" t="str">
        <f t="shared" si="47"/>
        <v>-</v>
      </c>
      <c r="P185" s="94"/>
      <c r="Q185" s="95"/>
      <c r="R185" s="95"/>
      <c r="S185" s="96" t="str">
        <f t="shared" si="41"/>
        <v>-</v>
      </c>
      <c r="T185" s="99"/>
      <c r="U185" s="84" t="str">
        <f t="shared" si="42"/>
        <v>-</v>
      </c>
      <c r="V185" s="98"/>
      <c r="W185" s="167"/>
      <c r="X185" s="68">
        <f t="shared" si="45"/>
        <v>0</v>
      </c>
      <c r="Y185" s="69" t="str">
        <f t="shared" si="43"/>
        <v>-</v>
      </c>
    </row>
    <row r="186" spans="1:25" s="27" customFormat="1" ht="25.15" hidden="1" customHeight="1" x14ac:dyDescent="0.2">
      <c r="A186" s="120"/>
      <c r="B186" s="86"/>
      <c r="C186" s="158"/>
      <c r="D186" s="160"/>
      <c r="E186" s="87"/>
      <c r="F186" s="88"/>
      <c r="G186" s="86"/>
      <c r="H186" s="86"/>
      <c r="I186" s="102"/>
      <c r="J186" s="102"/>
      <c r="K186" s="91">
        <f t="shared" si="46"/>
        <v>0</v>
      </c>
      <c r="L186" s="101"/>
      <c r="M186" s="94"/>
      <c r="N186" s="516" t="str">
        <f t="shared" si="44"/>
        <v>-</v>
      </c>
      <c r="O186" s="223" t="str">
        <f t="shared" si="47"/>
        <v>-</v>
      </c>
      <c r="P186" s="94"/>
      <c r="Q186" s="95"/>
      <c r="R186" s="95"/>
      <c r="S186" s="96" t="str">
        <f t="shared" si="41"/>
        <v>-</v>
      </c>
      <c r="T186" s="99"/>
      <c r="U186" s="84" t="str">
        <f t="shared" si="42"/>
        <v>-</v>
      </c>
      <c r="V186" s="98"/>
      <c r="W186" s="167"/>
      <c r="X186" s="68">
        <f t="shared" si="45"/>
        <v>0</v>
      </c>
      <c r="Y186" s="69" t="str">
        <f t="shared" si="43"/>
        <v>-</v>
      </c>
    </row>
    <row r="187" spans="1:25" s="27" customFormat="1" ht="25.15" hidden="1" customHeight="1" x14ac:dyDescent="0.2">
      <c r="A187" s="120"/>
      <c r="B187" s="86"/>
      <c r="C187" s="158"/>
      <c r="D187" s="87"/>
      <c r="E187" s="87"/>
      <c r="F187" s="88"/>
      <c r="G187" s="86"/>
      <c r="H187" s="86"/>
      <c r="I187" s="102"/>
      <c r="J187" s="102"/>
      <c r="K187" s="91">
        <f t="shared" si="46"/>
        <v>0</v>
      </c>
      <c r="L187" s="101"/>
      <c r="M187" s="94"/>
      <c r="N187" s="516" t="str">
        <f t="shared" si="44"/>
        <v>-</v>
      </c>
      <c r="O187" s="223" t="str">
        <f t="shared" si="47"/>
        <v>-</v>
      </c>
      <c r="P187" s="94"/>
      <c r="Q187" s="95"/>
      <c r="R187" s="95"/>
      <c r="S187" s="96" t="str">
        <f t="shared" si="41"/>
        <v>-</v>
      </c>
      <c r="T187" s="99"/>
      <c r="U187" s="84" t="str">
        <f t="shared" si="42"/>
        <v>-</v>
      </c>
      <c r="V187" s="98"/>
      <c r="W187" s="167"/>
      <c r="X187" s="68">
        <f t="shared" si="45"/>
        <v>0</v>
      </c>
      <c r="Y187" s="69" t="str">
        <f t="shared" si="43"/>
        <v>-</v>
      </c>
    </row>
    <row r="188" spans="1:25" s="27" customFormat="1" ht="25.15" hidden="1" customHeight="1" x14ac:dyDescent="0.2">
      <c r="A188" s="120"/>
      <c r="B188" s="86"/>
      <c r="C188" s="158"/>
      <c r="D188" s="87"/>
      <c r="E188" s="87"/>
      <c r="F188" s="88"/>
      <c r="G188" s="86"/>
      <c r="H188" s="86"/>
      <c r="I188" s="102"/>
      <c r="J188" s="102"/>
      <c r="K188" s="91">
        <f t="shared" si="46"/>
        <v>0</v>
      </c>
      <c r="L188" s="101"/>
      <c r="M188" s="94"/>
      <c r="N188" s="516" t="str">
        <f t="shared" si="44"/>
        <v>-</v>
      </c>
      <c r="O188" s="223" t="str">
        <f t="shared" si="47"/>
        <v>-</v>
      </c>
      <c r="P188" s="94"/>
      <c r="Q188" s="95"/>
      <c r="R188" s="95"/>
      <c r="S188" s="96" t="str">
        <f t="shared" si="41"/>
        <v>-</v>
      </c>
      <c r="T188" s="99"/>
      <c r="U188" s="84" t="str">
        <f t="shared" si="42"/>
        <v>-</v>
      </c>
      <c r="V188" s="98"/>
      <c r="W188" s="167"/>
      <c r="X188" s="68">
        <f t="shared" si="45"/>
        <v>0</v>
      </c>
      <c r="Y188" s="69" t="str">
        <f t="shared" si="43"/>
        <v>-</v>
      </c>
    </row>
    <row r="189" spans="1:25" s="27" customFormat="1" ht="25.15" hidden="1" customHeight="1" x14ac:dyDescent="0.2">
      <c r="A189" s="120"/>
      <c r="B189" s="86"/>
      <c r="C189" s="158"/>
      <c r="D189" s="87"/>
      <c r="E189" s="87"/>
      <c r="F189" s="88"/>
      <c r="G189" s="86"/>
      <c r="H189" s="86"/>
      <c r="I189" s="102"/>
      <c r="J189" s="102"/>
      <c r="K189" s="91">
        <f t="shared" si="46"/>
        <v>0</v>
      </c>
      <c r="L189" s="101"/>
      <c r="M189" s="94"/>
      <c r="N189" s="516" t="str">
        <f t="shared" si="44"/>
        <v>-</v>
      </c>
      <c r="O189" s="223" t="str">
        <f t="shared" si="47"/>
        <v>-</v>
      </c>
      <c r="P189" s="94"/>
      <c r="Q189" s="95"/>
      <c r="R189" s="95"/>
      <c r="S189" s="96" t="str">
        <f t="shared" si="41"/>
        <v>-</v>
      </c>
      <c r="T189" s="99"/>
      <c r="U189" s="84" t="str">
        <f t="shared" si="42"/>
        <v>-</v>
      </c>
      <c r="V189" s="98"/>
      <c r="W189" s="167"/>
      <c r="X189" s="68">
        <f t="shared" si="45"/>
        <v>0</v>
      </c>
      <c r="Y189" s="69" t="str">
        <f t="shared" si="43"/>
        <v>-</v>
      </c>
    </row>
    <row r="190" spans="1:25" s="27" customFormat="1" ht="25.15" hidden="1" customHeight="1" x14ac:dyDescent="0.2">
      <c r="A190" s="120"/>
      <c r="B190" s="86"/>
      <c r="C190" s="158"/>
      <c r="D190" s="87"/>
      <c r="E190" s="87"/>
      <c r="F190" s="88"/>
      <c r="G190" s="86"/>
      <c r="H190" s="86"/>
      <c r="I190" s="102"/>
      <c r="J190" s="102"/>
      <c r="K190" s="91">
        <f t="shared" si="46"/>
        <v>0</v>
      </c>
      <c r="L190" s="101"/>
      <c r="M190" s="94"/>
      <c r="N190" s="516" t="str">
        <f t="shared" si="44"/>
        <v>-</v>
      </c>
      <c r="O190" s="223" t="str">
        <f t="shared" si="47"/>
        <v>-</v>
      </c>
      <c r="P190" s="94"/>
      <c r="Q190" s="95"/>
      <c r="R190" s="95"/>
      <c r="S190" s="96" t="str">
        <f t="shared" si="41"/>
        <v>-</v>
      </c>
      <c r="T190" s="99"/>
      <c r="U190" s="84" t="str">
        <f t="shared" si="42"/>
        <v>-</v>
      </c>
      <c r="V190" s="98"/>
      <c r="W190" s="167"/>
      <c r="X190" s="68">
        <f t="shared" si="45"/>
        <v>0</v>
      </c>
      <c r="Y190" s="69" t="str">
        <f t="shared" si="43"/>
        <v>-</v>
      </c>
    </row>
    <row r="191" spans="1:25" s="27" customFormat="1" ht="25.15" hidden="1" customHeight="1" x14ac:dyDescent="0.2">
      <c r="A191" s="120"/>
      <c r="B191" s="86"/>
      <c r="C191" s="158"/>
      <c r="D191" s="87"/>
      <c r="E191" s="87"/>
      <c r="F191" s="88"/>
      <c r="G191" s="86"/>
      <c r="H191" s="86"/>
      <c r="I191" s="102"/>
      <c r="J191" s="102"/>
      <c r="K191" s="91">
        <f t="shared" si="46"/>
        <v>0</v>
      </c>
      <c r="L191" s="101"/>
      <c r="M191" s="94"/>
      <c r="N191" s="516" t="str">
        <f t="shared" si="44"/>
        <v>-</v>
      </c>
      <c r="O191" s="223" t="str">
        <f t="shared" si="47"/>
        <v>-</v>
      </c>
      <c r="P191" s="94"/>
      <c r="Q191" s="95"/>
      <c r="R191" s="95"/>
      <c r="S191" s="96" t="str">
        <f t="shared" si="41"/>
        <v>-</v>
      </c>
      <c r="T191" s="99"/>
      <c r="U191" s="84" t="str">
        <f t="shared" si="42"/>
        <v>-</v>
      </c>
      <c r="V191" s="98"/>
      <c r="W191" s="167"/>
      <c r="X191" s="68">
        <f t="shared" si="45"/>
        <v>0</v>
      </c>
      <c r="Y191" s="69" t="str">
        <f t="shared" si="43"/>
        <v>-</v>
      </c>
    </row>
    <row r="192" spans="1:25" s="27" customFormat="1" ht="25.15" hidden="1" customHeight="1" x14ac:dyDescent="0.2">
      <c r="A192" s="120"/>
      <c r="B192" s="86"/>
      <c r="C192" s="158"/>
      <c r="D192" s="87"/>
      <c r="E192" s="87"/>
      <c r="F192" s="88"/>
      <c r="G192" s="86"/>
      <c r="H192" s="86"/>
      <c r="I192" s="102"/>
      <c r="J192" s="102"/>
      <c r="K192" s="91">
        <f t="shared" si="46"/>
        <v>0</v>
      </c>
      <c r="L192" s="101"/>
      <c r="M192" s="94"/>
      <c r="N192" s="516" t="str">
        <f t="shared" si="44"/>
        <v>-</v>
      </c>
      <c r="O192" s="223" t="str">
        <f t="shared" si="47"/>
        <v>-</v>
      </c>
      <c r="P192" s="94"/>
      <c r="Q192" s="95"/>
      <c r="R192" s="95"/>
      <c r="S192" s="96" t="str">
        <f t="shared" si="41"/>
        <v>-</v>
      </c>
      <c r="T192" s="99"/>
      <c r="U192" s="84" t="str">
        <f t="shared" si="42"/>
        <v>-</v>
      </c>
      <c r="V192" s="98"/>
      <c r="W192" s="167"/>
      <c r="X192" s="68">
        <f t="shared" si="45"/>
        <v>0</v>
      </c>
      <c r="Y192" s="69" t="str">
        <f t="shared" si="43"/>
        <v>-</v>
      </c>
    </row>
    <row r="193" spans="1:25" s="27" customFormat="1" ht="25.15" hidden="1" customHeight="1" x14ac:dyDescent="0.2">
      <c r="A193" s="120"/>
      <c r="B193" s="86"/>
      <c r="C193" s="158"/>
      <c r="D193" s="87"/>
      <c r="E193" s="87"/>
      <c r="F193" s="88"/>
      <c r="G193" s="86"/>
      <c r="H193" s="86"/>
      <c r="I193" s="102"/>
      <c r="J193" s="102"/>
      <c r="K193" s="91">
        <f t="shared" si="46"/>
        <v>0</v>
      </c>
      <c r="L193" s="101"/>
      <c r="M193" s="94"/>
      <c r="N193" s="516" t="str">
        <f t="shared" si="44"/>
        <v>-</v>
      </c>
      <c r="O193" s="223" t="str">
        <f t="shared" si="47"/>
        <v>-</v>
      </c>
      <c r="P193" s="94"/>
      <c r="Q193" s="95"/>
      <c r="R193" s="95"/>
      <c r="S193" s="96" t="str">
        <f t="shared" si="41"/>
        <v>-</v>
      </c>
      <c r="T193" s="99"/>
      <c r="U193" s="84" t="str">
        <f t="shared" si="42"/>
        <v>-</v>
      </c>
      <c r="V193" s="98"/>
      <c r="W193" s="167"/>
      <c r="X193" s="68">
        <f t="shared" si="45"/>
        <v>0</v>
      </c>
      <c r="Y193" s="69" t="str">
        <f t="shared" si="43"/>
        <v>-</v>
      </c>
    </row>
    <row r="194" spans="1:25" s="27" customFormat="1" ht="25.15" hidden="1" customHeight="1" x14ac:dyDescent="0.2">
      <c r="A194" s="120"/>
      <c r="B194" s="86"/>
      <c r="C194" s="158"/>
      <c r="D194" s="87"/>
      <c r="E194" s="87"/>
      <c r="F194" s="88"/>
      <c r="G194" s="86"/>
      <c r="H194" s="86"/>
      <c r="I194" s="102"/>
      <c r="J194" s="102"/>
      <c r="K194" s="91">
        <f t="shared" si="46"/>
        <v>0</v>
      </c>
      <c r="L194" s="101"/>
      <c r="M194" s="94"/>
      <c r="N194" s="516" t="str">
        <f t="shared" si="44"/>
        <v>-</v>
      </c>
      <c r="O194" s="223" t="str">
        <f t="shared" si="47"/>
        <v>-</v>
      </c>
      <c r="P194" s="94"/>
      <c r="Q194" s="95"/>
      <c r="R194" s="95"/>
      <c r="S194" s="96" t="str">
        <f t="shared" si="41"/>
        <v>-</v>
      </c>
      <c r="T194" s="99"/>
      <c r="U194" s="84" t="str">
        <f t="shared" si="42"/>
        <v>-</v>
      </c>
      <c r="V194" s="98"/>
      <c r="W194" s="167"/>
      <c r="X194" s="68">
        <f t="shared" si="45"/>
        <v>0</v>
      </c>
      <c r="Y194" s="69" t="str">
        <f t="shared" si="43"/>
        <v>-</v>
      </c>
    </row>
    <row r="195" spans="1:25" s="27" customFormat="1" ht="25.15" hidden="1" customHeight="1" x14ac:dyDescent="0.2">
      <c r="A195" s="120"/>
      <c r="B195" s="86"/>
      <c r="C195" s="158"/>
      <c r="D195" s="87"/>
      <c r="E195" s="87"/>
      <c r="F195" s="88"/>
      <c r="G195" s="86"/>
      <c r="H195" s="86"/>
      <c r="I195" s="102"/>
      <c r="J195" s="102"/>
      <c r="K195" s="91">
        <f t="shared" si="46"/>
        <v>0</v>
      </c>
      <c r="L195" s="101"/>
      <c r="M195" s="94"/>
      <c r="N195" s="516" t="str">
        <f t="shared" si="44"/>
        <v>-</v>
      </c>
      <c r="O195" s="223" t="str">
        <f t="shared" si="47"/>
        <v>-</v>
      </c>
      <c r="P195" s="94"/>
      <c r="Q195" s="95"/>
      <c r="R195" s="95"/>
      <c r="S195" s="96" t="str">
        <f t="shared" si="41"/>
        <v>-</v>
      </c>
      <c r="T195" s="99"/>
      <c r="U195" s="84" t="str">
        <f t="shared" si="42"/>
        <v>-</v>
      </c>
      <c r="V195" s="98"/>
      <c r="W195" s="167"/>
      <c r="X195" s="68">
        <f t="shared" si="45"/>
        <v>0</v>
      </c>
      <c r="Y195" s="69" t="str">
        <f t="shared" si="43"/>
        <v>-</v>
      </c>
    </row>
    <row r="196" spans="1:25" s="27" customFormat="1" ht="25.15" hidden="1" customHeight="1" x14ac:dyDescent="0.2">
      <c r="A196" s="120"/>
      <c r="B196" s="86"/>
      <c r="C196" s="158"/>
      <c r="D196" s="87"/>
      <c r="E196" s="87"/>
      <c r="F196" s="88"/>
      <c r="G196" s="86"/>
      <c r="H196" s="86"/>
      <c r="I196" s="102"/>
      <c r="J196" s="102"/>
      <c r="K196" s="91">
        <f t="shared" si="46"/>
        <v>0</v>
      </c>
      <c r="L196" s="101"/>
      <c r="M196" s="94"/>
      <c r="N196" s="516" t="str">
        <f t="shared" si="44"/>
        <v>-</v>
      </c>
      <c r="O196" s="223" t="str">
        <f t="shared" si="47"/>
        <v>-</v>
      </c>
      <c r="P196" s="94"/>
      <c r="Q196" s="95"/>
      <c r="R196" s="95"/>
      <c r="S196" s="96" t="str">
        <f t="shared" si="41"/>
        <v>-</v>
      </c>
      <c r="T196" s="99"/>
      <c r="U196" s="84" t="str">
        <f t="shared" si="42"/>
        <v>-</v>
      </c>
      <c r="V196" s="98"/>
      <c r="W196" s="167"/>
      <c r="X196" s="68">
        <f t="shared" si="45"/>
        <v>0</v>
      </c>
      <c r="Y196" s="69" t="str">
        <f t="shared" si="43"/>
        <v>-</v>
      </c>
    </row>
    <row r="197" spans="1:25" s="27" customFormat="1" ht="25.15" hidden="1" customHeight="1" x14ac:dyDescent="0.2">
      <c r="A197" s="120"/>
      <c r="B197" s="103"/>
      <c r="C197" s="161"/>
      <c r="D197" s="104"/>
      <c r="E197" s="104"/>
      <c r="F197" s="105"/>
      <c r="G197" s="103"/>
      <c r="H197" s="103"/>
      <c r="I197" s="106"/>
      <c r="J197" s="106"/>
      <c r="K197" s="107">
        <f t="shared" si="46"/>
        <v>0</v>
      </c>
      <c r="L197" s="108"/>
      <c r="M197" s="109"/>
      <c r="N197" s="517" t="str">
        <f t="shared" si="44"/>
        <v>-</v>
      </c>
      <c r="O197" s="225" t="str">
        <f t="shared" si="47"/>
        <v>-</v>
      </c>
      <c r="P197" s="109"/>
      <c r="Q197" s="110"/>
      <c r="R197" s="110"/>
      <c r="S197" s="96" t="str">
        <f t="shared" si="41"/>
        <v>-</v>
      </c>
      <c r="T197" s="111"/>
      <c r="U197" s="84" t="str">
        <f t="shared" si="42"/>
        <v>-</v>
      </c>
      <c r="V197" s="112"/>
      <c r="W197" s="167"/>
      <c r="X197" s="68">
        <f t="shared" si="45"/>
        <v>0</v>
      </c>
      <c r="Y197" s="69" t="str">
        <f t="shared" si="43"/>
        <v>-</v>
      </c>
    </row>
    <row r="198" spans="1:25" s="27" customFormat="1" ht="19.899999999999999" customHeight="1" x14ac:dyDescent="0.2">
      <c r="A198" s="226">
        <f>COUNT(A168:A197)</f>
        <v>13</v>
      </c>
      <c r="B198" s="227" t="s">
        <v>42</v>
      </c>
      <c r="C198" s="228"/>
      <c r="D198" s="229">
        <f>COUNT(L168:L197)-COUNT(M168:M197)</f>
        <v>0</v>
      </c>
      <c r="E198" s="229"/>
      <c r="F198" s="229"/>
      <c r="G198" s="229" t="s">
        <v>29</v>
      </c>
      <c r="H198" s="230">
        <f>IF(M168&gt;1,0,L168)+IF(M169&gt;0,0,L169)+IF(M170&gt;0,0,L170)+IF(M171&gt;0,0,L171)+IF(M172&gt;0,0,L172)+IF(M173&gt;0,0,L173)+IF(M174&gt;0,0,L174)+IF(M175&gt;0,0,L175)+IF(M176&gt;0,0,L176)+IF(M177&gt;0,0,L177)+IF(M178&gt;0,0,L178)+IF(M179&gt;0,0,L179)+IF(M180&gt;0,0,L180)+IF(M181&gt;0,0,L181)+IF(M182&gt;0,0,L182)+IF(M183&gt;0,0,L183)+IF(M184&gt;0,0,L184)+IF(M185&gt;0,0,L185)+IF(M186&gt;0,0,L186)+IF(M187&gt;0,0,L187)+IF(M188&gt;0,0,L188)+IF(M189&gt;0,0,L189)+IF(M190&gt;0,0,L190)+IF(M191&gt;0,0,L191)+IF(M192&gt;0,0,L192)+IF(M193&gt;0,0,L193)+IF(M194&gt;0,0,L194)+IF(M195&gt;0,0,L195)+IF(M196&gt;0,0,L196)+IF(M197&gt;0,0,L197)</f>
        <v>0</v>
      </c>
      <c r="I198" s="229"/>
      <c r="J198" s="229"/>
      <c r="K198" s="231">
        <f>SUM(K168:K197)/1000</f>
        <v>30.940999999999999</v>
      </c>
      <c r="L198" s="232">
        <f>SUM(L168:L197)</f>
        <v>64336480</v>
      </c>
      <c r="M198" s="232">
        <f>SUM(M168:M197)</f>
        <v>61820894.199999996</v>
      </c>
      <c r="N198" s="518">
        <f>IF(M198&gt;0,((M198-(L198-H198))/(L198-H198)),"-")</f>
        <v>-3.9100457469852322E-2</v>
      </c>
      <c r="O198" s="232"/>
      <c r="P198" s="232">
        <f>SUM(P168:P197)</f>
        <v>10964504</v>
      </c>
      <c r="Q198" s="233" t="s">
        <v>6</v>
      </c>
      <c r="R198" s="234">
        <f>IF(P198&lt;=0,"-",(P198/M198))</f>
        <v>0.17735919452294174</v>
      </c>
      <c r="S198" s="234"/>
      <c r="T198" s="234">
        <f>IF(M168&lt;=0,"0",(IF(T168&gt;0,T168*M168)+IF(T169&gt;0,T169*M169)+IF(T170&gt;0,T170*M170)+IF(T171&gt;0,T171*M171)+IF(T172&gt;0,T172*M172)+IF(T173&gt;0,T173*M173)+IF(T174&gt;0,T174*M174)+IF(T175&gt;0,T175*M175)+IF(T176&gt;0,T176*M176)+IF(T177&gt;0,T177*M177)+IF(T178&gt;0,T178*M178)+IF(T179&gt;0,T179*M179)+IF(T180&gt;0,T180*M180)+IF(T181&gt;0,T181*M181)+IF(T182&gt;0,T182*M182)+IF(T183&gt;0,T183*M183)+IF(T184&gt;0,T184*M184)+IF(T185&gt;0,T185*M185)+IF(T186&gt;0,T186*M186)+IF(T187&gt;0,T187*M187)+IF(T188&gt;0,T188*M188)+IF(T189&gt;0,T189*M189)+IF(T190&gt;0,T190*M190)+IF(T191&gt;0,T191*M191)+IF(T192&gt;0,T192*M192)+IF(T193&gt;0,T193*M193)+IF(T194&gt;0,T194*M194)+IF(T195&gt;0,T195*M195)+IF(T196&gt;0,T196*M196)+IF(T197&gt;0,T197*M197))/M198)</f>
        <v>0.463313274551438</v>
      </c>
      <c r="U198" s="229"/>
      <c r="V198" s="229"/>
      <c r="W198" s="167"/>
      <c r="X198" s="70"/>
      <c r="Y198" s="69"/>
    </row>
    <row r="199" spans="1:25" s="124" customFormat="1" ht="19.899999999999999" customHeight="1" x14ac:dyDescent="0.2">
      <c r="A199" s="122" t="s">
        <v>45</v>
      </c>
      <c r="B199" s="122"/>
      <c r="C199" s="296" t="s">
        <v>56</v>
      </c>
      <c r="D199" s="296"/>
      <c r="E199" s="296"/>
      <c r="G199" s="122"/>
      <c r="H199" s="122"/>
      <c r="I199" s="122"/>
      <c r="J199" s="122"/>
      <c r="K199" s="122"/>
      <c r="L199" s="122"/>
      <c r="M199" s="122"/>
      <c r="N199" s="519"/>
      <c r="O199" s="122"/>
      <c r="P199" s="122"/>
      <c r="Q199" s="122"/>
      <c r="R199" s="122"/>
      <c r="S199" s="122"/>
      <c r="T199" s="122"/>
      <c r="U199" s="122"/>
      <c r="V199" s="122"/>
      <c r="W199" s="168"/>
      <c r="X199" s="125"/>
    </row>
    <row r="200" spans="1:25" s="27" customFormat="1" ht="25.15" customHeight="1" x14ac:dyDescent="0.2">
      <c r="A200" s="119">
        <v>1</v>
      </c>
      <c r="B200" s="113" t="s">
        <v>33</v>
      </c>
      <c r="C200" s="176">
        <v>44076</v>
      </c>
      <c r="D200" s="221">
        <v>493093</v>
      </c>
      <c r="E200" s="75"/>
      <c r="F200" s="75">
        <v>132915014</v>
      </c>
      <c r="G200" s="317" t="s">
        <v>156</v>
      </c>
      <c r="H200" s="317" t="s">
        <v>261</v>
      </c>
      <c r="I200" s="318">
        <v>0</v>
      </c>
      <c r="J200" s="318">
        <v>1380</v>
      </c>
      <c r="K200" s="78">
        <f>J200-I200</f>
        <v>1380</v>
      </c>
      <c r="L200" s="319">
        <v>4352845</v>
      </c>
      <c r="M200" s="320">
        <v>4135202.75</v>
      </c>
      <c r="N200" s="516">
        <f>IF(M200&gt;0,((M200-L200)/L200),"-")</f>
        <v>-0.05</v>
      </c>
      <c r="O200" s="321">
        <f t="shared" ref="O200:O212" si="48">IF(AND(C200&lt;=0,Q200&lt;=0),"-",IF(Q200&lt;=0,"Not yet Contract",(Q200-C200)))</f>
        <v>70</v>
      </c>
      <c r="P200" s="81"/>
      <c r="Q200" s="115">
        <v>44146</v>
      </c>
      <c r="R200" s="115">
        <v>44206</v>
      </c>
      <c r="S200" s="133">
        <f t="shared" ref="S200:S229" ca="1" si="49">IF(OR(R200&lt;=0,Q200&lt;=0),"-",(($V$3-Q200)/(R200-Q200)))</f>
        <v>1</v>
      </c>
      <c r="T200" s="83">
        <v>0.4</v>
      </c>
      <c r="U200" s="322" t="str">
        <f t="shared" ref="U200:U229" ca="1" si="50">IF(OR(Q200&lt;=0,R200&lt;=0),"-",IF(AND(($V$3-Q200)&gt;(R200-Q200),T200&lt;100%),"Time Expired",IF(AND(($V$3-Q200)&gt;(R200-Q200)*3/4,T200&lt;=10%),"Very Critical",IF(AND(($V$3-Q200)&gt;(R200-Q200)*3/4,T200&lt;=25%),"Critical",IF(AND(($V$3-Q200)&gt;(R200-Q200)*3/4,T200&lt;=50%),"Slow Progress",IF(AND(($V$3-Q200)&gt;(R200-Q200)/2,T200&lt;=10%),"Very Slow Progress",IF(AND(($V$3-Q200)&gt;(R200-Q200)/2,T200&lt;=25%),"Progress Slow",IF(AND(($V$3-Q200)&gt;(R200-Q200)/4,T200&lt;=20%),"Progress Slow","-"))))))))</f>
        <v>Slow Progress</v>
      </c>
      <c r="V200" s="85"/>
      <c r="W200" s="167"/>
      <c r="X200" s="68">
        <f>R200-Q200</f>
        <v>60</v>
      </c>
      <c r="Y200" s="69">
        <f t="shared" ref="Y200:Y229" ca="1" si="51">IF(Q200&lt;=0,"-",($V$3-Q200))</f>
        <v>60</v>
      </c>
    </row>
    <row r="201" spans="1:25" s="27" customFormat="1" ht="25.15" customHeight="1" x14ac:dyDescent="0.2">
      <c r="A201" s="120">
        <v>2</v>
      </c>
      <c r="B201" s="86" t="s">
        <v>33</v>
      </c>
      <c r="C201" s="176">
        <v>44076</v>
      </c>
      <c r="D201" s="222">
        <v>493094</v>
      </c>
      <c r="E201" s="88"/>
      <c r="F201" s="88">
        <v>132915053</v>
      </c>
      <c r="G201" s="89" t="s">
        <v>157</v>
      </c>
      <c r="H201" s="89" t="s">
        <v>262</v>
      </c>
      <c r="I201" s="90">
        <v>0</v>
      </c>
      <c r="J201" s="90">
        <v>736</v>
      </c>
      <c r="K201" s="91">
        <f>J201-I201</f>
        <v>736</v>
      </c>
      <c r="L201" s="92">
        <v>2626018</v>
      </c>
      <c r="M201" s="100">
        <v>2494717.1</v>
      </c>
      <c r="N201" s="516">
        <f t="shared" ref="N201:N229" si="52">IF(M201&gt;0,((M201-L201)/L201),"-")</f>
        <v>-4.9999999999999961E-2</v>
      </c>
      <c r="O201" s="323">
        <f t="shared" si="48"/>
        <v>68</v>
      </c>
      <c r="P201" s="94"/>
      <c r="Q201" s="95">
        <v>44144</v>
      </c>
      <c r="R201" s="95">
        <v>44204</v>
      </c>
      <c r="S201" s="96">
        <f t="shared" ca="1" si="49"/>
        <v>1.0333333333333334</v>
      </c>
      <c r="T201" s="99">
        <v>1</v>
      </c>
      <c r="U201" s="324" t="str">
        <f t="shared" ca="1" si="50"/>
        <v>-</v>
      </c>
      <c r="V201" s="98"/>
      <c r="W201" s="167"/>
      <c r="X201" s="68">
        <f t="shared" ref="X201:X229" si="53">R201-Q201</f>
        <v>60</v>
      </c>
      <c r="Y201" s="69">
        <f t="shared" ca="1" si="51"/>
        <v>62</v>
      </c>
    </row>
    <row r="202" spans="1:25" s="27" customFormat="1" ht="25.15" hidden="1" customHeight="1" x14ac:dyDescent="0.2">
      <c r="A202" s="120"/>
      <c r="B202" s="86"/>
      <c r="C202" s="176"/>
      <c r="D202" s="222"/>
      <c r="E202" s="88"/>
      <c r="F202" s="88"/>
      <c r="G202" s="89"/>
      <c r="H202" s="89"/>
      <c r="I202" s="90"/>
      <c r="J202" s="90"/>
      <c r="K202" s="91">
        <f t="shared" ref="K202:K229" si="54">J202-I202</f>
        <v>0</v>
      </c>
      <c r="L202" s="92"/>
      <c r="M202" s="100"/>
      <c r="N202" s="516" t="str">
        <f t="shared" si="52"/>
        <v>-</v>
      </c>
      <c r="O202" s="323" t="str">
        <f t="shared" si="48"/>
        <v>-</v>
      </c>
      <c r="P202" s="94"/>
      <c r="Q202" s="95"/>
      <c r="R202" s="95"/>
      <c r="S202" s="96" t="str">
        <f t="shared" si="49"/>
        <v>-</v>
      </c>
      <c r="T202" s="99"/>
      <c r="U202" s="324" t="str">
        <f t="shared" si="50"/>
        <v>-</v>
      </c>
      <c r="V202" s="98"/>
      <c r="W202" s="167"/>
      <c r="X202" s="68">
        <f t="shared" si="53"/>
        <v>0</v>
      </c>
      <c r="Y202" s="69" t="str">
        <f t="shared" si="51"/>
        <v>-</v>
      </c>
    </row>
    <row r="203" spans="1:25" s="27" customFormat="1" ht="25.15" hidden="1" customHeight="1" x14ac:dyDescent="0.2">
      <c r="A203" s="120"/>
      <c r="B203" s="86"/>
      <c r="C203" s="176"/>
      <c r="D203" s="222"/>
      <c r="E203" s="88"/>
      <c r="F203" s="88"/>
      <c r="G203" s="89"/>
      <c r="H203" s="89"/>
      <c r="I203" s="90"/>
      <c r="J203" s="90"/>
      <c r="K203" s="91">
        <f t="shared" si="54"/>
        <v>0</v>
      </c>
      <c r="L203" s="92"/>
      <c r="M203" s="100"/>
      <c r="N203" s="516" t="str">
        <f t="shared" si="52"/>
        <v>-</v>
      </c>
      <c r="O203" s="323" t="str">
        <f t="shared" si="48"/>
        <v>-</v>
      </c>
      <c r="P203" s="94"/>
      <c r="Q203" s="95"/>
      <c r="R203" s="95"/>
      <c r="S203" s="96" t="str">
        <f t="shared" si="49"/>
        <v>-</v>
      </c>
      <c r="T203" s="99"/>
      <c r="U203" s="324" t="str">
        <f t="shared" si="50"/>
        <v>-</v>
      </c>
      <c r="V203" s="98"/>
      <c r="W203" s="167"/>
      <c r="X203" s="68">
        <f t="shared" si="53"/>
        <v>0</v>
      </c>
      <c r="Y203" s="69" t="str">
        <f t="shared" si="51"/>
        <v>-</v>
      </c>
    </row>
    <row r="204" spans="1:25" s="27" customFormat="1" ht="25.15" hidden="1" customHeight="1" x14ac:dyDescent="0.2">
      <c r="A204" s="120"/>
      <c r="B204" s="86"/>
      <c r="C204" s="176"/>
      <c r="D204" s="222"/>
      <c r="E204" s="88"/>
      <c r="F204" s="88"/>
      <c r="G204" s="89"/>
      <c r="H204" s="89"/>
      <c r="I204" s="90"/>
      <c r="J204" s="90"/>
      <c r="K204" s="91">
        <f t="shared" si="54"/>
        <v>0</v>
      </c>
      <c r="L204" s="92"/>
      <c r="M204" s="100"/>
      <c r="N204" s="516" t="str">
        <f t="shared" si="52"/>
        <v>-</v>
      </c>
      <c r="O204" s="323" t="str">
        <f t="shared" si="48"/>
        <v>-</v>
      </c>
      <c r="P204" s="94"/>
      <c r="Q204" s="95"/>
      <c r="R204" s="95"/>
      <c r="S204" s="96" t="str">
        <f t="shared" si="49"/>
        <v>-</v>
      </c>
      <c r="T204" s="99"/>
      <c r="U204" s="324" t="str">
        <f t="shared" si="50"/>
        <v>-</v>
      </c>
      <c r="V204" s="98"/>
      <c r="W204" s="167"/>
      <c r="X204" s="68">
        <f t="shared" si="53"/>
        <v>0</v>
      </c>
      <c r="Y204" s="69" t="str">
        <f t="shared" si="51"/>
        <v>-</v>
      </c>
    </row>
    <row r="205" spans="1:25" s="27" customFormat="1" ht="25.15" hidden="1" customHeight="1" x14ac:dyDescent="0.2">
      <c r="A205" s="338"/>
      <c r="B205" s="339"/>
      <c r="C205" s="340"/>
      <c r="D205" s="341"/>
      <c r="E205" s="342"/>
      <c r="F205" s="342"/>
      <c r="G205" s="343"/>
      <c r="H205" s="343"/>
      <c r="I205" s="344"/>
      <c r="J205" s="344"/>
      <c r="K205" s="345">
        <f t="shared" si="54"/>
        <v>0</v>
      </c>
      <c r="L205" s="346"/>
      <c r="M205" s="347"/>
      <c r="N205" s="516" t="str">
        <f t="shared" si="52"/>
        <v>-</v>
      </c>
      <c r="O205" s="348" t="str">
        <f t="shared" si="48"/>
        <v>-</v>
      </c>
      <c r="P205" s="349"/>
      <c r="Q205" s="292"/>
      <c r="R205" s="292"/>
      <c r="S205" s="293" t="str">
        <f t="shared" si="49"/>
        <v>-</v>
      </c>
      <c r="T205" s="350"/>
      <c r="U205" s="351" t="str">
        <f t="shared" si="50"/>
        <v>-</v>
      </c>
      <c r="V205" s="352"/>
      <c r="W205" s="167"/>
      <c r="X205" s="68">
        <f t="shared" si="53"/>
        <v>0</v>
      </c>
      <c r="Y205" s="69" t="str">
        <f t="shared" si="51"/>
        <v>-</v>
      </c>
    </row>
    <row r="206" spans="1:25" s="27" customFormat="1" ht="25.15" hidden="1" customHeight="1" x14ac:dyDescent="0.2">
      <c r="A206" s="121"/>
      <c r="B206" s="103"/>
      <c r="C206" s="161"/>
      <c r="D206" s="337"/>
      <c r="E206" s="104"/>
      <c r="F206" s="105"/>
      <c r="G206" s="327"/>
      <c r="H206" s="327"/>
      <c r="I206" s="334"/>
      <c r="J206" s="334"/>
      <c r="K206" s="107">
        <f t="shared" si="54"/>
        <v>0</v>
      </c>
      <c r="L206" s="335"/>
      <c r="M206" s="331"/>
      <c r="N206" s="516" t="str">
        <f t="shared" si="52"/>
        <v>-</v>
      </c>
      <c r="O206" s="225" t="str">
        <f t="shared" si="48"/>
        <v>-</v>
      </c>
      <c r="P206" s="109"/>
      <c r="Q206" s="110"/>
      <c r="R206" s="110"/>
      <c r="S206" s="134" t="str">
        <f t="shared" si="49"/>
        <v>-</v>
      </c>
      <c r="T206" s="111"/>
      <c r="U206" s="353" t="str">
        <f t="shared" si="50"/>
        <v>-</v>
      </c>
      <c r="V206" s="112"/>
      <c r="W206" s="167"/>
      <c r="X206" s="68">
        <f t="shared" si="53"/>
        <v>0</v>
      </c>
      <c r="Y206" s="69" t="str">
        <f t="shared" si="51"/>
        <v>-</v>
      </c>
    </row>
    <row r="207" spans="1:25" s="27" customFormat="1" ht="25.15" hidden="1" customHeight="1" x14ac:dyDescent="0.2">
      <c r="A207" s="357"/>
      <c r="B207" s="358"/>
      <c r="C207" s="359"/>
      <c r="D207" s="360"/>
      <c r="E207" s="361"/>
      <c r="F207" s="362"/>
      <c r="G207" s="363"/>
      <c r="H207" s="363"/>
      <c r="I207" s="364"/>
      <c r="J207" s="364"/>
      <c r="K207" s="365">
        <f t="shared" si="54"/>
        <v>0</v>
      </c>
      <c r="L207" s="366"/>
      <c r="M207" s="367"/>
      <c r="N207" s="516" t="str">
        <f t="shared" si="52"/>
        <v>-</v>
      </c>
      <c r="O207" s="368" t="str">
        <f t="shared" si="48"/>
        <v>-</v>
      </c>
      <c r="P207" s="369"/>
      <c r="Q207" s="370"/>
      <c r="R207" s="370"/>
      <c r="S207" s="371" t="str">
        <f t="shared" si="49"/>
        <v>-</v>
      </c>
      <c r="T207" s="372"/>
      <c r="U207" s="373" t="str">
        <f t="shared" si="50"/>
        <v>-</v>
      </c>
      <c r="V207" s="374"/>
      <c r="W207" s="167"/>
      <c r="X207" s="68">
        <f t="shared" si="53"/>
        <v>0</v>
      </c>
      <c r="Y207" s="69" t="str">
        <f t="shared" si="51"/>
        <v>-</v>
      </c>
    </row>
    <row r="208" spans="1:25" s="27" customFormat="1" ht="25.15" hidden="1" customHeight="1" x14ac:dyDescent="0.2">
      <c r="A208" s="299"/>
      <c r="B208" s="73"/>
      <c r="C208" s="300"/>
      <c r="D208" s="287"/>
      <c r="E208" s="162"/>
      <c r="F208" s="301"/>
      <c r="G208" s="76"/>
      <c r="H208" s="76"/>
      <c r="I208" s="77"/>
      <c r="J208" s="77"/>
      <c r="K208" s="303">
        <f t="shared" si="54"/>
        <v>0</v>
      </c>
      <c r="L208" s="79"/>
      <c r="M208" s="184"/>
      <c r="N208" s="516" t="str">
        <f t="shared" si="52"/>
        <v>-</v>
      </c>
      <c r="O208" s="251" t="str">
        <f t="shared" si="48"/>
        <v>-</v>
      </c>
      <c r="P208" s="304"/>
      <c r="Q208" s="82"/>
      <c r="R208" s="82"/>
      <c r="S208" s="289" t="str">
        <f t="shared" si="49"/>
        <v>-</v>
      </c>
      <c r="T208" s="309"/>
      <c r="U208" s="306" t="str">
        <f t="shared" si="50"/>
        <v>-</v>
      </c>
      <c r="V208" s="307"/>
      <c r="W208" s="167"/>
      <c r="X208" s="68">
        <f t="shared" si="53"/>
        <v>0</v>
      </c>
      <c r="Y208" s="69" t="str">
        <f t="shared" si="51"/>
        <v>-</v>
      </c>
    </row>
    <row r="209" spans="1:25" s="27" customFormat="1" ht="25.15" hidden="1" customHeight="1" x14ac:dyDescent="0.2">
      <c r="A209" s="120"/>
      <c r="B209" s="86"/>
      <c r="C209" s="158"/>
      <c r="D209" s="159"/>
      <c r="E209" s="87"/>
      <c r="F209" s="88"/>
      <c r="G209" s="89"/>
      <c r="H209" s="89"/>
      <c r="I209" s="90"/>
      <c r="J209" s="90"/>
      <c r="K209" s="91">
        <f t="shared" si="54"/>
        <v>0</v>
      </c>
      <c r="L209" s="92"/>
      <c r="M209" s="100"/>
      <c r="N209" s="516" t="str">
        <f t="shared" si="52"/>
        <v>-</v>
      </c>
      <c r="O209" s="223" t="str">
        <f t="shared" si="48"/>
        <v>-</v>
      </c>
      <c r="P209" s="94"/>
      <c r="Q209" s="95"/>
      <c r="R209" s="95"/>
      <c r="S209" s="96" t="str">
        <f t="shared" si="49"/>
        <v>-</v>
      </c>
      <c r="T209" s="97"/>
      <c r="U209" s="84" t="str">
        <f t="shared" si="50"/>
        <v>-</v>
      </c>
      <c r="V209" s="98"/>
      <c r="W209" s="167"/>
      <c r="X209" s="68">
        <f t="shared" si="53"/>
        <v>0</v>
      </c>
      <c r="Y209" s="69" t="str">
        <f t="shared" si="51"/>
        <v>-</v>
      </c>
    </row>
    <row r="210" spans="1:25" s="27" customFormat="1" ht="25.15" hidden="1" customHeight="1" x14ac:dyDescent="0.2">
      <c r="A210" s="120"/>
      <c r="B210" s="86"/>
      <c r="C210" s="158"/>
      <c r="D210" s="159"/>
      <c r="E210" s="87"/>
      <c r="F210" s="88"/>
      <c r="G210" s="89"/>
      <c r="H210" s="89"/>
      <c r="I210" s="90"/>
      <c r="J210" s="90"/>
      <c r="K210" s="91">
        <f t="shared" si="54"/>
        <v>0</v>
      </c>
      <c r="L210" s="92"/>
      <c r="M210" s="100"/>
      <c r="N210" s="516" t="str">
        <f t="shared" si="52"/>
        <v>-</v>
      </c>
      <c r="O210" s="223" t="str">
        <f t="shared" si="48"/>
        <v>-</v>
      </c>
      <c r="P210" s="94"/>
      <c r="Q210" s="95"/>
      <c r="R210" s="95"/>
      <c r="S210" s="96" t="str">
        <f t="shared" si="49"/>
        <v>-</v>
      </c>
      <c r="T210" s="97"/>
      <c r="U210" s="84" t="str">
        <f t="shared" si="50"/>
        <v>-</v>
      </c>
      <c r="V210" s="98"/>
      <c r="W210" s="167"/>
      <c r="X210" s="68">
        <f t="shared" si="53"/>
        <v>0</v>
      </c>
      <c r="Y210" s="69" t="str">
        <f t="shared" si="51"/>
        <v>-</v>
      </c>
    </row>
    <row r="211" spans="1:25" s="27" customFormat="1" ht="25.15" hidden="1" customHeight="1" x14ac:dyDescent="0.2">
      <c r="A211" s="120"/>
      <c r="B211" s="86"/>
      <c r="C211" s="158"/>
      <c r="D211" s="160"/>
      <c r="E211" s="87"/>
      <c r="F211" s="88"/>
      <c r="G211" s="86"/>
      <c r="H211" s="86"/>
      <c r="I211" s="102"/>
      <c r="J211" s="102"/>
      <c r="K211" s="91">
        <f t="shared" si="54"/>
        <v>0</v>
      </c>
      <c r="L211" s="101"/>
      <c r="M211" s="94"/>
      <c r="N211" s="516" t="str">
        <f t="shared" si="52"/>
        <v>-</v>
      </c>
      <c r="O211" s="223" t="str">
        <f t="shared" si="48"/>
        <v>-</v>
      </c>
      <c r="P211" s="94"/>
      <c r="Q211" s="95"/>
      <c r="R211" s="95"/>
      <c r="S211" s="96" t="str">
        <f t="shared" si="49"/>
        <v>-</v>
      </c>
      <c r="T211" s="99"/>
      <c r="U211" s="84" t="str">
        <f t="shared" si="50"/>
        <v>-</v>
      </c>
      <c r="V211" s="98"/>
      <c r="W211" s="167"/>
      <c r="X211" s="68">
        <f t="shared" si="53"/>
        <v>0</v>
      </c>
      <c r="Y211" s="69" t="str">
        <f t="shared" si="51"/>
        <v>-</v>
      </c>
    </row>
    <row r="212" spans="1:25" s="27" customFormat="1" ht="25.15" hidden="1" customHeight="1" x14ac:dyDescent="0.2">
      <c r="A212" s="120"/>
      <c r="B212" s="86"/>
      <c r="C212" s="158"/>
      <c r="D212" s="160"/>
      <c r="E212" s="87"/>
      <c r="F212" s="88"/>
      <c r="G212" s="86"/>
      <c r="H212" s="86"/>
      <c r="I212" s="102"/>
      <c r="J212" s="102"/>
      <c r="K212" s="91">
        <f t="shared" si="54"/>
        <v>0</v>
      </c>
      <c r="L212" s="101"/>
      <c r="M212" s="94"/>
      <c r="N212" s="516" t="str">
        <f t="shared" si="52"/>
        <v>-</v>
      </c>
      <c r="O212" s="223" t="str">
        <f t="shared" si="48"/>
        <v>-</v>
      </c>
      <c r="P212" s="94"/>
      <c r="Q212" s="95"/>
      <c r="R212" s="95"/>
      <c r="S212" s="96" t="str">
        <f t="shared" si="49"/>
        <v>-</v>
      </c>
      <c r="T212" s="99"/>
      <c r="U212" s="84" t="str">
        <f t="shared" si="50"/>
        <v>-</v>
      </c>
      <c r="V212" s="98"/>
      <c r="W212" s="167"/>
      <c r="X212" s="68">
        <f t="shared" si="53"/>
        <v>0</v>
      </c>
      <c r="Y212" s="69" t="str">
        <f t="shared" si="51"/>
        <v>-</v>
      </c>
    </row>
    <row r="213" spans="1:25" s="27" customFormat="1" ht="25.15" hidden="1" customHeight="1" x14ac:dyDescent="0.2">
      <c r="A213" s="120"/>
      <c r="B213" s="86"/>
      <c r="C213" s="158"/>
      <c r="D213" s="160"/>
      <c r="E213" s="87"/>
      <c r="F213" s="88"/>
      <c r="G213" s="86"/>
      <c r="H213" s="86"/>
      <c r="I213" s="102"/>
      <c r="J213" s="102"/>
      <c r="K213" s="91">
        <f t="shared" si="54"/>
        <v>0</v>
      </c>
      <c r="L213" s="101"/>
      <c r="M213" s="94"/>
      <c r="N213" s="516" t="str">
        <f t="shared" si="52"/>
        <v>-</v>
      </c>
      <c r="O213" s="223" t="str">
        <f>IF(AND(C213&lt;=0,Q213&lt;=0),"-",IF(Q213&lt;=0,"Not yet Contract",(Q213-C213)))</f>
        <v>-</v>
      </c>
      <c r="P213" s="94"/>
      <c r="Q213" s="95"/>
      <c r="R213" s="95"/>
      <c r="S213" s="96" t="str">
        <f t="shared" si="49"/>
        <v>-</v>
      </c>
      <c r="T213" s="99"/>
      <c r="U213" s="84" t="str">
        <f t="shared" si="50"/>
        <v>-</v>
      </c>
      <c r="V213" s="98"/>
      <c r="W213" s="167"/>
      <c r="X213" s="68">
        <f t="shared" si="53"/>
        <v>0</v>
      </c>
      <c r="Y213" s="69" t="str">
        <f t="shared" si="51"/>
        <v>-</v>
      </c>
    </row>
    <row r="214" spans="1:25" s="27" customFormat="1" ht="25.15" hidden="1" customHeight="1" x14ac:dyDescent="0.2">
      <c r="A214" s="120"/>
      <c r="B214" s="86"/>
      <c r="C214" s="158"/>
      <c r="D214" s="160"/>
      <c r="E214" s="87"/>
      <c r="F214" s="88"/>
      <c r="G214" s="86"/>
      <c r="H214" s="86"/>
      <c r="I214" s="102"/>
      <c r="J214" s="102"/>
      <c r="K214" s="91">
        <f t="shared" si="54"/>
        <v>0</v>
      </c>
      <c r="L214" s="101"/>
      <c r="M214" s="94"/>
      <c r="N214" s="516" t="str">
        <f t="shared" si="52"/>
        <v>-</v>
      </c>
      <c r="O214" s="223" t="str">
        <f t="shared" ref="O214:O229" si="55">IF(AND(C214&lt;=0,Q214&lt;=0),"-",IF(Q214&lt;=0,"Not yet Contract",(Q214-C214)))</f>
        <v>-</v>
      </c>
      <c r="P214" s="94"/>
      <c r="Q214" s="95"/>
      <c r="R214" s="95"/>
      <c r="S214" s="96" t="str">
        <f t="shared" si="49"/>
        <v>-</v>
      </c>
      <c r="T214" s="99"/>
      <c r="U214" s="84" t="str">
        <f t="shared" si="50"/>
        <v>-</v>
      </c>
      <c r="V214" s="98"/>
      <c r="W214" s="167"/>
      <c r="X214" s="68">
        <f t="shared" si="53"/>
        <v>0</v>
      </c>
      <c r="Y214" s="69" t="str">
        <f t="shared" si="51"/>
        <v>-</v>
      </c>
    </row>
    <row r="215" spans="1:25" s="27" customFormat="1" ht="25.15" hidden="1" customHeight="1" x14ac:dyDescent="0.2">
      <c r="A215" s="120"/>
      <c r="B215" s="86"/>
      <c r="C215" s="158"/>
      <c r="D215" s="160"/>
      <c r="E215" s="87"/>
      <c r="F215" s="88"/>
      <c r="G215" s="86"/>
      <c r="H215" s="86"/>
      <c r="I215" s="102"/>
      <c r="J215" s="102"/>
      <c r="K215" s="91">
        <f t="shared" si="54"/>
        <v>0</v>
      </c>
      <c r="L215" s="101"/>
      <c r="M215" s="94"/>
      <c r="N215" s="516" t="str">
        <f t="shared" si="52"/>
        <v>-</v>
      </c>
      <c r="O215" s="223" t="str">
        <f t="shared" si="55"/>
        <v>-</v>
      </c>
      <c r="P215" s="94"/>
      <c r="Q215" s="95"/>
      <c r="R215" s="95"/>
      <c r="S215" s="96" t="str">
        <f t="shared" si="49"/>
        <v>-</v>
      </c>
      <c r="T215" s="99"/>
      <c r="U215" s="84" t="str">
        <f t="shared" si="50"/>
        <v>-</v>
      </c>
      <c r="V215" s="98"/>
      <c r="W215" s="167"/>
      <c r="X215" s="68">
        <f t="shared" si="53"/>
        <v>0</v>
      </c>
      <c r="Y215" s="69" t="str">
        <f t="shared" si="51"/>
        <v>-</v>
      </c>
    </row>
    <row r="216" spans="1:25" s="27" customFormat="1" ht="25.15" hidden="1" customHeight="1" x14ac:dyDescent="0.2">
      <c r="A216" s="120"/>
      <c r="B216" s="86"/>
      <c r="C216" s="158"/>
      <c r="D216" s="160"/>
      <c r="E216" s="87"/>
      <c r="F216" s="88"/>
      <c r="G216" s="86"/>
      <c r="H216" s="86"/>
      <c r="I216" s="102"/>
      <c r="J216" s="102"/>
      <c r="K216" s="91">
        <f t="shared" si="54"/>
        <v>0</v>
      </c>
      <c r="L216" s="101"/>
      <c r="M216" s="94"/>
      <c r="N216" s="516" t="str">
        <f t="shared" si="52"/>
        <v>-</v>
      </c>
      <c r="O216" s="223" t="str">
        <f t="shared" si="55"/>
        <v>-</v>
      </c>
      <c r="P216" s="94"/>
      <c r="Q216" s="95"/>
      <c r="R216" s="95"/>
      <c r="S216" s="96" t="str">
        <f t="shared" si="49"/>
        <v>-</v>
      </c>
      <c r="T216" s="99"/>
      <c r="U216" s="84" t="str">
        <f t="shared" si="50"/>
        <v>-</v>
      </c>
      <c r="V216" s="98"/>
      <c r="W216" s="167"/>
      <c r="X216" s="68">
        <f t="shared" si="53"/>
        <v>0</v>
      </c>
      <c r="Y216" s="69" t="str">
        <f t="shared" si="51"/>
        <v>-</v>
      </c>
    </row>
    <row r="217" spans="1:25" s="27" customFormat="1" ht="25.15" hidden="1" customHeight="1" x14ac:dyDescent="0.2">
      <c r="A217" s="120"/>
      <c r="B217" s="86"/>
      <c r="C217" s="158"/>
      <c r="D217" s="160"/>
      <c r="E217" s="87"/>
      <c r="F217" s="88"/>
      <c r="G217" s="86"/>
      <c r="H217" s="86"/>
      <c r="I217" s="102"/>
      <c r="J217" s="102"/>
      <c r="K217" s="91">
        <f t="shared" si="54"/>
        <v>0</v>
      </c>
      <c r="L217" s="101"/>
      <c r="M217" s="94"/>
      <c r="N217" s="516" t="str">
        <f t="shared" si="52"/>
        <v>-</v>
      </c>
      <c r="O217" s="223" t="str">
        <f t="shared" si="55"/>
        <v>-</v>
      </c>
      <c r="P217" s="94"/>
      <c r="Q217" s="95"/>
      <c r="R217" s="95"/>
      <c r="S217" s="96" t="str">
        <f t="shared" si="49"/>
        <v>-</v>
      </c>
      <c r="T217" s="99"/>
      <c r="U217" s="84" t="str">
        <f t="shared" si="50"/>
        <v>-</v>
      </c>
      <c r="V217" s="98"/>
      <c r="W217" s="167"/>
      <c r="X217" s="68">
        <f t="shared" si="53"/>
        <v>0</v>
      </c>
      <c r="Y217" s="69" t="str">
        <f t="shared" si="51"/>
        <v>-</v>
      </c>
    </row>
    <row r="218" spans="1:25" s="27" customFormat="1" ht="25.15" hidden="1" customHeight="1" x14ac:dyDescent="0.2">
      <c r="A218" s="120"/>
      <c r="B218" s="86"/>
      <c r="C218" s="158"/>
      <c r="D218" s="160"/>
      <c r="E218" s="87"/>
      <c r="F218" s="88"/>
      <c r="G218" s="86"/>
      <c r="H218" s="86"/>
      <c r="I218" s="102"/>
      <c r="J218" s="102"/>
      <c r="K218" s="91">
        <f t="shared" si="54"/>
        <v>0</v>
      </c>
      <c r="L218" s="101"/>
      <c r="M218" s="94"/>
      <c r="N218" s="516" t="str">
        <f t="shared" si="52"/>
        <v>-</v>
      </c>
      <c r="O218" s="223" t="str">
        <f t="shared" si="55"/>
        <v>-</v>
      </c>
      <c r="P218" s="94"/>
      <c r="Q218" s="95"/>
      <c r="R218" s="95"/>
      <c r="S218" s="96" t="str">
        <f t="shared" si="49"/>
        <v>-</v>
      </c>
      <c r="T218" s="99"/>
      <c r="U218" s="84" t="str">
        <f t="shared" si="50"/>
        <v>-</v>
      </c>
      <c r="V218" s="98"/>
      <c r="W218" s="167"/>
      <c r="X218" s="68">
        <f t="shared" si="53"/>
        <v>0</v>
      </c>
      <c r="Y218" s="69" t="str">
        <f t="shared" si="51"/>
        <v>-</v>
      </c>
    </row>
    <row r="219" spans="1:25" s="27" customFormat="1" ht="25.15" hidden="1" customHeight="1" x14ac:dyDescent="0.2">
      <c r="A219" s="120"/>
      <c r="B219" s="86"/>
      <c r="C219" s="158"/>
      <c r="D219" s="87"/>
      <c r="E219" s="87"/>
      <c r="F219" s="88"/>
      <c r="G219" s="86"/>
      <c r="H219" s="86"/>
      <c r="I219" s="102"/>
      <c r="J219" s="102"/>
      <c r="K219" s="91">
        <f t="shared" si="54"/>
        <v>0</v>
      </c>
      <c r="L219" s="101"/>
      <c r="M219" s="94"/>
      <c r="N219" s="516" t="str">
        <f t="shared" si="52"/>
        <v>-</v>
      </c>
      <c r="O219" s="223" t="str">
        <f t="shared" si="55"/>
        <v>-</v>
      </c>
      <c r="P219" s="94"/>
      <c r="Q219" s="95"/>
      <c r="R219" s="95"/>
      <c r="S219" s="96" t="str">
        <f t="shared" si="49"/>
        <v>-</v>
      </c>
      <c r="T219" s="99"/>
      <c r="U219" s="84" t="str">
        <f t="shared" si="50"/>
        <v>-</v>
      </c>
      <c r="V219" s="98"/>
      <c r="W219" s="167"/>
      <c r="X219" s="68">
        <f t="shared" si="53"/>
        <v>0</v>
      </c>
      <c r="Y219" s="69" t="str">
        <f t="shared" si="51"/>
        <v>-</v>
      </c>
    </row>
    <row r="220" spans="1:25" s="27" customFormat="1" ht="25.15" hidden="1" customHeight="1" x14ac:dyDescent="0.2">
      <c r="A220" s="120"/>
      <c r="B220" s="86"/>
      <c r="C220" s="158"/>
      <c r="D220" s="87"/>
      <c r="E220" s="87"/>
      <c r="F220" s="88"/>
      <c r="G220" s="86"/>
      <c r="H220" s="86"/>
      <c r="I220" s="102"/>
      <c r="J220" s="102"/>
      <c r="K220" s="91">
        <f t="shared" si="54"/>
        <v>0</v>
      </c>
      <c r="L220" s="101"/>
      <c r="M220" s="94"/>
      <c r="N220" s="516" t="str">
        <f t="shared" si="52"/>
        <v>-</v>
      </c>
      <c r="O220" s="223" t="str">
        <f t="shared" si="55"/>
        <v>-</v>
      </c>
      <c r="P220" s="94"/>
      <c r="Q220" s="95"/>
      <c r="R220" s="95"/>
      <c r="S220" s="96" t="str">
        <f t="shared" si="49"/>
        <v>-</v>
      </c>
      <c r="T220" s="99"/>
      <c r="U220" s="84" t="str">
        <f t="shared" si="50"/>
        <v>-</v>
      </c>
      <c r="V220" s="98"/>
      <c r="W220" s="167"/>
      <c r="X220" s="68">
        <f t="shared" si="53"/>
        <v>0</v>
      </c>
      <c r="Y220" s="69" t="str">
        <f t="shared" si="51"/>
        <v>-</v>
      </c>
    </row>
    <row r="221" spans="1:25" s="27" customFormat="1" ht="25.15" hidden="1" customHeight="1" x14ac:dyDescent="0.2">
      <c r="A221" s="120"/>
      <c r="B221" s="86"/>
      <c r="C221" s="158"/>
      <c r="D221" s="87"/>
      <c r="E221" s="87"/>
      <c r="F221" s="88"/>
      <c r="G221" s="86"/>
      <c r="H221" s="86"/>
      <c r="I221" s="102"/>
      <c r="J221" s="102"/>
      <c r="K221" s="91">
        <f t="shared" si="54"/>
        <v>0</v>
      </c>
      <c r="L221" s="101"/>
      <c r="M221" s="94"/>
      <c r="N221" s="516" t="str">
        <f t="shared" si="52"/>
        <v>-</v>
      </c>
      <c r="O221" s="223" t="str">
        <f t="shared" si="55"/>
        <v>-</v>
      </c>
      <c r="P221" s="94"/>
      <c r="Q221" s="95"/>
      <c r="R221" s="95"/>
      <c r="S221" s="96" t="str">
        <f t="shared" si="49"/>
        <v>-</v>
      </c>
      <c r="T221" s="99"/>
      <c r="U221" s="84" t="str">
        <f t="shared" si="50"/>
        <v>-</v>
      </c>
      <c r="V221" s="98"/>
      <c r="W221" s="167"/>
      <c r="X221" s="68">
        <f t="shared" si="53"/>
        <v>0</v>
      </c>
      <c r="Y221" s="69" t="str">
        <f t="shared" si="51"/>
        <v>-</v>
      </c>
    </row>
    <row r="222" spans="1:25" s="27" customFormat="1" ht="25.15" hidden="1" customHeight="1" x14ac:dyDescent="0.2">
      <c r="A222" s="120"/>
      <c r="B222" s="86"/>
      <c r="C222" s="158"/>
      <c r="D222" s="87"/>
      <c r="E222" s="87"/>
      <c r="F222" s="88"/>
      <c r="G222" s="86"/>
      <c r="H222" s="86"/>
      <c r="I222" s="102"/>
      <c r="J222" s="102"/>
      <c r="K222" s="91">
        <f t="shared" si="54"/>
        <v>0</v>
      </c>
      <c r="L222" s="101"/>
      <c r="M222" s="94"/>
      <c r="N222" s="516" t="str">
        <f t="shared" si="52"/>
        <v>-</v>
      </c>
      <c r="O222" s="223" t="str">
        <f t="shared" si="55"/>
        <v>-</v>
      </c>
      <c r="P222" s="94"/>
      <c r="Q222" s="95"/>
      <c r="R222" s="95"/>
      <c r="S222" s="96" t="str">
        <f t="shared" si="49"/>
        <v>-</v>
      </c>
      <c r="T222" s="99"/>
      <c r="U222" s="84" t="str">
        <f t="shared" si="50"/>
        <v>-</v>
      </c>
      <c r="V222" s="98"/>
      <c r="W222" s="167"/>
      <c r="X222" s="68">
        <f t="shared" si="53"/>
        <v>0</v>
      </c>
      <c r="Y222" s="69" t="str">
        <f t="shared" si="51"/>
        <v>-</v>
      </c>
    </row>
    <row r="223" spans="1:25" s="27" customFormat="1" ht="25.15" hidden="1" customHeight="1" x14ac:dyDescent="0.2">
      <c r="A223" s="120"/>
      <c r="B223" s="86"/>
      <c r="C223" s="158"/>
      <c r="D223" s="87"/>
      <c r="E223" s="87"/>
      <c r="F223" s="88"/>
      <c r="G223" s="86"/>
      <c r="H223" s="86"/>
      <c r="I223" s="102"/>
      <c r="J223" s="102"/>
      <c r="K223" s="91">
        <f t="shared" si="54"/>
        <v>0</v>
      </c>
      <c r="L223" s="101"/>
      <c r="M223" s="94"/>
      <c r="N223" s="516" t="str">
        <f t="shared" si="52"/>
        <v>-</v>
      </c>
      <c r="O223" s="223" t="str">
        <f t="shared" si="55"/>
        <v>-</v>
      </c>
      <c r="P223" s="94"/>
      <c r="Q223" s="95"/>
      <c r="R223" s="95"/>
      <c r="S223" s="96" t="str">
        <f t="shared" si="49"/>
        <v>-</v>
      </c>
      <c r="T223" s="99"/>
      <c r="U223" s="84" t="str">
        <f t="shared" si="50"/>
        <v>-</v>
      </c>
      <c r="V223" s="98"/>
      <c r="W223" s="167"/>
      <c r="X223" s="68">
        <f t="shared" si="53"/>
        <v>0</v>
      </c>
      <c r="Y223" s="69" t="str">
        <f t="shared" si="51"/>
        <v>-</v>
      </c>
    </row>
    <row r="224" spans="1:25" s="27" customFormat="1" ht="25.15" hidden="1" customHeight="1" x14ac:dyDescent="0.2">
      <c r="A224" s="120"/>
      <c r="B224" s="86"/>
      <c r="C224" s="158"/>
      <c r="D224" s="87"/>
      <c r="E224" s="87"/>
      <c r="F224" s="88"/>
      <c r="G224" s="86"/>
      <c r="H224" s="86"/>
      <c r="I224" s="102"/>
      <c r="J224" s="102"/>
      <c r="K224" s="91">
        <f t="shared" si="54"/>
        <v>0</v>
      </c>
      <c r="L224" s="101"/>
      <c r="M224" s="94"/>
      <c r="N224" s="516" t="str">
        <f t="shared" si="52"/>
        <v>-</v>
      </c>
      <c r="O224" s="223" t="str">
        <f t="shared" si="55"/>
        <v>-</v>
      </c>
      <c r="P224" s="94"/>
      <c r="Q224" s="95"/>
      <c r="R224" s="95"/>
      <c r="S224" s="96" t="str">
        <f t="shared" si="49"/>
        <v>-</v>
      </c>
      <c r="T224" s="99"/>
      <c r="U224" s="84" t="str">
        <f t="shared" si="50"/>
        <v>-</v>
      </c>
      <c r="V224" s="98"/>
      <c r="W224" s="167"/>
      <c r="X224" s="68">
        <f t="shared" si="53"/>
        <v>0</v>
      </c>
      <c r="Y224" s="69" t="str">
        <f t="shared" si="51"/>
        <v>-</v>
      </c>
    </row>
    <row r="225" spans="1:25" s="27" customFormat="1" ht="25.15" hidden="1" customHeight="1" x14ac:dyDescent="0.2">
      <c r="A225" s="120"/>
      <c r="B225" s="86"/>
      <c r="C225" s="158"/>
      <c r="D225" s="87"/>
      <c r="E225" s="87"/>
      <c r="F225" s="88"/>
      <c r="G225" s="86"/>
      <c r="H225" s="86"/>
      <c r="I225" s="102"/>
      <c r="J225" s="102"/>
      <c r="K225" s="91">
        <f t="shared" si="54"/>
        <v>0</v>
      </c>
      <c r="L225" s="101"/>
      <c r="M225" s="94"/>
      <c r="N225" s="516" t="str">
        <f t="shared" si="52"/>
        <v>-</v>
      </c>
      <c r="O225" s="223" t="str">
        <f t="shared" si="55"/>
        <v>-</v>
      </c>
      <c r="P225" s="94"/>
      <c r="Q225" s="95"/>
      <c r="R225" s="95"/>
      <c r="S225" s="96" t="str">
        <f t="shared" si="49"/>
        <v>-</v>
      </c>
      <c r="T225" s="99"/>
      <c r="U225" s="84" t="str">
        <f t="shared" si="50"/>
        <v>-</v>
      </c>
      <c r="V225" s="98"/>
      <c r="W225" s="167"/>
      <c r="X225" s="68">
        <f t="shared" si="53"/>
        <v>0</v>
      </c>
      <c r="Y225" s="69" t="str">
        <f t="shared" si="51"/>
        <v>-</v>
      </c>
    </row>
    <row r="226" spans="1:25" s="27" customFormat="1" ht="25.15" hidden="1" customHeight="1" x14ac:dyDescent="0.2">
      <c r="A226" s="120"/>
      <c r="B226" s="86"/>
      <c r="C226" s="158"/>
      <c r="D226" s="87"/>
      <c r="E226" s="87"/>
      <c r="F226" s="88"/>
      <c r="G226" s="86"/>
      <c r="H226" s="86"/>
      <c r="I226" s="102"/>
      <c r="J226" s="102"/>
      <c r="K226" s="91">
        <f t="shared" si="54"/>
        <v>0</v>
      </c>
      <c r="L226" s="101"/>
      <c r="M226" s="94"/>
      <c r="N226" s="516" t="str">
        <f t="shared" si="52"/>
        <v>-</v>
      </c>
      <c r="O226" s="223" t="str">
        <f t="shared" si="55"/>
        <v>-</v>
      </c>
      <c r="P226" s="94"/>
      <c r="Q226" s="95"/>
      <c r="R226" s="95"/>
      <c r="S226" s="96" t="str">
        <f t="shared" si="49"/>
        <v>-</v>
      </c>
      <c r="T226" s="99"/>
      <c r="U226" s="84" t="str">
        <f t="shared" si="50"/>
        <v>-</v>
      </c>
      <c r="V226" s="98"/>
      <c r="W226" s="167"/>
      <c r="X226" s="68">
        <f t="shared" si="53"/>
        <v>0</v>
      </c>
      <c r="Y226" s="69" t="str">
        <f t="shared" si="51"/>
        <v>-</v>
      </c>
    </row>
    <row r="227" spans="1:25" s="27" customFormat="1" ht="25.15" hidden="1" customHeight="1" x14ac:dyDescent="0.2">
      <c r="A227" s="120"/>
      <c r="B227" s="86"/>
      <c r="C227" s="158"/>
      <c r="D227" s="87"/>
      <c r="E227" s="87"/>
      <c r="F227" s="88"/>
      <c r="G227" s="86"/>
      <c r="H227" s="86"/>
      <c r="I227" s="102"/>
      <c r="J227" s="102"/>
      <c r="K227" s="91">
        <f t="shared" si="54"/>
        <v>0</v>
      </c>
      <c r="L227" s="101"/>
      <c r="M227" s="94"/>
      <c r="N227" s="516" t="str">
        <f t="shared" si="52"/>
        <v>-</v>
      </c>
      <c r="O227" s="223" t="str">
        <f t="shared" si="55"/>
        <v>-</v>
      </c>
      <c r="P227" s="94"/>
      <c r="Q227" s="95"/>
      <c r="R227" s="95"/>
      <c r="S227" s="96" t="str">
        <f t="shared" si="49"/>
        <v>-</v>
      </c>
      <c r="T227" s="99"/>
      <c r="U227" s="84" t="str">
        <f t="shared" si="50"/>
        <v>-</v>
      </c>
      <c r="V227" s="98"/>
      <c r="W227" s="167"/>
      <c r="X227" s="68">
        <f t="shared" si="53"/>
        <v>0</v>
      </c>
      <c r="Y227" s="69" t="str">
        <f t="shared" si="51"/>
        <v>-</v>
      </c>
    </row>
    <row r="228" spans="1:25" s="27" customFormat="1" ht="25.15" hidden="1" customHeight="1" x14ac:dyDescent="0.2">
      <c r="A228" s="120"/>
      <c r="B228" s="86"/>
      <c r="C228" s="158"/>
      <c r="D228" s="87"/>
      <c r="E228" s="87"/>
      <c r="F228" s="88"/>
      <c r="G228" s="86"/>
      <c r="H228" s="86"/>
      <c r="I228" s="102"/>
      <c r="J228" s="102"/>
      <c r="K228" s="91">
        <f t="shared" si="54"/>
        <v>0</v>
      </c>
      <c r="L228" s="101"/>
      <c r="M228" s="94"/>
      <c r="N228" s="516" t="str">
        <f t="shared" si="52"/>
        <v>-</v>
      </c>
      <c r="O228" s="223" t="str">
        <f t="shared" si="55"/>
        <v>-</v>
      </c>
      <c r="P228" s="94"/>
      <c r="Q228" s="95"/>
      <c r="R228" s="95"/>
      <c r="S228" s="96" t="str">
        <f t="shared" si="49"/>
        <v>-</v>
      </c>
      <c r="T228" s="99"/>
      <c r="U228" s="84" t="str">
        <f t="shared" si="50"/>
        <v>-</v>
      </c>
      <c r="V228" s="98"/>
      <c r="W228" s="167"/>
      <c r="X228" s="68">
        <f t="shared" si="53"/>
        <v>0</v>
      </c>
      <c r="Y228" s="69" t="str">
        <f t="shared" si="51"/>
        <v>-</v>
      </c>
    </row>
    <row r="229" spans="1:25" s="27" customFormat="1" ht="25.15" hidden="1" customHeight="1" x14ac:dyDescent="0.2">
      <c r="A229" s="120"/>
      <c r="B229" s="103"/>
      <c r="C229" s="161"/>
      <c r="D229" s="104"/>
      <c r="E229" s="104"/>
      <c r="F229" s="105"/>
      <c r="G229" s="103"/>
      <c r="H229" s="103"/>
      <c r="I229" s="106"/>
      <c r="J229" s="106"/>
      <c r="K229" s="107">
        <f t="shared" si="54"/>
        <v>0</v>
      </c>
      <c r="L229" s="108"/>
      <c r="M229" s="109"/>
      <c r="N229" s="517" t="str">
        <f t="shared" si="52"/>
        <v>-</v>
      </c>
      <c r="O229" s="225" t="str">
        <f t="shared" si="55"/>
        <v>-</v>
      </c>
      <c r="P229" s="109"/>
      <c r="Q229" s="110"/>
      <c r="R229" s="110"/>
      <c r="S229" s="96" t="str">
        <f t="shared" si="49"/>
        <v>-</v>
      </c>
      <c r="T229" s="111"/>
      <c r="U229" s="84" t="str">
        <f t="shared" si="50"/>
        <v>-</v>
      </c>
      <c r="V229" s="112"/>
      <c r="W229" s="167"/>
      <c r="X229" s="68">
        <f t="shared" si="53"/>
        <v>0</v>
      </c>
      <c r="Y229" s="69" t="str">
        <f t="shared" si="51"/>
        <v>-</v>
      </c>
    </row>
    <row r="230" spans="1:25" s="27" customFormat="1" ht="25.15" hidden="1" customHeight="1" x14ac:dyDescent="0.2">
      <c r="A230" s="269"/>
      <c r="B230" s="270"/>
      <c r="C230" s="271"/>
      <c r="D230" s="272"/>
      <c r="E230" s="272"/>
      <c r="F230" s="273"/>
      <c r="G230" s="270"/>
      <c r="H230" s="270"/>
      <c r="I230" s="274"/>
      <c r="J230" s="274"/>
      <c r="K230" s="275"/>
      <c r="L230" s="276"/>
      <c r="M230" s="277"/>
      <c r="N230" s="518" t="str">
        <f>IF(M230&gt;0,((M230-(L230-H230))/(L230-H230)),"-")</f>
        <v>-</v>
      </c>
      <c r="O230" s="278"/>
      <c r="P230" s="277"/>
      <c r="Q230" s="279"/>
      <c r="R230" s="279"/>
      <c r="S230" s="280"/>
      <c r="T230" s="281"/>
      <c r="U230" s="282"/>
      <c r="V230" s="283"/>
      <c r="W230" s="167"/>
      <c r="X230" s="68"/>
      <c r="Y230" s="69"/>
    </row>
    <row r="231" spans="1:25" s="27" customFormat="1" ht="19.899999999999999" customHeight="1" x14ac:dyDescent="0.2">
      <c r="A231" s="226">
        <f>COUNT(A200:A229)</f>
        <v>2</v>
      </c>
      <c r="B231" s="227" t="s">
        <v>42</v>
      </c>
      <c r="C231" s="228"/>
      <c r="D231" s="229">
        <f>COUNT(L200:L229)-COUNT(M200:M229)</f>
        <v>0</v>
      </c>
      <c r="E231" s="229"/>
      <c r="F231" s="229"/>
      <c r="G231" s="229" t="s">
        <v>29</v>
      </c>
      <c r="H231" s="230">
        <f>IF(M200&gt;1,0,L200)+IF(M201&gt;0,0,L201)+IF(M202&gt;0,0,L202)+IF(M203&gt;0,0,L203)+IF(M204&gt;0,0,L204)+IF(M205&gt;0,0,L205)+IF(M206&gt;0,0,L206)+IF(M207&gt;0,0,L207)+IF(M208&gt;0,0,L208)+IF(M209&gt;0,0,L209)+IF(M210&gt;0,0,L210)+IF(M211&gt;0,0,L211)+IF(M212&gt;0,0,L212)+IF(M213&gt;0,0,L213)+IF(M214&gt;0,0,L214)+IF(M215&gt;0,0,L215)+IF(M216&gt;0,0,L216)+IF(M217&gt;0,0,L217)+IF(M218&gt;0,0,L218)+IF(M219&gt;0,0,L219)+IF(M220&gt;0,0,L220)+IF(M221&gt;0,0,L221)+IF(M222&gt;0,0,L222)+IF(M223&gt;0,0,L223)+IF(M224&gt;0,0,L224)+IF(M225&gt;0,0,L225)+IF(M226&gt;0,0,L226)+IF(M227&gt;0,0,L227)+IF(M228&gt;0,0,L228)+IF(M229&gt;0,0,L229)</f>
        <v>0</v>
      </c>
      <c r="I231" s="229"/>
      <c r="J231" s="229"/>
      <c r="K231" s="231">
        <f>SUM(K200:K229)/1000</f>
        <v>2.1160000000000001</v>
      </c>
      <c r="L231" s="232">
        <f>SUM(L200:L229)</f>
        <v>6978863</v>
      </c>
      <c r="M231" s="232">
        <f>SUM(M200:M229)</f>
        <v>6629919.8499999996</v>
      </c>
      <c r="N231" s="518">
        <f>IF(M231&gt;0,((M231-(L231-H231))/(L231-H231)),"-")</f>
        <v>-5.0000000000000051E-2</v>
      </c>
      <c r="O231" s="232"/>
      <c r="P231" s="232">
        <f>SUM(P200:P229)</f>
        <v>0</v>
      </c>
      <c r="Q231" s="233" t="s">
        <v>6</v>
      </c>
      <c r="R231" s="234" t="str">
        <f>IF(P231&lt;=0,"-",(P231/M231))</f>
        <v>-</v>
      </c>
      <c r="S231" s="234"/>
      <c r="T231" s="234">
        <f>IF(M200&lt;=0,"0",(IF(T200&gt;0,T200*M200)+IF(T201&gt;0,T201*M201)+IF(T202&gt;0,T202*M202)+IF(T203&gt;0,T203*M203)+IF(T204&gt;0,T204*M204)+IF(T205&gt;0,T205*M205)+IF(T206&gt;0,T206*M206)+IF(T207&gt;0,T207*M207)+IF(T208&gt;0,T208*M208)+IF(T209&gt;0,T209*M209)+IF(T210&gt;0,T210*M210)+IF(T211&gt;0,T211*M211)+IF(T212&gt;0,T212*M212)+IF(T213&gt;0,T213*M213)+IF(T214&gt;0,T214*M214)+IF(T215&gt;0,T215*M215)+IF(T216&gt;0,T216*M216)+IF(T217&gt;0,T217*M217)+IF(T218&gt;0,T218*M218)+IF(T219&gt;0,T219*M219)+IF(T220&gt;0,T220*M220)+IF(T221&gt;0,T221*M221)+IF(T222&gt;0,T222*M222)+IF(T223&gt;0,T223*M223)+IF(T224&gt;0,T224*M224)+IF(T225&gt;0,T225*M225)+IF(T226&gt;0,T226*M226)+IF(T227&gt;0,T227*M227)+IF(T228&gt;0,T228*M228)+IF(T229&gt;0,T229*M229))/M231)</f>
        <v>0.62576898271251358</v>
      </c>
      <c r="U231" s="229"/>
      <c r="V231" s="229"/>
      <c r="W231" s="167"/>
      <c r="X231" s="70"/>
      <c r="Y231" s="69"/>
    </row>
    <row r="232" spans="1:25" s="250" customFormat="1" ht="19.899999999999999" customHeight="1" x14ac:dyDescent="0.2">
      <c r="A232" s="241" t="s">
        <v>43</v>
      </c>
      <c r="B232" s="8"/>
      <c r="C232" s="297"/>
      <c r="D232" s="298"/>
      <c r="E232" s="242"/>
      <c r="F232" s="242"/>
      <c r="G232" s="210"/>
      <c r="H232" s="210"/>
      <c r="I232" s="243"/>
      <c r="J232" s="243"/>
      <c r="K232" s="244"/>
      <c r="L232" s="245"/>
      <c r="M232" s="245"/>
      <c r="N232" s="519"/>
      <c r="O232" s="524"/>
      <c r="P232" s="245"/>
      <c r="Q232" s="245"/>
      <c r="R232" s="245"/>
      <c r="S232" s="246"/>
      <c r="T232" s="245"/>
      <c r="U232" s="246"/>
      <c r="V232" s="242"/>
      <c r="W232" s="247"/>
      <c r="X232" s="248"/>
      <c r="Y232" s="249"/>
    </row>
    <row r="233" spans="1:25" s="27" customFormat="1" ht="25.15" customHeight="1" x14ac:dyDescent="0.2">
      <c r="A233" s="375">
        <v>1</v>
      </c>
      <c r="B233" s="376" t="s">
        <v>39</v>
      </c>
      <c r="C233" s="388">
        <v>44007</v>
      </c>
      <c r="D233" s="75"/>
      <c r="E233" s="75"/>
      <c r="F233" s="75"/>
      <c r="G233" s="113" t="s">
        <v>271</v>
      </c>
      <c r="H233" s="113"/>
      <c r="I233" s="114">
        <v>0</v>
      </c>
      <c r="J233" s="114">
        <v>325000</v>
      </c>
      <c r="K233" s="78">
        <f t="shared" ref="K233:K236" si="56">J233-I233</f>
        <v>325000</v>
      </c>
      <c r="L233" s="386">
        <v>25050000</v>
      </c>
      <c r="M233" s="81">
        <v>17886325</v>
      </c>
      <c r="N233" s="516">
        <f t="shared" ref="N233:N236" si="57">IF(M233&gt;0,((M233-L233)/L233),"-")</f>
        <v>-0.28597504990019962</v>
      </c>
      <c r="O233" s="525">
        <f t="shared" ref="O233:O236" si="58">IF(AND(C233&lt;=0,Q233&lt;=0),"-",IF(Q233&lt;=0,"Not yet Contract",(Q233-C233)))</f>
        <v>6</v>
      </c>
      <c r="P233" s="81">
        <v>6826961</v>
      </c>
      <c r="Q233" s="115">
        <v>44013</v>
      </c>
      <c r="R233" s="115">
        <v>44377</v>
      </c>
      <c r="S233" s="133">
        <f t="shared" ref="S233:S236" ca="1" si="59">IF(OR(R233&lt;=0,Q233&lt;=0),"-",(($V$3-Q233)/(R233-Q233)))</f>
        <v>0.53021978021978022</v>
      </c>
      <c r="T233" s="83">
        <v>0.6</v>
      </c>
      <c r="U233" s="322" t="str">
        <f t="shared" ref="U233:U236" ca="1" si="60">IF(OR(Q233&lt;=0,R233&lt;=0),"-",IF(AND(($V$3-Q233)&gt;(R233-Q233),T233&lt;100%),"Time Expired",IF(AND(($V$3-Q233)&gt;(R233-Q233)*3/4,T233&lt;=10%),"Very Critical",IF(AND(($V$3-Q233)&gt;(R233-Q233)*3/4,T233&lt;=25%),"Critical",IF(AND(($V$3-Q233)&gt;(R233-Q233)*3/4,T233&lt;=50%),"Slow Progress",IF(AND(($V$3-Q233)&gt;(R233-Q233)/2,T233&lt;=10%),"Very Slow Progress",IF(AND(($V$3-Q233)&gt;(R233-Q233)/2,T233&lt;=25%),"Progress Slow",IF(AND(($V$3-Q233)&gt;(R233-Q233)/4,T233&lt;=20%),"Progress Slow","-"))))))))</f>
        <v>-</v>
      </c>
      <c r="V233" s="85"/>
      <c r="W233" s="167"/>
      <c r="X233" s="68">
        <f t="shared" ref="X233:X236" si="61">R233-Q233</f>
        <v>364</v>
      </c>
      <c r="Y233" s="69">
        <f t="shared" ref="Y233:Y236" ca="1" si="62">IF(Q233&lt;=0,"-",($V$3-Q233))</f>
        <v>193</v>
      </c>
    </row>
    <row r="234" spans="1:25" s="27" customFormat="1" ht="25.15" customHeight="1" x14ac:dyDescent="0.2">
      <c r="A234" s="377">
        <v>2</v>
      </c>
      <c r="B234" s="378" t="s">
        <v>40</v>
      </c>
      <c r="C234" s="385">
        <v>44007</v>
      </c>
      <c r="D234" s="105">
        <v>481678</v>
      </c>
      <c r="E234" s="105"/>
      <c r="F234" s="105"/>
      <c r="G234" s="103" t="s">
        <v>277</v>
      </c>
      <c r="H234" s="103" t="s">
        <v>278</v>
      </c>
      <c r="I234" s="106">
        <v>0</v>
      </c>
      <c r="J234" s="106">
        <v>100000</v>
      </c>
      <c r="K234" s="107">
        <f t="shared" si="56"/>
        <v>100000</v>
      </c>
      <c r="L234" s="387">
        <v>3000000</v>
      </c>
      <c r="M234" s="109">
        <v>2874995.6</v>
      </c>
      <c r="N234" s="516">
        <f t="shared" si="57"/>
        <v>-4.1668133333333301E-2</v>
      </c>
      <c r="O234" s="164">
        <f t="shared" si="58"/>
        <v>77</v>
      </c>
      <c r="P234" s="109">
        <v>491700</v>
      </c>
      <c r="Q234" s="110">
        <v>44084</v>
      </c>
      <c r="R234" s="110">
        <v>44377</v>
      </c>
      <c r="S234" s="134">
        <f t="shared" ca="1" si="59"/>
        <v>0.41638225255972694</v>
      </c>
      <c r="T234" s="111">
        <v>0.65</v>
      </c>
      <c r="U234" s="329" t="str">
        <f t="shared" ca="1" si="60"/>
        <v>-</v>
      </c>
      <c r="V234" s="112"/>
      <c r="W234" s="167"/>
      <c r="X234" s="68">
        <f t="shared" si="61"/>
        <v>293</v>
      </c>
      <c r="Y234" s="69">
        <f t="shared" ca="1" si="62"/>
        <v>122</v>
      </c>
    </row>
    <row r="235" spans="1:25" s="27" customFormat="1" ht="25.15" hidden="1" customHeight="1" x14ac:dyDescent="0.2">
      <c r="A235" s="299"/>
      <c r="B235" s="73"/>
      <c r="C235" s="300"/>
      <c r="D235" s="162"/>
      <c r="E235" s="162"/>
      <c r="F235" s="301"/>
      <c r="G235" s="73"/>
      <c r="H235" s="73"/>
      <c r="I235" s="302"/>
      <c r="J235" s="302"/>
      <c r="K235" s="303">
        <f t="shared" si="56"/>
        <v>0</v>
      </c>
      <c r="L235" s="184"/>
      <c r="M235" s="304"/>
      <c r="N235" s="516" t="str">
        <f t="shared" si="57"/>
        <v>-</v>
      </c>
      <c r="O235" s="164" t="str">
        <f t="shared" si="58"/>
        <v>-</v>
      </c>
      <c r="P235" s="304"/>
      <c r="Q235" s="82"/>
      <c r="R235" s="82"/>
      <c r="S235" s="289" t="str">
        <f t="shared" si="59"/>
        <v>-</v>
      </c>
      <c r="T235" s="305"/>
      <c r="U235" s="290" t="str">
        <f t="shared" si="60"/>
        <v>-</v>
      </c>
      <c r="V235" s="307"/>
      <c r="W235" s="167"/>
      <c r="X235" s="68">
        <f t="shared" si="61"/>
        <v>0</v>
      </c>
      <c r="Y235" s="69" t="str">
        <f t="shared" si="62"/>
        <v>-</v>
      </c>
    </row>
    <row r="236" spans="1:25" s="27" customFormat="1" ht="25.15" hidden="1" customHeight="1" x14ac:dyDescent="0.2">
      <c r="A236" s="121"/>
      <c r="B236" s="103"/>
      <c r="C236" s="161"/>
      <c r="D236" s="104"/>
      <c r="E236" s="104"/>
      <c r="F236" s="105"/>
      <c r="G236" s="103"/>
      <c r="H236" s="103"/>
      <c r="I236" s="106"/>
      <c r="J236" s="106"/>
      <c r="K236" s="107">
        <f t="shared" si="56"/>
        <v>0</v>
      </c>
      <c r="L236" s="108"/>
      <c r="M236" s="109"/>
      <c r="N236" s="517" t="str">
        <f t="shared" si="57"/>
        <v>-</v>
      </c>
      <c r="O236" s="165" t="str">
        <f t="shared" si="58"/>
        <v>-</v>
      </c>
      <c r="P236" s="109"/>
      <c r="Q236" s="110"/>
      <c r="R236" s="110"/>
      <c r="S236" s="134" t="str">
        <f t="shared" si="59"/>
        <v>-</v>
      </c>
      <c r="T236" s="111"/>
      <c r="U236" s="135" t="str">
        <f t="shared" si="60"/>
        <v>-</v>
      </c>
      <c r="V236" s="112"/>
      <c r="W236" s="167"/>
      <c r="X236" s="68">
        <f t="shared" si="61"/>
        <v>0</v>
      </c>
      <c r="Y236" s="69" t="str">
        <f t="shared" si="62"/>
        <v>-</v>
      </c>
    </row>
    <row r="237" spans="1:25" s="27" customFormat="1" ht="19.899999999999999" customHeight="1" x14ac:dyDescent="0.2">
      <c r="A237" s="226">
        <f>COUNT(A233:A236)</f>
        <v>2</v>
      </c>
      <c r="B237" s="227" t="s">
        <v>42</v>
      </c>
      <c r="C237" s="228"/>
      <c r="D237" s="229">
        <f>COUNT(L233:L236)-COUNT(M233:M236)</f>
        <v>0</v>
      </c>
      <c r="E237" s="229"/>
      <c r="F237" s="229"/>
      <c r="G237" s="229" t="s">
        <v>29</v>
      </c>
      <c r="H237" s="230">
        <f>IF(M233&gt;0,0,L233)+IF(M234&gt;0,0,L234)+IF(M235&gt;0,0,L235)+IF(M236&gt;0,0,L236)</f>
        <v>0</v>
      </c>
      <c r="I237" s="229"/>
      <c r="J237" s="229"/>
      <c r="K237" s="231">
        <f>SUM(K233:K236)/1000</f>
        <v>425</v>
      </c>
      <c r="L237" s="232">
        <f>SUM(L233:L236)</f>
        <v>28050000</v>
      </c>
      <c r="M237" s="232">
        <f t="shared" ref="M237:P237" si="63">SUM(M233:M236)</f>
        <v>20761320.600000001</v>
      </c>
      <c r="N237" s="518">
        <f>IF(M237&gt;0,((M237-(L237-H237))/(L237-H237)),"-")</f>
        <v>-0.25984596791443842</v>
      </c>
      <c r="O237" s="67"/>
      <c r="P237" s="232">
        <f t="shared" si="63"/>
        <v>7318661</v>
      </c>
      <c r="Q237" s="233" t="s">
        <v>6</v>
      </c>
      <c r="R237" s="234">
        <f>IF(P237&lt;=0,"-",(P237/M237))</f>
        <v>0.35251423264471909</v>
      </c>
      <c r="S237" s="234"/>
      <c r="T237" s="234">
        <f>IF(M233&lt;=0,"0",(IF(T233&gt;0,T233*M233)+IF(T234&gt;0,T234*M234)+IF(T235&gt;0,T235*M235)+IF(T236&gt;0,T236*M236))/M237)</f>
        <v>0.60692392274892182</v>
      </c>
      <c r="U237" s="229"/>
      <c r="V237" s="229"/>
      <c r="W237" s="167"/>
      <c r="X237" s="70"/>
      <c r="Y237" s="69"/>
    </row>
    <row r="238" spans="1:25" s="27" customFormat="1" ht="6" customHeight="1" x14ac:dyDescent="0.2">
      <c r="A238" s="252"/>
      <c r="B238" s="253"/>
      <c r="C238" s="253"/>
      <c r="D238" s="254"/>
      <c r="E238" s="254"/>
      <c r="F238" s="254"/>
      <c r="G238" s="254"/>
      <c r="H238" s="255"/>
      <c r="I238" s="254"/>
      <c r="J238" s="254"/>
      <c r="K238" s="256"/>
      <c r="L238" s="257"/>
      <c r="M238" s="257"/>
      <c r="N238" s="520"/>
      <c r="O238" s="130"/>
      <c r="P238" s="257"/>
      <c r="Q238" s="258"/>
      <c r="R238" s="259"/>
      <c r="S238" s="259"/>
      <c r="T238" s="259"/>
      <c r="U238" s="254"/>
      <c r="V238" s="254"/>
      <c r="W238" s="167"/>
      <c r="X238" s="70"/>
      <c r="Y238" s="69"/>
    </row>
    <row r="239" spans="1:25" s="27" customFormat="1" ht="19.899999999999999" customHeight="1" x14ac:dyDescent="0.2">
      <c r="A239" s="260">
        <f>SUM(A231,A102,A70,A38,A134,A166,A198)</f>
        <v>65</v>
      </c>
      <c r="B239" s="261" t="s">
        <v>3</v>
      </c>
      <c r="C239" s="261"/>
      <c r="D239" s="260">
        <f>SUM(D237,D231,D102,D70,D38,D134,D166,D198)</f>
        <v>0</v>
      </c>
      <c r="E239" s="262"/>
      <c r="F239" s="262"/>
      <c r="G239" s="263" t="s">
        <v>29</v>
      </c>
      <c r="H239" s="264">
        <f>SUM(H237,H231,H102,H70,H38,H134,H166,H198)</f>
        <v>0</v>
      </c>
      <c r="I239" s="262"/>
      <c r="J239" s="262"/>
      <c r="K239" s="260">
        <f>SUM(K237,K231,K102,K70,K38,K134,K166,K198)</f>
        <v>576.70899999999995</v>
      </c>
      <c r="L239" s="262">
        <f>SUM(L237,L231,L102,L70,L38,L134,L166,L198)</f>
        <v>361401044</v>
      </c>
      <c r="M239" s="262">
        <f t="shared" ref="M239:P239" si="64">SUM(M237,M231,M102,M70,M38,M134,M166,M198)</f>
        <v>344790311.60000002</v>
      </c>
      <c r="N239" s="518">
        <f>IF(M239&gt;0,((M239-(L239-H239))/(L239-H239)),"-")</f>
        <v>-4.5962048742725754E-2</v>
      </c>
      <c r="O239" s="54"/>
      <c r="P239" s="262">
        <f t="shared" si="64"/>
        <v>119335459</v>
      </c>
      <c r="Q239" s="265" t="s">
        <v>6</v>
      </c>
      <c r="R239" s="266">
        <f>IF(P239&lt;=0,"-",(P239/M239))</f>
        <v>0.34611024435757376</v>
      </c>
      <c r="S239" s="266"/>
      <c r="T239" s="266">
        <f>IF(M239&lt;=0,"0",(IF(T38&gt;0,T38*M38)+IF(T70&gt;0,T70*M70)+IF(T102&gt;0,T102*M102)+IF(T134&gt;0,T134*M134)+IF(T166&gt;0,T166*M166)+IF(T198&gt;0,T198*M198)+IF(T237&gt;0,T237*M237)+IF(T231&gt;0,T231*M231))/M239)</f>
        <v>0.70274889519981509</v>
      </c>
      <c r="U239" s="267"/>
      <c r="V239" s="267"/>
      <c r="W239" s="167"/>
      <c r="X239" s="268" t="s">
        <v>281</v>
      </c>
      <c r="Y239" s="71"/>
    </row>
    <row r="240" spans="1:25" s="27" customFormat="1" ht="6" customHeight="1" x14ac:dyDescent="0.2">
      <c r="D240" s="29"/>
      <c r="E240" s="29"/>
      <c r="F240" s="29"/>
      <c r="G240" s="29"/>
      <c r="H240" s="29"/>
      <c r="I240" s="29"/>
      <c r="J240" s="29"/>
      <c r="K240" s="29"/>
      <c r="M240" s="30"/>
      <c r="N240" s="30"/>
      <c r="O240" s="30"/>
      <c r="P240" s="30"/>
      <c r="Q240" s="30"/>
      <c r="R240" s="30"/>
      <c r="S240" s="30"/>
      <c r="T240" s="30"/>
      <c r="U240" s="47"/>
      <c r="V240" s="29"/>
      <c r="W240" s="167"/>
      <c r="X240" s="71"/>
      <c r="Y240" s="71"/>
    </row>
    <row r="241" spans="1:25" s="27" customFormat="1" ht="19.899999999999999" customHeight="1" x14ac:dyDescent="0.2">
      <c r="A241" s="28" t="s">
        <v>5</v>
      </c>
      <c r="D241" s="29"/>
      <c r="E241" s="29"/>
      <c r="F241" s="29"/>
      <c r="G241" s="31"/>
      <c r="H241" s="31"/>
      <c r="I241" s="36"/>
      <c r="J241" s="61"/>
      <c r="K241" s="62"/>
      <c r="L241" s="60"/>
      <c r="M241" s="63"/>
      <c r="N241" s="63"/>
      <c r="O241" s="63"/>
      <c r="P241" s="30"/>
      <c r="Q241" s="30"/>
      <c r="R241" s="30"/>
      <c r="S241" s="30"/>
      <c r="T241" s="33" t="s">
        <v>12</v>
      </c>
      <c r="U241" s="144">
        <f>V244-P239</f>
        <v>664541</v>
      </c>
      <c r="W241" s="167"/>
      <c r="X241" s="71"/>
      <c r="Y241" s="71"/>
    </row>
    <row r="242" spans="1:25" s="27" customFormat="1" ht="6" customHeight="1" x14ac:dyDescent="0.2">
      <c r="A242" s="28"/>
      <c r="D242" s="29"/>
      <c r="E242" s="29"/>
      <c r="F242" s="29"/>
      <c r="G242" s="29"/>
      <c r="H242" s="29"/>
      <c r="I242" s="29"/>
      <c r="J242" s="29"/>
      <c r="K242" s="29"/>
      <c r="M242" s="30"/>
      <c r="N242" s="30"/>
      <c r="O242" s="30"/>
      <c r="P242" s="30"/>
      <c r="Q242" s="30"/>
      <c r="R242" s="30"/>
      <c r="S242" s="30"/>
      <c r="T242" s="33"/>
      <c r="U242" s="48"/>
      <c r="V242" s="34"/>
      <c r="W242" s="167"/>
      <c r="X242" s="71"/>
      <c r="Y242" s="71"/>
    </row>
    <row r="243" spans="1:25" s="27" customFormat="1" ht="19.899999999999999" customHeight="1" x14ac:dyDescent="0.2">
      <c r="A243" s="49" t="s">
        <v>4</v>
      </c>
      <c r="B243" s="582">
        <v>44046</v>
      </c>
      <c r="C243" s="583"/>
      <c r="D243" s="584"/>
      <c r="E243" s="585">
        <v>44172</v>
      </c>
      <c r="F243" s="584"/>
      <c r="G243" s="15"/>
      <c r="H243" s="209"/>
      <c r="I243" s="585"/>
      <c r="J243" s="583"/>
      <c r="K243" s="584"/>
      <c r="L243" s="16"/>
      <c r="M243" s="17"/>
      <c r="N243" s="588"/>
      <c r="O243" s="589"/>
      <c r="P243" s="17"/>
      <c r="Q243" s="15"/>
      <c r="R243" s="585" t="s">
        <v>69</v>
      </c>
      <c r="S243" s="583"/>
      <c r="T243" s="586"/>
      <c r="U243" s="136"/>
      <c r="V243" s="35" t="s">
        <v>13</v>
      </c>
      <c r="W243" s="167"/>
      <c r="X243" s="71"/>
      <c r="Y243" s="71"/>
    </row>
    <row r="244" spans="1:25" s="27" customFormat="1" ht="19.899999999999999" customHeight="1" x14ac:dyDescent="0.2">
      <c r="A244" s="50" t="s">
        <v>14</v>
      </c>
      <c r="B244" s="577">
        <v>90000000</v>
      </c>
      <c r="C244" s="578"/>
      <c r="D244" s="579"/>
      <c r="E244" s="580">
        <v>30000000</v>
      </c>
      <c r="F244" s="579"/>
      <c r="G244" s="18"/>
      <c r="H244" s="208"/>
      <c r="I244" s="580"/>
      <c r="J244" s="578"/>
      <c r="K244" s="579"/>
      <c r="L244" s="18"/>
      <c r="M244" s="18"/>
      <c r="N244" s="580"/>
      <c r="O244" s="579"/>
      <c r="P244" s="18"/>
      <c r="Q244" s="18"/>
      <c r="R244" s="580"/>
      <c r="S244" s="578"/>
      <c r="T244" s="581"/>
      <c r="U244" s="137"/>
      <c r="V244" s="64">
        <f>SUM(B244:T244)</f>
        <v>120000000</v>
      </c>
      <c r="W244" s="167"/>
      <c r="X244" s="71"/>
      <c r="Y244" s="72"/>
    </row>
    <row r="245" spans="1:25" s="27" customFormat="1" ht="3.75" customHeight="1" x14ac:dyDescent="0.2">
      <c r="A245" s="32"/>
      <c r="B245" s="37"/>
      <c r="C245" s="37"/>
      <c r="D245" s="37"/>
      <c r="E245" s="38"/>
      <c r="F245" s="39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51"/>
      <c r="V245" s="38"/>
      <c r="W245" s="167"/>
      <c r="X245" s="71"/>
      <c r="Y245" s="71"/>
    </row>
    <row r="246" spans="1:25" s="27" customFormat="1" ht="19.899999999999999" customHeight="1" x14ac:dyDescent="0.2">
      <c r="B246" s="548" t="s">
        <v>7</v>
      </c>
      <c r="C246" s="549"/>
      <c r="D246" s="550"/>
      <c r="E246" s="40"/>
      <c r="F246" s="41"/>
      <c r="G246" s="42"/>
      <c r="H246" s="42"/>
      <c r="I246" s="42"/>
      <c r="J246" s="42"/>
      <c r="K246" s="42"/>
      <c r="M246" s="30"/>
      <c r="N246" s="30"/>
      <c r="O246" s="30"/>
      <c r="P246" s="30"/>
      <c r="Q246" s="30"/>
      <c r="R246" s="30"/>
      <c r="S246" s="30"/>
      <c r="T246" s="30"/>
      <c r="U246" s="47"/>
      <c r="V246" s="29"/>
      <c r="W246" s="167"/>
      <c r="X246" s="71"/>
      <c r="Y246" s="71"/>
    </row>
    <row r="247" spans="1:25" s="27" customFormat="1" ht="4.1500000000000004" customHeight="1" x14ac:dyDescent="0.2">
      <c r="B247" s="43"/>
      <c r="C247" s="43"/>
      <c r="D247" s="43"/>
      <c r="E247" s="42"/>
      <c r="F247" s="42"/>
      <c r="G247" s="42"/>
      <c r="H247" s="42"/>
      <c r="I247" s="42"/>
      <c r="J247" s="42"/>
      <c r="K247" s="42"/>
      <c r="M247" s="30"/>
      <c r="N247" s="30"/>
      <c r="O247" s="30"/>
      <c r="P247" s="30"/>
      <c r="Q247" s="30"/>
      <c r="R247" s="30"/>
      <c r="S247" s="30"/>
      <c r="T247" s="30"/>
      <c r="U247" s="47"/>
      <c r="V247" s="29"/>
      <c r="W247" s="167"/>
      <c r="X247" s="71"/>
      <c r="Y247" s="71"/>
    </row>
    <row r="248" spans="1:25" s="27" customFormat="1" ht="25.9" customHeight="1" x14ac:dyDescent="0.2">
      <c r="B248" s="551"/>
      <c r="C248" s="552"/>
      <c r="D248" s="553"/>
      <c r="E248" s="553"/>
      <c r="F248" s="553"/>
      <c r="G248" s="553"/>
      <c r="H248" s="553"/>
      <c r="I248" s="553"/>
      <c r="J248" s="553"/>
      <c r="K248" s="553"/>
      <c r="L248" s="553"/>
      <c r="M248" s="554"/>
      <c r="N248" s="521"/>
      <c r="O248" s="509"/>
      <c r="P248" s="587" t="s">
        <v>15</v>
      </c>
      <c r="Q248" s="587"/>
      <c r="R248" s="563" t="s">
        <v>8</v>
      </c>
      <c r="S248" s="563"/>
      <c r="T248" s="563"/>
      <c r="U248" s="140" t="s">
        <v>30</v>
      </c>
      <c r="V248" s="139" t="s">
        <v>44</v>
      </c>
      <c r="W248" s="167"/>
      <c r="X248" s="71"/>
      <c r="Y248" s="71"/>
    </row>
    <row r="249" spans="1:25" s="27" customFormat="1" ht="4.9000000000000004" customHeight="1" x14ac:dyDescent="0.2">
      <c r="B249" s="555"/>
      <c r="C249" s="556"/>
      <c r="D249" s="556"/>
      <c r="E249" s="556"/>
      <c r="F249" s="556"/>
      <c r="G249" s="556"/>
      <c r="H249" s="556"/>
      <c r="I249" s="556"/>
      <c r="J249" s="556"/>
      <c r="K249" s="556"/>
      <c r="L249" s="556"/>
      <c r="M249" s="557"/>
      <c r="N249" s="522"/>
      <c r="O249" s="510"/>
      <c r="P249" s="44"/>
      <c r="Q249" s="141"/>
      <c r="R249" s="141"/>
      <c r="S249" s="141"/>
      <c r="T249" s="141"/>
      <c r="U249" s="142"/>
      <c r="V249" s="143"/>
      <c r="W249" s="167"/>
      <c r="X249" s="71"/>
      <c r="Y249" s="71"/>
    </row>
    <row r="250" spans="1:25" s="27" customFormat="1" ht="24" customHeight="1" x14ac:dyDescent="0.2">
      <c r="B250" s="558"/>
      <c r="C250" s="559"/>
      <c r="D250" s="559"/>
      <c r="E250" s="559"/>
      <c r="F250" s="559"/>
      <c r="G250" s="559"/>
      <c r="H250" s="559"/>
      <c r="I250" s="559"/>
      <c r="J250" s="559"/>
      <c r="K250" s="559"/>
      <c r="L250" s="559"/>
      <c r="M250" s="560"/>
      <c r="N250" s="523"/>
      <c r="O250" s="511"/>
      <c r="P250" s="564"/>
      <c r="Q250" s="565"/>
      <c r="R250" s="566"/>
      <c r="S250" s="567"/>
      <c r="T250" s="568"/>
      <c r="U250" s="138"/>
      <c r="V250" s="45" t="s">
        <v>68</v>
      </c>
      <c r="W250" s="167"/>
      <c r="X250" s="71"/>
      <c r="Y250" s="71"/>
    </row>
    <row r="251" spans="1:25" ht="6" customHeight="1" x14ac:dyDescent="0.2">
      <c r="M251" s="14"/>
      <c r="N251" s="14"/>
      <c r="O251" s="14"/>
      <c r="P251" s="14"/>
      <c r="Q251" s="14"/>
      <c r="R251" s="14"/>
      <c r="S251" s="14"/>
      <c r="T251" s="14"/>
      <c r="U251" s="24"/>
    </row>
    <row r="258" spans="23:23" hidden="1" x14ac:dyDescent="0.2">
      <c r="W258" s="169" t="s">
        <v>41</v>
      </c>
    </row>
    <row r="259" spans="23:23" hidden="1" x14ac:dyDescent="0.2">
      <c r="W259" s="169" t="s">
        <v>33</v>
      </c>
    </row>
    <row r="260" spans="23:23" hidden="1" x14ac:dyDescent="0.2">
      <c r="W260" s="169" t="s">
        <v>35</v>
      </c>
    </row>
    <row r="261" spans="23:23" hidden="1" x14ac:dyDescent="0.2">
      <c r="W261" s="169" t="s">
        <v>36</v>
      </c>
    </row>
    <row r="262" spans="23:23" hidden="1" x14ac:dyDescent="0.2">
      <c r="W262" s="170" t="s">
        <v>34</v>
      </c>
    </row>
    <row r="263" spans="23:23" hidden="1" x14ac:dyDescent="0.2">
      <c r="W263" s="170" t="s">
        <v>37</v>
      </c>
    </row>
    <row r="264" spans="23:23" hidden="1" x14ac:dyDescent="0.2">
      <c r="W264" s="170" t="s">
        <v>38</v>
      </c>
    </row>
    <row r="265" spans="23:23" hidden="1" x14ac:dyDescent="0.2">
      <c r="W265" s="170" t="s">
        <v>39</v>
      </c>
    </row>
    <row r="266" spans="23:23" hidden="1" x14ac:dyDescent="0.2">
      <c r="W266" s="170" t="s">
        <v>40</v>
      </c>
    </row>
    <row r="267" spans="23:23" x14ac:dyDescent="0.2">
      <c r="W267" s="170"/>
    </row>
    <row r="268" spans="23:23" ht="12.75" customHeight="1" x14ac:dyDescent="0.2">
      <c r="W268" s="170"/>
    </row>
    <row r="269" spans="23:23" x14ac:dyDescent="0.2">
      <c r="W269" s="170"/>
    </row>
    <row r="270" spans="23:23" x14ac:dyDescent="0.2">
      <c r="W270" s="170"/>
    </row>
    <row r="271" spans="23:23" x14ac:dyDescent="0.2">
      <c r="W271" s="170"/>
    </row>
    <row r="274" spans="23:23" x14ac:dyDescent="0.2">
      <c r="W274" s="171" t="s">
        <v>50</v>
      </c>
    </row>
    <row r="275" spans="23:23" x14ac:dyDescent="0.2">
      <c r="W275" s="171" t="s">
        <v>51</v>
      </c>
    </row>
    <row r="276" spans="23:23" x14ac:dyDescent="0.2">
      <c r="W276" s="171" t="s">
        <v>52</v>
      </c>
    </row>
    <row r="277" spans="23:23" x14ac:dyDescent="0.2">
      <c r="W277" s="171" t="s">
        <v>53</v>
      </c>
    </row>
    <row r="278" spans="23:23" x14ac:dyDescent="0.2">
      <c r="W278" s="171" t="s">
        <v>54</v>
      </c>
    </row>
    <row r="279" spans="23:23" x14ac:dyDescent="0.2">
      <c r="W279" s="171" t="s">
        <v>55</v>
      </c>
    </row>
    <row r="280" spans="23:23" x14ac:dyDescent="0.2">
      <c r="W280" s="171" t="s">
        <v>56</v>
      </c>
    </row>
    <row r="281" spans="23:23" x14ac:dyDescent="0.2">
      <c r="W281" s="172"/>
    </row>
    <row r="282" spans="23:23" x14ac:dyDescent="0.2">
      <c r="W282" s="172"/>
    </row>
    <row r="283" spans="23:23" x14ac:dyDescent="0.2">
      <c r="W283" s="172"/>
    </row>
    <row r="284" spans="23:23" x14ac:dyDescent="0.2">
      <c r="W284" s="172"/>
    </row>
    <row r="285" spans="23:23" x14ac:dyDescent="0.2">
      <c r="W285" s="172"/>
    </row>
    <row r="286" spans="23:23" x14ac:dyDescent="0.2">
      <c r="W286" s="172"/>
    </row>
    <row r="287" spans="23:23" x14ac:dyDescent="0.2">
      <c r="W287" s="172"/>
    </row>
    <row r="288" spans="23:23" x14ac:dyDescent="0.2">
      <c r="W288" s="172"/>
    </row>
    <row r="289" spans="23:23" x14ac:dyDescent="0.2">
      <c r="W289" s="172"/>
    </row>
    <row r="290" spans="23:23" x14ac:dyDescent="0.2">
      <c r="W290" s="172"/>
    </row>
    <row r="291" spans="23:23" x14ac:dyDescent="0.2">
      <c r="W291" s="172"/>
    </row>
    <row r="292" spans="23:23" x14ac:dyDescent="0.2">
      <c r="W292" s="172"/>
    </row>
    <row r="293" spans="23:23" x14ac:dyDescent="0.2">
      <c r="W293" s="172"/>
    </row>
  </sheetData>
  <sheetProtection algorithmName="SHA-512" hashValue="lhSHUVhX3+g1ey1wkwpKC+RKc65ofye17mH2kpPYiI73oK9IzUmiqLIadujthEoWi4xKpwaONdfcsFGUAW+54Q==" saltValue="HyiXozfnrMJIAvvtGuGPEw==" spinCount="100000" sheet="1" formatCells="0" formatColumns="0" formatRows="0" insertRows="0" sort="0" autoFilter="0"/>
  <autoFilter ref="A5:V229"/>
  <mergeCells count="17">
    <mergeCell ref="B244:D244"/>
    <mergeCell ref="E244:F244"/>
    <mergeCell ref="I244:K244"/>
    <mergeCell ref="R244:T244"/>
    <mergeCell ref="A1:V1"/>
    <mergeCell ref="B243:D243"/>
    <mergeCell ref="E243:F243"/>
    <mergeCell ref="I243:K243"/>
    <mergeCell ref="R243:T243"/>
    <mergeCell ref="N243:O243"/>
    <mergeCell ref="N244:O244"/>
    <mergeCell ref="B246:D246"/>
    <mergeCell ref="B248:M250"/>
    <mergeCell ref="P248:Q248"/>
    <mergeCell ref="R248:T248"/>
    <mergeCell ref="P250:Q250"/>
    <mergeCell ref="R250:T250"/>
  </mergeCells>
  <conditionalFormatting sqref="Y13">
    <cfRule type="cellIs" dxfId="330" priority="330" operator="greaterThan">
      <formula>X13</formula>
    </cfRule>
    <cfRule type="cellIs" dxfId="329" priority="331" operator="greaterThan">
      <formula>$X$13</formula>
    </cfRule>
  </conditionalFormatting>
  <conditionalFormatting sqref="Y8:Y12">
    <cfRule type="cellIs" dxfId="328" priority="328" operator="greaterThan">
      <formula>X8</formula>
    </cfRule>
    <cfRule type="cellIs" dxfId="327" priority="329" operator="greaterThan">
      <formula>$X$13</formula>
    </cfRule>
  </conditionalFormatting>
  <conditionalFormatting sqref="Y14:Y38">
    <cfRule type="cellIs" dxfId="326" priority="326" operator="greaterThan">
      <formula>X14</formula>
    </cfRule>
    <cfRule type="cellIs" dxfId="325" priority="327" operator="greaterThan">
      <formula>$X$13</formula>
    </cfRule>
  </conditionalFormatting>
  <conditionalFormatting sqref="S12">
    <cfRule type="cellIs" dxfId="324" priority="325" operator="greaterThan">
      <formula>1</formula>
    </cfRule>
  </conditionalFormatting>
  <conditionalFormatting sqref="U17:U37">
    <cfRule type="containsText" dxfId="323" priority="310" stopIfTrue="1" operator="containsText" text="Very Slow Progress">
      <formula>NOT(ISERROR(SEARCH("Very Slow Progress",U17)))</formula>
    </cfRule>
    <cfRule type="containsText" dxfId="322" priority="311" stopIfTrue="1" operator="containsText" text="Progress Slow">
      <formula>NOT(ISERROR(SEARCH("Progress Slow",U17)))</formula>
    </cfRule>
    <cfRule type="containsText" dxfId="321" priority="312" stopIfTrue="1" operator="containsText" text="Slow Progress">
      <formula>NOT(ISERROR(SEARCH("Slow Progress",U17)))</formula>
    </cfRule>
    <cfRule type="containsText" dxfId="320" priority="313" stopIfTrue="1" operator="containsText" text="Very Slow Progress">
      <formula>NOT(ISERROR(SEARCH("Very Slow Progress",U17)))</formula>
    </cfRule>
    <cfRule type="containsText" dxfId="319" priority="314" stopIfTrue="1" operator="containsText" text="Critical">
      <formula>NOT(ISERROR(SEARCH("Critical",U17)))</formula>
    </cfRule>
    <cfRule type="containsText" dxfId="318" priority="315" stopIfTrue="1" operator="containsText" text="Time Expired">
      <formula>NOT(ISERROR(SEARCH("Time Expired",U17)))</formula>
    </cfRule>
    <cfRule type="containsText" dxfId="317" priority="316" stopIfTrue="1" operator="containsText" text="Time Expired">
      <formula>NOT(ISERROR(SEARCH("Time Expired",U17)))</formula>
    </cfRule>
    <cfRule type="containsText" dxfId="316" priority="317" stopIfTrue="1" operator="containsText" text="Very Critical">
      <formula>NOT(ISERROR(SEARCH("Very Critical",U17)))</formula>
    </cfRule>
    <cfRule type="containsText" dxfId="315" priority="318" stopIfTrue="1" operator="containsText" text="Time Expired">
      <formula>NOT(ISERROR(SEARCH("Time Expired",U17)))</formula>
    </cfRule>
    <cfRule type="containsText" dxfId="314" priority="319" stopIfTrue="1" operator="containsText" text="Time Expired">
      <formula>NOT(ISERROR(SEARCH("Time Expired",U17)))</formula>
    </cfRule>
    <cfRule type="containsText" dxfId="313" priority="320" stopIfTrue="1" operator="containsText" text="Time Expired">
      <formula>NOT(ISERROR(SEARCH("Time Expired",U17)))</formula>
    </cfRule>
    <cfRule type="containsText" dxfId="312" priority="321" stopIfTrue="1" operator="containsText" text="Time Expire">
      <formula>NOT(ISERROR(SEARCH("Time Expire",U17)))</formula>
    </cfRule>
    <cfRule type="containsText" dxfId="311" priority="322" stopIfTrue="1" operator="containsText" text="Very Slow Progress">
      <formula>NOT(ISERROR(SEARCH("Very Slow Progress",U17)))</formula>
    </cfRule>
    <cfRule type="containsText" dxfId="310" priority="323" stopIfTrue="1" operator="containsText" text="Time Expire">
      <formula>NOT(ISERROR(SEARCH("Time Expire",U17)))</formula>
    </cfRule>
    <cfRule type="containsText" dxfId="309" priority="324" stopIfTrue="1" operator="containsText" text="Slow Progress">
      <formula>NOT(ISERROR(SEARCH("Slow Progress",U17)))</formula>
    </cfRule>
  </conditionalFormatting>
  <conditionalFormatting sqref="U17">
    <cfRule type="containsText" dxfId="308" priority="307" operator="containsText" text="Very Critical">
      <formula>NOT(ISERROR(SEARCH("Very Critical",U17)))</formula>
    </cfRule>
    <cfRule type="containsText" dxfId="307" priority="308" operator="containsText" text="Very Critical">
      <formula>NOT(ISERROR(SEARCH("Very Critical",U17)))</formula>
    </cfRule>
    <cfRule type="containsText" dxfId="306" priority="309" operator="containsText" text="Very Critical">
      <formula>NOT(ISERROR(SEARCH("Very Critical",U17)))</formula>
    </cfRule>
  </conditionalFormatting>
  <conditionalFormatting sqref="U8:U16">
    <cfRule type="containsText" dxfId="305" priority="292" stopIfTrue="1" operator="containsText" text="Very Slow Progress">
      <formula>NOT(ISERROR(SEARCH("Very Slow Progress",U8)))</formula>
    </cfRule>
    <cfRule type="containsText" dxfId="304" priority="293" stopIfTrue="1" operator="containsText" text="Progress Slow">
      <formula>NOT(ISERROR(SEARCH("Progress Slow",U8)))</formula>
    </cfRule>
    <cfRule type="containsText" dxfId="303" priority="294" stopIfTrue="1" operator="containsText" text="Slow Progress">
      <formula>NOT(ISERROR(SEARCH("Slow Progress",U8)))</formula>
    </cfRule>
    <cfRule type="containsText" dxfId="302" priority="295" stopIfTrue="1" operator="containsText" text="Very Slow Progress">
      <formula>NOT(ISERROR(SEARCH("Very Slow Progress",U8)))</formula>
    </cfRule>
    <cfRule type="containsText" dxfId="301" priority="296" stopIfTrue="1" operator="containsText" text="Critical">
      <formula>NOT(ISERROR(SEARCH("Critical",U8)))</formula>
    </cfRule>
    <cfRule type="containsText" dxfId="300" priority="297" stopIfTrue="1" operator="containsText" text="Time Expired">
      <formula>NOT(ISERROR(SEARCH("Time Expired",U8)))</formula>
    </cfRule>
    <cfRule type="containsText" dxfId="299" priority="298" stopIfTrue="1" operator="containsText" text="Time Expired">
      <formula>NOT(ISERROR(SEARCH("Time Expired",U8)))</formula>
    </cfRule>
    <cfRule type="containsText" dxfId="298" priority="299" stopIfTrue="1" operator="containsText" text="Very Critical">
      <formula>NOT(ISERROR(SEARCH("Very Critical",U8)))</formula>
    </cfRule>
    <cfRule type="containsText" dxfId="297" priority="300" stopIfTrue="1" operator="containsText" text="Time Expired">
      <formula>NOT(ISERROR(SEARCH("Time Expired",U8)))</formula>
    </cfRule>
    <cfRule type="containsText" dxfId="296" priority="301" stopIfTrue="1" operator="containsText" text="Time Expired">
      <formula>NOT(ISERROR(SEARCH("Time Expired",U8)))</formula>
    </cfRule>
    <cfRule type="containsText" dxfId="295" priority="302" stopIfTrue="1" operator="containsText" text="Time Expired">
      <formula>NOT(ISERROR(SEARCH("Time Expired",U8)))</formula>
    </cfRule>
    <cfRule type="containsText" dxfId="294" priority="303" stopIfTrue="1" operator="containsText" text="Time Expire">
      <formula>NOT(ISERROR(SEARCH("Time Expire",U8)))</formula>
    </cfRule>
    <cfRule type="containsText" dxfId="293" priority="304" stopIfTrue="1" operator="containsText" text="Very Slow Progress">
      <formula>NOT(ISERROR(SEARCH("Very Slow Progress",U8)))</formula>
    </cfRule>
    <cfRule type="containsText" dxfId="292" priority="305" stopIfTrue="1" operator="containsText" text="Time Expire">
      <formula>NOT(ISERROR(SEARCH("Time Expire",U8)))</formula>
    </cfRule>
    <cfRule type="containsText" dxfId="291" priority="306" stopIfTrue="1" operator="containsText" text="Slow Progress">
      <formula>NOT(ISERROR(SEARCH("Slow Progress",U8)))</formula>
    </cfRule>
  </conditionalFormatting>
  <conditionalFormatting sqref="U18:U37 U8:U16">
    <cfRule type="containsText" dxfId="290" priority="289" operator="containsText" text="Very Critical">
      <formula>NOT(ISERROR(SEARCH("Very Critical",U8)))</formula>
    </cfRule>
    <cfRule type="containsText" dxfId="289" priority="290" operator="containsText" text="Very Critical">
      <formula>NOT(ISERROR(SEARCH("Very Critical",U8)))</formula>
    </cfRule>
    <cfRule type="containsText" dxfId="288" priority="291" operator="containsText" text="Very Critical">
      <formula>NOT(ISERROR(SEARCH("Very Critical",U8)))</formula>
    </cfRule>
  </conditionalFormatting>
  <conditionalFormatting sqref="S13:S37 S8:S11">
    <cfRule type="cellIs" dxfId="287" priority="288" operator="greaterThan">
      <formula>1</formula>
    </cfRule>
  </conditionalFormatting>
  <conditionalFormatting sqref="Y205">
    <cfRule type="cellIs" dxfId="286" priority="286" operator="greaterThan">
      <formula>X205</formula>
    </cfRule>
    <cfRule type="cellIs" dxfId="285" priority="287" operator="greaterThan">
      <formula>$X$13</formula>
    </cfRule>
  </conditionalFormatting>
  <conditionalFormatting sqref="Y200:Y204">
    <cfRule type="cellIs" dxfId="284" priority="284" operator="greaterThan">
      <formula>X200</formula>
    </cfRule>
    <cfRule type="cellIs" dxfId="283" priority="285" operator="greaterThan">
      <formula>$X$13</formula>
    </cfRule>
  </conditionalFormatting>
  <conditionalFormatting sqref="Y206:Y231">
    <cfRule type="cellIs" dxfId="282" priority="282" operator="greaterThan">
      <formula>X206</formula>
    </cfRule>
    <cfRule type="cellIs" dxfId="281" priority="283" operator="greaterThan">
      <formula>$X$13</formula>
    </cfRule>
  </conditionalFormatting>
  <conditionalFormatting sqref="S204">
    <cfRule type="cellIs" dxfId="280" priority="281" operator="greaterThan">
      <formula>1</formula>
    </cfRule>
  </conditionalFormatting>
  <conditionalFormatting sqref="U209:U230">
    <cfRule type="containsText" dxfId="279" priority="266" stopIfTrue="1" operator="containsText" text="Very Slow Progress">
      <formula>NOT(ISERROR(SEARCH("Very Slow Progress",U209)))</formula>
    </cfRule>
    <cfRule type="containsText" dxfId="278" priority="267" stopIfTrue="1" operator="containsText" text="Progress Slow">
      <formula>NOT(ISERROR(SEARCH("Progress Slow",U209)))</formula>
    </cfRule>
    <cfRule type="containsText" dxfId="277" priority="268" stopIfTrue="1" operator="containsText" text="Slow Progress">
      <formula>NOT(ISERROR(SEARCH("Slow Progress",U209)))</formula>
    </cfRule>
    <cfRule type="containsText" dxfId="276" priority="269" stopIfTrue="1" operator="containsText" text="Very Slow Progress">
      <formula>NOT(ISERROR(SEARCH("Very Slow Progress",U209)))</formula>
    </cfRule>
    <cfRule type="containsText" dxfId="275" priority="270" stopIfTrue="1" operator="containsText" text="Critical">
      <formula>NOT(ISERROR(SEARCH("Critical",U209)))</formula>
    </cfRule>
    <cfRule type="containsText" dxfId="274" priority="271" stopIfTrue="1" operator="containsText" text="Time Expired">
      <formula>NOT(ISERROR(SEARCH("Time Expired",U209)))</formula>
    </cfRule>
    <cfRule type="containsText" dxfId="273" priority="272" stopIfTrue="1" operator="containsText" text="Time Expired">
      <formula>NOT(ISERROR(SEARCH("Time Expired",U209)))</formula>
    </cfRule>
    <cfRule type="containsText" dxfId="272" priority="273" stopIfTrue="1" operator="containsText" text="Very Critical">
      <formula>NOT(ISERROR(SEARCH("Very Critical",U209)))</formula>
    </cfRule>
    <cfRule type="containsText" dxfId="271" priority="274" stopIfTrue="1" operator="containsText" text="Time Expired">
      <formula>NOT(ISERROR(SEARCH("Time Expired",U209)))</formula>
    </cfRule>
    <cfRule type="containsText" dxfId="270" priority="275" stopIfTrue="1" operator="containsText" text="Time Expired">
      <formula>NOT(ISERROR(SEARCH("Time Expired",U209)))</formula>
    </cfRule>
    <cfRule type="containsText" dxfId="269" priority="276" stopIfTrue="1" operator="containsText" text="Time Expired">
      <formula>NOT(ISERROR(SEARCH("Time Expired",U209)))</formula>
    </cfRule>
    <cfRule type="containsText" dxfId="268" priority="277" stopIfTrue="1" operator="containsText" text="Time Expire">
      <formula>NOT(ISERROR(SEARCH("Time Expire",U209)))</formula>
    </cfRule>
    <cfRule type="containsText" dxfId="267" priority="278" stopIfTrue="1" operator="containsText" text="Very Slow Progress">
      <formula>NOT(ISERROR(SEARCH("Very Slow Progress",U209)))</formula>
    </cfRule>
    <cfRule type="containsText" dxfId="266" priority="279" stopIfTrue="1" operator="containsText" text="Time Expire">
      <formula>NOT(ISERROR(SEARCH("Time Expire",U209)))</formula>
    </cfRule>
    <cfRule type="containsText" dxfId="265" priority="280" stopIfTrue="1" operator="containsText" text="Slow Progress">
      <formula>NOT(ISERROR(SEARCH("Slow Progress",U209)))</formula>
    </cfRule>
  </conditionalFormatting>
  <conditionalFormatting sqref="U209">
    <cfRule type="containsText" dxfId="264" priority="263" operator="containsText" text="Very Critical">
      <formula>NOT(ISERROR(SEARCH("Very Critical",U209)))</formula>
    </cfRule>
    <cfRule type="containsText" dxfId="263" priority="264" operator="containsText" text="Very Critical">
      <formula>NOT(ISERROR(SEARCH("Very Critical",U209)))</formula>
    </cfRule>
    <cfRule type="containsText" dxfId="262" priority="265" operator="containsText" text="Very Critical">
      <formula>NOT(ISERROR(SEARCH("Very Critical",U209)))</formula>
    </cfRule>
  </conditionalFormatting>
  <conditionalFormatting sqref="U200:U208">
    <cfRule type="containsText" dxfId="261" priority="248" stopIfTrue="1" operator="containsText" text="Very Slow Progress">
      <formula>NOT(ISERROR(SEARCH("Very Slow Progress",U200)))</formula>
    </cfRule>
    <cfRule type="containsText" dxfId="260" priority="249" stopIfTrue="1" operator="containsText" text="Progress Slow">
      <formula>NOT(ISERROR(SEARCH("Progress Slow",U200)))</formula>
    </cfRule>
    <cfRule type="containsText" dxfId="259" priority="250" stopIfTrue="1" operator="containsText" text="Slow Progress">
      <formula>NOT(ISERROR(SEARCH("Slow Progress",U200)))</formula>
    </cfRule>
    <cfRule type="containsText" dxfId="258" priority="251" stopIfTrue="1" operator="containsText" text="Very Slow Progress">
      <formula>NOT(ISERROR(SEARCH("Very Slow Progress",U200)))</formula>
    </cfRule>
    <cfRule type="containsText" dxfId="257" priority="252" stopIfTrue="1" operator="containsText" text="Critical">
      <formula>NOT(ISERROR(SEARCH("Critical",U200)))</formula>
    </cfRule>
    <cfRule type="containsText" dxfId="256" priority="253" stopIfTrue="1" operator="containsText" text="Time Expired">
      <formula>NOT(ISERROR(SEARCH("Time Expired",U200)))</formula>
    </cfRule>
    <cfRule type="containsText" dxfId="255" priority="254" stopIfTrue="1" operator="containsText" text="Time Expired">
      <formula>NOT(ISERROR(SEARCH("Time Expired",U200)))</formula>
    </cfRule>
    <cfRule type="containsText" dxfId="254" priority="255" stopIfTrue="1" operator="containsText" text="Very Critical">
      <formula>NOT(ISERROR(SEARCH("Very Critical",U200)))</formula>
    </cfRule>
    <cfRule type="containsText" dxfId="253" priority="256" stopIfTrue="1" operator="containsText" text="Time Expired">
      <formula>NOT(ISERROR(SEARCH("Time Expired",U200)))</formula>
    </cfRule>
    <cfRule type="containsText" dxfId="252" priority="257" stopIfTrue="1" operator="containsText" text="Time Expired">
      <formula>NOT(ISERROR(SEARCH("Time Expired",U200)))</formula>
    </cfRule>
    <cfRule type="containsText" dxfId="251" priority="258" stopIfTrue="1" operator="containsText" text="Time Expired">
      <formula>NOT(ISERROR(SEARCH("Time Expired",U200)))</formula>
    </cfRule>
    <cfRule type="containsText" dxfId="250" priority="259" stopIfTrue="1" operator="containsText" text="Time Expire">
      <formula>NOT(ISERROR(SEARCH("Time Expire",U200)))</formula>
    </cfRule>
    <cfRule type="containsText" dxfId="249" priority="260" stopIfTrue="1" operator="containsText" text="Very Slow Progress">
      <formula>NOT(ISERROR(SEARCH("Very Slow Progress",U200)))</formula>
    </cfRule>
    <cfRule type="containsText" dxfId="248" priority="261" stopIfTrue="1" operator="containsText" text="Time Expire">
      <formula>NOT(ISERROR(SEARCH("Time Expire",U200)))</formula>
    </cfRule>
    <cfRule type="containsText" dxfId="247" priority="262" stopIfTrue="1" operator="containsText" text="Slow Progress">
      <formula>NOT(ISERROR(SEARCH("Slow Progress",U200)))</formula>
    </cfRule>
  </conditionalFormatting>
  <conditionalFormatting sqref="U210:U230 U200:U208">
    <cfRule type="containsText" dxfId="246" priority="245" operator="containsText" text="Very Critical">
      <formula>NOT(ISERROR(SEARCH("Very Critical",U200)))</formula>
    </cfRule>
    <cfRule type="containsText" dxfId="245" priority="246" operator="containsText" text="Very Critical">
      <formula>NOT(ISERROR(SEARCH("Very Critical",U200)))</formula>
    </cfRule>
    <cfRule type="containsText" dxfId="244" priority="247" operator="containsText" text="Very Critical">
      <formula>NOT(ISERROR(SEARCH("Very Critical",U200)))</formula>
    </cfRule>
  </conditionalFormatting>
  <conditionalFormatting sqref="S205:S230 S200:S203">
    <cfRule type="cellIs" dxfId="243" priority="244" operator="greaterThan">
      <formula>1</formula>
    </cfRule>
  </conditionalFormatting>
  <conditionalFormatting sqref="Y77">
    <cfRule type="cellIs" dxfId="242" priority="242" operator="greaterThan">
      <formula>X77</formula>
    </cfRule>
    <cfRule type="cellIs" dxfId="241" priority="243" operator="greaterThan">
      <formula>$X$13</formula>
    </cfRule>
  </conditionalFormatting>
  <conditionalFormatting sqref="Y72:Y76">
    <cfRule type="cellIs" dxfId="240" priority="240" operator="greaterThan">
      <formula>X72</formula>
    </cfRule>
    <cfRule type="cellIs" dxfId="239" priority="241" operator="greaterThan">
      <formula>$X$13</formula>
    </cfRule>
  </conditionalFormatting>
  <conditionalFormatting sqref="Y78:Y102">
    <cfRule type="cellIs" dxfId="238" priority="238" operator="greaterThan">
      <formula>X78</formula>
    </cfRule>
    <cfRule type="cellIs" dxfId="237" priority="239" operator="greaterThan">
      <formula>$X$13</formula>
    </cfRule>
  </conditionalFormatting>
  <conditionalFormatting sqref="S76">
    <cfRule type="cellIs" dxfId="236" priority="237" operator="greaterThan">
      <formula>1</formula>
    </cfRule>
  </conditionalFormatting>
  <conditionalFormatting sqref="U81:U101">
    <cfRule type="containsText" dxfId="235" priority="222" stopIfTrue="1" operator="containsText" text="Very Slow Progress">
      <formula>NOT(ISERROR(SEARCH("Very Slow Progress",U81)))</formula>
    </cfRule>
    <cfRule type="containsText" dxfId="234" priority="223" stopIfTrue="1" operator="containsText" text="Progress Slow">
      <formula>NOT(ISERROR(SEARCH("Progress Slow",U81)))</formula>
    </cfRule>
    <cfRule type="containsText" dxfId="233" priority="224" stopIfTrue="1" operator="containsText" text="Slow Progress">
      <formula>NOT(ISERROR(SEARCH("Slow Progress",U81)))</formula>
    </cfRule>
    <cfRule type="containsText" dxfId="232" priority="225" stopIfTrue="1" operator="containsText" text="Very Slow Progress">
      <formula>NOT(ISERROR(SEARCH("Very Slow Progress",U81)))</formula>
    </cfRule>
    <cfRule type="containsText" dxfId="231" priority="226" stopIfTrue="1" operator="containsText" text="Critical">
      <formula>NOT(ISERROR(SEARCH("Critical",U81)))</formula>
    </cfRule>
    <cfRule type="containsText" dxfId="230" priority="227" stopIfTrue="1" operator="containsText" text="Time Expired">
      <formula>NOT(ISERROR(SEARCH("Time Expired",U81)))</formula>
    </cfRule>
    <cfRule type="containsText" dxfId="229" priority="228" stopIfTrue="1" operator="containsText" text="Time Expired">
      <formula>NOT(ISERROR(SEARCH("Time Expired",U81)))</formula>
    </cfRule>
    <cfRule type="containsText" dxfId="228" priority="229" stopIfTrue="1" operator="containsText" text="Very Critical">
      <formula>NOT(ISERROR(SEARCH("Very Critical",U81)))</formula>
    </cfRule>
    <cfRule type="containsText" dxfId="227" priority="230" stopIfTrue="1" operator="containsText" text="Time Expired">
      <formula>NOT(ISERROR(SEARCH("Time Expired",U81)))</formula>
    </cfRule>
    <cfRule type="containsText" dxfId="226" priority="231" stopIfTrue="1" operator="containsText" text="Time Expired">
      <formula>NOT(ISERROR(SEARCH("Time Expired",U81)))</formula>
    </cfRule>
    <cfRule type="containsText" dxfId="225" priority="232" stopIfTrue="1" operator="containsText" text="Time Expired">
      <formula>NOT(ISERROR(SEARCH("Time Expired",U81)))</formula>
    </cfRule>
    <cfRule type="containsText" dxfId="224" priority="233" stopIfTrue="1" operator="containsText" text="Time Expire">
      <formula>NOT(ISERROR(SEARCH("Time Expire",U81)))</formula>
    </cfRule>
    <cfRule type="containsText" dxfId="223" priority="234" stopIfTrue="1" operator="containsText" text="Very Slow Progress">
      <formula>NOT(ISERROR(SEARCH("Very Slow Progress",U81)))</formula>
    </cfRule>
    <cfRule type="containsText" dxfId="222" priority="235" stopIfTrue="1" operator="containsText" text="Time Expire">
      <formula>NOT(ISERROR(SEARCH("Time Expire",U81)))</formula>
    </cfRule>
    <cfRule type="containsText" dxfId="221" priority="236" stopIfTrue="1" operator="containsText" text="Slow Progress">
      <formula>NOT(ISERROR(SEARCH("Slow Progress",U81)))</formula>
    </cfRule>
  </conditionalFormatting>
  <conditionalFormatting sqref="U81">
    <cfRule type="containsText" dxfId="220" priority="219" operator="containsText" text="Very Critical">
      <formula>NOT(ISERROR(SEARCH("Very Critical",U81)))</formula>
    </cfRule>
    <cfRule type="containsText" dxfId="219" priority="220" operator="containsText" text="Very Critical">
      <formula>NOT(ISERROR(SEARCH("Very Critical",U81)))</formula>
    </cfRule>
    <cfRule type="containsText" dxfId="218" priority="221" operator="containsText" text="Very Critical">
      <formula>NOT(ISERROR(SEARCH("Very Critical",U81)))</formula>
    </cfRule>
  </conditionalFormatting>
  <conditionalFormatting sqref="U72:U80">
    <cfRule type="containsText" dxfId="217" priority="204" stopIfTrue="1" operator="containsText" text="Very Slow Progress">
      <formula>NOT(ISERROR(SEARCH("Very Slow Progress",U72)))</formula>
    </cfRule>
    <cfRule type="containsText" dxfId="216" priority="205" stopIfTrue="1" operator="containsText" text="Progress Slow">
      <formula>NOT(ISERROR(SEARCH("Progress Slow",U72)))</formula>
    </cfRule>
    <cfRule type="containsText" dxfId="215" priority="206" stopIfTrue="1" operator="containsText" text="Slow Progress">
      <formula>NOT(ISERROR(SEARCH("Slow Progress",U72)))</formula>
    </cfRule>
    <cfRule type="containsText" dxfId="214" priority="207" stopIfTrue="1" operator="containsText" text="Very Slow Progress">
      <formula>NOT(ISERROR(SEARCH("Very Slow Progress",U72)))</formula>
    </cfRule>
    <cfRule type="containsText" dxfId="213" priority="208" stopIfTrue="1" operator="containsText" text="Critical">
      <formula>NOT(ISERROR(SEARCH("Critical",U72)))</formula>
    </cfRule>
    <cfRule type="containsText" dxfId="212" priority="209" stopIfTrue="1" operator="containsText" text="Time Expired">
      <formula>NOT(ISERROR(SEARCH("Time Expired",U72)))</formula>
    </cfRule>
    <cfRule type="containsText" dxfId="211" priority="210" stopIfTrue="1" operator="containsText" text="Time Expired">
      <formula>NOT(ISERROR(SEARCH("Time Expired",U72)))</formula>
    </cfRule>
    <cfRule type="containsText" dxfId="210" priority="211" stopIfTrue="1" operator="containsText" text="Very Critical">
      <formula>NOT(ISERROR(SEARCH("Very Critical",U72)))</formula>
    </cfRule>
    <cfRule type="containsText" dxfId="209" priority="212" stopIfTrue="1" operator="containsText" text="Time Expired">
      <formula>NOT(ISERROR(SEARCH("Time Expired",U72)))</formula>
    </cfRule>
    <cfRule type="containsText" dxfId="208" priority="213" stopIfTrue="1" operator="containsText" text="Time Expired">
      <formula>NOT(ISERROR(SEARCH("Time Expired",U72)))</formula>
    </cfRule>
    <cfRule type="containsText" dxfId="207" priority="214" stopIfTrue="1" operator="containsText" text="Time Expired">
      <formula>NOT(ISERROR(SEARCH("Time Expired",U72)))</formula>
    </cfRule>
    <cfRule type="containsText" dxfId="206" priority="215" stopIfTrue="1" operator="containsText" text="Time Expire">
      <formula>NOT(ISERROR(SEARCH("Time Expire",U72)))</formula>
    </cfRule>
    <cfRule type="containsText" dxfId="205" priority="216" stopIfTrue="1" operator="containsText" text="Very Slow Progress">
      <formula>NOT(ISERROR(SEARCH("Very Slow Progress",U72)))</formula>
    </cfRule>
    <cfRule type="containsText" dxfId="204" priority="217" stopIfTrue="1" operator="containsText" text="Time Expire">
      <formula>NOT(ISERROR(SEARCH("Time Expire",U72)))</formula>
    </cfRule>
    <cfRule type="containsText" dxfId="203" priority="218" stopIfTrue="1" operator="containsText" text="Slow Progress">
      <formula>NOT(ISERROR(SEARCH("Slow Progress",U72)))</formula>
    </cfRule>
  </conditionalFormatting>
  <conditionalFormatting sqref="U82:U101 U72:U80">
    <cfRule type="containsText" dxfId="202" priority="201" operator="containsText" text="Very Critical">
      <formula>NOT(ISERROR(SEARCH("Very Critical",U72)))</formula>
    </cfRule>
    <cfRule type="containsText" dxfId="201" priority="202" operator="containsText" text="Very Critical">
      <formula>NOT(ISERROR(SEARCH("Very Critical",U72)))</formula>
    </cfRule>
    <cfRule type="containsText" dxfId="200" priority="203" operator="containsText" text="Very Critical">
      <formula>NOT(ISERROR(SEARCH("Very Critical",U72)))</formula>
    </cfRule>
  </conditionalFormatting>
  <conditionalFormatting sqref="S77:S101 S72:S75">
    <cfRule type="cellIs" dxfId="199" priority="200" operator="greaterThan">
      <formula>1</formula>
    </cfRule>
  </conditionalFormatting>
  <conditionalFormatting sqref="Y238">
    <cfRule type="cellIs" dxfId="198" priority="198" operator="greaterThan">
      <formula>X238</formula>
    </cfRule>
    <cfRule type="cellIs" dxfId="197" priority="199" operator="greaterThan">
      <formula>$X$13</formula>
    </cfRule>
  </conditionalFormatting>
  <conditionalFormatting sqref="U233:U236">
    <cfRule type="containsText" dxfId="196" priority="181" stopIfTrue="1" operator="containsText" text="Very Slow Progress">
      <formula>NOT(ISERROR(SEARCH("Very Slow Progress",U233)))</formula>
    </cfRule>
    <cfRule type="containsText" dxfId="195" priority="182" stopIfTrue="1" operator="containsText" text="Progress Slow">
      <formula>NOT(ISERROR(SEARCH("Progress Slow",U233)))</formula>
    </cfRule>
    <cfRule type="containsText" dxfId="194" priority="183" stopIfTrue="1" operator="containsText" text="Slow Progress">
      <formula>NOT(ISERROR(SEARCH("Slow Progress",U233)))</formula>
    </cfRule>
    <cfRule type="containsText" dxfId="193" priority="184" stopIfTrue="1" operator="containsText" text="Very Slow Progress">
      <formula>NOT(ISERROR(SEARCH("Very Slow Progress",U233)))</formula>
    </cfRule>
    <cfRule type="containsText" dxfId="192" priority="185" stopIfTrue="1" operator="containsText" text="Critical">
      <formula>NOT(ISERROR(SEARCH("Critical",U233)))</formula>
    </cfRule>
    <cfRule type="containsText" dxfId="191" priority="186" stopIfTrue="1" operator="containsText" text="Time Expired">
      <formula>NOT(ISERROR(SEARCH("Time Expired",U233)))</formula>
    </cfRule>
    <cfRule type="containsText" dxfId="190" priority="187" stopIfTrue="1" operator="containsText" text="Time Expired">
      <formula>NOT(ISERROR(SEARCH("Time Expired",U233)))</formula>
    </cfRule>
    <cfRule type="containsText" dxfId="189" priority="188" stopIfTrue="1" operator="containsText" text="Very Critical">
      <formula>NOT(ISERROR(SEARCH("Very Critical",U233)))</formula>
    </cfRule>
    <cfRule type="containsText" dxfId="188" priority="189" stopIfTrue="1" operator="containsText" text="Time Expired">
      <formula>NOT(ISERROR(SEARCH("Time Expired",U233)))</formula>
    </cfRule>
    <cfRule type="containsText" dxfId="187" priority="190" stopIfTrue="1" operator="containsText" text="Time Expired">
      <formula>NOT(ISERROR(SEARCH("Time Expired",U233)))</formula>
    </cfRule>
    <cfRule type="containsText" dxfId="186" priority="191" stopIfTrue="1" operator="containsText" text="Time Expired">
      <formula>NOT(ISERROR(SEARCH("Time Expired",U233)))</formula>
    </cfRule>
    <cfRule type="containsText" dxfId="185" priority="192" stopIfTrue="1" operator="containsText" text="Time Expire">
      <formula>NOT(ISERROR(SEARCH("Time Expire",U233)))</formula>
    </cfRule>
    <cfRule type="containsText" dxfId="184" priority="193" stopIfTrue="1" operator="containsText" text="Very Slow Progress">
      <formula>NOT(ISERROR(SEARCH("Very Slow Progress",U233)))</formula>
    </cfRule>
    <cfRule type="containsText" dxfId="183" priority="194" stopIfTrue="1" operator="containsText" text="Time Expire">
      <formula>NOT(ISERROR(SEARCH("Time Expire",U233)))</formula>
    </cfRule>
    <cfRule type="containsText" dxfId="182" priority="195" stopIfTrue="1" operator="containsText" text="Slow Progress">
      <formula>NOT(ISERROR(SEARCH("Slow Progress",U233)))</formula>
    </cfRule>
  </conditionalFormatting>
  <conditionalFormatting sqref="U233:U236">
    <cfRule type="containsText" dxfId="181" priority="178" operator="containsText" text="Very Critical">
      <formula>NOT(ISERROR(SEARCH("Very Critical",U233)))</formula>
    </cfRule>
    <cfRule type="containsText" dxfId="180" priority="179" operator="containsText" text="Very Critical">
      <formula>NOT(ISERROR(SEARCH("Very Critical",U233)))</formula>
    </cfRule>
    <cfRule type="containsText" dxfId="179" priority="180" operator="containsText" text="Very Critical">
      <formula>NOT(ISERROR(SEARCH("Very Critical",U233)))</formula>
    </cfRule>
  </conditionalFormatting>
  <conditionalFormatting sqref="S233:S236">
    <cfRule type="cellIs" dxfId="178" priority="177" operator="greaterThan">
      <formula>1</formula>
    </cfRule>
  </conditionalFormatting>
  <conditionalFormatting sqref="Y233:Y237">
    <cfRule type="cellIs" dxfId="177" priority="196" operator="greaterThan">
      <formula>X233</formula>
    </cfRule>
    <cfRule type="cellIs" dxfId="176" priority="197" operator="greaterThan">
      <formula>$X$13</formula>
    </cfRule>
  </conditionalFormatting>
  <conditionalFormatting sqref="Y45">
    <cfRule type="cellIs" dxfId="175" priority="175" operator="greaterThan">
      <formula>X45</formula>
    </cfRule>
    <cfRule type="cellIs" dxfId="174" priority="176" operator="greaterThan">
      <formula>$X$13</formula>
    </cfRule>
  </conditionalFormatting>
  <conditionalFormatting sqref="Y40:Y44">
    <cfRule type="cellIs" dxfId="173" priority="173" operator="greaterThan">
      <formula>X40</formula>
    </cfRule>
    <cfRule type="cellIs" dxfId="172" priority="174" operator="greaterThan">
      <formula>$X$13</formula>
    </cfRule>
  </conditionalFormatting>
  <conditionalFormatting sqref="Y46:Y70">
    <cfRule type="cellIs" dxfId="171" priority="171" operator="greaterThan">
      <formula>X46</formula>
    </cfRule>
    <cfRule type="cellIs" dxfId="170" priority="172" operator="greaterThan">
      <formula>$X$13</formula>
    </cfRule>
  </conditionalFormatting>
  <conditionalFormatting sqref="S44">
    <cfRule type="cellIs" dxfId="169" priority="170" operator="greaterThan">
      <formula>1</formula>
    </cfRule>
  </conditionalFormatting>
  <conditionalFormatting sqref="U49:U69">
    <cfRule type="containsText" dxfId="168" priority="155" stopIfTrue="1" operator="containsText" text="Very Slow Progress">
      <formula>NOT(ISERROR(SEARCH("Very Slow Progress",U49)))</formula>
    </cfRule>
    <cfRule type="containsText" dxfId="167" priority="156" stopIfTrue="1" operator="containsText" text="Progress Slow">
      <formula>NOT(ISERROR(SEARCH("Progress Slow",U49)))</formula>
    </cfRule>
    <cfRule type="containsText" dxfId="166" priority="157" stopIfTrue="1" operator="containsText" text="Slow Progress">
      <formula>NOT(ISERROR(SEARCH("Slow Progress",U49)))</formula>
    </cfRule>
    <cfRule type="containsText" dxfId="165" priority="158" stopIfTrue="1" operator="containsText" text="Very Slow Progress">
      <formula>NOT(ISERROR(SEARCH("Very Slow Progress",U49)))</formula>
    </cfRule>
    <cfRule type="containsText" dxfId="164" priority="159" stopIfTrue="1" operator="containsText" text="Critical">
      <formula>NOT(ISERROR(SEARCH("Critical",U49)))</formula>
    </cfRule>
    <cfRule type="containsText" dxfId="163" priority="160" stopIfTrue="1" operator="containsText" text="Time Expired">
      <formula>NOT(ISERROR(SEARCH("Time Expired",U49)))</formula>
    </cfRule>
    <cfRule type="containsText" dxfId="162" priority="161" stopIfTrue="1" operator="containsText" text="Time Expired">
      <formula>NOT(ISERROR(SEARCH("Time Expired",U49)))</formula>
    </cfRule>
    <cfRule type="containsText" dxfId="161" priority="162" stopIfTrue="1" operator="containsText" text="Very Critical">
      <formula>NOT(ISERROR(SEARCH("Very Critical",U49)))</formula>
    </cfRule>
    <cfRule type="containsText" dxfId="160" priority="163" stopIfTrue="1" operator="containsText" text="Time Expired">
      <formula>NOT(ISERROR(SEARCH("Time Expired",U49)))</formula>
    </cfRule>
    <cfRule type="containsText" dxfId="159" priority="164" stopIfTrue="1" operator="containsText" text="Time Expired">
      <formula>NOT(ISERROR(SEARCH("Time Expired",U49)))</formula>
    </cfRule>
    <cfRule type="containsText" dxfId="158" priority="165" stopIfTrue="1" operator="containsText" text="Time Expired">
      <formula>NOT(ISERROR(SEARCH("Time Expired",U49)))</formula>
    </cfRule>
    <cfRule type="containsText" dxfId="157" priority="166" stopIfTrue="1" operator="containsText" text="Time Expire">
      <formula>NOT(ISERROR(SEARCH("Time Expire",U49)))</formula>
    </cfRule>
    <cfRule type="containsText" dxfId="156" priority="167" stopIfTrue="1" operator="containsText" text="Very Slow Progress">
      <formula>NOT(ISERROR(SEARCH("Very Slow Progress",U49)))</formula>
    </cfRule>
    <cfRule type="containsText" dxfId="155" priority="168" stopIfTrue="1" operator="containsText" text="Time Expire">
      <formula>NOT(ISERROR(SEARCH("Time Expire",U49)))</formula>
    </cfRule>
    <cfRule type="containsText" dxfId="154" priority="169" stopIfTrue="1" operator="containsText" text="Slow Progress">
      <formula>NOT(ISERROR(SEARCH("Slow Progress",U49)))</formula>
    </cfRule>
  </conditionalFormatting>
  <conditionalFormatting sqref="U49">
    <cfRule type="containsText" dxfId="153" priority="152" operator="containsText" text="Very Critical">
      <formula>NOT(ISERROR(SEARCH("Very Critical",U49)))</formula>
    </cfRule>
    <cfRule type="containsText" dxfId="152" priority="153" operator="containsText" text="Very Critical">
      <formula>NOT(ISERROR(SEARCH("Very Critical",U49)))</formula>
    </cfRule>
    <cfRule type="containsText" dxfId="151" priority="154" operator="containsText" text="Very Critical">
      <formula>NOT(ISERROR(SEARCH("Very Critical",U49)))</formula>
    </cfRule>
  </conditionalFormatting>
  <conditionalFormatting sqref="U40:U48">
    <cfRule type="containsText" dxfId="150" priority="137" stopIfTrue="1" operator="containsText" text="Very Slow Progress">
      <formula>NOT(ISERROR(SEARCH("Very Slow Progress",U40)))</formula>
    </cfRule>
    <cfRule type="containsText" dxfId="149" priority="138" stopIfTrue="1" operator="containsText" text="Progress Slow">
      <formula>NOT(ISERROR(SEARCH("Progress Slow",U40)))</formula>
    </cfRule>
    <cfRule type="containsText" dxfId="148" priority="139" stopIfTrue="1" operator="containsText" text="Slow Progress">
      <formula>NOT(ISERROR(SEARCH("Slow Progress",U40)))</formula>
    </cfRule>
    <cfRule type="containsText" dxfId="147" priority="140" stopIfTrue="1" operator="containsText" text="Very Slow Progress">
      <formula>NOT(ISERROR(SEARCH("Very Slow Progress",U40)))</formula>
    </cfRule>
    <cfRule type="containsText" dxfId="146" priority="141" stopIfTrue="1" operator="containsText" text="Critical">
      <formula>NOT(ISERROR(SEARCH("Critical",U40)))</formula>
    </cfRule>
    <cfRule type="containsText" dxfId="145" priority="142" stopIfTrue="1" operator="containsText" text="Time Expired">
      <formula>NOT(ISERROR(SEARCH("Time Expired",U40)))</formula>
    </cfRule>
    <cfRule type="containsText" dxfId="144" priority="143" stopIfTrue="1" operator="containsText" text="Time Expired">
      <formula>NOT(ISERROR(SEARCH("Time Expired",U40)))</formula>
    </cfRule>
    <cfRule type="containsText" dxfId="143" priority="144" stopIfTrue="1" operator="containsText" text="Very Critical">
      <formula>NOT(ISERROR(SEARCH("Very Critical",U40)))</formula>
    </cfRule>
    <cfRule type="containsText" dxfId="142" priority="145" stopIfTrue="1" operator="containsText" text="Time Expired">
      <formula>NOT(ISERROR(SEARCH("Time Expired",U40)))</formula>
    </cfRule>
    <cfRule type="containsText" dxfId="141" priority="146" stopIfTrue="1" operator="containsText" text="Time Expired">
      <formula>NOT(ISERROR(SEARCH("Time Expired",U40)))</formula>
    </cfRule>
    <cfRule type="containsText" dxfId="140" priority="147" stopIfTrue="1" operator="containsText" text="Time Expired">
      <formula>NOT(ISERROR(SEARCH("Time Expired",U40)))</formula>
    </cfRule>
    <cfRule type="containsText" dxfId="139" priority="148" stopIfTrue="1" operator="containsText" text="Time Expire">
      <formula>NOT(ISERROR(SEARCH("Time Expire",U40)))</formula>
    </cfRule>
    <cfRule type="containsText" dxfId="138" priority="149" stopIfTrue="1" operator="containsText" text="Very Slow Progress">
      <formula>NOT(ISERROR(SEARCH("Very Slow Progress",U40)))</formula>
    </cfRule>
    <cfRule type="containsText" dxfId="137" priority="150" stopIfTrue="1" operator="containsText" text="Time Expire">
      <formula>NOT(ISERROR(SEARCH("Time Expire",U40)))</formula>
    </cfRule>
    <cfRule type="containsText" dxfId="136" priority="151" stopIfTrue="1" operator="containsText" text="Slow Progress">
      <formula>NOT(ISERROR(SEARCH("Slow Progress",U40)))</formula>
    </cfRule>
  </conditionalFormatting>
  <conditionalFormatting sqref="U50:U69 U40:U48">
    <cfRule type="containsText" dxfId="135" priority="134" operator="containsText" text="Very Critical">
      <formula>NOT(ISERROR(SEARCH("Very Critical",U40)))</formula>
    </cfRule>
    <cfRule type="containsText" dxfId="134" priority="135" operator="containsText" text="Very Critical">
      <formula>NOT(ISERROR(SEARCH("Very Critical",U40)))</formula>
    </cfRule>
    <cfRule type="containsText" dxfId="133" priority="136" operator="containsText" text="Very Critical">
      <formula>NOT(ISERROR(SEARCH("Very Critical",U40)))</formula>
    </cfRule>
  </conditionalFormatting>
  <conditionalFormatting sqref="S45:S69 S40:S43">
    <cfRule type="cellIs" dxfId="132" priority="133" operator="greaterThan">
      <formula>1</formula>
    </cfRule>
  </conditionalFormatting>
  <conditionalFormatting sqref="Y109">
    <cfRule type="cellIs" dxfId="131" priority="131" operator="greaterThan">
      <formula>X109</formula>
    </cfRule>
    <cfRule type="cellIs" dxfId="130" priority="132" operator="greaterThan">
      <formula>$X$13</formula>
    </cfRule>
  </conditionalFormatting>
  <conditionalFormatting sqref="Y104:Y108">
    <cfRule type="cellIs" dxfId="129" priority="129" operator="greaterThan">
      <formula>X104</formula>
    </cfRule>
    <cfRule type="cellIs" dxfId="128" priority="130" operator="greaterThan">
      <formula>$X$13</formula>
    </cfRule>
  </conditionalFormatting>
  <conditionalFormatting sqref="Y110:Y134">
    <cfRule type="cellIs" dxfId="127" priority="127" operator="greaterThan">
      <formula>X110</formula>
    </cfRule>
    <cfRule type="cellIs" dxfId="126" priority="128" operator="greaterThan">
      <formula>$X$13</formula>
    </cfRule>
  </conditionalFormatting>
  <conditionalFormatting sqref="S108">
    <cfRule type="cellIs" dxfId="125" priority="126" operator="greaterThan">
      <formula>1</formula>
    </cfRule>
  </conditionalFormatting>
  <conditionalFormatting sqref="U113:U133">
    <cfRule type="containsText" dxfId="124" priority="111" stopIfTrue="1" operator="containsText" text="Very Slow Progress">
      <formula>NOT(ISERROR(SEARCH("Very Slow Progress",U113)))</formula>
    </cfRule>
    <cfRule type="containsText" dxfId="123" priority="112" stopIfTrue="1" operator="containsText" text="Progress Slow">
      <formula>NOT(ISERROR(SEARCH("Progress Slow",U113)))</formula>
    </cfRule>
    <cfRule type="containsText" dxfId="122" priority="113" stopIfTrue="1" operator="containsText" text="Slow Progress">
      <formula>NOT(ISERROR(SEARCH("Slow Progress",U113)))</formula>
    </cfRule>
    <cfRule type="containsText" dxfId="121" priority="114" stopIfTrue="1" operator="containsText" text="Very Slow Progress">
      <formula>NOT(ISERROR(SEARCH("Very Slow Progress",U113)))</formula>
    </cfRule>
    <cfRule type="containsText" dxfId="120" priority="115" stopIfTrue="1" operator="containsText" text="Critical">
      <formula>NOT(ISERROR(SEARCH("Critical",U113)))</formula>
    </cfRule>
    <cfRule type="containsText" dxfId="119" priority="116" stopIfTrue="1" operator="containsText" text="Time Expired">
      <formula>NOT(ISERROR(SEARCH("Time Expired",U113)))</formula>
    </cfRule>
    <cfRule type="containsText" dxfId="118" priority="117" stopIfTrue="1" operator="containsText" text="Time Expired">
      <formula>NOT(ISERROR(SEARCH("Time Expired",U113)))</formula>
    </cfRule>
    <cfRule type="containsText" dxfId="117" priority="118" stopIfTrue="1" operator="containsText" text="Very Critical">
      <formula>NOT(ISERROR(SEARCH("Very Critical",U113)))</formula>
    </cfRule>
    <cfRule type="containsText" dxfId="116" priority="119" stopIfTrue="1" operator="containsText" text="Time Expired">
      <formula>NOT(ISERROR(SEARCH("Time Expired",U113)))</formula>
    </cfRule>
    <cfRule type="containsText" dxfId="115" priority="120" stopIfTrue="1" operator="containsText" text="Time Expired">
      <formula>NOT(ISERROR(SEARCH("Time Expired",U113)))</formula>
    </cfRule>
    <cfRule type="containsText" dxfId="114" priority="121" stopIfTrue="1" operator="containsText" text="Time Expired">
      <formula>NOT(ISERROR(SEARCH("Time Expired",U113)))</formula>
    </cfRule>
    <cfRule type="containsText" dxfId="113" priority="122" stopIfTrue="1" operator="containsText" text="Time Expire">
      <formula>NOT(ISERROR(SEARCH("Time Expire",U113)))</formula>
    </cfRule>
    <cfRule type="containsText" dxfId="112" priority="123" stopIfTrue="1" operator="containsText" text="Very Slow Progress">
      <formula>NOT(ISERROR(SEARCH("Very Slow Progress",U113)))</formula>
    </cfRule>
    <cfRule type="containsText" dxfId="111" priority="124" stopIfTrue="1" operator="containsText" text="Time Expire">
      <formula>NOT(ISERROR(SEARCH("Time Expire",U113)))</formula>
    </cfRule>
    <cfRule type="containsText" dxfId="110" priority="125" stopIfTrue="1" operator="containsText" text="Slow Progress">
      <formula>NOT(ISERROR(SEARCH("Slow Progress",U113)))</formula>
    </cfRule>
  </conditionalFormatting>
  <conditionalFormatting sqref="U113">
    <cfRule type="containsText" dxfId="109" priority="108" operator="containsText" text="Very Critical">
      <formula>NOT(ISERROR(SEARCH("Very Critical",U113)))</formula>
    </cfRule>
    <cfRule type="containsText" dxfId="108" priority="109" operator="containsText" text="Very Critical">
      <formula>NOT(ISERROR(SEARCH("Very Critical",U113)))</formula>
    </cfRule>
    <cfRule type="containsText" dxfId="107" priority="110" operator="containsText" text="Very Critical">
      <formula>NOT(ISERROR(SEARCH("Very Critical",U113)))</formula>
    </cfRule>
  </conditionalFormatting>
  <conditionalFormatting sqref="U104:U112">
    <cfRule type="containsText" dxfId="106" priority="93" stopIfTrue="1" operator="containsText" text="Very Slow Progress">
      <formula>NOT(ISERROR(SEARCH("Very Slow Progress",U104)))</formula>
    </cfRule>
    <cfRule type="containsText" dxfId="105" priority="94" stopIfTrue="1" operator="containsText" text="Progress Slow">
      <formula>NOT(ISERROR(SEARCH("Progress Slow",U104)))</formula>
    </cfRule>
    <cfRule type="containsText" dxfId="104" priority="95" stopIfTrue="1" operator="containsText" text="Slow Progress">
      <formula>NOT(ISERROR(SEARCH("Slow Progress",U104)))</formula>
    </cfRule>
    <cfRule type="containsText" dxfId="103" priority="96" stopIfTrue="1" operator="containsText" text="Very Slow Progress">
      <formula>NOT(ISERROR(SEARCH("Very Slow Progress",U104)))</formula>
    </cfRule>
    <cfRule type="containsText" dxfId="102" priority="97" stopIfTrue="1" operator="containsText" text="Critical">
      <formula>NOT(ISERROR(SEARCH("Critical",U104)))</formula>
    </cfRule>
    <cfRule type="containsText" dxfId="101" priority="98" stopIfTrue="1" operator="containsText" text="Time Expired">
      <formula>NOT(ISERROR(SEARCH("Time Expired",U104)))</formula>
    </cfRule>
    <cfRule type="containsText" dxfId="100" priority="99" stopIfTrue="1" operator="containsText" text="Time Expired">
      <formula>NOT(ISERROR(SEARCH("Time Expired",U104)))</formula>
    </cfRule>
    <cfRule type="containsText" dxfId="99" priority="100" stopIfTrue="1" operator="containsText" text="Very Critical">
      <formula>NOT(ISERROR(SEARCH("Very Critical",U104)))</formula>
    </cfRule>
    <cfRule type="containsText" dxfId="98" priority="101" stopIfTrue="1" operator="containsText" text="Time Expired">
      <formula>NOT(ISERROR(SEARCH("Time Expired",U104)))</formula>
    </cfRule>
    <cfRule type="containsText" dxfId="97" priority="102" stopIfTrue="1" operator="containsText" text="Time Expired">
      <formula>NOT(ISERROR(SEARCH("Time Expired",U104)))</formula>
    </cfRule>
    <cfRule type="containsText" dxfId="96" priority="103" stopIfTrue="1" operator="containsText" text="Time Expired">
      <formula>NOT(ISERROR(SEARCH("Time Expired",U104)))</formula>
    </cfRule>
    <cfRule type="containsText" dxfId="95" priority="104" stopIfTrue="1" operator="containsText" text="Time Expire">
      <formula>NOT(ISERROR(SEARCH("Time Expire",U104)))</formula>
    </cfRule>
    <cfRule type="containsText" dxfId="94" priority="105" stopIfTrue="1" operator="containsText" text="Very Slow Progress">
      <formula>NOT(ISERROR(SEARCH("Very Slow Progress",U104)))</formula>
    </cfRule>
    <cfRule type="containsText" dxfId="93" priority="106" stopIfTrue="1" operator="containsText" text="Time Expire">
      <formula>NOT(ISERROR(SEARCH("Time Expire",U104)))</formula>
    </cfRule>
    <cfRule type="containsText" dxfId="92" priority="107" stopIfTrue="1" operator="containsText" text="Slow Progress">
      <formula>NOT(ISERROR(SEARCH("Slow Progress",U104)))</formula>
    </cfRule>
  </conditionalFormatting>
  <conditionalFormatting sqref="U114:U133 U104:U112">
    <cfRule type="containsText" dxfId="91" priority="90" operator="containsText" text="Very Critical">
      <formula>NOT(ISERROR(SEARCH("Very Critical",U104)))</formula>
    </cfRule>
    <cfRule type="containsText" dxfId="90" priority="91" operator="containsText" text="Very Critical">
      <formula>NOT(ISERROR(SEARCH("Very Critical",U104)))</formula>
    </cfRule>
    <cfRule type="containsText" dxfId="89" priority="92" operator="containsText" text="Very Critical">
      <formula>NOT(ISERROR(SEARCH("Very Critical",U104)))</formula>
    </cfRule>
  </conditionalFormatting>
  <conditionalFormatting sqref="S109:S133 S104:S107">
    <cfRule type="cellIs" dxfId="88" priority="89" operator="greaterThan">
      <formula>1</formula>
    </cfRule>
  </conditionalFormatting>
  <conditionalFormatting sqref="Y141">
    <cfRule type="cellIs" dxfId="87" priority="87" operator="greaterThan">
      <formula>X141</formula>
    </cfRule>
    <cfRule type="cellIs" dxfId="86" priority="88" operator="greaterThan">
      <formula>$X$13</formula>
    </cfRule>
  </conditionalFormatting>
  <conditionalFormatting sqref="Y136:Y140">
    <cfRule type="cellIs" dxfId="85" priority="85" operator="greaterThan">
      <formula>X136</formula>
    </cfRule>
    <cfRule type="cellIs" dxfId="84" priority="86" operator="greaterThan">
      <formula>$X$13</formula>
    </cfRule>
  </conditionalFormatting>
  <conditionalFormatting sqref="Y142:Y166">
    <cfRule type="cellIs" dxfId="83" priority="83" operator="greaterThan">
      <formula>X142</formula>
    </cfRule>
    <cfRule type="cellIs" dxfId="82" priority="84" operator="greaterThan">
      <formula>$X$13</formula>
    </cfRule>
  </conditionalFormatting>
  <conditionalFormatting sqref="S140">
    <cfRule type="cellIs" dxfId="81" priority="82" operator="greaterThan">
      <formula>1</formula>
    </cfRule>
  </conditionalFormatting>
  <conditionalFormatting sqref="U145:U165">
    <cfRule type="containsText" dxfId="80" priority="67" stopIfTrue="1" operator="containsText" text="Very Slow Progress">
      <formula>NOT(ISERROR(SEARCH("Very Slow Progress",U145)))</formula>
    </cfRule>
    <cfRule type="containsText" dxfId="79" priority="68" stopIfTrue="1" operator="containsText" text="Progress Slow">
      <formula>NOT(ISERROR(SEARCH("Progress Slow",U145)))</formula>
    </cfRule>
    <cfRule type="containsText" dxfId="78" priority="69" stopIfTrue="1" operator="containsText" text="Slow Progress">
      <formula>NOT(ISERROR(SEARCH("Slow Progress",U145)))</formula>
    </cfRule>
    <cfRule type="containsText" dxfId="77" priority="70" stopIfTrue="1" operator="containsText" text="Very Slow Progress">
      <formula>NOT(ISERROR(SEARCH("Very Slow Progress",U145)))</formula>
    </cfRule>
    <cfRule type="containsText" dxfId="76" priority="71" stopIfTrue="1" operator="containsText" text="Critical">
      <formula>NOT(ISERROR(SEARCH("Critical",U145)))</formula>
    </cfRule>
    <cfRule type="containsText" dxfId="75" priority="72" stopIfTrue="1" operator="containsText" text="Time Expired">
      <formula>NOT(ISERROR(SEARCH("Time Expired",U145)))</formula>
    </cfRule>
    <cfRule type="containsText" dxfId="74" priority="73" stopIfTrue="1" operator="containsText" text="Time Expired">
      <formula>NOT(ISERROR(SEARCH("Time Expired",U145)))</formula>
    </cfRule>
    <cfRule type="containsText" dxfId="73" priority="74" stopIfTrue="1" operator="containsText" text="Very Critical">
      <formula>NOT(ISERROR(SEARCH("Very Critical",U145)))</formula>
    </cfRule>
    <cfRule type="containsText" dxfId="72" priority="75" stopIfTrue="1" operator="containsText" text="Time Expired">
      <formula>NOT(ISERROR(SEARCH("Time Expired",U145)))</formula>
    </cfRule>
    <cfRule type="containsText" dxfId="71" priority="76" stopIfTrue="1" operator="containsText" text="Time Expired">
      <formula>NOT(ISERROR(SEARCH("Time Expired",U145)))</formula>
    </cfRule>
    <cfRule type="containsText" dxfId="70" priority="77" stopIfTrue="1" operator="containsText" text="Time Expired">
      <formula>NOT(ISERROR(SEARCH("Time Expired",U145)))</formula>
    </cfRule>
    <cfRule type="containsText" dxfId="69" priority="78" stopIfTrue="1" operator="containsText" text="Time Expire">
      <formula>NOT(ISERROR(SEARCH("Time Expire",U145)))</formula>
    </cfRule>
    <cfRule type="containsText" dxfId="68" priority="79" stopIfTrue="1" operator="containsText" text="Very Slow Progress">
      <formula>NOT(ISERROR(SEARCH("Very Slow Progress",U145)))</formula>
    </cfRule>
    <cfRule type="containsText" dxfId="67" priority="80" stopIfTrue="1" operator="containsText" text="Time Expire">
      <formula>NOT(ISERROR(SEARCH("Time Expire",U145)))</formula>
    </cfRule>
    <cfRule type="containsText" dxfId="66" priority="81" stopIfTrue="1" operator="containsText" text="Slow Progress">
      <formula>NOT(ISERROR(SEARCH("Slow Progress",U145)))</formula>
    </cfRule>
  </conditionalFormatting>
  <conditionalFormatting sqref="U145">
    <cfRule type="containsText" dxfId="65" priority="64" operator="containsText" text="Very Critical">
      <formula>NOT(ISERROR(SEARCH("Very Critical",U145)))</formula>
    </cfRule>
    <cfRule type="containsText" dxfId="64" priority="65" operator="containsText" text="Very Critical">
      <formula>NOT(ISERROR(SEARCH("Very Critical",U145)))</formula>
    </cfRule>
    <cfRule type="containsText" dxfId="63" priority="66" operator="containsText" text="Very Critical">
      <formula>NOT(ISERROR(SEARCH("Very Critical",U145)))</formula>
    </cfRule>
  </conditionalFormatting>
  <conditionalFormatting sqref="U136:U144">
    <cfRule type="containsText" dxfId="62" priority="49" stopIfTrue="1" operator="containsText" text="Very Slow Progress">
      <formula>NOT(ISERROR(SEARCH("Very Slow Progress",U136)))</formula>
    </cfRule>
    <cfRule type="containsText" dxfId="61" priority="50" stopIfTrue="1" operator="containsText" text="Progress Slow">
      <formula>NOT(ISERROR(SEARCH("Progress Slow",U136)))</formula>
    </cfRule>
    <cfRule type="containsText" dxfId="60" priority="51" stopIfTrue="1" operator="containsText" text="Slow Progress">
      <formula>NOT(ISERROR(SEARCH("Slow Progress",U136)))</formula>
    </cfRule>
    <cfRule type="containsText" dxfId="59" priority="52" stopIfTrue="1" operator="containsText" text="Very Slow Progress">
      <formula>NOT(ISERROR(SEARCH("Very Slow Progress",U136)))</formula>
    </cfRule>
    <cfRule type="containsText" dxfId="58" priority="53" stopIfTrue="1" operator="containsText" text="Critical">
      <formula>NOT(ISERROR(SEARCH("Critical",U136)))</formula>
    </cfRule>
    <cfRule type="containsText" dxfId="57" priority="54" stopIfTrue="1" operator="containsText" text="Time Expired">
      <formula>NOT(ISERROR(SEARCH("Time Expired",U136)))</formula>
    </cfRule>
    <cfRule type="containsText" dxfId="56" priority="55" stopIfTrue="1" operator="containsText" text="Time Expired">
      <formula>NOT(ISERROR(SEARCH("Time Expired",U136)))</formula>
    </cfRule>
    <cfRule type="containsText" dxfId="55" priority="56" stopIfTrue="1" operator="containsText" text="Very Critical">
      <formula>NOT(ISERROR(SEARCH("Very Critical",U136)))</formula>
    </cfRule>
    <cfRule type="containsText" dxfId="54" priority="57" stopIfTrue="1" operator="containsText" text="Time Expired">
      <formula>NOT(ISERROR(SEARCH("Time Expired",U136)))</formula>
    </cfRule>
    <cfRule type="containsText" dxfId="53" priority="58" stopIfTrue="1" operator="containsText" text="Time Expired">
      <formula>NOT(ISERROR(SEARCH("Time Expired",U136)))</formula>
    </cfRule>
    <cfRule type="containsText" dxfId="52" priority="59" stopIfTrue="1" operator="containsText" text="Time Expired">
      <formula>NOT(ISERROR(SEARCH("Time Expired",U136)))</formula>
    </cfRule>
    <cfRule type="containsText" dxfId="51" priority="60" stopIfTrue="1" operator="containsText" text="Time Expire">
      <formula>NOT(ISERROR(SEARCH("Time Expire",U136)))</formula>
    </cfRule>
    <cfRule type="containsText" dxfId="50" priority="61" stopIfTrue="1" operator="containsText" text="Very Slow Progress">
      <formula>NOT(ISERROR(SEARCH("Very Slow Progress",U136)))</formula>
    </cfRule>
    <cfRule type="containsText" dxfId="49" priority="62" stopIfTrue="1" operator="containsText" text="Time Expire">
      <formula>NOT(ISERROR(SEARCH("Time Expire",U136)))</formula>
    </cfRule>
    <cfRule type="containsText" dxfId="48" priority="63" stopIfTrue="1" operator="containsText" text="Slow Progress">
      <formula>NOT(ISERROR(SEARCH("Slow Progress",U136)))</formula>
    </cfRule>
  </conditionalFormatting>
  <conditionalFormatting sqref="U146:U165 U136:U144">
    <cfRule type="containsText" dxfId="47" priority="46" operator="containsText" text="Very Critical">
      <formula>NOT(ISERROR(SEARCH("Very Critical",U136)))</formula>
    </cfRule>
    <cfRule type="containsText" dxfId="46" priority="47" operator="containsText" text="Very Critical">
      <formula>NOT(ISERROR(SEARCH("Very Critical",U136)))</formula>
    </cfRule>
    <cfRule type="containsText" dxfId="45" priority="48" operator="containsText" text="Very Critical">
      <formula>NOT(ISERROR(SEARCH("Very Critical",U136)))</formula>
    </cfRule>
  </conditionalFormatting>
  <conditionalFormatting sqref="S141:S165 S136:S139">
    <cfRule type="cellIs" dxfId="44" priority="45" operator="greaterThan">
      <formula>1</formula>
    </cfRule>
  </conditionalFormatting>
  <conditionalFormatting sqref="Y173">
    <cfRule type="cellIs" dxfId="43" priority="43" operator="greaterThan">
      <formula>X173</formula>
    </cfRule>
    <cfRule type="cellIs" dxfId="42" priority="44" operator="greaterThan">
      <formula>$X$13</formula>
    </cfRule>
  </conditionalFormatting>
  <conditionalFormatting sqref="Y168:Y172">
    <cfRule type="cellIs" dxfId="41" priority="41" operator="greaterThan">
      <formula>X168</formula>
    </cfRule>
    <cfRule type="cellIs" dxfId="40" priority="42" operator="greaterThan">
      <formula>$X$13</formula>
    </cfRule>
  </conditionalFormatting>
  <conditionalFormatting sqref="Y174:Y198">
    <cfRule type="cellIs" dxfId="39" priority="39" operator="greaterThan">
      <formula>X174</formula>
    </cfRule>
    <cfRule type="cellIs" dxfId="38" priority="40" operator="greaterThan">
      <formula>$X$13</formula>
    </cfRule>
  </conditionalFormatting>
  <conditionalFormatting sqref="S172">
    <cfRule type="cellIs" dxfId="37" priority="38" operator="greaterThan">
      <formula>1</formula>
    </cfRule>
  </conditionalFormatting>
  <conditionalFormatting sqref="U177:U197">
    <cfRule type="containsText" dxfId="36" priority="23" stopIfTrue="1" operator="containsText" text="Very Slow Progress">
      <formula>NOT(ISERROR(SEARCH("Very Slow Progress",U177)))</formula>
    </cfRule>
    <cfRule type="containsText" dxfId="35" priority="24" stopIfTrue="1" operator="containsText" text="Progress Slow">
      <formula>NOT(ISERROR(SEARCH("Progress Slow",U177)))</formula>
    </cfRule>
    <cfRule type="containsText" dxfId="34" priority="25" stopIfTrue="1" operator="containsText" text="Slow Progress">
      <formula>NOT(ISERROR(SEARCH("Slow Progress",U177)))</formula>
    </cfRule>
    <cfRule type="containsText" dxfId="33" priority="26" stopIfTrue="1" operator="containsText" text="Very Slow Progress">
      <formula>NOT(ISERROR(SEARCH("Very Slow Progress",U177)))</formula>
    </cfRule>
    <cfRule type="containsText" dxfId="32" priority="27" stopIfTrue="1" operator="containsText" text="Critical">
      <formula>NOT(ISERROR(SEARCH("Critical",U177)))</formula>
    </cfRule>
    <cfRule type="containsText" dxfId="31" priority="28" stopIfTrue="1" operator="containsText" text="Time Expired">
      <formula>NOT(ISERROR(SEARCH("Time Expired",U177)))</formula>
    </cfRule>
    <cfRule type="containsText" dxfId="30" priority="29" stopIfTrue="1" operator="containsText" text="Time Expired">
      <formula>NOT(ISERROR(SEARCH("Time Expired",U177)))</formula>
    </cfRule>
    <cfRule type="containsText" dxfId="29" priority="30" stopIfTrue="1" operator="containsText" text="Very Critical">
      <formula>NOT(ISERROR(SEARCH("Very Critical",U177)))</formula>
    </cfRule>
    <cfRule type="containsText" dxfId="28" priority="31" stopIfTrue="1" operator="containsText" text="Time Expired">
      <formula>NOT(ISERROR(SEARCH("Time Expired",U177)))</formula>
    </cfRule>
    <cfRule type="containsText" dxfId="27" priority="32" stopIfTrue="1" operator="containsText" text="Time Expired">
      <formula>NOT(ISERROR(SEARCH("Time Expired",U177)))</formula>
    </cfRule>
    <cfRule type="containsText" dxfId="26" priority="33" stopIfTrue="1" operator="containsText" text="Time Expired">
      <formula>NOT(ISERROR(SEARCH("Time Expired",U177)))</formula>
    </cfRule>
    <cfRule type="containsText" dxfId="25" priority="34" stopIfTrue="1" operator="containsText" text="Time Expire">
      <formula>NOT(ISERROR(SEARCH("Time Expire",U177)))</formula>
    </cfRule>
    <cfRule type="containsText" dxfId="24" priority="35" stopIfTrue="1" operator="containsText" text="Very Slow Progress">
      <formula>NOT(ISERROR(SEARCH("Very Slow Progress",U177)))</formula>
    </cfRule>
    <cfRule type="containsText" dxfId="23" priority="36" stopIfTrue="1" operator="containsText" text="Time Expire">
      <formula>NOT(ISERROR(SEARCH("Time Expire",U177)))</formula>
    </cfRule>
    <cfRule type="containsText" dxfId="22" priority="37" stopIfTrue="1" operator="containsText" text="Slow Progress">
      <formula>NOT(ISERROR(SEARCH("Slow Progress",U177)))</formula>
    </cfRule>
  </conditionalFormatting>
  <conditionalFormatting sqref="U177">
    <cfRule type="containsText" dxfId="21" priority="20" operator="containsText" text="Very Critical">
      <formula>NOT(ISERROR(SEARCH("Very Critical",U177)))</formula>
    </cfRule>
    <cfRule type="containsText" dxfId="20" priority="21" operator="containsText" text="Very Critical">
      <formula>NOT(ISERROR(SEARCH("Very Critical",U177)))</formula>
    </cfRule>
    <cfRule type="containsText" dxfId="19" priority="22" operator="containsText" text="Very Critical">
      <formula>NOT(ISERROR(SEARCH("Very Critical",U177)))</formula>
    </cfRule>
  </conditionalFormatting>
  <conditionalFormatting sqref="U168:U176">
    <cfRule type="containsText" dxfId="18" priority="5" stopIfTrue="1" operator="containsText" text="Very Slow Progress">
      <formula>NOT(ISERROR(SEARCH("Very Slow Progress",U168)))</formula>
    </cfRule>
    <cfRule type="containsText" dxfId="17" priority="6" stopIfTrue="1" operator="containsText" text="Progress Slow">
      <formula>NOT(ISERROR(SEARCH("Progress Slow",U168)))</formula>
    </cfRule>
    <cfRule type="containsText" dxfId="16" priority="7" stopIfTrue="1" operator="containsText" text="Slow Progress">
      <formula>NOT(ISERROR(SEARCH("Slow Progress",U168)))</formula>
    </cfRule>
    <cfRule type="containsText" dxfId="15" priority="8" stopIfTrue="1" operator="containsText" text="Very Slow Progress">
      <formula>NOT(ISERROR(SEARCH("Very Slow Progress",U168)))</formula>
    </cfRule>
    <cfRule type="containsText" dxfId="14" priority="9" stopIfTrue="1" operator="containsText" text="Critical">
      <formula>NOT(ISERROR(SEARCH("Critical",U168)))</formula>
    </cfRule>
    <cfRule type="containsText" dxfId="13" priority="10" stopIfTrue="1" operator="containsText" text="Time Expired">
      <formula>NOT(ISERROR(SEARCH("Time Expired",U168)))</formula>
    </cfRule>
    <cfRule type="containsText" dxfId="12" priority="11" stopIfTrue="1" operator="containsText" text="Time Expired">
      <formula>NOT(ISERROR(SEARCH("Time Expired",U168)))</formula>
    </cfRule>
    <cfRule type="containsText" dxfId="11" priority="12" stopIfTrue="1" operator="containsText" text="Very Critical">
      <formula>NOT(ISERROR(SEARCH("Very Critical",U168)))</formula>
    </cfRule>
    <cfRule type="containsText" dxfId="10" priority="13" stopIfTrue="1" operator="containsText" text="Time Expired">
      <formula>NOT(ISERROR(SEARCH("Time Expired",U168)))</formula>
    </cfRule>
    <cfRule type="containsText" dxfId="9" priority="14" stopIfTrue="1" operator="containsText" text="Time Expired">
      <formula>NOT(ISERROR(SEARCH("Time Expired",U168)))</formula>
    </cfRule>
    <cfRule type="containsText" dxfId="8" priority="15" stopIfTrue="1" operator="containsText" text="Time Expired">
      <formula>NOT(ISERROR(SEARCH("Time Expired",U168)))</formula>
    </cfRule>
    <cfRule type="containsText" dxfId="7" priority="16" stopIfTrue="1" operator="containsText" text="Time Expire">
      <formula>NOT(ISERROR(SEARCH("Time Expire",U168)))</formula>
    </cfRule>
    <cfRule type="containsText" dxfId="6" priority="17" stopIfTrue="1" operator="containsText" text="Very Slow Progress">
      <formula>NOT(ISERROR(SEARCH("Very Slow Progress",U168)))</formula>
    </cfRule>
    <cfRule type="containsText" dxfId="5" priority="18" stopIfTrue="1" operator="containsText" text="Time Expire">
      <formula>NOT(ISERROR(SEARCH("Time Expire",U168)))</formula>
    </cfRule>
    <cfRule type="containsText" dxfId="4" priority="19" stopIfTrue="1" operator="containsText" text="Slow Progress">
      <formula>NOT(ISERROR(SEARCH("Slow Progress",U168)))</formula>
    </cfRule>
  </conditionalFormatting>
  <conditionalFormatting sqref="U178:U197 U168:U176">
    <cfRule type="containsText" dxfId="3" priority="2" operator="containsText" text="Very Critical">
      <formula>NOT(ISERROR(SEARCH("Very Critical",U168)))</formula>
    </cfRule>
    <cfRule type="containsText" dxfId="2" priority="3" operator="containsText" text="Very Critical">
      <formula>NOT(ISERROR(SEARCH("Very Critical",U168)))</formula>
    </cfRule>
    <cfRule type="containsText" dxfId="1" priority="4" operator="containsText" text="Very Critical">
      <formula>NOT(ISERROR(SEARCH("Very Critical",U168)))</formula>
    </cfRule>
  </conditionalFormatting>
  <conditionalFormatting sqref="S173:S197 S168:S171">
    <cfRule type="cellIs" dxfId="0" priority="1" operator="greaterThan">
      <formula>1</formula>
    </cfRule>
  </conditionalFormatting>
  <dataValidations count="2">
    <dataValidation type="list" allowBlank="1" showInputMessage="1" showErrorMessage="1" sqref="C7:E7 C135:E135 C39:E39 C71:E71 C199:E199 C103:E103 C167:E167">
      <formula1>$W$274:$W$290</formula1>
    </dataValidation>
    <dataValidation type="list" allowBlank="1" showInputMessage="1" showErrorMessage="1" sqref="B136:B165 B104:B133 B8:B37 B40:B69 B168:B197 B200:B230 B72:B101 B233:B236">
      <formula1>$W$258:$W$270</formula1>
    </dataValidation>
  </dataValidations>
  <printOptions horizontalCentered="1"/>
  <pageMargins left="0.17" right="0.17" top="0.5" bottom="0.17" header="0" footer="0"/>
  <pageSetup paperSize="9" scale="65" orientation="landscape" r:id="rId1"/>
  <headerFooter alignWithMargins="0">
    <oddHeader>&amp;R&amp;"Arial,Bold"&amp;9&amp;UPage &amp;P of &amp;N</oddHeader>
  </headerFooter>
  <rowBreaks count="2" manualBreakCount="2">
    <brk id="52" max="20" man="1"/>
    <brk id="134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VRRP</vt:lpstr>
      <vt:lpstr>Bridge</vt:lpstr>
      <vt:lpstr>Culvert</vt:lpstr>
      <vt:lpstr>Road</vt:lpstr>
      <vt:lpstr>Bridge!Print_Area</vt:lpstr>
      <vt:lpstr>Culvert!Print_Area</vt:lpstr>
      <vt:lpstr>Road!Print_Area</vt:lpstr>
      <vt:lpstr>VRRP!Print_Area</vt:lpstr>
      <vt:lpstr>Bridge!Print_Titles</vt:lpstr>
      <vt:lpstr>Culvert!Print_Titles</vt:lpstr>
      <vt:lpstr>Road!Print_Titles</vt:lpstr>
      <vt:lpstr>VRRP!Print_Titles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A Rahim</dc:creator>
  <cp:lastModifiedBy>HP</cp:lastModifiedBy>
  <cp:lastPrinted>2021-01-06T08:41:29Z</cp:lastPrinted>
  <dcterms:created xsi:type="dcterms:W3CDTF">1996-10-14T23:33:28Z</dcterms:created>
  <dcterms:modified xsi:type="dcterms:W3CDTF">2021-01-10T10:50:49Z</dcterms:modified>
</cp:coreProperties>
</file>