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Office Doc-Sonaimuri\অডিট\"/>
    </mc:Choice>
  </mc:AlternateContent>
  <xr:revisionPtr revIDLastSave="0" documentId="13_ncr:1_{50966AAA-5AC6-4AAC-9F47-8C631FB6851F}" xr6:coauthVersionLast="46" xr6:coauthVersionMax="46" xr10:uidLastSave="{00000000-0000-0000-0000-000000000000}"/>
  <bookViews>
    <workbookView xWindow="-120" yWindow="-120" windowWidth="20730" windowHeight="11160" tabRatio="836" activeTab="1" xr2:uid="{00000000-000D-0000-FFFF-FFFF00000000}"/>
  </bookViews>
  <sheets>
    <sheet name="দগ্ধ ও প্রতিবন্ধী-ডিঃ2020" sheetId="1" r:id="rId1"/>
    <sheet name="ইউনিয়ন ওয়ারী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F14" i="2"/>
  <c r="G14" i="2" s="1"/>
  <c r="Q19" i="2"/>
  <c r="U18" i="2"/>
  <c r="T18" i="2"/>
  <c r="T17" i="2"/>
  <c r="T16" i="2"/>
  <c r="T15" i="2"/>
  <c r="K19" i="2"/>
  <c r="L19" i="2"/>
  <c r="M19" i="2"/>
  <c r="S18" i="2" s="1"/>
  <c r="S19" i="2" s="1"/>
  <c r="R19" i="2"/>
  <c r="C19" i="2"/>
  <c r="D19" i="2"/>
  <c r="E19" i="2"/>
  <c r="N18" i="2"/>
  <c r="O18" i="2" s="1"/>
  <c r="N17" i="2"/>
  <c r="O17" i="2" s="1"/>
  <c r="N16" i="2"/>
  <c r="O16" i="2" s="1"/>
  <c r="P16" i="2" s="1"/>
  <c r="U16" i="2" s="1"/>
  <c r="N15" i="2"/>
  <c r="O15" i="2" s="1"/>
  <c r="L18" i="2"/>
  <c r="L17" i="2"/>
  <c r="L16" i="2"/>
  <c r="L15" i="2"/>
  <c r="F18" i="2"/>
  <c r="G18" i="2" s="1"/>
  <c r="F17" i="2"/>
  <c r="G17" i="2" s="1"/>
  <c r="F16" i="2"/>
  <c r="G16" i="2" s="1"/>
  <c r="I16" i="2" s="1"/>
  <c r="F15" i="2"/>
  <c r="G15" i="2" s="1"/>
  <c r="I15" i="2" s="1"/>
  <c r="D18" i="2"/>
  <c r="D17" i="2"/>
  <c r="D16" i="2"/>
  <c r="D15" i="2"/>
  <c r="H15" i="2" s="1"/>
  <c r="T22" i="2"/>
  <c r="N14" i="2"/>
  <c r="O14" i="2" s="1"/>
  <c r="L14" i="2"/>
  <c r="D14" i="2"/>
  <c r="N13" i="2"/>
  <c r="O13" i="2" s="1"/>
  <c r="L13" i="2"/>
  <c r="F13" i="2"/>
  <c r="G13" i="2" s="1"/>
  <c r="D13" i="2"/>
  <c r="N12" i="2"/>
  <c r="O12" i="2" s="1"/>
  <c r="L12" i="2"/>
  <c r="F12" i="2"/>
  <c r="G12" i="2" s="1"/>
  <c r="D12" i="2"/>
  <c r="N11" i="2"/>
  <c r="O11" i="2" s="1"/>
  <c r="L11" i="2"/>
  <c r="F11" i="2"/>
  <c r="G11" i="2" s="1"/>
  <c r="D11" i="2"/>
  <c r="N10" i="2"/>
  <c r="O10" i="2" s="1"/>
  <c r="L10" i="2"/>
  <c r="F10" i="2"/>
  <c r="G10" i="2" s="1"/>
  <c r="D10" i="2"/>
  <c r="N9" i="2"/>
  <c r="O9" i="2" s="1"/>
  <c r="L9" i="2"/>
  <c r="F9" i="2"/>
  <c r="G9" i="2" s="1"/>
  <c r="D9" i="2"/>
  <c r="N8" i="2"/>
  <c r="L8" i="2"/>
  <c r="F8" i="2"/>
  <c r="D8" i="2"/>
  <c r="T19" i="1"/>
  <c r="M15" i="1"/>
  <c r="R15" i="1"/>
  <c r="D12" i="1"/>
  <c r="D13" i="1"/>
  <c r="G19" i="2" l="1"/>
  <c r="I19" i="2" s="1"/>
  <c r="H14" i="2"/>
  <c r="U22" i="2"/>
  <c r="O19" i="2"/>
  <c r="N19" i="2"/>
  <c r="F19" i="2"/>
  <c r="S22" i="2" s="1"/>
  <c r="H16" i="2"/>
  <c r="Q16" i="2"/>
  <c r="P18" i="2"/>
  <c r="Q18" i="2"/>
  <c r="P17" i="2"/>
  <c r="Q17" i="2"/>
  <c r="P15" i="2"/>
  <c r="U15" i="2" s="1"/>
  <c r="Q15" i="2"/>
  <c r="P14" i="2"/>
  <c r="P12" i="2"/>
  <c r="P11" i="2"/>
  <c r="H18" i="2"/>
  <c r="I18" i="2"/>
  <c r="H17" i="2"/>
  <c r="I17" i="2"/>
  <c r="T10" i="2"/>
  <c r="I12" i="2"/>
  <c r="Q13" i="2"/>
  <c r="P9" i="2"/>
  <c r="P10" i="2"/>
  <c r="H11" i="2"/>
  <c r="G8" i="2"/>
  <c r="H8" i="2" s="1"/>
  <c r="T11" i="2"/>
  <c r="H13" i="2"/>
  <c r="T8" i="2"/>
  <c r="Q11" i="2"/>
  <c r="T14" i="2"/>
  <c r="T19" i="2" s="1"/>
  <c r="Q14" i="2"/>
  <c r="H9" i="2"/>
  <c r="Q9" i="2"/>
  <c r="H10" i="2"/>
  <c r="Q10" i="2"/>
  <c r="H12" i="2"/>
  <c r="Q12" i="2"/>
  <c r="P13" i="2"/>
  <c r="I14" i="2"/>
  <c r="I13" i="2"/>
  <c r="T13" i="2"/>
  <c r="T12" i="2"/>
  <c r="I11" i="2"/>
  <c r="I10" i="2"/>
  <c r="I9" i="2"/>
  <c r="T9" i="2"/>
  <c r="O8" i="2"/>
  <c r="U14" i="2"/>
  <c r="K15" i="1"/>
  <c r="S14" i="1" s="1"/>
  <c r="S15" i="1" s="1"/>
  <c r="P19" i="2" l="1"/>
  <c r="U17" i="2"/>
  <c r="H19" i="2"/>
  <c r="U19" i="2" s="1"/>
  <c r="U12" i="2"/>
  <c r="U11" i="2"/>
  <c r="U10" i="2"/>
  <c r="I8" i="2"/>
  <c r="U9" i="2"/>
  <c r="U13" i="2"/>
  <c r="Q8" i="2"/>
  <c r="P8" i="2"/>
  <c r="N9" i="1"/>
  <c r="N10" i="1"/>
  <c r="N11" i="1"/>
  <c r="N12" i="1"/>
  <c r="N13" i="1"/>
  <c r="N14" i="1"/>
  <c r="F9" i="1"/>
  <c r="F10" i="1"/>
  <c r="F11" i="1"/>
  <c r="G11" i="1" s="1"/>
  <c r="F12" i="1"/>
  <c r="F13" i="1"/>
  <c r="G13" i="1" s="1"/>
  <c r="F14" i="1"/>
  <c r="G14" i="1" s="1"/>
  <c r="C15" i="1"/>
  <c r="U8" i="2" l="1"/>
  <c r="G12" i="1"/>
  <c r="I12" i="1" s="1"/>
  <c r="H13" i="1"/>
  <c r="I13" i="1"/>
  <c r="D9" i="1"/>
  <c r="D10" i="1"/>
  <c r="D11" i="1"/>
  <c r="I11" i="1" s="1"/>
  <c r="D14" i="1"/>
  <c r="H14" i="1" s="1"/>
  <c r="L9" i="1"/>
  <c r="L10" i="1"/>
  <c r="L11" i="1"/>
  <c r="L12" i="1"/>
  <c r="L13" i="1"/>
  <c r="L14" i="1"/>
  <c r="H11" i="1" l="1"/>
  <c r="I14" i="1"/>
  <c r="H12" i="1"/>
  <c r="F8" i="1"/>
  <c r="F15" i="1" s="1"/>
  <c r="N8" i="1"/>
  <c r="N15" i="1" s="1"/>
  <c r="L8" i="1"/>
  <c r="L15" i="1" s="1"/>
  <c r="D8" i="1"/>
  <c r="D15" i="1" s="1"/>
  <c r="S19" i="1" l="1"/>
  <c r="U19" i="1" s="1"/>
  <c r="G10" i="1"/>
  <c r="H10" i="1" s="1"/>
  <c r="I10" i="1" l="1"/>
  <c r="G9" i="1"/>
  <c r="H9" i="1" s="1"/>
  <c r="O9" i="1"/>
  <c r="O11" i="1"/>
  <c r="O12" i="1"/>
  <c r="O10" i="1"/>
  <c r="P10" i="1" s="1"/>
  <c r="U10" i="1" s="1"/>
  <c r="O13" i="1"/>
  <c r="P13" i="1" s="1"/>
  <c r="U13" i="1" s="1"/>
  <c r="O14" i="1"/>
  <c r="P14" i="1" s="1"/>
  <c r="U14" i="1" s="1"/>
  <c r="T11" i="1"/>
  <c r="T12" i="1"/>
  <c r="Q14" i="1" l="1"/>
  <c r="Q13" i="1"/>
  <c r="Q12" i="1"/>
  <c r="P12" i="1"/>
  <c r="U12" i="1" s="1"/>
  <c r="Q11" i="1"/>
  <c r="Q10" i="1"/>
  <c r="Q9" i="1"/>
  <c r="P11" i="1"/>
  <c r="U11" i="1" s="1"/>
  <c r="T14" i="1"/>
  <c r="T10" i="1"/>
  <c r="T13" i="1"/>
  <c r="I9" i="1"/>
  <c r="P9" i="1"/>
  <c r="T9" i="1"/>
  <c r="O8" i="1"/>
  <c r="O15" i="1" s="1"/>
  <c r="T8" i="1"/>
  <c r="T15" i="1" l="1"/>
  <c r="Q8" i="1"/>
  <c r="Q15" i="1" s="1"/>
  <c r="P8" i="1"/>
  <c r="P15" i="1" s="1"/>
  <c r="U9" i="1"/>
  <c r="G8" i="1"/>
  <c r="G15" i="1" s="1"/>
  <c r="I15" i="1" s="1"/>
  <c r="H8" i="1" l="1"/>
  <c r="I8" i="1"/>
  <c r="U8" i="1" l="1"/>
  <c r="U15" i="1" s="1"/>
  <c r="H15" i="1"/>
</calcChain>
</file>

<file path=xl/sharedStrings.xml><?xml version="1.0" encoding="utf-8"?>
<sst xmlns="http://schemas.openxmlformats.org/spreadsheetml/2006/main" count="102" uniqueCount="47">
  <si>
    <t>ক্রঃ নং</t>
  </si>
  <si>
    <t>বিনিয়োগের তারিখ</t>
  </si>
  <si>
    <t>বিনিয়োগকৃত অর্থ</t>
  </si>
  <si>
    <t>আদায়যোগ্য অর্থের পরিমান</t>
  </si>
  <si>
    <t>আদায়কৃত অর্থের পরিমান</t>
  </si>
  <si>
    <t>অনাদায়ী অর্থের পরিমান</t>
  </si>
  <si>
    <t>আদায়ের হার</t>
  </si>
  <si>
    <t>পুনঃ বিনিয়োগের তারিখ</t>
  </si>
  <si>
    <t>পুনঃ বিনিয়োগকৃত অর্থ</t>
  </si>
  <si>
    <t>ব্যাংক স্থিতি</t>
  </si>
  <si>
    <t>সবমোট অর্জিত অর্থ (৪+১২+১৮)-১১</t>
  </si>
  <si>
    <t>অনাদায়ী অর্থ ও ব্যাংক স্থিতি (৮+১৬+১৯)</t>
  </si>
  <si>
    <t>মন্তব্য (পার্থক্য/ অসামঞ্জস্য)</t>
  </si>
  <si>
    <t xml:space="preserve">মূল </t>
  </si>
  <si>
    <t>সাঃ চাঃ</t>
  </si>
  <si>
    <t>মোট আদায়</t>
  </si>
  <si>
    <t xml:space="preserve">উপজেলা সমাজসেবা কার্যালয়, সোনাইমুড়ী, নোয়াখালী। </t>
  </si>
  <si>
    <t>সুদমুক্ত ক্ষুদ্রঋণ কার্যক্রমের হালনাগাদ চিত্র উপস্থাপনঃ</t>
  </si>
  <si>
    <t xml:space="preserve">খাতের নামঃ </t>
  </si>
  <si>
    <t xml:space="preserve">উপজেলার নামঃ </t>
  </si>
  <si>
    <t>সোনাইমুড়ী</t>
  </si>
  <si>
    <t>দগ্ধ ও প্রতিবন্ধী</t>
  </si>
  <si>
    <t>ব্যাংক হিসাব নম্বরঃ 3824002133288, ব্যাংক শাখাঃ সোনালী ব্যাংক, সোনাইমুড়ী শাখা</t>
  </si>
  <si>
    <t>প্রাপ্ত মূলধন=1284800/- টাকা</t>
  </si>
  <si>
    <t>25/11/2009</t>
  </si>
  <si>
    <t>29/01/2013</t>
  </si>
  <si>
    <t>28/09/2014</t>
  </si>
  <si>
    <t>বেগমগঞ্জ হতে আগত</t>
  </si>
  <si>
    <t>21/09/2010</t>
  </si>
  <si>
    <t>21/09/2014</t>
  </si>
  <si>
    <t>20/04/2016</t>
  </si>
  <si>
    <t>সার্ভিস চার্জ</t>
  </si>
  <si>
    <t>ব্যাংক হিসাব নম্বরঃ 3824002133299, ব্যাংক শাখাঃ সোনালী ব্যাংক, সোনাইমুড়ী শাখা</t>
  </si>
  <si>
    <t>অর্জিত নীট সুদ
ডিসেম্বর/ 2020</t>
  </si>
  <si>
    <t>অবিনিয়োগকৃত =153050/-</t>
  </si>
  <si>
    <t>ইউনিয়ন ওয়ারী সুদমুক্ত ক্ষুদ্রঋণ কার্যক্রমের হালনাগাদ চিত্র উপস্থাপনঃ</t>
  </si>
  <si>
    <t>জয়াগ</t>
  </si>
  <si>
    <t>নদনা</t>
  </si>
  <si>
    <t>চাষীরহাট</t>
  </si>
  <si>
    <t>বারগাঁও</t>
  </si>
  <si>
    <t>অম্বরনগর</t>
  </si>
  <si>
    <t>নাটেশ্বর</t>
  </si>
  <si>
    <t>বজরা</t>
  </si>
  <si>
    <t>সোনাপুর</t>
  </si>
  <si>
    <t>আমিশাপাড়া</t>
  </si>
  <si>
    <t>দেওটি</t>
  </si>
  <si>
    <t>পৌরসভা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</si>
</sst>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5000445]0"/>
  </numFmts>
  <fonts count="10" x14ac:knownFonts="1">
    <font>
      <sz val="11"/>
      <color theme="1"/>
      <name val="Calibri"/>
      <family val="2"/>
      <scheme val="minor"/>
    </font>
    <font>
      <sz val="10"/>
      <name val="NikoshBAN"/>
    </font>
    <font>
      <sz val="14"/>
      <name val="NikoshBAN"/>
    </font>
    <font>
      <sz val="14"/>
      <color theme="1"/>
      <name val="NikoshBAN"/>
    </font>
    <font>
      <sz val="12"/>
      <color theme="1"/>
      <name val="NikoshBAN"/>
    </font>
    <font>
      <sz val="11"/>
      <color theme="1"/>
      <name val="NikoshBAN"/>
    </font>
    <font>
      <sz val="14"/>
      <color rgb="FFFF0000"/>
      <name val="NikoshBAN"/>
    </font>
    <font>
      <sz val="11"/>
      <color rgb="FFFF0000"/>
      <name val="NikoshBAN"/>
    </font>
    <font>
      <b/>
      <sz val="11"/>
      <color rgb="FFFF0000"/>
      <name val="NikoshBAN"/>
    </font>
    <font>
      <b/>
      <sz val="11"/>
      <color theme="1"/>
      <name val="NikoshB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/>
    <xf numFmtId="9" fontId="5" fillId="0" borderId="1" xfId="0" applyNumberFormat="1" applyFont="1" applyBorder="1"/>
    <xf numFmtId="0" fontId="5" fillId="0" borderId="0" xfId="0" applyFont="1" applyAlignment="1">
      <alignment horizontal="center" vertical="top"/>
    </xf>
    <xf numFmtId="0" fontId="5" fillId="0" borderId="0" xfId="0" applyFont="1"/>
    <xf numFmtId="14" fontId="5" fillId="0" borderId="1" xfId="0" applyNumberFormat="1" applyFont="1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9" fontId="5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4" fontId="5" fillId="0" borderId="1" xfId="0" applyNumberFormat="1" applyFont="1" applyBorder="1" applyAlignment="1">
      <alignment vertical="center"/>
    </xf>
    <xf numFmtId="1" fontId="5" fillId="0" borderId="1" xfId="0" applyNumberFormat="1" applyFont="1" applyBorder="1"/>
    <xf numFmtId="0" fontId="7" fillId="0" borderId="1" xfId="0" applyFont="1" applyBorder="1"/>
    <xf numFmtId="0" fontId="7" fillId="2" borderId="1" xfId="0" applyFont="1" applyFill="1" applyBorder="1"/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/>
    </xf>
    <xf numFmtId="0" fontId="8" fillId="2" borderId="1" xfId="0" applyFont="1" applyFill="1" applyBorder="1"/>
    <xf numFmtId="0" fontId="9" fillId="0" borderId="1" xfId="0" applyFont="1" applyFill="1" applyBorder="1"/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topLeftCell="A10" workbookViewId="0">
      <selection activeCell="A17" sqref="A17"/>
    </sheetView>
  </sheetViews>
  <sheetFormatPr defaultRowHeight="15.75" x14ac:dyDescent="0.3"/>
  <cols>
    <col min="1" max="1" width="5.140625" style="9" customWidth="1"/>
    <col min="2" max="2" width="10.42578125" style="10" customWidth="1"/>
    <col min="3" max="3" width="10.7109375" style="10" customWidth="1"/>
    <col min="4" max="4" width="10.28515625" style="10" customWidth="1"/>
    <col min="5" max="5" width="10.28515625" style="10" bestFit="1" customWidth="1"/>
    <col min="6" max="6" width="7.140625" style="10" customWidth="1"/>
    <col min="7" max="7" width="10.28515625" style="10" bestFit="1" customWidth="1"/>
    <col min="8" max="8" width="9" style="10" customWidth="1"/>
    <col min="9" max="9" width="6.7109375" style="10" customWidth="1"/>
    <col min="10" max="11" width="10.140625" style="10" customWidth="1"/>
    <col min="12" max="12" width="10" style="10" customWidth="1"/>
    <col min="13" max="13" width="8.85546875" style="10" customWidth="1"/>
    <col min="14" max="14" width="8.42578125" style="10" customWidth="1"/>
    <col min="15" max="15" width="9" style="10" customWidth="1"/>
    <col min="16" max="16" width="9.28515625" style="10" bestFit="1" customWidth="1"/>
    <col min="17" max="17" width="6.28515625" style="10" customWidth="1"/>
    <col min="18" max="18" width="9.140625" style="10" customWidth="1"/>
    <col min="19" max="19" width="8.85546875" style="10" customWidth="1"/>
    <col min="20" max="20" width="10.140625" style="10" customWidth="1"/>
    <col min="21" max="22" width="11" style="10" customWidth="1"/>
  </cols>
  <sheetData>
    <row r="1" spans="1:22" ht="20.25" customHeight="1" x14ac:dyDescent="0.25">
      <c r="A1" s="28" t="s">
        <v>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21" customHeight="1" x14ac:dyDescent="0.25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1:22" ht="20.25" customHeight="1" x14ac:dyDescent="0.35">
      <c r="A3" s="35" t="s">
        <v>19</v>
      </c>
      <c r="B3" s="35"/>
      <c r="C3" s="35" t="s">
        <v>20</v>
      </c>
      <c r="D3" s="35"/>
      <c r="E3" s="35"/>
      <c r="F3" s="3"/>
      <c r="G3" s="4"/>
      <c r="H3" s="34" t="s">
        <v>23</v>
      </c>
      <c r="I3" s="34"/>
      <c r="J3" s="34"/>
      <c r="K3" s="4"/>
      <c r="L3" s="4"/>
      <c r="M3" s="4"/>
      <c r="N3" s="31"/>
      <c r="O3" s="31"/>
      <c r="P3" s="32"/>
      <c r="Q3" s="32"/>
      <c r="R3" s="32"/>
      <c r="S3" s="32"/>
      <c r="T3" s="4"/>
      <c r="U3" s="4"/>
      <c r="V3" s="4"/>
    </row>
    <row r="4" spans="1:22" ht="21" customHeight="1" x14ac:dyDescent="0.35">
      <c r="A4" s="26" t="s">
        <v>18</v>
      </c>
      <c r="B4" s="26"/>
      <c r="C4" s="26" t="s">
        <v>21</v>
      </c>
      <c r="D4" s="26"/>
      <c r="E4" s="26"/>
      <c r="F4" s="5"/>
      <c r="G4" s="4"/>
      <c r="H4" s="4"/>
      <c r="I4" s="4"/>
      <c r="J4" s="4"/>
      <c r="K4" s="4"/>
      <c r="L4" s="27" t="s">
        <v>22</v>
      </c>
      <c r="M4" s="27"/>
      <c r="N4" s="27"/>
      <c r="O4" s="27"/>
      <c r="P4" s="27"/>
      <c r="Q4" s="27"/>
      <c r="R4" s="27"/>
      <c r="S4" s="27"/>
      <c r="T4" s="27"/>
      <c r="U4" s="27"/>
      <c r="V4" s="27"/>
    </row>
    <row r="5" spans="1:22" ht="15" x14ac:dyDescent="0.25">
      <c r="A5" s="29" t="s">
        <v>0</v>
      </c>
      <c r="B5" s="29" t="s">
        <v>1</v>
      </c>
      <c r="C5" s="29" t="s">
        <v>2</v>
      </c>
      <c r="D5" s="29" t="s">
        <v>3</v>
      </c>
      <c r="E5" s="29" t="s">
        <v>4</v>
      </c>
      <c r="F5" s="29"/>
      <c r="G5" s="29"/>
      <c r="H5" s="29" t="s">
        <v>5</v>
      </c>
      <c r="I5" s="29" t="s">
        <v>6</v>
      </c>
      <c r="J5" s="29" t="s">
        <v>7</v>
      </c>
      <c r="K5" s="29" t="s">
        <v>8</v>
      </c>
      <c r="L5" s="29" t="s">
        <v>3</v>
      </c>
      <c r="M5" s="29" t="s">
        <v>4</v>
      </c>
      <c r="N5" s="29"/>
      <c r="O5" s="29"/>
      <c r="P5" s="29" t="s">
        <v>5</v>
      </c>
      <c r="Q5" s="29" t="s">
        <v>6</v>
      </c>
      <c r="R5" s="29" t="s">
        <v>33</v>
      </c>
      <c r="S5" s="30" t="s">
        <v>9</v>
      </c>
      <c r="T5" s="29" t="s">
        <v>10</v>
      </c>
      <c r="U5" s="29" t="s">
        <v>11</v>
      </c>
      <c r="V5" s="29" t="s">
        <v>12</v>
      </c>
    </row>
    <row r="6" spans="1:22" ht="39.75" customHeight="1" x14ac:dyDescent="0.25">
      <c r="A6" s="29"/>
      <c r="B6" s="29"/>
      <c r="C6" s="29"/>
      <c r="D6" s="29"/>
      <c r="E6" s="2" t="s">
        <v>13</v>
      </c>
      <c r="F6" s="2" t="s">
        <v>14</v>
      </c>
      <c r="G6" s="2" t="s">
        <v>15</v>
      </c>
      <c r="H6" s="29"/>
      <c r="I6" s="29"/>
      <c r="J6" s="29"/>
      <c r="K6" s="29"/>
      <c r="L6" s="29"/>
      <c r="M6" s="2" t="s">
        <v>13</v>
      </c>
      <c r="N6" s="2" t="s">
        <v>14</v>
      </c>
      <c r="O6" s="2" t="s">
        <v>15</v>
      </c>
      <c r="P6" s="29"/>
      <c r="Q6" s="29"/>
      <c r="R6" s="29"/>
      <c r="S6" s="30"/>
      <c r="T6" s="29"/>
      <c r="U6" s="29"/>
      <c r="V6" s="29"/>
    </row>
    <row r="7" spans="1:22" ht="15" x14ac:dyDescent="0.25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  <c r="K7" s="1">
        <v>11</v>
      </c>
      <c r="L7" s="1">
        <v>12</v>
      </c>
      <c r="M7" s="1">
        <v>13</v>
      </c>
      <c r="N7" s="1">
        <v>14</v>
      </c>
      <c r="O7" s="1">
        <v>15</v>
      </c>
      <c r="P7" s="1">
        <v>16</v>
      </c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</row>
    <row r="8" spans="1:22" s="17" customFormat="1" ht="31.5" x14ac:dyDescent="0.25">
      <c r="A8" s="13">
        <v>1</v>
      </c>
      <c r="B8" s="12" t="s">
        <v>27</v>
      </c>
      <c r="C8" s="14">
        <v>268000</v>
      </c>
      <c r="D8" s="15">
        <f>C8*5%+C8</f>
        <v>281400</v>
      </c>
      <c r="E8" s="14">
        <v>268000</v>
      </c>
      <c r="F8" s="14">
        <f>E8*5%</f>
        <v>13400</v>
      </c>
      <c r="G8" s="14">
        <f>E8+F8</f>
        <v>281400</v>
      </c>
      <c r="H8" s="15">
        <f>D8-G8</f>
        <v>0</v>
      </c>
      <c r="I8" s="16">
        <f>G8/D8</f>
        <v>1</v>
      </c>
      <c r="J8" s="18">
        <v>39337</v>
      </c>
      <c r="K8" s="14">
        <v>200000</v>
      </c>
      <c r="L8" s="14">
        <f>K8*5%+K8</f>
        <v>210000</v>
      </c>
      <c r="M8" s="14">
        <v>200000</v>
      </c>
      <c r="N8" s="14">
        <f>M8*5%</f>
        <v>10000</v>
      </c>
      <c r="O8" s="14">
        <f>M8+N8</f>
        <v>210000</v>
      </c>
      <c r="P8" s="14">
        <f>L8-O8</f>
        <v>0</v>
      </c>
      <c r="Q8" s="16">
        <f>O8/L8</f>
        <v>1</v>
      </c>
      <c r="R8" s="14">
        <v>0</v>
      </c>
      <c r="S8" s="14">
        <v>0</v>
      </c>
      <c r="T8" s="14">
        <f>(D8+L8+R8)-K8</f>
        <v>291400</v>
      </c>
      <c r="U8" s="14">
        <f>H8+P8+S8</f>
        <v>0</v>
      </c>
      <c r="V8" s="22" t="s">
        <v>34</v>
      </c>
    </row>
    <row r="9" spans="1:22" x14ac:dyDescent="0.3">
      <c r="A9" s="6">
        <v>2</v>
      </c>
      <c r="B9" s="11">
        <v>39337</v>
      </c>
      <c r="C9" s="7">
        <v>545000</v>
      </c>
      <c r="D9" s="15">
        <f t="shared" ref="D9:D14" si="0">C9*5%+C9</f>
        <v>572250</v>
      </c>
      <c r="E9" s="7">
        <v>341960</v>
      </c>
      <c r="F9" s="14">
        <f t="shared" ref="F9:F13" si="1">E9*5%</f>
        <v>17098</v>
      </c>
      <c r="G9" s="7">
        <f>E9+F9</f>
        <v>359058</v>
      </c>
      <c r="H9" s="15">
        <f t="shared" ref="H9:H14" si="2">D9-G9</f>
        <v>213192</v>
      </c>
      <c r="I9" s="8">
        <f>G9/D9</f>
        <v>0.62744954128440367</v>
      </c>
      <c r="J9" s="11">
        <v>39701</v>
      </c>
      <c r="K9" s="7">
        <v>103000</v>
      </c>
      <c r="L9" s="14">
        <f t="shared" ref="L9:L14" si="3">K9*5%+K9</f>
        <v>108150</v>
      </c>
      <c r="M9" s="7">
        <v>94000</v>
      </c>
      <c r="N9" s="14">
        <f t="shared" ref="N9:N14" si="4">M9*5%</f>
        <v>4700</v>
      </c>
      <c r="O9" s="7">
        <f t="shared" ref="O9:O14" si="5">M9+N9</f>
        <v>98700</v>
      </c>
      <c r="P9" s="7">
        <f t="shared" ref="P9:P14" si="6">L9-O9</f>
        <v>9450</v>
      </c>
      <c r="Q9" s="8">
        <f t="shared" ref="Q9:Q14" si="7">O9/L9</f>
        <v>0.91262135922330101</v>
      </c>
      <c r="R9" s="7">
        <v>0</v>
      </c>
      <c r="S9" s="7">
        <v>0</v>
      </c>
      <c r="T9" s="7">
        <f t="shared" ref="T9:T14" si="8">(D9+L9+R9)-K9</f>
        <v>577400</v>
      </c>
      <c r="U9" s="7">
        <f t="shared" ref="U9:U14" si="9">H9+P9+S9</f>
        <v>222642</v>
      </c>
      <c r="V9" s="7"/>
    </row>
    <row r="10" spans="1:22" x14ac:dyDescent="0.3">
      <c r="A10" s="6">
        <v>3</v>
      </c>
      <c r="B10" s="11">
        <v>39816</v>
      </c>
      <c r="C10" s="7">
        <v>185300</v>
      </c>
      <c r="D10" s="15">
        <f t="shared" si="0"/>
        <v>194565</v>
      </c>
      <c r="E10" s="7">
        <v>85300</v>
      </c>
      <c r="F10" s="14">
        <f t="shared" si="1"/>
        <v>4265</v>
      </c>
      <c r="G10" s="7">
        <f>E10+F10</f>
        <v>89565</v>
      </c>
      <c r="H10" s="15">
        <f t="shared" si="2"/>
        <v>105000</v>
      </c>
      <c r="I10" s="8">
        <f>G10/D10</f>
        <v>0.46033459255261738</v>
      </c>
      <c r="J10" s="7" t="s">
        <v>28</v>
      </c>
      <c r="K10" s="7">
        <v>50000</v>
      </c>
      <c r="L10" s="14">
        <f t="shared" si="3"/>
        <v>52500</v>
      </c>
      <c r="M10" s="7">
        <v>50000</v>
      </c>
      <c r="N10" s="14">
        <f t="shared" si="4"/>
        <v>2500</v>
      </c>
      <c r="O10" s="7">
        <f t="shared" si="5"/>
        <v>52500</v>
      </c>
      <c r="P10" s="7">
        <f t="shared" si="6"/>
        <v>0</v>
      </c>
      <c r="Q10" s="8">
        <f t="shared" si="7"/>
        <v>1</v>
      </c>
      <c r="R10" s="7">
        <v>0</v>
      </c>
      <c r="S10" s="7">
        <v>0</v>
      </c>
      <c r="T10" s="7">
        <f t="shared" si="8"/>
        <v>197065</v>
      </c>
      <c r="U10" s="7">
        <f t="shared" si="9"/>
        <v>105000</v>
      </c>
      <c r="V10" s="7"/>
    </row>
    <row r="11" spans="1:22" x14ac:dyDescent="0.3">
      <c r="A11" s="6">
        <v>4</v>
      </c>
      <c r="B11" s="7" t="s">
        <v>24</v>
      </c>
      <c r="C11" s="7">
        <v>33600</v>
      </c>
      <c r="D11" s="15">
        <f t="shared" si="0"/>
        <v>35280</v>
      </c>
      <c r="E11" s="7">
        <v>33600</v>
      </c>
      <c r="F11" s="14">
        <f t="shared" si="1"/>
        <v>1680</v>
      </c>
      <c r="G11" s="7">
        <f t="shared" ref="G11:G14" si="10">E11+F11</f>
        <v>35280</v>
      </c>
      <c r="H11" s="15">
        <f t="shared" si="2"/>
        <v>0</v>
      </c>
      <c r="I11" s="8">
        <f t="shared" ref="I11:I15" si="11">G11/D11</f>
        <v>1</v>
      </c>
      <c r="J11" s="7" t="s">
        <v>25</v>
      </c>
      <c r="K11" s="7">
        <v>150000</v>
      </c>
      <c r="L11" s="14">
        <f t="shared" si="3"/>
        <v>157500</v>
      </c>
      <c r="M11" s="7">
        <v>50000</v>
      </c>
      <c r="N11" s="14">
        <f t="shared" si="4"/>
        <v>2500</v>
      </c>
      <c r="O11" s="7">
        <f t="shared" si="5"/>
        <v>52500</v>
      </c>
      <c r="P11" s="7">
        <f t="shared" si="6"/>
        <v>105000</v>
      </c>
      <c r="Q11" s="8">
        <f t="shared" si="7"/>
        <v>0.33333333333333331</v>
      </c>
      <c r="R11" s="7">
        <v>0</v>
      </c>
      <c r="S11" s="7">
        <v>0</v>
      </c>
      <c r="T11" s="7">
        <f t="shared" si="8"/>
        <v>42780</v>
      </c>
      <c r="U11" s="7">
        <f t="shared" si="9"/>
        <v>105000</v>
      </c>
      <c r="V11" s="7"/>
    </row>
    <row r="12" spans="1:22" x14ac:dyDescent="0.3">
      <c r="A12" s="6">
        <v>5</v>
      </c>
      <c r="B12" s="11">
        <v>40218</v>
      </c>
      <c r="C12" s="7">
        <v>33600</v>
      </c>
      <c r="D12" s="15">
        <f t="shared" si="0"/>
        <v>35280</v>
      </c>
      <c r="E12" s="7">
        <v>33600</v>
      </c>
      <c r="F12" s="14">
        <f t="shared" si="1"/>
        <v>1680</v>
      </c>
      <c r="G12" s="7">
        <f t="shared" si="10"/>
        <v>35280</v>
      </c>
      <c r="H12" s="15">
        <f t="shared" si="2"/>
        <v>0</v>
      </c>
      <c r="I12" s="8">
        <f t="shared" si="11"/>
        <v>1</v>
      </c>
      <c r="J12" s="7" t="s">
        <v>29</v>
      </c>
      <c r="K12" s="7">
        <v>120000</v>
      </c>
      <c r="L12" s="14">
        <f t="shared" si="3"/>
        <v>126000</v>
      </c>
      <c r="M12" s="7">
        <v>40000</v>
      </c>
      <c r="N12" s="14">
        <f t="shared" si="4"/>
        <v>2000</v>
      </c>
      <c r="O12" s="7">
        <f t="shared" si="5"/>
        <v>42000</v>
      </c>
      <c r="P12" s="7">
        <f t="shared" si="6"/>
        <v>84000</v>
      </c>
      <c r="Q12" s="8">
        <f t="shared" si="7"/>
        <v>0.33333333333333331</v>
      </c>
      <c r="R12" s="7">
        <v>0</v>
      </c>
      <c r="S12" s="7">
        <v>0</v>
      </c>
      <c r="T12" s="7">
        <f t="shared" si="8"/>
        <v>41280</v>
      </c>
      <c r="U12" s="7">
        <f t="shared" si="9"/>
        <v>84000</v>
      </c>
      <c r="V12" s="7"/>
    </row>
    <row r="13" spans="1:22" x14ac:dyDescent="0.3">
      <c r="A13" s="6">
        <v>6</v>
      </c>
      <c r="B13" s="7" t="s">
        <v>25</v>
      </c>
      <c r="C13" s="7">
        <v>30950</v>
      </c>
      <c r="D13" s="15">
        <f t="shared" si="0"/>
        <v>32497.5</v>
      </c>
      <c r="E13" s="7">
        <v>30950</v>
      </c>
      <c r="F13" s="14">
        <f t="shared" si="1"/>
        <v>1547.5</v>
      </c>
      <c r="G13" s="7">
        <f t="shared" si="10"/>
        <v>32497.5</v>
      </c>
      <c r="H13" s="15">
        <f t="shared" si="2"/>
        <v>0</v>
      </c>
      <c r="I13" s="8">
        <f t="shared" si="11"/>
        <v>1</v>
      </c>
      <c r="J13" s="11">
        <v>42129</v>
      </c>
      <c r="K13" s="7">
        <v>215000</v>
      </c>
      <c r="L13" s="14">
        <f t="shared" si="3"/>
        <v>225750</v>
      </c>
      <c r="M13" s="7">
        <v>55000</v>
      </c>
      <c r="N13" s="14">
        <f t="shared" si="4"/>
        <v>2750</v>
      </c>
      <c r="O13" s="7">
        <f t="shared" si="5"/>
        <v>57750</v>
      </c>
      <c r="P13" s="7">
        <f t="shared" si="6"/>
        <v>168000</v>
      </c>
      <c r="Q13" s="8">
        <f t="shared" si="7"/>
        <v>0.2558139534883721</v>
      </c>
      <c r="R13" s="7">
        <v>0</v>
      </c>
      <c r="S13" s="7">
        <v>0</v>
      </c>
      <c r="T13" s="7">
        <f t="shared" si="8"/>
        <v>43247.5</v>
      </c>
      <c r="U13" s="7">
        <f t="shared" si="9"/>
        <v>168000</v>
      </c>
      <c r="V13" s="7"/>
    </row>
    <row r="14" spans="1:22" x14ac:dyDescent="0.3">
      <c r="A14" s="6">
        <v>7</v>
      </c>
      <c r="B14" s="7" t="s">
        <v>26</v>
      </c>
      <c r="C14" s="7">
        <v>35300</v>
      </c>
      <c r="D14" s="15">
        <f t="shared" si="0"/>
        <v>37065</v>
      </c>
      <c r="E14" s="7">
        <v>0</v>
      </c>
      <c r="F14" s="7">
        <f t="shared" ref="F14" si="12">E14*10%</f>
        <v>0</v>
      </c>
      <c r="G14" s="7">
        <f t="shared" si="10"/>
        <v>0</v>
      </c>
      <c r="H14" s="15">
        <f t="shared" si="2"/>
        <v>37065</v>
      </c>
      <c r="I14" s="8">
        <f t="shared" si="11"/>
        <v>0</v>
      </c>
      <c r="J14" s="7" t="s">
        <v>30</v>
      </c>
      <c r="K14" s="7">
        <v>300000</v>
      </c>
      <c r="L14" s="14">
        <f t="shared" si="3"/>
        <v>315000</v>
      </c>
      <c r="M14" s="7">
        <v>195000</v>
      </c>
      <c r="N14" s="14">
        <f t="shared" si="4"/>
        <v>9750</v>
      </c>
      <c r="O14" s="7">
        <f t="shared" si="5"/>
        <v>204750</v>
      </c>
      <c r="P14" s="7">
        <f t="shared" si="6"/>
        <v>110250</v>
      </c>
      <c r="Q14" s="8">
        <f t="shared" si="7"/>
        <v>0.65</v>
      </c>
      <c r="R14" s="7">
        <v>80516</v>
      </c>
      <c r="S14" s="7">
        <f>(E15+M15)-K15</f>
        <v>339410</v>
      </c>
      <c r="T14" s="7">
        <f t="shared" si="8"/>
        <v>132581</v>
      </c>
      <c r="U14" s="7">
        <f t="shared" si="9"/>
        <v>486725</v>
      </c>
      <c r="V14" s="7"/>
    </row>
    <row r="15" spans="1:22" x14ac:dyDescent="0.3">
      <c r="A15" s="6"/>
      <c r="B15" s="7"/>
      <c r="C15" s="20">
        <f t="shared" ref="C15:H15" si="13">SUM(C8:C14)</f>
        <v>1131750</v>
      </c>
      <c r="D15" s="19">
        <f t="shared" si="13"/>
        <v>1188337.5</v>
      </c>
      <c r="E15" s="7">
        <f>SUM(E8:E14)</f>
        <v>793410</v>
      </c>
      <c r="F15" s="7">
        <f t="shared" si="13"/>
        <v>39670.5</v>
      </c>
      <c r="G15" s="7">
        <f t="shared" si="13"/>
        <v>833080.5</v>
      </c>
      <c r="H15" s="7">
        <f t="shared" si="13"/>
        <v>355257</v>
      </c>
      <c r="I15" s="8">
        <f t="shared" si="11"/>
        <v>0.70104705102717035</v>
      </c>
      <c r="J15" s="7"/>
      <c r="K15" s="7">
        <f t="shared" ref="K15:U15" si="14">SUM(K8:K14)</f>
        <v>1138000</v>
      </c>
      <c r="L15" s="7">
        <f t="shared" si="14"/>
        <v>1194900</v>
      </c>
      <c r="M15" s="7">
        <f t="shared" si="14"/>
        <v>684000</v>
      </c>
      <c r="N15" s="7">
        <f t="shared" si="14"/>
        <v>34200</v>
      </c>
      <c r="O15" s="7">
        <f t="shared" si="14"/>
        <v>718200</v>
      </c>
      <c r="P15" s="7">
        <f t="shared" si="14"/>
        <v>476700</v>
      </c>
      <c r="Q15" s="8">
        <f t="shared" si="14"/>
        <v>4.4851019793783404</v>
      </c>
      <c r="R15" s="21">
        <f t="shared" si="14"/>
        <v>80516</v>
      </c>
      <c r="S15" s="21">
        <f t="shared" si="14"/>
        <v>339410</v>
      </c>
      <c r="T15" s="7">
        <f t="shared" si="14"/>
        <v>1325753.5</v>
      </c>
      <c r="U15" s="7">
        <f t="shared" si="14"/>
        <v>1171367</v>
      </c>
      <c r="V15" s="7"/>
    </row>
    <row r="16" spans="1:22" x14ac:dyDescent="0.3">
      <c r="A16" s="6"/>
      <c r="B16" s="7"/>
      <c r="C16" s="20"/>
      <c r="D16" s="19"/>
      <c r="E16" s="7"/>
      <c r="F16" s="7"/>
      <c r="G16" s="7"/>
      <c r="H16" s="7"/>
      <c r="I16" s="8"/>
      <c r="J16" s="7"/>
      <c r="K16" s="7"/>
      <c r="L16" s="7"/>
      <c r="M16" s="7"/>
      <c r="N16" s="7"/>
      <c r="O16" s="7"/>
      <c r="P16" s="7"/>
      <c r="Q16" s="8"/>
      <c r="R16" s="21"/>
      <c r="S16" s="21"/>
      <c r="T16" s="7"/>
      <c r="U16" s="7"/>
      <c r="V16" s="7"/>
    </row>
    <row r="17" spans="1:22" x14ac:dyDescent="0.3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8"/>
      <c r="R17" s="7"/>
      <c r="S17" s="7"/>
      <c r="T17" s="7"/>
      <c r="U17" s="7"/>
      <c r="V17" s="7"/>
    </row>
    <row r="18" spans="1:22" ht="19.5" x14ac:dyDescent="0.35">
      <c r="A18" s="26" t="s">
        <v>18</v>
      </c>
      <c r="B18" s="26"/>
      <c r="C18" s="26" t="s">
        <v>31</v>
      </c>
      <c r="D18" s="26"/>
      <c r="E18" s="26"/>
      <c r="F18" s="5"/>
      <c r="G18" s="4"/>
      <c r="H18" s="4"/>
      <c r="I18" s="4"/>
      <c r="J18" s="4"/>
      <c r="K18" s="4"/>
      <c r="L18" s="27" t="s">
        <v>32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</row>
    <row r="19" spans="1:22" x14ac:dyDescent="0.3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21">
        <v>13001</v>
      </c>
      <c r="S19" s="21">
        <f>F15+N15</f>
        <v>73870.5</v>
      </c>
      <c r="T19" s="14">
        <f>(D19+L19+R19)-K19</f>
        <v>13001</v>
      </c>
      <c r="U19" s="14">
        <f>H19+P19+S19</f>
        <v>73870.5</v>
      </c>
      <c r="V19" s="7"/>
    </row>
    <row r="20" spans="1:22" x14ac:dyDescent="0.3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x14ac:dyDescent="0.3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</sheetData>
  <mergeCells count="31">
    <mergeCell ref="H5:H6"/>
    <mergeCell ref="A3:B3"/>
    <mergeCell ref="C3:E3"/>
    <mergeCell ref="A4:B4"/>
    <mergeCell ref="C4:E4"/>
    <mergeCell ref="A5:A6"/>
    <mergeCell ref="B5:B6"/>
    <mergeCell ref="C5:C6"/>
    <mergeCell ref="D5:D6"/>
    <mergeCell ref="E5:G5"/>
    <mergeCell ref="N3:O3"/>
    <mergeCell ref="P3:S3"/>
    <mergeCell ref="A2:V2"/>
    <mergeCell ref="L4:V4"/>
    <mergeCell ref="H3:J3"/>
    <mergeCell ref="A18:B18"/>
    <mergeCell ref="C18:E18"/>
    <mergeCell ref="L18:V18"/>
    <mergeCell ref="A1:V1"/>
    <mergeCell ref="Q5:Q6"/>
    <mergeCell ref="R5:R6"/>
    <mergeCell ref="S5:S6"/>
    <mergeCell ref="T5:T6"/>
    <mergeCell ref="U5:U6"/>
    <mergeCell ref="V5:V6"/>
    <mergeCell ref="I5:I6"/>
    <mergeCell ref="J5:J6"/>
    <mergeCell ref="K5:K6"/>
    <mergeCell ref="L5:L6"/>
    <mergeCell ref="M5:O5"/>
    <mergeCell ref="P5:P6"/>
  </mergeCells>
  <pageMargins left="0.7" right="0.2" top="0.5" bottom="0.5" header="0.3" footer="0.3"/>
  <pageSetup paperSize="5" scale="85" orientation="landscape" horizontalDpi="0" verticalDpi="0" r:id="rId1"/>
  <headerFooter>
    <oddFooter>Page &amp;P&amp;R&amp;Z&amp;F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DD58D-EEEF-47EA-BC86-98DC0F02EE27}">
  <dimension ref="A1:V24"/>
  <sheetViews>
    <sheetView tabSelected="1" topLeftCell="D4" workbookViewId="0">
      <selection activeCell="R19" sqref="R19"/>
    </sheetView>
  </sheetViews>
  <sheetFormatPr defaultRowHeight="15.75" x14ac:dyDescent="0.3"/>
  <cols>
    <col min="1" max="1" width="5.140625" style="9" customWidth="1"/>
    <col min="2" max="2" width="10.42578125" style="10" customWidth="1"/>
    <col min="3" max="3" width="11.28515625" style="10" bestFit="1" customWidth="1"/>
    <col min="4" max="4" width="10.28515625" style="10" customWidth="1"/>
    <col min="5" max="5" width="10.28515625" style="10" bestFit="1" customWidth="1"/>
    <col min="6" max="6" width="7.140625" style="10" customWidth="1"/>
    <col min="7" max="7" width="10.28515625" style="10" bestFit="1" customWidth="1"/>
    <col min="8" max="8" width="9.140625" style="10" customWidth="1"/>
    <col min="9" max="9" width="6.7109375" style="10" customWidth="1"/>
    <col min="10" max="11" width="10.140625" style="10" customWidth="1"/>
    <col min="12" max="12" width="10" style="10" customWidth="1"/>
    <col min="13" max="13" width="8.85546875" style="10" customWidth="1"/>
    <col min="14" max="14" width="8.42578125" style="10" customWidth="1"/>
    <col min="15" max="15" width="9" style="10" customWidth="1"/>
    <col min="16" max="16" width="9.28515625" style="10" bestFit="1" customWidth="1"/>
    <col min="17" max="17" width="6.28515625" style="10" customWidth="1"/>
    <col min="18" max="18" width="9.140625" style="10"/>
    <col min="19" max="19" width="9.85546875" style="10" customWidth="1"/>
    <col min="20" max="20" width="10.140625" style="10" customWidth="1"/>
    <col min="21" max="21" width="10" style="10" customWidth="1"/>
    <col min="22" max="22" width="11" style="10" customWidth="1"/>
  </cols>
  <sheetData>
    <row r="1" spans="1:22" ht="23.25" customHeight="1" x14ac:dyDescent="0.25">
      <c r="A1" s="28" t="s">
        <v>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24" customHeight="1" x14ac:dyDescent="0.25">
      <c r="A2" s="36" t="s">
        <v>35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ht="19.5" x14ac:dyDescent="0.35">
      <c r="A3" s="35" t="s">
        <v>19</v>
      </c>
      <c r="B3" s="35"/>
      <c r="C3" s="35" t="s">
        <v>20</v>
      </c>
      <c r="D3" s="35"/>
      <c r="E3" s="35"/>
      <c r="F3" s="3"/>
      <c r="G3" s="4"/>
      <c r="H3" s="34" t="s">
        <v>23</v>
      </c>
      <c r="I3" s="34"/>
      <c r="J3" s="34"/>
      <c r="K3" s="4"/>
      <c r="L3" s="4"/>
      <c r="M3" s="4"/>
      <c r="N3" s="31"/>
      <c r="O3" s="31"/>
      <c r="P3" s="32"/>
      <c r="Q3" s="32"/>
      <c r="R3" s="32"/>
      <c r="S3" s="32"/>
      <c r="T3" s="4"/>
      <c r="U3" s="4"/>
      <c r="V3" s="4"/>
    </row>
    <row r="4" spans="1:22" ht="19.5" x14ac:dyDescent="0.35">
      <c r="A4" s="26" t="s">
        <v>18</v>
      </c>
      <c r="B4" s="26"/>
      <c r="C4" s="26" t="s">
        <v>21</v>
      </c>
      <c r="D4" s="26"/>
      <c r="E4" s="26"/>
      <c r="F4" s="5"/>
      <c r="G4" s="4"/>
      <c r="H4" s="4"/>
      <c r="I4" s="4"/>
      <c r="J4" s="4"/>
      <c r="K4" s="4"/>
      <c r="L4" s="27" t="s">
        <v>22</v>
      </c>
      <c r="M4" s="27"/>
      <c r="N4" s="27"/>
      <c r="O4" s="27"/>
      <c r="P4" s="27"/>
      <c r="Q4" s="27"/>
      <c r="R4" s="27"/>
      <c r="S4" s="27"/>
      <c r="T4" s="27"/>
      <c r="U4" s="27"/>
      <c r="V4" s="27"/>
    </row>
    <row r="5" spans="1:22" ht="15" x14ac:dyDescent="0.25">
      <c r="A5" s="29" t="s">
        <v>0</v>
      </c>
      <c r="B5" s="29" t="s">
        <v>1</v>
      </c>
      <c r="C5" s="29" t="s">
        <v>2</v>
      </c>
      <c r="D5" s="29" t="s">
        <v>3</v>
      </c>
      <c r="E5" s="29" t="s">
        <v>4</v>
      </c>
      <c r="F5" s="29"/>
      <c r="G5" s="29"/>
      <c r="H5" s="29" t="s">
        <v>5</v>
      </c>
      <c r="I5" s="29" t="s">
        <v>6</v>
      </c>
      <c r="J5" s="29" t="s">
        <v>7</v>
      </c>
      <c r="K5" s="29" t="s">
        <v>8</v>
      </c>
      <c r="L5" s="29" t="s">
        <v>3</v>
      </c>
      <c r="M5" s="29" t="s">
        <v>4</v>
      </c>
      <c r="N5" s="29"/>
      <c r="O5" s="29"/>
      <c r="P5" s="29" t="s">
        <v>5</v>
      </c>
      <c r="Q5" s="29" t="s">
        <v>6</v>
      </c>
      <c r="R5" s="29" t="s">
        <v>33</v>
      </c>
      <c r="S5" s="30" t="s">
        <v>9</v>
      </c>
      <c r="T5" s="29" t="s">
        <v>10</v>
      </c>
      <c r="U5" s="29" t="s">
        <v>11</v>
      </c>
      <c r="V5" s="29" t="s">
        <v>12</v>
      </c>
    </row>
    <row r="6" spans="1:22" ht="45.75" customHeight="1" x14ac:dyDescent="0.25">
      <c r="A6" s="29"/>
      <c r="B6" s="29"/>
      <c r="C6" s="29"/>
      <c r="D6" s="29"/>
      <c r="E6" s="23" t="s">
        <v>13</v>
      </c>
      <c r="F6" s="23" t="s">
        <v>14</v>
      </c>
      <c r="G6" s="23" t="s">
        <v>15</v>
      </c>
      <c r="H6" s="29"/>
      <c r="I6" s="29"/>
      <c r="J6" s="29"/>
      <c r="K6" s="29"/>
      <c r="L6" s="29"/>
      <c r="M6" s="23" t="s">
        <v>13</v>
      </c>
      <c r="N6" s="23" t="s">
        <v>14</v>
      </c>
      <c r="O6" s="23" t="s">
        <v>15</v>
      </c>
      <c r="P6" s="29"/>
      <c r="Q6" s="29"/>
      <c r="R6" s="29"/>
      <c r="S6" s="30"/>
      <c r="T6" s="29"/>
      <c r="U6" s="29"/>
      <c r="V6" s="29"/>
    </row>
    <row r="7" spans="1:22" ht="15" x14ac:dyDescent="0.25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  <c r="K7" s="1">
        <v>11</v>
      </c>
      <c r="L7" s="1">
        <v>12</v>
      </c>
      <c r="M7" s="1">
        <v>13</v>
      </c>
      <c r="N7" s="1">
        <v>14</v>
      </c>
      <c r="O7" s="1">
        <v>15</v>
      </c>
      <c r="P7" s="1">
        <v>16</v>
      </c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</row>
    <row r="8" spans="1:22" ht="35.25" customHeight="1" x14ac:dyDescent="0.25">
      <c r="A8" s="13">
        <v>1</v>
      </c>
      <c r="B8" s="12" t="s">
        <v>36</v>
      </c>
      <c r="C8" s="14">
        <v>95000</v>
      </c>
      <c r="D8" s="15">
        <f>C8*5%+C8</f>
        <v>99750</v>
      </c>
      <c r="E8" s="14">
        <v>32000</v>
      </c>
      <c r="F8" s="14">
        <f>E8*5%</f>
        <v>1600</v>
      </c>
      <c r="G8" s="14">
        <f>E8+F8</f>
        <v>33600</v>
      </c>
      <c r="H8" s="15">
        <f>D8-G8</f>
        <v>66150</v>
      </c>
      <c r="I8" s="16">
        <f>G8/D8</f>
        <v>0.33684210526315789</v>
      </c>
      <c r="J8" s="12" t="s">
        <v>36</v>
      </c>
      <c r="K8" s="14">
        <v>10000</v>
      </c>
      <c r="L8" s="14">
        <f>K8*5%+K8</f>
        <v>10500</v>
      </c>
      <c r="M8" s="14">
        <v>10000</v>
      </c>
      <c r="N8" s="14">
        <f>M8*5%</f>
        <v>500</v>
      </c>
      <c r="O8" s="14">
        <f>M8+N8</f>
        <v>10500</v>
      </c>
      <c r="P8" s="14">
        <f>L8-O8</f>
        <v>0</v>
      </c>
      <c r="Q8" s="16">
        <f>O8/L8</f>
        <v>1</v>
      </c>
      <c r="R8" s="14">
        <v>0</v>
      </c>
      <c r="S8" s="14">
        <v>0</v>
      </c>
      <c r="T8" s="14">
        <f>(D8+L8+R8)-K8</f>
        <v>100250</v>
      </c>
      <c r="U8" s="14">
        <f>H8+P8+S8</f>
        <v>66150</v>
      </c>
      <c r="V8" s="22" t="s">
        <v>34</v>
      </c>
    </row>
    <row r="9" spans="1:22" x14ac:dyDescent="0.3">
      <c r="A9" s="6">
        <v>2</v>
      </c>
      <c r="B9" s="11" t="s">
        <v>37</v>
      </c>
      <c r="C9" s="7">
        <v>85000</v>
      </c>
      <c r="D9" s="15">
        <f t="shared" ref="D9:D18" si="0">C9*5%+C9</f>
        <v>89250</v>
      </c>
      <c r="E9" s="7">
        <v>35700</v>
      </c>
      <c r="F9" s="14">
        <f t="shared" ref="F9:F13" si="1">E9*5%</f>
        <v>1785</v>
      </c>
      <c r="G9" s="7">
        <f>E9+F9</f>
        <v>37485</v>
      </c>
      <c r="H9" s="15">
        <f t="shared" ref="H9:H18" si="2">D9-G9</f>
        <v>51765</v>
      </c>
      <c r="I9" s="8">
        <f>G9/D9</f>
        <v>0.42</v>
      </c>
      <c r="J9" s="11" t="s">
        <v>37</v>
      </c>
      <c r="K9" s="7">
        <v>10000</v>
      </c>
      <c r="L9" s="14">
        <f t="shared" ref="L9:L18" si="3">K9*5%+K9</f>
        <v>10500</v>
      </c>
      <c r="M9" s="7">
        <v>2000</v>
      </c>
      <c r="N9" s="14">
        <f t="shared" ref="N9:N18" si="4">M9*5%</f>
        <v>100</v>
      </c>
      <c r="O9" s="7">
        <f t="shared" ref="O9:O18" si="5">M9+N9</f>
        <v>2100</v>
      </c>
      <c r="P9" s="7">
        <f t="shared" ref="P9:P18" si="6">L9-O9</f>
        <v>8400</v>
      </c>
      <c r="Q9" s="8">
        <f t="shared" ref="Q9:Q19" si="7">O9/L9</f>
        <v>0.2</v>
      </c>
      <c r="R9" s="7">
        <v>0</v>
      </c>
      <c r="S9" s="7">
        <v>0</v>
      </c>
      <c r="T9" s="7">
        <f t="shared" ref="T9:T18" si="8">(D9+L9+R9)-K9</f>
        <v>89750</v>
      </c>
      <c r="U9" s="7">
        <f t="shared" ref="U9:U19" si="9">H9+P9+S9</f>
        <v>60165</v>
      </c>
      <c r="V9" s="7"/>
    </row>
    <row r="10" spans="1:22" x14ac:dyDescent="0.3">
      <c r="A10" s="6">
        <v>3</v>
      </c>
      <c r="B10" s="11" t="s">
        <v>38</v>
      </c>
      <c r="C10" s="7">
        <v>55000</v>
      </c>
      <c r="D10" s="15">
        <f t="shared" si="0"/>
        <v>57750</v>
      </c>
      <c r="E10" s="7">
        <v>34500</v>
      </c>
      <c r="F10" s="14">
        <f t="shared" si="1"/>
        <v>1725</v>
      </c>
      <c r="G10" s="7">
        <f>E10+F10</f>
        <v>36225</v>
      </c>
      <c r="H10" s="15">
        <f t="shared" si="2"/>
        <v>21525</v>
      </c>
      <c r="I10" s="8">
        <f>G10/D10</f>
        <v>0.62727272727272732</v>
      </c>
      <c r="J10" s="11" t="s">
        <v>38</v>
      </c>
      <c r="K10" s="7">
        <v>30000</v>
      </c>
      <c r="L10" s="14">
        <f t="shared" si="3"/>
        <v>31500</v>
      </c>
      <c r="M10" s="7">
        <v>21000</v>
      </c>
      <c r="N10" s="14">
        <f t="shared" si="4"/>
        <v>1050</v>
      </c>
      <c r="O10" s="7">
        <f t="shared" si="5"/>
        <v>22050</v>
      </c>
      <c r="P10" s="7">
        <f t="shared" si="6"/>
        <v>9450</v>
      </c>
      <c r="Q10" s="8">
        <f t="shared" si="7"/>
        <v>0.7</v>
      </c>
      <c r="R10" s="7">
        <v>0</v>
      </c>
      <c r="S10" s="7">
        <v>0</v>
      </c>
      <c r="T10" s="7">
        <f t="shared" si="8"/>
        <v>59250</v>
      </c>
      <c r="U10" s="7">
        <f t="shared" si="9"/>
        <v>30975</v>
      </c>
      <c r="V10" s="7"/>
    </row>
    <row r="11" spans="1:22" x14ac:dyDescent="0.3">
      <c r="A11" s="6">
        <v>4</v>
      </c>
      <c r="B11" s="7" t="s">
        <v>39</v>
      </c>
      <c r="C11" s="7">
        <v>103000</v>
      </c>
      <c r="D11" s="15">
        <f t="shared" si="0"/>
        <v>108150</v>
      </c>
      <c r="E11" s="7">
        <v>77500</v>
      </c>
      <c r="F11" s="14">
        <f t="shared" si="1"/>
        <v>3875</v>
      </c>
      <c r="G11" s="7">
        <f t="shared" ref="G11:G18" si="10">E11+F11</f>
        <v>81375</v>
      </c>
      <c r="H11" s="15">
        <f t="shared" si="2"/>
        <v>26775</v>
      </c>
      <c r="I11" s="8">
        <f t="shared" ref="I11:I19" si="11">G11/D11</f>
        <v>0.75242718446601942</v>
      </c>
      <c r="J11" s="7" t="s">
        <v>39</v>
      </c>
      <c r="K11" s="7">
        <v>288000</v>
      </c>
      <c r="L11" s="14">
        <f t="shared" si="3"/>
        <v>302400</v>
      </c>
      <c r="M11" s="7">
        <v>195000</v>
      </c>
      <c r="N11" s="14">
        <f t="shared" si="4"/>
        <v>9750</v>
      </c>
      <c r="O11" s="7">
        <f t="shared" si="5"/>
        <v>204750</v>
      </c>
      <c r="P11" s="7">
        <f t="shared" si="6"/>
        <v>97650</v>
      </c>
      <c r="Q11" s="8">
        <f t="shared" si="7"/>
        <v>0.67708333333333337</v>
      </c>
      <c r="R11" s="7">
        <v>0</v>
      </c>
      <c r="S11" s="7">
        <v>0</v>
      </c>
      <c r="T11" s="7">
        <f t="shared" si="8"/>
        <v>122550</v>
      </c>
      <c r="U11" s="7">
        <f t="shared" si="9"/>
        <v>124425</v>
      </c>
      <c r="V11" s="7"/>
    </row>
    <row r="12" spans="1:22" x14ac:dyDescent="0.3">
      <c r="A12" s="6">
        <v>5</v>
      </c>
      <c r="B12" s="11" t="s">
        <v>40</v>
      </c>
      <c r="C12" s="7">
        <v>100000</v>
      </c>
      <c r="D12" s="15">
        <f t="shared" si="0"/>
        <v>105000</v>
      </c>
      <c r="E12" s="7">
        <v>74500</v>
      </c>
      <c r="F12" s="14">
        <f t="shared" si="1"/>
        <v>3725</v>
      </c>
      <c r="G12" s="7">
        <f t="shared" si="10"/>
        <v>78225</v>
      </c>
      <c r="H12" s="15">
        <f t="shared" si="2"/>
        <v>26775</v>
      </c>
      <c r="I12" s="8">
        <f t="shared" si="11"/>
        <v>0.745</v>
      </c>
      <c r="J12" s="11" t="s">
        <v>40</v>
      </c>
      <c r="K12" s="7">
        <v>70000</v>
      </c>
      <c r="L12" s="14">
        <f t="shared" si="3"/>
        <v>73500</v>
      </c>
      <c r="M12" s="7">
        <v>32000</v>
      </c>
      <c r="N12" s="14">
        <f t="shared" si="4"/>
        <v>1600</v>
      </c>
      <c r="O12" s="7">
        <f t="shared" si="5"/>
        <v>33600</v>
      </c>
      <c r="P12" s="7">
        <f t="shared" si="6"/>
        <v>39900</v>
      </c>
      <c r="Q12" s="8">
        <f t="shared" si="7"/>
        <v>0.45714285714285713</v>
      </c>
      <c r="R12" s="7">
        <v>0</v>
      </c>
      <c r="S12" s="7">
        <v>0</v>
      </c>
      <c r="T12" s="7">
        <f t="shared" si="8"/>
        <v>108500</v>
      </c>
      <c r="U12" s="7">
        <f t="shared" si="9"/>
        <v>66675</v>
      </c>
      <c r="V12" s="7"/>
    </row>
    <row r="13" spans="1:22" x14ac:dyDescent="0.3">
      <c r="A13" s="6">
        <v>6</v>
      </c>
      <c r="B13" s="7" t="s">
        <v>41</v>
      </c>
      <c r="C13" s="7">
        <v>80000</v>
      </c>
      <c r="D13" s="15">
        <f t="shared" si="0"/>
        <v>84000</v>
      </c>
      <c r="E13" s="7">
        <v>49500</v>
      </c>
      <c r="F13" s="14">
        <f t="shared" si="1"/>
        <v>2475</v>
      </c>
      <c r="G13" s="7">
        <f t="shared" si="10"/>
        <v>51975</v>
      </c>
      <c r="H13" s="15">
        <f t="shared" si="2"/>
        <v>32025</v>
      </c>
      <c r="I13" s="8">
        <f t="shared" si="11"/>
        <v>0.61875000000000002</v>
      </c>
      <c r="J13" s="7" t="s">
        <v>41</v>
      </c>
      <c r="K13" s="7">
        <v>10000</v>
      </c>
      <c r="L13" s="14">
        <f t="shared" si="3"/>
        <v>10500</v>
      </c>
      <c r="M13" s="7">
        <v>0</v>
      </c>
      <c r="N13" s="14">
        <f t="shared" si="4"/>
        <v>0</v>
      </c>
      <c r="O13" s="7">
        <f t="shared" si="5"/>
        <v>0</v>
      </c>
      <c r="P13" s="7">
        <f t="shared" si="6"/>
        <v>10500</v>
      </c>
      <c r="Q13" s="8">
        <f t="shared" si="7"/>
        <v>0</v>
      </c>
      <c r="R13" s="7">
        <v>0</v>
      </c>
      <c r="S13" s="7">
        <v>0</v>
      </c>
      <c r="T13" s="7">
        <f t="shared" si="8"/>
        <v>84500</v>
      </c>
      <c r="U13" s="7">
        <f t="shared" si="9"/>
        <v>42525</v>
      </c>
      <c r="V13" s="7"/>
    </row>
    <row r="14" spans="1:22" x14ac:dyDescent="0.3">
      <c r="A14" s="6">
        <v>7</v>
      </c>
      <c r="B14" s="7" t="s">
        <v>42</v>
      </c>
      <c r="C14" s="7">
        <v>145000</v>
      </c>
      <c r="D14" s="15">
        <f t="shared" si="0"/>
        <v>152250</v>
      </c>
      <c r="E14" s="7">
        <v>64500</v>
      </c>
      <c r="F14" s="7">
        <f>E14*5%</f>
        <v>3225</v>
      </c>
      <c r="G14" s="7">
        <f t="shared" si="10"/>
        <v>67725</v>
      </c>
      <c r="H14" s="15">
        <f t="shared" si="2"/>
        <v>84525</v>
      </c>
      <c r="I14" s="8">
        <f t="shared" si="11"/>
        <v>0.44482758620689655</v>
      </c>
      <c r="J14" s="7" t="s">
        <v>42</v>
      </c>
      <c r="K14" s="7">
        <v>125000</v>
      </c>
      <c r="L14" s="14">
        <f t="shared" si="3"/>
        <v>131250</v>
      </c>
      <c r="M14" s="7">
        <v>45500</v>
      </c>
      <c r="N14" s="14">
        <f t="shared" si="4"/>
        <v>2275</v>
      </c>
      <c r="O14" s="7">
        <f t="shared" si="5"/>
        <v>47775</v>
      </c>
      <c r="P14" s="7">
        <f t="shared" si="6"/>
        <v>83475</v>
      </c>
      <c r="Q14" s="8">
        <f t="shared" si="7"/>
        <v>0.36399999999999999</v>
      </c>
      <c r="R14" s="7">
        <v>0</v>
      </c>
      <c r="S14" s="7">
        <v>0</v>
      </c>
      <c r="T14" s="7">
        <f t="shared" si="8"/>
        <v>158500</v>
      </c>
      <c r="U14" s="7">
        <f t="shared" si="9"/>
        <v>168000</v>
      </c>
      <c r="V14" s="7"/>
    </row>
    <row r="15" spans="1:22" x14ac:dyDescent="0.3">
      <c r="A15" s="6">
        <v>8</v>
      </c>
      <c r="B15" s="7" t="s">
        <v>43</v>
      </c>
      <c r="C15" s="7">
        <v>50950</v>
      </c>
      <c r="D15" s="15">
        <f t="shared" si="0"/>
        <v>53497.5</v>
      </c>
      <c r="E15" s="7">
        <v>50950</v>
      </c>
      <c r="F15" s="7">
        <f>E15*5%</f>
        <v>2547.5</v>
      </c>
      <c r="G15" s="7">
        <f t="shared" si="10"/>
        <v>53497.5</v>
      </c>
      <c r="H15" s="15">
        <f t="shared" si="2"/>
        <v>0</v>
      </c>
      <c r="I15" s="8">
        <f t="shared" si="11"/>
        <v>1</v>
      </c>
      <c r="J15" s="7" t="s">
        <v>43</v>
      </c>
      <c r="K15" s="7">
        <v>40000</v>
      </c>
      <c r="L15" s="14">
        <f t="shared" si="3"/>
        <v>42000</v>
      </c>
      <c r="M15" s="7">
        <v>25000</v>
      </c>
      <c r="N15" s="14">
        <f t="shared" si="4"/>
        <v>1250</v>
      </c>
      <c r="O15" s="7">
        <f t="shared" si="5"/>
        <v>26250</v>
      </c>
      <c r="P15" s="7">
        <f t="shared" si="6"/>
        <v>15750</v>
      </c>
      <c r="Q15" s="8">
        <f t="shared" si="7"/>
        <v>0.625</v>
      </c>
      <c r="R15" s="7">
        <v>0</v>
      </c>
      <c r="S15" s="7">
        <v>0</v>
      </c>
      <c r="T15" s="7">
        <f t="shared" si="8"/>
        <v>55497.5</v>
      </c>
      <c r="U15" s="7">
        <f t="shared" si="9"/>
        <v>15750</v>
      </c>
      <c r="V15" s="7"/>
    </row>
    <row r="16" spans="1:22" x14ac:dyDescent="0.3">
      <c r="A16" s="6">
        <v>9</v>
      </c>
      <c r="B16" s="7" t="s">
        <v>45</v>
      </c>
      <c r="C16" s="7">
        <v>167200</v>
      </c>
      <c r="D16" s="15">
        <f t="shared" si="0"/>
        <v>175560</v>
      </c>
      <c r="E16" s="7">
        <v>153620</v>
      </c>
      <c r="F16" s="7">
        <f>E16*5%</f>
        <v>7681</v>
      </c>
      <c r="G16" s="7">
        <f t="shared" si="10"/>
        <v>161301</v>
      </c>
      <c r="H16" s="15">
        <f t="shared" si="2"/>
        <v>14259</v>
      </c>
      <c r="I16" s="8">
        <f t="shared" si="11"/>
        <v>0.91877990430622014</v>
      </c>
      <c r="J16" s="7" t="s">
        <v>45</v>
      </c>
      <c r="K16" s="7">
        <v>310000</v>
      </c>
      <c r="L16" s="14">
        <f t="shared" si="3"/>
        <v>325500</v>
      </c>
      <c r="M16" s="7">
        <v>195000</v>
      </c>
      <c r="N16" s="14">
        <f t="shared" si="4"/>
        <v>9750</v>
      </c>
      <c r="O16" s="7">
        <f t="shared" si="5"/>
        <v>204750</v>
      </c>
      <c r="P16" s="7">
        <f t="shared" si="6"/>
        <v>120750</v>
      </c>
      <c r="Q16" s="8">
        <f t="shared" si="7"/>
        <v>0.62903225806451613</v>
      </c>
      <c r="R16" s="7">
        <v>0</v>
      </c>
      <c r="S16" s="7">
        <v>0</v>
      </c>
      <c r="T16" s="7">
        <f t="shared" si="8"/>
        <v>191060</v>
      </c>
      <c r="U16" s="7">
        <f t="shared" si="9"/>
        <v>135009</v>
      </c>
      <c r="V16" s="7"/>
    </row>
    <row r="17" spans="1:22" x14ac:dyDescent="0.3">
      <c r="A17" s="6">
        <v>10</v>
      </c>
      <c r="B17" s="7" t="s">
        <v>44</v>
      </c>
      <c r="C17" s="7">
        <v>149600</v>
      </c>
      <c r="D17" s="15">
        <f t="shared" si="0"/>
        <v>157080</v>
      </c>
      <c r="E17" s="7">
        <v>123640</v>
      </c>
      <c r="F17" s="7">
        <f>E17*5%</f>
        <v>6182</v>
      </c>
      <c r="G17" s="7">
        <f t="shared" si="10"/>
        <v>129822</v>
      </c>
      <c r="H17" s="15">
        <f t="shared" si="2"/>
        <v>27258</v>
      </c>
      <c r="I17" s="8">
        <f t="shared" si="11"/>
        <v>0.82647058823529407</v>
      </c>
      <c r="J17" s="7" t="s">
        <v>44</v>
      </c>
      <c r="K17" s="7">
        <v>50000</v>
      </c>
      <c r="L17" s="14">
        <f t="shared" si="3"/>
        <v>52500</v>
      </c>
      <c r="M17" s="7">
        <v>20000</v>
      </c>
      <c r="N17" s="14">
        <f t="shared" si="4"/>
        <v>1000</v>
      </c>
      <c r="O17" s="7">
        <f t="shared" si="5"/>
        <v>21000</v>
      </c>
      <c r="P17" s="7">
        <f t="shared" si="6"/>
        <v>31500</v>
      </c>
      <c r="Q17" s="8">
        <f t="shared" si="7"/>
        <v>0.4</v>
      </c>
      <c r="R17" s="7">
        <v>0</v>
      </c>
      <c r="S17" s="7">
        <v>0</v>
      </c>
      <c r="T17" s="7">
        <f t="shared" si="8"/>
        <v>159580</v>
      </c>
      <c r="U17" s="7">
        <f t="shared" si="9"/>
        <v>58758</v>
      </c>
      <c r="V17" s="7"/>
    </row>
    <row r="18" spans="1:22" x14ac:dyDescent="0.3">
      <c r="A18" s="6">
        <v>11</v>
      </c>
      <c r="B18" s="7" t="s">
        <v>46</v>
      </c>
      <c r="C18" s="7">
        <v>101000</v>
      </c>
      <c r="D18" s="19">
        <f t="shared" si="0"/>
        <v>106050</v>
      </c>
      <c r="E18" s="7">
        <v>97000</v>
      </c>
      <c r="F18" s="7">
        <f>E18*5%</f>
        <v>4850</v>
      </c>
      <c r="G18" s="7">
        <f t="shared" si="10"/>
        <v>101850</v>
      </c>
      <c r="H18" s="15">
        <f t="shared" si="2"/>
        <v>4200</v>
      </c>
      <c r="I18" s="8">
        <f t="shared" si="11"/>
        <v>0.96039603960396036</v>
      </c>
      <c r="J18" s="7" t="s">
        <v>46</v>
      </c>
      <c r="K18" s="7">
        <v>195000</v>
      </c>
      <c r="L18" s="7">
        <f t="shared" si="3"/>
        <v>204750</v>
      </c>
      <c r="M18" s="7">
        <v>138500</v>
      </c>
      <c r="N18" s="7">
        <f t="shared" si="4"/>
        <v>6925</v>
      </c>
      <c r="O18" s="7">
        <f t="shared" si="5"/>
        <v>145425</v>
      </c>
      <c r="P18" s="7">
        <f t="shared" si="6"/>
        <v>59325</v>
      </c>
      <c r="Q18" s="8">
        <f t="shared" si="7"/>
        <v>0.71025641025641029</v>
      </c>
      <c r="R18" s="25">
        <v>80516</v>
      </c>
      <c r="S18" s="25">
        <f>(E19+M19)-K19</f>
        <v>339410</v>
      </c>
      <c r="T18" s="7">
        <f t="shared" si="8"/>
        <v>196316</v>
      </c>
      <c r="U18" s="7">
        <f t="shared" si="9"/>
        <v>402935</v>
      </c>
      <c r="V18" s="7"/>
    </row>
    <row r="19" spans="1:22" x14ac:dyDescent="0.3">
      <c r="A19" s="6"/>
      <c r="B19" s="7"/>
      <c r="C19" s="24">
        <f t="shared" ref="C19:H19" si="12">SUM(C8:C18)</f>
        <v>1131750</v>
      </c>
      <c r="D19" s="19">
        <f t="shared" si="12"/>
        <v>1188337.5</v>
      </c>
      <c r="E19" s="7">
        <f t="shared" si="12"/>
        <v>793410</v>
      </c>
      <c r="F19" s="7">
        <f t="shared" si="12"/>
        <v>39670.5</v>
      </c>
      <c r="G19" s="7">
        <f t="shared" si="12"/>
        <v>833080.5</v>
      </c>
      <c r="H19" s="15">
        <f t="shared" si="12"/>
        <v>355257</v>
      </c>
      <c r="I19" s="8">
        <f t="shared" si="11"/>
        <v>0.70104705102717035</v>
      </c>
      <c r="J19" s="7"/>
      <c r="K19" s="21">
        <f t="shared" ref="K19:P19" si="13">SUM(K8:K18)</f>
        <v>1138000</v>
      </c>
      <c r="L19" s="7">
        <f t="shared" si="13"/>
        <v>1194900</v>
      </c>
      <c r="M19" s="7">
        <f t="shared" si="13"/>
        <v>684000</v>
      </c>
      <c r="N19" s="7">
        <f t="shared" si="13"/>
        <v>34200</v>
      </c>
      <c r="O19" s="7">
        <f t="shared" si="13"/>
        <v>718200</v>
      </c>
      <c r="P19" s="7">
        <f t="shared" si="13"/>
        <v>476700</v>
      </c>
      <c r="Q19" s="8">
        <f t="shared" si="7"/>
        <v>0.60105448154657293</v>
      </c>
      <c r="R19" s="24">
        <f>SUM(R8:R18)</f>
        <v>80516</v>
      </c>
      <c r="S19" s="24">
        <f>SUM(S8:S18)</f>
        <v>339410</v>
      </c>
      <c r="T19" s="7">
        <f>SUM(T8:T18)</f>
        <v>1325753.5</v>
      </c>
      <c r="U19" s="7">
        <f t="shared" si="9"/>
        <v>1171367</v>
      </c>
      <c r="V19" s="7"/>
    </row>
    <row r="20" spans="1:22" x14ac:dyDescent="0.3">
      <c r="A20" s="6"/>
      <c r="B20" s="7"/>
      <c r="C20" s="7"/>
      <c r="D20" s="7"/>
      <c r="E20" s="7"/>
      <c r="F20" s="7"/>
      <c r="G20" s="7"/>
      <c r="H20" s="15"/>
      <c r="I20" s="7"/>
      <c r="J20" s="7"/>
      <c r="K20" s="7"/>
      <c r="L20" s="7"/>
      <c r="M20" s="7"/>
      <c r="N20" s="7"/>
      <c r="O20" s="7"/>
      <c r="P20" s="7"/>
      <c r="Q20" s="8"/>
      <c r="R20" s="7"/>
      <c r="S20" s="7"/>
      <c r="T20" s="7"/>
      <c r="U20" s="7"/>
      <c r="V20" s="7"/>
    </row>
    <row r="21" spans="1:22" ht="19.5" x14ac:dyDescent="0.35">
      <c r="A21" s="26" t="s">
        <v>18</v>
      </c>
      <c r="B21" s="26"/>
      <c r="C21" s="26" t="s">
        <v>31</v>
      </c>
      <c r="D21" s="26"/>
      <c r="E21" s="26"/>
      <c r="F21" s="5"/>
      <c r="G21" s="4"/>
      <c r="H21" s="4"/>
      <c r="I21" s="4"/>
      <c r="J21" s="4"/>
      <c r="K21" s="4"/>
      <c r="L21" s="27" t="s">
        <v>32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x14ac:dyDescent="0.3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24">
        <v>13441</v>
      </c>
      <c r="S22" s="24">
        <f>F19+N19</f>
        <v>73870.5</v>
      </c>
      <c r="T22" s="14">
        <f>(D22+L22+R22)-K22</f>
        <v>13441</v>
      </c>
      <c r="U22" s="14">
        <f>H22+P22+S22</f>
        <v>73870.5</v>
      </c>
      <c r="V22" s="7"/>
    </row>
    <row r="23" spans="1:22" x14ac:dyDescent="0.3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x14ac:dyDescent="0.3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</sheetData>
  <mergeCells count="31">
    <mergeCell ref="A21:B21"/>
    <mergeCell ref="C21:E21"/>
    <mergeCell ref="L21:V21"/>
    <mergeCell ref="J5:J6"/>
    <mergeCell ref="K5:K6"/>
    <mergeCell ref="L5:L6"/>
    <mergeCell ref="M5:O5"/>
    <mergeCell ref="P5:P6"/>
    <mergeCell ref="Q5:Q6"/>
    <mergeCell ref="R5:R6"/>
    <mergeCell ref="S5:S6"/>
    <mergeCell ref="T5:T6"/>
    <mergeCell ref="U5:U6"/>
    <mergeCell ref="V5:V6"/>
    <mergeCell ref="A4:B4"/>
    <mergeCell ref="C4:E4"/>
    <mergeCell ref="L4:V4"/>
    <mergeCell ref="A5:A6"/>
    <mergeCell ref="B5:B6"/>
    <mergeCell ref="C5:C6"/>
    <mergeCell ref="D5:D6"/>
    <mergeCell ref="E5:G5"/>
    <mergeCell ref="H5:H6"/>
    <mergeCell ref="I5:I6"/>
    <mergeCell ref="A1:V1"/>
    <mergeCell ref="A2:V2"/>
    <mergeCell ref="A3:B3"/>
    <mergeCell ref="C3:E3"/>
    <mergeCell ref="H3:J3"/>
    <mergeCell ref="N3:O3"/>
    <mergeCell ref="P3:S3"/>
  </mergeCells>
  <pageMargins left="0.2" right="0.2" top="0.75" bottom="0.75" header="0.3" footer="0.3"/>
  <pageSetup paperSize="5" scale="85" orientation="landscape" horizontalDpi="0" verticalDpi="0" r:id="rId1"/>
  <headerFooter>
    <oddFooter>Page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দগ্ধ ও প্রতিবন্ধী-ডিঃ2020</vt:lpstr>
      <vt:lpstr>ইউনিয়ন ওয়ারী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 KHALIL</dc:creator>
  <cp:lastModifiedBy>KHALIL</cp:lastModifiedBy>
  <cp:lastPrinted>2021-02-07T09:18:44Z</cp:lastPrinted>
  <dcterms:created xsi:type="dcterms:W3CDTF">2015-06-05T18:17:20Z</dcterms:created>
  <dcterms:modified xsi:type="dcterms:W3CDTF">2021-02-07T09:20:00Z</dcterms:modified>
</cp:coreProperties>
</file>