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SO BIROL\Desktop\Vata file\"/>
    </mc:Choice>
  </mc:AlternateContent>
  <bookViews>
    <workbookView xWindow="0" yWindow="0" windowWidth="20490" windowHeight="7755"/>
  </bookViews>
  <sheets>
    <sheet name="26042022-042737_beneficiary" sheetId="1" r:id="rId1"/>
  </sheets>
  <definedNames>
    <definedName name="_xlnm._FilterDatabase" localSheetId="0" hidden="1">'26042022-042737_beneficiary'!$E$4:$E$750</definedName>
  </definedNames>
  <calcPr calcId="152511"/>
</workbook>
</file>

<file path=xl/calcChain.xml><?xml version="1.0" encoding="utf-8"?>
<calcChain xmlns="http://schemas.openxmlformats.org/spreadsheetml/2006/main">
  <c r="B664" i="1" l="1"/>
  <c r="B509" i="1"/>
  <c r="B750" i="1"/>
  <c r="B749" i="1"/>
  <c r="B663" i="1"/>
  <c r="B406" i="1"/>
  <c r="B66" i="1"/>
  <c r="B405" i="1"/>
  <c r="B264" i="1"/>
  <c r="B65" i="1"/>
  <c r="B612" i="1"/>
  <c r="B748" i="1"/>
  <c r="B611" i="1"/>
  <c r="B404" i="1"/>
  <c r="B263" i="1"/>
  <c r="B262" i="1"/>
  <c r="B610" i="1"/>
  <c r="B609" i="1"/>
  <c r="B508" i="1"/>
  <c r="B608" i="1"/>
  <c r="B162" i="1"/>
  <c r="B747" i="1"/>
  <c r="B261" i="1"/>
  <c r="B662" i="1"/>
  <c r="B161" i="1"/>
  <c r="B507" i="1"/>
  <c r="B403" i="1"/>
  <c r="B506" i="1"/>
  <c r="B326" i="1"/>
  <c r="B505" i="1"/>
  <c r="B160" i="1"/>
  <c r="B64" i="1"/>
  <c r="B504" i="1"/>
  <c r="B402" i="1"/>
  <c r="B503" i="1"/>
  <c r="B159" i="1"/>
  <c r="B502" i="1"/>
  <c r="B501" i="1"/>
  <c r="B500" i="1"/>
  <c r="B499" i="1"/>
  <c r="B498" i="1"/>
  <c r="B497" i="1"/>
  <c r="B496" i="1"/>
  <c r="B495" i="1"/>
  <c r="B746" i="1"/>
  <c r="B325" i="1"/>
  <c r="B63" i="1"/>
  <c r="B494" i="1"/>
  <c r="B62" i="1"/>
  <c r="B401" i="1"/>
  <c r="B493" i="1"/>
  <c r="B607" i="1"/>
  <c r="B400" i="1"/>
  <c r="B606" i="1"/>
  <c r="B605" i="1"/>
  <c r="B399" i="1"/>
  <c r="B61" i="1"/>
  <c r="B60" i="1"/>
  <c r="B59" i="1"/>
  <c r="B492" i="1"/>
  <c r="B398" i="1"/>
  <c r="B324" i="1"/>
  <c r="B661" i="1"/>
  <c r="B397" i="1"/>
  <c r="B745" i="1"/>
  <c r="B396" i="1"/>
  <c r="B158" i="1"/>
  <c r="B260" i="1"/>
  <c r="B491" i="1"/>
  <c r="B395" i="1"/>
  <c r="B58" i="1"/>
  <c r="B57" i="1"/>
  <c r="B56" i="1"/>
  <c r="B394" i="1"/>
  <c r="B604" i="1"/>
  <c r="B603" i="1"/>
  <c r="B602" i="1"/>
  <c r="B393" i="1"/>
  <c r="B157" i="1"/>
  <c r="B392" i="1"/>
  <c r="B660" i="1"/>
  <c r="B391" i="1"/>
  <c r="B490" i="1"/>
  <c r="B744" i="1"/>
  <c r="B489" i="1"/>
  <c r="B601" i="1"/>
  <c r="B55" i="1"/>
  <c r="B488" i="1"/>
  <c r="B487" i="1"/>
  <c r="B600" i="1"/>
  <c r="B599" i="1"/>
  <c r="B486" i="1"/>
  <c r="B659" i="1"/>
  <c r="B658" i="1"/>
  <c r="B485" i="1"/>
  <c r="B390" i="1"/>
  <c r="B156" i="1"/>
  <c r="B484" i="1"/>
  <c r="B483" i="1"/>
  <c r="B482" i="1"/>
  <c r="B743" i="1"/>
  <c r="B259" i="1"/>
  <c r="B481" i="1"/>
  <c r="B389" i="1"/>
  <c r="B480" i="1"/>
  <c r="B598" i="1"/>
  <c r="B742" i="1"/>
  <c r="B597" i="1"/>
  <c r="B596" i="1"/>
  <c r="B741" i="1"/>
  <c r="B740" i="1"/>
  <c r="B595" i="1"/>
  <c r="B594" i="1"/>
  <c r="B155" i="1"/>
  <c r="B388" i="1"/>
  <c r="B258" i="1"/>
  <c r="B257" i="1"/>
  <c r="B256" i="1"/>
  <c r="B255" i="1"/>
  <c r="B479" i="1"/>
  <c r="B739" i="1"/>
  <c r="B738" i="1"/>
  <c r="B478" i="1"/>
  <c r="B154" i="1"/>
  <c r="B254" i="1"/>
  <c r="B737" i="1"/>
  <c r="B153" i="1"/>
  <c r="B54" i="1"/>
  <c r="B152" i="1"/>
  <c r="B657" i="1"/>
  <c r="B736" i="1"/>
  <c r="B253" i="1"/>
  <c r="B151" i="1"/>
  <c r="B387" i="1"/>
  <c r="B593" i="1"/>
  <c r="B477" i="1"/>
  <c r="B476" i="1"/>
  <c r="B150" i="1"/>
  <c r="B475" i="1"/>
  <c r="B386" i="1"/>
  <c r="B385" i="1"/>
  <c r="B149" i="1"/>
  <c r="B474" i="1"/>
  <c r="B473" i="1"/>
  <c r="B592" i="1"/>
  <c r="B656" i="1"/>
  <c r="B472" i="1"/>
  <c r="B591" i="1"/>
  <c r="B471" i="1"/>
  <c r="B384" i="1"/>
  <c r="B148" i="1"/>
  <c r="B147" i="1"/>
  <c r="B735" i="1"/>
  <c r="B734" i="1"/>
  <c r="B252" i="1"/>
  <c r="B655" i="1"/>
  <c r="B654" i="1"/>
  <c r="B146" i="1"/>
  <c r="B145" i="1"/>
  <c r="B144" i="1"/>
  <c r="B733" i="1"/>
  <c r="B143" i="1"/>
  <c r="B142" i="1"/>
  <c r="B141" i="1"/>
  <c r="B140" i="1"/>
  <c r="B732" i="1"/>
  <c r="B383" i="1"/>
  <c r="B139" i="1"/>
  <c r="B731" i="1"/>
  <c r="B730" i="1"/>
  <c r="B323" i="1"/>
  <c r="B590" i="1"/>
  <c r="B382" i="1"/>
  <c r="B589" i="1"/>
  <c r="B588" i="1"/>
  <c r="B587" i="1"/>
  <c r="B586" i="1"/>
  <c r="B585" i="1"/>
  <c r="B584" i="1"/>
  <c r="B381" i="1"/>
  <c r="B251" i="1"/>
  <c r="B470" i="1"/>
  <c r="B138" i="1"/>
  <c r="B729" i="1"/>
  <c r="B469" i="1"/>
  <c r="B250" i="1"/>
  <c r="B137" i="1"/>
  <c r="B322" i="1"/>
  <c r="B468" i="1"/>
  <c r="B583" i="1"/>
  <c r="B728" i="1"/>
  <c r="B249" i="1"/>
  <c r="B136" i="1"/>
  <c r="B53" i="1"/>
  <c r="B248" i="1"/>
  <c r="B380" i="1"/>
  <c r="B727" i="1"/>
  <c r="B582" i="1"/>
  <c r="B467" i="1"/>
  <c r="B247" i="1"/>
  <c r="B726" i="1"/>
  <c r="B725" i="1"/>
  <c r="B724" i="1"/>
  <c r="B723" i="1"/>
  <c r="B246" i="1"/>
  <c r="B321" i="1"/>
  <c r="B320" i="1"/>
  <c r="B581" i="1"/>
  <c r="B580" i="1"/>
  <c r="B579" i="1"/>
  <c r="B578" i="1"/>
  <c r="B379" i="1"/>
  <c r="B319" i="1"/>
  <c r="B318" i="1"/>
  <c r="B466" i="1"/>
  <c r="B378" i="1"/>
  <c r="B465" i="1"/>
  <c r="B722" i="1"/>
  <c r="B577" i="1"/>
  <c r="B576" i="1"/>
  <c r="B464" i="1"/>
  <c r="B575" i="1"/>
  <c r="B463" i="1"/>
  <c r="B462" i="1"/>
  <c r="B135" i="1"/>
  <c r="B461" i="1"/>
  <c r="B574" i="1"/>
  <c r="B573" i="1"/>
  <c r="B460" i="1"/>
  <c r="B572" i="1"/>
  <c r="B571" i="1"/>
  <c r="B570" i="1"/>
  <c r="B134" i="1"/>
  <c r="B133" i="1"/>
  <c r="B132" i="1"/>
  <c r="B569" i="1"/>
  <c r="B568" i="1"/>
  <c r="B317" i="1"/>
  <c r="B567" i="1"/>
  <c r="B316" i="1"/>
  <c r="B315" i="1"/>
  <c r="B314" i="1"/>
  <c r="B721" i="1"/>
  <c r="B566" i="1"/>
  <c r="B131" i="1"/>
  <c r="B565" i="1"/>
  <c r="B564" i="1"/>
  <c r="B130" i="1"/>
  <c r="B313" i="1"/>
  <c r="B129" i="1"/>
  <c r="B720" i="1"/>
  <c r="B459" i="1"/>
  <c r="B719" i="1"/>
  <c r="B128" i="1"/>
  <c r="B127" i="1"/>
  <c r="B653" i="1"/>
  <c r="B563" i="1"/>
  <c r="B377" i="1"/>
  <c r="B126" i="1"/>
  <c r="B125" i="1"/>
  <c r="B124" i="1"/>
  <c r="B123" i="1"/>
  <c r="B122" i="1"/>
  <c r="B121" i="1"/>
  <c r="B120" i="1"/>
  <c r="B718" i="1"/>
  <c r="B717" i="1"/>
  <c r="B119" i="1"/>
  <c r="B376" i="1"/>
  <c r="B562" i="1"/>
  <c r="B561" i="1"/>
  <c r="B245" i="1"/>
  <c r="B244" i="1"/>
  <c r="B243" i="1"/>
  <c r="B242" i="1"/>
  <c r="B241" i="1"/>
  <c r="B240" i="1"/>
  <c r="B239" i="1"/>
  <c r="B238" i="1"/>
  <c r="B237" i="1"/>
  <c r="B312" i="1"/>
  <c r="B236" i="1"/>
  <c r="B235" i="1"/>
  <c r="B311" i="1"/>
  <c r="B234" i="1"/>
  <c r="B233" i="1"/>
  <c r="B310" i="1"/>
  <c r="B232" i="1"/>
  <c r="B309" i="1"/>
  <c r="B231" i="1"/>
  <c r="B230" i="1"/>
  <c r="B308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118" i="1"/>
  <c r="B210" i="1"/>
  <c r="B560" i="1"/>
  <c r="B559" i="1"/>
  <c r="B375" i="1"/>
  <c r="B374" i="1"/>
  <c r="B373" i="1"/>
  <c r="B652" i="1"/>
  <c r="B458" i="1"/>
  <c r="B558" i="1"/>
  <c r="B307" i="1"/>
  <c r="B457" i="1"/>
  <c r="B716" i="1"/>
  <c r="B456" i="1"/>
  <c r="B557" i="1"/>
  <c r="B556" i="1"/>
  <c r="B715" i="1"/>
  <c r="B714" i="1"/>
  <c r="B306" i="1"/>
  <c r="B455" i="1"/>
  <c r="B713" i="1"/>
  <c r="B454" i="1"/>
  <c r="B305" i="1"/>
  <c r="B651" i="1"/>
  <c r="B453" i="1"/>
  <c r="B304" i="1"/>
  <c r="B712" i="1"/>
  <c r="B711" i="1"/>
  <c r="B117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80" i="1"/>
  <c r="B679" i="1"/>
  <c r="B678" i="1"/>
  <c r="B677" i="1"/>
  <c r="B676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75" i="1"/>
  <c r="B674" i="1"/>
  <c r="B673" i="1"/>
  <c r="B672" i="1"/>
  <c r="B671" i="1"/>
  <c r="B670" i="1"/>
  <c r="B669" i="1"/>
  <c r="B668" i="1"/>
  <c r="B667" i="1"/>
  <c r="B66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209" i="1"/>
  <c r="B208" i="1"/>
  <c r="B207" i="1"/>
  <c r="B206" i="1"/>
  <c r="B346" i="1"/>
  <c r="B345" i="1"/>
  <c r="B344" i="1"/>
  <c r="B343" i="1"/>
  <c r="B342" i="1"/>
  <c r="B341" i="1"/>
  <c r="B340" i="1"/>
  <c r="B339" i="1"/>
  <c r="B338" i="1"/>
  <c r="B337" i="1"/>
  <c r="B336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2" i="1"/>
  <c r="B51" i="1"/>
  <c r="B50" i="1"/>
  <c r="B49" i="1"/>
  <c r="B452" i="1"/>
  <c r="B451" i="1"/>
  <c r="B116" i="1"/>
  <c r="B335" i="1"/>
  <c r="B334" i="1"/>
  <c r="B333" i="1"/>
  <c r="B332" i="1"/>
  <c r="B331" i="1"/>
  <c r="B330" i="1"/>
  <c r="B329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328" i="1"/>
  <c r="B303" i="1"/>
  <c r="B302" i="1"/>
  <c r="B301" i="1"/>
  <c r="B300" i="1"/>
  <c r="B299" i="1"/>
  <c r="B298" i="1"/>
  <c r="B297" i="1"/>
  <c r="B296" i="1"/>
  <c r="B295" i="1"/>
  <c r="B419" i="1"/>
  <c r="B294" i="1"/>
  <c r="B418" i="1"/>
  <c r="B417" i="1"/>
  <c r="B416" i="1"/>
  <c r="B415" i="1"/>
  <c r="B414" i="1"/>
  <c r="B413" i="1"/>
  <c r="B293" i="1"/>
  <c r="B412" i="1"/>
  <c r="B411" i="1"/>
  <c r="B410" i="1"/>
  <c r="B409" i="1"/>
  <c r="B510" i="1"/>
  <c r="B408" i="1"/>
  <c r="B407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48" i="1"/>
  <c r="B47" i="1"/>
  <c r="B268" i="1"/>
  <c r="B267" i="1"/>
  <c r="B266" i="1"/>
  <c r="B265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613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665" i="1"/>
  <c r="B87" i="1"/>
  <c r="B86" i="1"/>
  <c r="B85" i="1"/>
  <c r="B84" i="1"/>
  <c r="B83" i="1"/>
  <c r="B82" i="1"/>
  <c r="B81" i="1"/>
  <c r="B80" i="1"/>
  <c r="B79" i="1"/>
  <c r="B205" i="1"/>
  <c r="B204" i="1"/>
  <c r="B203" i="1"/>
  <c r="B202" i="1"/>
  <c r="B201" i="1"/>
  <c r="B78" i="1"/>
  <c r="B200" i="1"/>
  <c r="B199" i="1"/>
  <c r="B77" i="1"/>
  <c r="B198" i="1"/>
  <c r="B76" i="1"/>
  <c r="B75" i="1"/>
  <c r="B197" i="1"/>
  <c r="B74" i="1"/>
  <c r="B196" i="1"/>
  <c r="B195" i="1"/>
  <c r="B194" i="1"/>
  <c r="B193" i="1"/>
  <c r="B73" i="1"/>
  <c r="B192" i="1"/>
  <c r="B72" i="1"/>
  <c r="B191" i="1"/>
  <c r="B71" i="1"/>
  <c r="B190" i="1"/>
  <c r="B189" i="1"/>
  <c r="B188" i="1"/>
  <c r="B187" i="1"/>
  <c r="B186" i="1"/>
  <c r="B70" i="1"/>
  <c r="B69" i="1"/>
  <c r="B185" i="1"/>
  <c r="B68" i="1"/>
  <c r="B184" i="1"/>
  <c r="B183" i="1"/>
  <c r="B67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7" i="1"/>
  <c r="B6" i="1"/>
  <c r="B5" i="1"/>
  <c r="B327" i="1"/>
</calcChain>
</file>

<file path=xl/sharedStrings.xml><?xml version="1.0" encoding="utf-8"?>
<sst xmlns="http://schemas.openxmlformats.org/spreadsheetml/2006/main" count="2247" uniqueCount="1416">
  <si>
    <t>উপকারভোগীর ID</t>
  </si>
  <si>
    <t>উপকারভোগীর নাম</t>
  </si>
  <si>
    <t>পিতার নাম</t>
  </si>
  <si>
    <t>ওয়ার্ড</t>
  </si>
  <si>
    <t>গ্রাম</t>
  </si>
  <si>
    <t>মোছাঃ সাবেদা বেগম</t>
  </si>
  <si>
    <t>আছির মোহাম্মদ</t>
  </si>
  <si>
    <t>ধামইর</t>
  </si>
  <si>
    <t>গোবিন্দপুর</t>
  </si>
  <si>
    <t>মোছাঃ অজিফা খাতুন</t>
  </si>
  <si>
    <t>পাচু মোহাম্মদ</t>
  </si>
  <si>
    <t>দারইল</t>
  </si>
  <si>
    <t>মোছাঃ ময়না</t>
  </si>
  <si>
    <t>মোছাঃ জেলেখা</t>
  </si>
  <si>
    <t>ছামছদ্দিন</t>
  </si>
  <si>
    <t>মোছাঃ রাশেদা আকতার</t>
  </si>
  <si>
    <t>মোঃ আসরাফুল হক</t>
  </si>
  <si>
    <t>যমুনা বালা</t>
  </si>
  <si>
    <t>কেশর চন্দ্র রায</t>
  </si>
  <si>
    <t>খৈলতৈড়</t>
  </si>
  <si>
    <t>আনধারী বালা</t>
  </si>
  <si>
    <t>ফুলমনি বালা</t>
  </si>
  <si>
    <t>দেবেন চন্দ্র দেব</t>
  </si>
  <si>
    <t>বাদরুনিয়া</t>
  </si>
  <si>
    <t>শান্তি বালা</t>
  </si>
  <si>
    <t>প্রমিলা বালা</t>
  </si>
  <si>
    <t>চিয়ারু চন্দ্র দেব শর্মা</t>
  </si>
  <si>
    <t>মোছাঃ অমেজা বেগম</t>
  </si>
  <si>
    <t>মোঃ উমর আলী</t>
  </si>
  <si>
    <t>সুকদেবপুর</t>
  </si>
  <si>
    <t>দেবী রানী</t>
  </si>
  <si>
    <t>সুশীল মোহন</t>
  </si>
  <si>
    <t>জৈন্তা বালা</t>
  </si>
  <si>
    <t>কালিমোহন দেব শর্মা</t>
  </si>
  <si>
    <t>খুকি রানী রায়</t>
  </si>
  <si>
    <t>তনু চন্দ্র রায়</t>
  </si>
  <si>
    <t>অঘনী বালা</t>
  </si>
  <si>
    <t>বটই চন্দ্র রায়</t>
  </si>
  <si>
    <t>অঘনি বালা</t>
  </si>
  <si>
    <t>উলো বালা</t>
  </si>
  <si>
    <t>সুপেন</t>
  </si>
  <si>
    <t>আজো বালা</t>
  </si>
  <si>
    <t>নগেন চন্দ্র রায়</t>
  </si>
  <si>
    <t>ঝরত বালা</t>
  </si>
  <si>
    <t>আজানাথ চন্দ্র রায়</t>
  </si>
  <si>
    <t>কান্দু বালা</t>
  </si>
  <si>
    <t>নব চন্দ্র রায়</t>
  </si>
  <si>
    <t>নেলকা বালা</t>
  </si>
  <si>
    <t>হেদেলা রায়</t>
  </si>
  <si>
    <t>মানো রানী</t>
  </si>
  <si>
    <t>কার্তিক চন্দ্র</t>
  </si>
  <si>
    <t>জোসনা রানী</t>
  </si>
  <si>
    <t>জামানী দেব শর্মা</t>
  </si>
  <si>
    <t>অলিকা রানী</t>
  </si>
  <si>
    <t>শরেশ দেব শর্মা</t>
  </si>
  <si>
    <t>ইরানি বালা</t>
  </si>
  <si>
    <t>ভবেশ চন্দ্র রায়</t>
  </si>
  <si>
    <t>গনেশ চন্দ্র</t>
  </si>
  <si>
    <t>আলোক মালা</t>
  </si>
  <si>
    <t>খূটলু দেব</t>
  </si>
  <si>
    <t>সামনি বালা</t>
  </si>
  <si>
    <t>মতিলাল চন্দ্র</t>
  </si>
  <si>
    <t>মোছাঃ নুর বানু</t>
  </si>
  <si>
    <t>আজিম উদ্দিন</t>
  </si>
  <si>
    <t>নিজামপুর</t>
  </si>
  <si>
    <t>গোলাপি রাণী</t>
  </si>
  <si>
    <t>গরমহন দেব</t>
  </si>
  <si>
    <t>যাত্রী বালা</t>
  </si>
  <si>
    <t>ছরকুটু চন্দ্র দেব</t>
  </si>
  <si>
    <t>মোছাঃ সুলতানা বেগম</t>
  </si>
  <si>
    <t>আব্দুস ছালাম</t>
  </si>
  <si>
    <t>বালিকা রানী</t>
  </si>
  <si>
    <t>বিষম্বর চন্দ্র</t>
  </si>
  <si>
    <t>মোছাঃ আবিজান নেছা</t>
  </si>
  <si>
    <t>মাবুজান আলী</t>
  </si>
  <si>
    <t>মোছাঃ লাইলী বেগম‌‌</t>
  </si>
  <si>
    <t>বুধু মিয়া</t>
  </si>
  <si>
    <t>মুলি বালা</t>
  </si>
  <si>
    <t>গেদেলু দেবশর্মা</t>
  </si>
  <si>
    <t>ঘন্টু রাম দেব</t>
  </si>
  <si>
    <t>মুনি বালা</t>
  </si>
  <si>
    <t>শ্রী দেব শর্মা</t>
  </si>
  <si>
    <t>শুরু বালা</t>
  </si>
  <si>
    <t>খেন্দেলূ দেব শর্মা</t>
  </si>
  <si>
    <t>পার্বতী বালা</t>
  </si>
  <si>
    <t>মহতু দেব শর্মা</t>
  </si>
  <si>
    <t>মোছাঃ ছালেহা</t>
  </si>
  <si>
    <t>মোঃ খতিব উদ্দীন</t>
  </si>
  <si>
    <t>বালা রানী</t>
  </si>
  <si>
    <t>জয়রাম দেব শর্মা</t>
  </si>
  <si>
    <t>মোছাঃ ফাতেমা খাতুন</t>
  </si>
  <si>
    <t>আইউব আলী</t>
  </si>
  <si>
    <t>শনি বালা</t>
  </si>
  <si>
    <t>নেলকেটু দেব শর্মা</t>
  </si>
  <si>
    <t>মোছাঃ জরিনা খাতুন</t>
  </si>
  <si>
    <t>মোঃ বিশু</t>
  </si>
  <si>
    <t>ভাদরী বালা</t>
  </si>
  <si>
    <t>কেরকেরু দেব</t>
  </si>
  <si>
    <t>ঠান্ডা বালা</t>
  </si>
  <si>
    <t>পুলিন দেব শর্মা</t>
  </si>
  <si>
    <t>খোকা রাম</t>
  </si>
  <si>
    <t>সমারী মহান্ত</t>
  </si>
  <si>
    <t>মহেশ মহান্ত</t>
  </si>
  <si>
    <t>মোছাঃ জমিলা</t>
  </si>
  <si>
    <t>হামিজ আলী শেখ</t>
  </si>
  <si>
    <t>দেবি রানী মহান্ত</t>
  </si>
  <si>
    <t>বিশ্ব মহান্ত</t>
  </si>
  <si>
    <t>মোছাঃ মোসলিমা বেগম</t>
  </si>
  <si>
    <t>মোহাঃ সজির উদ্দীন</t>
  </si>
  <si>
    <t>রেনু বেগম</t>
  </si>
  <si>
    <t>সেরাজ উদ্দীন</t>
  </si>
  <si>
    <t>জহুরী বালা</t>
  </si>
  <si>
    <t>যোগেন চন্দ্র শীল</t>
  </si>
  <si>
    <t>মোছাঃ জাহানারা বেগম</t>
  </si>
  <si>
    <t>খাজিমউদ্দীন</t>
  </si>
  <si>
    <t>সুমি রানী</t>
  </si>
  <si>
    <t>নমল চন্দ্র দেব শর্মা</t>
  </si>
  <si>
    <t>চারু বালা</t>
  </si>
  <si>
    <t>গোলক চন্দ্র</t>
  </si>
  <si>
    <t>মকিমন নেছা</t>
  </si>
  <si>
    <t>জিল্লুর রহমান</t>
  </si>
  <si>
    <t>পাতাশি ঋষী</t>
  </si>
  <si>
    <t>সমারু ঋষী</t>
  </si>
  <si>
    <t>হেমা ঋষী</t>
  </si>
  <si>
    <t>সইদি ঋষী</t>
  </si>
  <si>
    <t>ফেসকো বালা</t>
  </si>
  <si>
    <t>কমল শীল</t>
  </si>
  <si>
    <t>অরুনা বালা</t>
  </si>
  <si>
    <t>সুয়েন চন্দ্র দেব</t>
  </si>
  <si>
    <t>লাফাতি ঋষী</t>
  </si>
  <si>
    <t>গলিয়া ঋষী</t>
  </si>
  <si>
    <t>মোছাঃ শরিফা বেগম</t>
  </si>
  <si>
    <t>তমিজ উদ্দীন</t>
  </si>
  <si>
    <t>মোছাঃ রাজিয়া বেগম</t>
  </si>
  <si>
    <t>আলিম</t>
  </si>
  <si>
    <t>শাহের মোহাম্মদ</t>
  </si>
  <si>
    <t>মোছাঃ আলেমা বেগম</t>
  </si>
  <si>
    <t>আব্দুল বাসের</t>
  </si>
  <si>
    <t>মোছাঃ বেগম</t>
  </si>
  <si>
    <t>মোছাঃ আলফাতুন</t>
  </si>
  <si>
    <t>খেমাজ উদ্দীন</t>
  </si>
  <si>
    <t>মোছাঃ লাইলী বেগম</t>
  </si>
  <si>
    <t>মোঃ মছির উদ্দীন</t>
  </si>
  <si>
    <t>মোছাঃ আফরুজা বেগম</t>
  </si>
  <si>
    <t>মোঃ আফাজ উদ্দিন</t>
  </si>
  <si>
    <t>মোছাঃ বানেছা বেগম</t>
  </si>
  <si>
    <t>ইদ্রিস আলী</t>
  </si>
  <si>
    <t>মোছাঃ আয়শা সিদ্দিকা</t>
  </si>
  <si>
    <t>মোঃ এরাজ উদ্দীন</t>
  </si>
  <si>
    <t>মাটিয়ান</t>
  </si>
  <si>
    <t>মোছাঃ মর্জিনা বেগম</t>
  </si>
  <si>
    <t>মজির উদ্দীন</t>
  </si>
  <si>
    <t>মোছাঃ শুরাইয়া খাতুন</t>
  </si>
  <si>
    <t>মোঃ হবিবর রহমান</t>
  </si>
  <si>
    <t>মোছাঃ আছিরন নেছা</t>
  </si>
  <si>
    <t>বাচ্চা মিয়া</t>
  </si>
  <si>
    <t>মোছাঃ আবজালুন বেগম</t>
  </si>
  <si>
    <t>আছির উদ্দীন</t>
  </si>
  <si>
    <t>গোলাপী বেগম</t>
  </si>
  <si>
    <t>হালিমা খাতুন</t>
  </si>
  <si>
    <t>শাহামদ্দীন</t>
  </si>
  <si>
    <t>নুর বানু</t>
  </si>
  <si>
    <t>অফির উদ্দীন ঘেড়ু</t>
  </si>
  <si>
    <t>মোছাঃ আকলিমা বেগম</t>
  </si>
  <si>
    <t>মফিজ</t>
  </si>
  <si>
    <t>মোছাঃ রসনা বেগম</t>
  </si>
  <si>
    <t>হামিজ</t>
  </si>
  <si>
    <t>মোছাঃ নুরনেহার</t>
  </si>
  <si>
    <t>মোঃ নজিম উদ্দীন</t>
  </si>
  <si>
    <t>পঞ্চ বালা</t>
  </si>
  <si>
    <t>মিঠু বর্মন</t>
  </si>
  <si>
    <t>মোছাঃ সখিনা খাতুন</t>
  </si>
  <si>
    <t>মোঃ শওকত আলী</t>
  </si>
  <si>
    <t>মোছাঃ সখিনা বেগম</t>
  </si>
  <si>
    <t>অফিত মাহা</t>
  </si>
  <si>
    <t>মোছাঃ করিমা বেগম ‌</t>
  </si>
  <si>
    <t>জিল্লাত</t>
  </si>
  <si>
    <t>মোছাঃ জেলেখা খাতুন</t>
  </si>
  <si>
    <t>এজাবতদ্দীন আহমদ</t>
  </si>
  <si>
    <t>রেনু বালা</t>
  </si>
  <si>
    <t>কোকিল বর্মন</t>
  </si>
  <si>
    <t>মোছাঃ সালেহা খাতুন</t>
  </si>
  <si>
    <t>জিন্নাত হক</t>
  </si>
  <si>
    <t>মিনতি বালা</t>
  </si>
  <si>
    <t>অতুল রায়</t>
  </si>
  <si>
    <t>মোছাঃ রুবি বেগম</t>
  </si>
  <si>
    <t>নছির উদ্দীন</t>
  </si>
  <si>
    <t>মোছাঃ সাবিনা ইয়াসমিন</t>
  </si>
  <si>
    <t>মোঃ আয়ছার আলী</t>
  </si>
  <si>
    <t>মোছাঃ রেজিয়া বেগম</t>
  </si>
  <si>
    <t>হেমতা বালা</t>
  </si>
  <si>
    <t>দেবেন রায়</t>
  </si>
  <si>
    <t>মোছাঃ জহুরা বেগম</t>
  </si>
  <si>
    <t>মোঃ নাজির উদ্দিন</t>
  </si>
  <si>
    <t>এনুকা বালা</t>
  </si>
  <si>
    <t>তালি রায়</t>
  </si>
  <si>
    <t>মোছাঃ অবিরন নেছা</t>
  </si>
  <si>
    <t>সম্ভু মোহাম্মদ</t>
  </si>
  <si>
    <t>মোছাঃ রাবেয়া বেগম</t>
  </si>
  <si>
    <t>তমিজ উদ্দীন আহমদ</t>
  </si>
  <si>
    <t>মোছাঃ ছালেমা বেগম</t>
  </si>
  <si>
    <t>শুকুরু মাহা</t>
  </si>
  <si>
    <t>মোঃ আব্দুল কাইয়ুম</t>
  </si>
  <si>
    <t>ফাগুনী বালা</t>
  </si>
  <si>
    <t>দুফুরু রায়</t>
  </si>
  <si>
    <t>মোছাঃ আমেনা বেগম</t>
  </si>
  <si>
    <t>মঙ্গল মোহাম্মদ</t>
  </si>
  <si>
    <t>বাজনাহার</t>
  </si>
  <si>
    <t>মোছাঃ ছাবিয়া খাতুন</t>
  </si>
  <si>
    <t>খমির মোহাম্মদ</t>
  </si>
  <si>
    <t>মোছাঃ সুফিয়া বেগম</t>
  </si>
  <si>
    <t>হুসেন</t>
  </si>
  <si>
    <t>মোছাঃ গলিমন</t>
  </si>
  <si>
    <t>ইদু মোহাম্মদ</t>
  </si>
  <si>
    <t>মোছাঃ মরজিনা</t>
  </si>
  <si>
    <t>খোকা মোহাম্মদ</t>
  </si>
  <si>
    <t>মোছাঃ সুলতানা</t>
  </si>
  <si>
    <t>মোছাঃ কুলসুমা</t>
  </si>
  <si>
    <t>অনির মোহাম্মদ</t>
  </si>
  <si>
    <t>মোছাঃ নুরজাহান</t>
  </si>
  <si>
    <t>মোঃ খোকা</t>
  </si>
  <si>
    <t>মোছাঃ আছিয়া খাতুন</t>
  </si>
  <si>
    <t>গফার</t>
  </si>
  <si>
    <t>মোছাঃ রিয়াজন নেছা</t>
  </si>
  <si>
    <t>রিয়াজ উদ্দীন</t>
  </si>
  <si>
    <t>মোছাঃ সুপিয়া</t>
  </si>
  <si>
    <t>মোছাঃ জবেদা খাতুন</t>
  </si>
  <si>
    <t>খোকা</t>
  </si>
  <si>
    <t>মোছাঃ হাছেদা বেগম</t>
  </si>
  <si>
    <t>রমজান আলী</t>
  </si>
  <si>
    <t>মোছাঃ শাহেরা খাতুন</t>
  </si>
  <si>
    <t>শাহাব উদ্দীন</t>
  </si>
  <si>
    <t>অজ বালা</t>
  </si>
  <si>
    <t>মিসরিয়া ঋষি</t>
  </si>
  <si>
    <t>সেড়ু মোহাম্মদ</t>
  </si>
  <si>
    <t>মোছাঃ রহিমা খাতুন</t>
  </si>
  <si>
    <t>মোছাঃ হুসনেয়ারা বেগম</t>
  </si>
  <si>
    <t>মোঃ কাফি</t>
  </si>
  <si>
    <t>সাইবুল্লা</t>
  </si>
  <si>
    <t>আলো বালা</t>
  </si>
  <si>
    <t>সূর্যা ঋষি</t>
  </si>
  <si>
    <t>সমিলা বালা</t>
  </si>
  <si>
    <t>ভদং চন্দ্র</t>
  </si>
  <si>
    <t>মোছাঃ মনোয়ারা</t>
  </si>
  <si>
    <t>মফিজ উদ্দীন</t>
  </si>
  <si>
    <t>মোছাঃ রেহানা খাতুন</t>
  </si>
  <si>
    <t>মোঃ ছলেমান আলী</t>
  </si>
  <si>
    <t>মোছাঃ মোমেজা খাতুন</t>
  </si>
  <si>
    <t>নেয়ামত আলী</t>
  </si>
  <si>
    <t>মোছাঃ আনজুয়ারা</t>
  </si>
  <si>
    <t>ইউসুফ আলী</t>
  </si>
  <si>
    <t>মোছাঃ সুফিয়া খাতুন</t>
  </si>
  <si>
    <t>হেজাম উদ্দীন</t>
  </si>
  <si>
    <t>মোছাঃ সখিনা খাতুন</t>
  </si>
  <si>
    <t>ছবির মোহাম্মদ</t>
  </si>
  <si>
    <t>মোছাঃ মমিজান</t>
  </si>
  <si>
    <t>মছির মোহাম্মদ</t>
  </si>
  <si>
    <t>মোছাঃ মহচেনা</t>
  </si>
  <si>
    <t>হাপিজ মোহাম্মদ</t>
  </si>
  <si>
    <t>মোছাঃ হারুন</t>
  </si>
  <si>
    <t>সেকেন্দর</t>
  </si>
  <si>
    <t>মোছাঃ রেজিয়া খাতুন</t>
  </si>
  <si>
    <t>ঝরি বালা</t>
  </si>
  <si>
    <t>খরগো চন্দ্র রায়</t>
  </si>
  <si>
    <t>শান্তি বালা রায়</t>
  </si>
  <si>
    <t>বনু বর্মন রায়</t>
  </si>
  <si>
    <t>মোছাঃ আহেদা খাতুন</t>
  </si>
  <si>
    <t>মমিরউদ্দীন</t>
  </si>
  <si>
    <t>মোছাঃ পারুল</t>
  </si>
  <si>
    <t>জসীম উদ্দীন</t>
  </si>
  <si>
    <t>মোছাঃ লতিফা</t>
  </si>
  <si>
    <t>নমির উদ্দীন</t>
  </si>
  <si>
    <t>মোছাঃ মর্জিনা</t>
  </si>
  <si>
    <t>মোঃ মসলেম উদ্দীন</t>
  </si>
  <si>
    <t>মোছাঃ রওশন আরা</t>
  </si>
  <si>
    <t>অসির মোহাম্মদ</t>
  </si>
  <si>
    <t>মোছাঃ হাচনা</t>
  </si>
  <si>
    <t>ছামছদ্দীন</t>
  </si>
  <si>
    <t>মোছাঃ আনোয়ারা বেগম</t>
  </si>
  <si>
    <t>চুনা মোহাম্মদ</t>
  </si>
  <si>
    <t>তিলোকা বালা</t>
  </si>
  <si>
    <t>খোকা চন্দ্র রায়</t>
  </si>
  <si>
    <t>খুকি বালা</t>
  </si>
  <si>
    <t>দুফুরু চন্দ্র</t>
  </si>
  <si>
    <t>শিবানী রানী রায়</t>
  </si>
  <si>
    <t>ধনেশ্বর চন্দ্র রায়</t>
  </si>
  <si>
    <t>নেহালগ্রাম</t>
  </si>
  <si>
    <t>মোছাঃ আলেমা খাতুন</t>
  </si>
  <si>
    <t>হেজেম মোহাম্মদ</t>
  </si>
  <si>
    <t>রামচন্দ্রপুর</t>
  </si>
  <si>
    <t>তিলকা বালা</t>
  </si>
  <si>
    <t>দর্প চন্দ্র রায়</t>
  </si>
  <si>
    <t>সমারি</t>
  </si>
  <si>
    <t>কলেস</t>
  </si>
  <si>
    <t>মোছাঃ জাহেদা বেগম</t>
  </si>
  <si>
    <t>নমির</t>
  </si>
  <si>
    <t>ভুবেন চন্দ্র রায়</t>
  </si>
  <si>
    <t>সমারি বালা</t>
  </si>
  <si>
    <t>সরর্গ চন্দ্র</t>
  </si>
  <si>
    <t>বুধি রিশি</t>
  </si>
  <si>
    <t>কারু রিশি</t>
  </si>
  <si>
    <t>বেচোরিশি</t>
  </si>
  <si>
    <t>সাহাধির রিশি</t>
  </si>
  <si>
    <t>কিরণ বালা</t>
  </si>
  <si>
    <t>অবিনাশ চন্দ্র রায়</t>
  </si>
  <si>
    <t>কানন বালা রায়</t>
  </si>
  <si>
    <t>জগেন্দ্র নাথ রায়</t>
  </si>
  <si>
    <t>সুমিতা বালা</t>
  </si>
  <si>
    <t>নিকুঞ্জ রায়</t>
  </si>
  <si>
    <t>আজ বেলা</t>
  </si>
  <si>
    <t>হরিদাস চন্দ্র</t>
  </si>
  <si>
    <t>পাতলী বালা</t>
  </si>
  <si>
    <t>ফুলবাসী বেওয়া</t>
  </si>
  <si>
    <t>কেশরী চন্দ্র রায়</t>
  </si>
  <si>
    <t>কল্যনি বালা</t>
  </si>
  <si>
    <t>ফুলচন সাহা</t>
  </si>
  <si>
    <t>সাবিত্রী বালা</t>
  </si>
  <si>
    <t>ভাদু বর্মন</t>
  </si>
  <si>
    <t>তারা মুনি</t>
  </si>
  <si>
    <t>কেশোরি মোহন</t>
  </si>
  <si>
    <t>ননী বালা</t>
  </si>
  <si>
    <t>ঠগু বর্মন</t>
  </si>
  <si>
    <t>কল্পনা বালা</t>
  </si>
  <si>
    <t>যোগিন্দ্র নাথ রায়</t>
  </si>
  <si>
    <t>বুধো বালা</t>
  </si>
  <si>
    <t>পুহাতু বর্মন</t>
  </si>
  <si>
    <t>বিবোধা বালা</t>
  </si>
  <si>
    <t>সাকালু রায়</t>
  </si>
  <si>
    <t>নীল মুনি বালা</t>
  </si>
  <si>
    <t>উমুনি রায়</t>
  </si>
  <si>
    <t>দিল রানী</t>
  </si>
  <si>
    <t>ফেলু চন্দ্র</t>
  </si>
  <si>
    <t>আয় মুনি বালা</t>
  </si>
  <si>
    <t>সিরু রায়</t>
  </si>
  <si>
    <t>সাথো বালা</t>
  </si>
  <si>
    <t>হিরু রায়</t>
  </si>
  <si>
    <t>লক্ষী রানী রায়</t>
  </si>
  <si>
    <t>অধির চন্দ্র</t>
  </si>
  <si>
    <t>কাতিমুনি বালা</t>
  </si>
  <si>
    <t>ঘেরু বর্মন</t>
  </si>
  <si>
    <t>ছবি বালা</t>
  </si>
  <si>
    <t>দিজেন্দ্র রায়</t>
  </si>
  <si>
    <t>অনিতা বালা</t>
  </si>
  <si>
    <t>কুষ্টু রায়</t>
  </si>
  <si>
    <t>মোরশেদা খাতুন</t>
  </si>
  <si>
    <t>তসি মোহাম্মদ</t>
  </si>
  <si>
    <t>কাশিডাঙ্গা</t>
  </si>
  <si>
    <t>চিন্তামনী রানী</t>
  </si>
  <si>
    <t>তারক রায়</t>
  </si>
  <si>
    <t>মোছাঃ নুনাহার</t>
  </si>
  <si>
    <t>পিপল্যা</t>
  </si>
  <si>
    <t>শরিফা খাতুন</t>
  </si>
  <si>
    <t>এলাহি মোহাম্মদ</t>
  </si>
  <si>
    <t>মোছাঃ লুৎফা খাতুন</t>
  </si>
  <si>
    <t>কাজি নবাব আলী</t>
  </si>
  <si>
    <t>মোছাঃ লতিফা</t>
  </si>
  <si>
    <t>মহিরুদ্দীন</t>
  </si>
  <si>
    <t>বাতাসী রানী</t>
  </si>
  <si>
    <t>দেবেন্দ্র নাথ রায়</t>
  </si>
  <si>
    <t>তিল্লক দেবশর্মা</t>
  </si>
  <si>
    <t>নেহেলগ্রাম</t>
  </si>
  <si>
    <t>মোছাঃ হাজেরা খাতুন</t>
  </si>
  <si>
    <t>জশির উদ্দীন</t>
  </si>
  <si>
    <t>নীলাপতি রায়</t>
  </si>
  <si>
    <t>খোকা চন্দ্র রায়</t>
  </si>
  <si>
    <t>মোছাঃ সাফিয়া বেগম</t>
  </si>
  <si>
    <t>আনিপদ্মনি</t>
  </si>
  <si>
    <t>বিমলা বালা</t>
  </si>
  <si>
    <t>ললিত শীল</t>
  </si>
  <si>
    <t>মিনতী বালা</t>
  </si>
  <si>
    <t>সতীশ চন্দ্র</t>
  </si>
  <si>
    <t>নেদো বালা</t>
  </si>
  <si>
    <t>নেমো চন্দ্র রায়</t>
  </si>
  <si>
    <t>তীজো বালা</t>
  </si>
  <si>
    <t>নরেন চন্দ্র রায়</t>
  </si>
  <si>
    <t>মোছাঃ নুরজাহান</t>
  </si>
  <si>
    <t>মোঃ সমির উদ্দীন</t>
  </si>
  <si>
    <t>শুকোমনি রিশি</t>
  </si>
  <si>
    <t>মংলা রিশি</t>
  </si>
  <si>
    <t>কমলা রিশি</t>
  </si>
  <si>
    <t>রাম রিশি</t>
  </si>
  <si>
    <t>সাগরিকা বালা</t>
  </si>
  <si>
    <t>ভুলো বালা</t>
  </si>
  <si>
    <t>থেলু বর্মন</t>
  </si>
  <si>
    <t>শিবি বালা</t>
  </si>
  <si>
    <t>খের কেন রায়</t>
  </si>
  <si>
    <t>রানু বেগম</t>
  </si>
  <si>
    <t>রফিক উদ্দীন</t>
  </si>
  <si>
    <t>কোমলা রিশি</t>
  </si>
  <si>
    <t>বিদেশী রিশি</t>
  </si>
  <si>
    <t>সনিয়া রিশি</t>
  </si>
  <si>
    <t>মেখুয়া রিশি</t>
  </si>
  <si>
    <t>গহমী রিশি</t>
  </si>
  <si>
    <t>চৌধুরী রিশি</t>
  </si>
  <si>
    <t>দায়া রিশি</t>
  </si>
  <si>
    <t>সবুজ রিশি</t>
  </si>
  <si>
    <t>ডালো ঋৃষি</t>
  </si>
  <si>
    <t>ধামন ঋৃসি</t>
  </si>
  <si>
    <t>মোঃ সমির উদ্দীন</t>
  </si>
  <si>
    <t>মোছাঃ খাতেফুন নেছা</t>
  </si>
  <si>
    <t>মোঃ খলিল উদ্দীন</t>
  </si>
  <si>
    <t>মোছাঃ রেজিয়া বেগম</t>
  </si>
  <si>
    <t>হাফিজ উদ্দীন আহমেদ</t>
  </si>
  <si>
    <t>জেলেখা খাতুন</t>
  </si>
  <si>
    <t>হবিবর রহমান</t>
  </si>
  <si>
    <t>মোছাঃ শাহেদা বেগম</t>
  </si>
  <si>
    <t>কফিল উদ্দীন</t>
  </si>
  <si>
    <t>আনোয়ার খাতুন</t>
  </si>
  <si>
    <t>মোঃ ওসমান গনি</t>
  </si>
  <si>
    <t>মোছাঃ ছাদিমন</t>
  </si>
  <si>
    <t>একাম উদ্দীন</t>
  </si>
  <si>
    <t>মোছাঃ নুরেস্তা পারভীন</t>
  </si>
  <si>
    <t>মোঃ আইনউদ্দীন হোসেন</t>
  </si>
  <si>
    <t>মোছাঃ বুলবুলি বেগম</t>
  </si>
  <si>
    <t>খাতেম আলী</t>
  </si>
  <si>
    <t>মোছাঃ সুফিয়া বেগম</t>
  </si>
  <si>
    <t>কাফিল হোসেন</t>
  </si>
  <si>
    <t>মোছাঃ আখলিমা বেগম</t>
  </si>
  <si>
    <t>শুকুরু হক</t>
  </si>
  <si>
    <t>মোছাঃ আরজুনা খাতুন</t>
  </si>
  <si>
    <t>মোঃ পানাউল্লাহ</t>
  </si>
  <si>
    <t>নুরুল ইসলাম</t>
  </si>
  <si>
    <t>তছলিমা বেগম</t>
  </si>
  <si>
    <t>মনছুর আলী</t>
  </si>
  <si>
    <t>মোছাঃ রেহেনা খাতুন</t>
  </si>
  <si>
    <t>রফিরত আলী</t>
  </si>
  <si>
    <t>মোছাঃ মাছুমা বেগম</t>
  </si>
  <si>
    <t>আহেদ আলী</t>
  </si>
  <si>
    <t>মোছাঃ মালেকা বানু</t>
  </si>
  <si>
    <t>ইসমাইল হোসেন</t>
  </si>
  <si>
    <t>মোছাঃ আক্তার বানু</t>
  </si>
  <si>
    <t>দলিল হোসেন</t>
  </si>
  <si>
    <t>মোছাঃ আরজিনা বেগম</t>
  </si>
  <si>
    <t>আজমত আলী</t>
  </si>
  <si>
    <t>মোছাঃ মোহচনা বেগম</t>
  </si>
  <si>
    <t>সোম আলী</t>
  </si>
  <si>
    <t>সাহেরা বানু</t>
  </si>
  <si>
    <t>আব্দুল সাত্তার</t>
  </si>
  <si>
    <t>মোছাঃ অজিফা বেগম</t>
  </si>
  <si>
    <t>তমিজ হোসেন</t>
  </si>
  <si>
    <t>বালি কান্ত রায়</t>
  </si>
  <si>
    <t>মোছাঃ রহিমা বেগম</t>
  </si>
  <si>
    <t>মোঃ তমিজউদ্দীন আহমেদ</t>
  </si>
  <si>
    <t>জোসনা বেগম</t>
  </si>
  <si>
    <t>উজানু মোহাম্মদ</t>
  </si>
  <si>
    <t>মরিয়ম বেগম</t>
  </si>
  <si>
    <t>রেজিয়া বেগম</t>
  </si>
  <si>
    <t>মোঃ চেতু</t>
  </si>
  <si>
    <t>মোছাঃ লতিফা বেগম</t>
  </si>
  <si>
    <t>জাহানারা খাতুন</t>
  </si>
  <si>
    <t>মোঃ ইউসুফ আলী</t>
  </si>
  <si>
    <t>যতীন্দ্র নাথ রায়</t>
  </si>
  <si>
    <t>মোছাঃ সুফিয়া</t>
  </si>
  <si>
    <t>আইতো মনি রায়</t>
  </si>
  <si>
    <t>গৌরমহন রায়</t>
  </si>
  <si>
    <t>বিশোকা বালা</t>
  </si>
  <si>
    <t>তিল্লক চন্দ্র</t>
  </si>
  <si>
    <t>অনি বালা</t>
  </si>
  <si>
    <t>ধরন চন্দ্র</t>
  </si>
  <si>
    <t>মোছাঃ জয়তন নেছা</t>
  </si>
  <si>
    <t>ইছাহাক আলী</t>
  </si>
  <si>
    <t>সুমি বালা</t>
  </si>
  <si>
    <t>মউতু চন্দ্র</t>
  </si>
  <si>
    <t>সবেদা বালা</t>
  </si>
  <si>
    <t>হেদিয়া দেবশর্মা</t>
  </si>
  <si>
    <t>মোছাঃ মাফুজা বেগম</t>
  </si>
  <si>
    <t>লালো মোহাম্মদ</t>
  </si>
  <si>
    <t>মাঘু মহাম্মদ</t>
  </si>
  <si>
    <t>মোছাঃ কফিরন নেছা</t>
  </si>
  <si>
    <t>কফিল মোহাম্মদ</t>
  </si>
  <si>
    <t>জেলেখা বেগম</t>
  </si>
  <si>
    <t>শুকুরু শেখ</t>
  </si>
  <si>
    <t>তছলিমা খাতুন</t>
  </si>
  <si>
    <t>ইউনুস আলী</t>
  </si>
  <si>
    <t>রসনা বালা</t>
  </si>
  <si>
    <t>টগেন চন্দ্র রায়</t>
  </si>
  <si>
    <t>মোছাঃ হারেছা খাতুন</t>
  </si>
  <si>
    <t>কতরু মোহাম্মদ</t>
  </si>
  <si>
    <t>জুলেখা খাতুন</t>
  </si>
  <si>
    <t>পোহাতু মোহাম্মদ</t>
  </si>
  <si>
    <t>মোছাঃ ফরিদা</t>
  </si>
  <si>
    <t>আব্দুল করিম</t>
  </si>
  <si>
    <t>সমিজান</t>
  </si>
  <si>
    <t>কুরান</t>
  </si>
  <si>
    <t>মোছাঃ জাহানারা বেগম</t>
  </si>
  <si>
    <t>বছির মোহাম্মদ</t>
  </si>
  <si>
    <t>সমো বালা</t>
  </si>
  <si>
    <t>কান্দুরা রায়</t>
  </si>
  <si>
    <t>মেহেরুন নেছা</t>
  </si>
  <si>
    <t>অহির উদ্দীন মোহম্মদ</t>
  </si>
  <si>
    <t>রেনুকা বেগম</t>
  </si>
  <si>
    <t>ইউনুছ আলী</t>
  </si>
  <si>
    <t>চিত্রা রানী রায়</t>
  </si>
  <si>
    <t>খড়গ মোহন রায়</t>
  </si>
  <si>
    <t>চৈতা বালা</t>
  </si>
  <si>
    <t>নিমেশ চন্দ্র রায়</t>
  </si>
  <si>
    <t>সুবল রায়</t>
  </si>
  <si>
    <t>কেশবপুর</t>
  </si>
  <si>
    <t>মোছাঃ মল্লিকা বেগম</t>
  </si>
  <si>
    <t>মর্জিনা বেগম</t>
  </si>
  <si>
    <t>ফয়জুল হক</t>
  </si>
  <si>
    <t>ফুলফুলি বালা</t>
  </si>
  <si>
    <t>খুদুরাম রায়</t>
  </si>
  <si>
    <t>মোছাঃ রোকেয়া বেগম</t>
  </si>
  <si>
    <t>মোহাম্মদ আলী</t>
  </si>
  <si>
    <t>মোছাঃ ইছমত আরা</t>
  </si>
  <si>
    <t>ভগলু মোহাম্মদ</t>
  </si>
  <si>
    <t>কনিকা বালা</t>
  </si>
  <si>
    <t>পুলিন চন্দ্র</t>
  </si>
  <si>
    <t>ইতি আক্তার</t>
  </si>
  <si>
    <t>জহরুল</t>
  </si>
  <si>
    <t>মোছাঃ মঞ্জুয়ারা</t>
  </si>
  <si>
    <t>মোছাঃ মহসেনা খাতুন</t>
  </si>
  <si>
    <t>মোঃ আব্দুল করিম</t>
  </si>
  <si>
    <t>মোছাঃ খালেদা বেগম</t>
  </si>
  <si>
    <t>মজুতুল্লাহ</t>
  </si>
  <si>
    <t>অমি বালা</t>
  </si>
  <si>
    <t>দগধালু চন্দ্র রায়</t>
  </si>
  <si>
    <t>আমেনা খাতুন</t>
  </si>
  <si>
    <t>ফুল মোহাম্মদ</t>
  </si>
  <si>
    <t>মোঃ আকবর আলী</t>
  </si>
  <si>
    <t>মোছাঃ মাজেদা বেগম</t>
  </si>
  <si>
    <t>এমাজ আলী</t>
  </si>
  <si>
    <t>মোছাঃ মমতা বেগম</t>
  </si>
  <si>
    <t>মনছের আলী</t>
  </si>
  <si>
    <t>মোছাঃ রোকেয়া বেগম</t>
  </si>
  <si>
    <t>মোঃ মমিন আলী</t>
  </si>
  <si>
    <t>মোছাঃ রহিদা বেগম</t>
  </si>
  <si>
    <t>মোঃ অপিয়াল ইসলাম</t>
  </si>
  <si>
    <t>মোছাঃ রেজিয়া খাতুন</t>
  </si>
  <si>
    <t>মোঃ রেজাজুল ইসলাম</t>
  </si>
  <si>
    <t>তারামনি বালা</t>
  </si>
  <si>
    <t>গনেরাম</t>
  </si>
  <si>
    <t>মাজেদা বেগম</t>
  </si>
  <si>
    <t>কমির উদ্দীন</t>
  </si>
  <si>
    <t>আউশাদপুর</t>
  </si>
  <si>
    <t>সুফিয়া বেগম</t>
  </si>
  <si>
    <t>সফির মোহাম্মদ</t>
  </si>
  <si>
    <t>ওমিজান নেছা</t>
  </si>
  <si>
    <t>মোবারক আলী</t>
  </si>
  <si>
    <t>পুরবী রাণী</t>
  </si>
  <si>
    <t>সমারু চন্দ্র</t>
  </si>
  <si>
    <t>সোনা বালা</t>
  </si>
  <si>
    <t>লক্ষিন দেবশর্মা</t>
  </si>
  <si>
    <t>বালিকা বালা</t>
  </si>
  <si>
    <t>টউশা দেবশর্মা</t>
  </si>
  <si>
    <t>মিনতি রাণী</t>
  </si>
  <si>
    <t>অনাথ দেব শর্মা</t>
  </si>
  <si>
    <t>শফিউদ্দীন</t>
  </si>
  <si>
    <t>নিলামনি ঋৃষি</t>
  </si>
  <si>
    <t>জহর ঋৃষি</t>
  </si>
  <si>
    <t>মোছাঃ হাচনা বানু</t>
  </si>
  <si>
    <t>পসির মোহাম্মদ</t>
  </si>
  <si>
    <t>নস্কর চন্দ্র</t>
  </si>
  <si>
    <t>রাহেলা বেগম</t>
  </si>
  <si>
    <t>শের মহাম্মদ</t>
  </si>
  <si>
    <t>মোঃ মঙ্গল</t>
  </si>
  <si>
    <t>ভটো বালা</t>
  </si>
  <si>
    <t>ঈশ্বর চন্দ্র</t>
  </si>
  <si>
    <t>বুধি রানী</t>
  </si>
  <si>
    <t>সূর্য চন্দ্র রায়</t>
  </si>
  <si>
    <t>মোছঃ জেলেখা খাতুন</t>
  </si>
  <si>
    <t>সাইন উদ্দীন</t>
  </si>
  <si>
    <t>মাধবী বালা</t>
  </si>
  <si>
    <t>সুশী কামার</t>
  </si>
  <si>
    <t>মোছাঃ জুলেখা</t>
  </si>
  <si>
    <t>আব্দুল মান্নান</t>
  </si>
  <si>
    <t>যতিন চন্দ্র</t>
  </si>
  <si>
    <t>তারা মনি</t>
  </si>
  <si>
    <t>লাল মোহন</t>
  </si>
  <si>
    <t>মোছাঃ আবেদা খাতুন</t>
  </si>
  <si>
    <t>আব্দুল মজিদ</t>
  </si>
  <si>
    <t>মোছাঃ মনোয়ারা বেগম</t>
  </si>
  <si>
    <t>গোলাপ</t>
  </si>
  <si>
    <t>জয়নাল হক</t>
  </si>
  <si>
    <t>মোমেনা খাতুন</t>
  </si>
  <si>
    <t>সইসা বালা</t>
  </si>
  <si>
    <t>বুধু রায়</t>
  </si>
  <si>
    <t>মোছাঃ কানন নেছা</t>
  </si>
  <si>
    <t>কছির মোহাম্মদ</t>
  </si>
  <si>
    <t>আদরী বালা</t>
  </si>
  <si>
    <t>অমনি চন্দ্র</t>
  </si>
  <si>
    <t>মোছাঃ বদিরন নেছা</t>
  </si>
  <si>
    <t>বজলার রহমান</t>
  </si>
  <si>
    <t>কুটো বালা</t>
  </si>
  <si>
    <t>ফকদলু</t>
  </si>
  <si>
    <t>মোছাঃ মালেকা বানু</t>
  </si>
  <si>
    <t>আব্দুল কাদের</t>
  </si>
  <si>
    <t>আকলিমা খাতুন</t>
  </si>
  <si>
    <t>আলা বকস</t>
  </si>
  <si>
    <t>সাধিকা বালা</t>
  </si>
  <si>
    <t>মধু সুদন রায়‌</t>
  </si>
  <si>
    <t>মোছাঃ কলিমন নেছা</t>
  </si>
  <si>
    <t>কলিমউদ্দীন</t>
  </si>
  <si>
    <t>মোছাঃ মিনিয়ারা</t>
  </si>
  <si>
    <t>আফিল</t>
  </si>
  <si>
    <t>শালকা বালা</t>
  </si>
  <si>
    <t>তুলা রাম</t>
  </si>
  <si>
    <t>কালনী বালা</t>
  </si>
  <si>
    <t>লালচান</t>
  </si>
  <si>
    <t>চৈতন্য বালা</t>
  </si>
  <si>
    <t>রাধা বনোধ</t>
  </si>
  <si>
    <t>জোসনা বালা</t>
  </si>
  <si>
    <t>সারাধন রায়</t>
  </si>
  <si>
    <t>জামুনি বালা</t>
  </si>
  <si>
    <t>দুন্দু চন্দ্র</t>
  </si>
  <si>
    <t>রানী</t>
  </si>
  <si>
    <t>হরিমহন</t>
  </si>
  <si>
    <t>মোছাঃ রেহেনা বেগম</t>
  </si>
  <si>
    <t>জরিনা খাতুন</t>
  </si>
  <si>
    <t>অফুর শাহ</t>
  </si>
  <si>
    <t>মোছাঃ হালিমা বেগম</t>
  </si>
  <si>
    <t>শাহাবুদ্দীন আহম্মেদ</t>
  </si>
  <si>
    <t>মোছাঃ সাহিদা বেগম</t>
  </si>
  <si>
    <t>ইমান উদ্দীন আহমেদ</t>
  </si>
  <si>
    <t>মোছাঃ শেলী বেগম</t>
  </si>
  <si>
    <t>চতুশাহ</t>
  </si>
  <si>
    <t>শ্রীমতি আজো বালা</t>
  </si>
  <si>
    <t>অলন্ত বাবু</t>
  </si>
  <si>
    <t>কালো বালা</t>
  </si>
  <si>
    <t>সরলা বালা</t>
  </si>
  <si>
    <t>কুশো রায়</t>
  </si>
  <si>
    <t>টুলি বালা</t>
  </si>
  <si>
    <t>নবা রাম</t>
  </si>
  <si>
    <t>মোছাঃ বানুয়ারা</t>
  </si>
  <si>
    <t>মোঃ ফয়জদ্দীন আলী</t>
  </si>
  <si>
    <t>প্রেমো বালা</t>
  </si>
  <si>
    <t>শুন্দর চন্দ্র রায়</t>
  </si>
  <si>
    <t>চন্দনা রনী রায়</t>
  </si>
  <si>
    <t>শোনো চন্দ্র রায়</t>
  </si>
  <si>
    <t>ভাদোরী রাণী</t>
  </si>
  <si>
    <t>গোপাল চন্দ্র রায়</t>
  </si>
  <si>
    <t>পূর্নিমা রানী</t>
  </si>
  <si>
    <t>উষার রায়</t>
  </si>
  <si>
    <t>দয়া রাণী</t>
  </si>
  <si>
    <t>খিরদর রায়</t>
  </si>
  <si>
    <t>জামোলী রানী</t>
  </si>
  <si>
    <t>নুনু চন্দ্র রায়</t>
  </si>
  <si>
    <t>সুধো বালা</t>
  </si>
  <si>
    <t>বিজয় চন্দ্র রায়</t>
  </si>
  <si>
    <t>বাশন্তি বালা</t>
  </si>
  <si>
    <t>শাউনি বালা</t>
  </si>
  <si>
    <t>বিজয় রায়</t>
  </si>
  <si>
    <t>অমিতা বালা</t>
  </si>
  <si>
    <t>হেলু বর্মান</t>
  </si>
  <si>
    <t>বাছানি বালা</t>
  </si>
  <si>
    <t>গোপাল চন্দ্র রায়</t>
  </si>
  <si>
    <t>পূর্নিমা বালা</t>
  </si>
  <si>
    <t>মিলু রায়</t>
  </si>
  <si>
    <t>জলদা বালা</t>
  </si>
  <si>
    <t>পস্তু রাম</t>
  </si>
  <si>
    <t>ফুলফুলী বালা</t>
  </si>
  <si>
    <t>গলিচান</t>
  </si>
  <si>
    <t>মোছাঃ জিন্না বেগম</t>
  </si>
  <si>
    <t>গমির মোহাম্মদ</t>
  </si>
  <si>
    <t>গিরিধরপুর</t>
  </si>
  <si>
    <t>মোছাঃ রিনা আক্তার</t>
  </si>
  <si>
    <t>মোঃ ইয়াকুব আলী</t>
  </si>
  <si>
    <t>মোছাঃ উমে খাতুন</t>
  </si>
  <si>
    <t>আজিমদ্দীন</t>
  </si>
  <si>
    <t>মোছাঃ মারুফা খাতুন</t>
  </si>
  <si>
    <t>আকি মোহাম্মদ</t>
  </si>
  <si>
    <t>মোছাঃ ইছমতারা</t>
  </si>
  <si>
    <t>মোঃ নুর ইসলাম</t>
  </si>
  <si>
    <t>মোছাঃ জোৎস্না বেগম</t>
  </si>
  <si>
    <t>মোছাঃ মর্জিনা বেগম</t>
  </si>
  <si>
    <t>মহিবর রহমান</t>
  </si>
  <si>
    <t>মোছাঃ জমিলা খাতুন</t>
  </si>
  <si>
    <t>জেবুনেসা খাতুন</t>
  </si>
  <si>
    <t>সমীর মোহাম্মদ</t>
  </si>
  <si>
    <t>মোছাঃ রেহেনা খাতুন</t>
  </si>
  <si>
    <t>আব্দুল জব্বার</t>
  </si>
  <si>
    <t>মোছাঃ আবেজান খাতুন</t>
  </si>
  <si>
    <t>মিনার উদ্দীন হাওলাদার</t>
  </si>
  <si>
    <t>মোছাঃ ফারজানা বেগম</t>
  </si>
  <si>
    <t>আসির উদ্দিন</t>
  </si>
  <si>
    <t>মোছাঃ মরিওম বেগম</t>
  </si>
  <si>
    <t>কামির উদ্দীন</t>
  </si>
  <si>
    <t>পশীর মোহাম্মদ</t>
  </si>
  <si>
    <t>মোছাঃ লাইলী খাতুন</t>
  </si>
  <si>
    <t>খলিল উদ্দিন আহমেদ</t>
  </si>
  <si>
    <t>মোছাঃ মছিলিমা খাতুন</t>
  </si>
  <si>
    <t>তছিমদ্দীন আহাম্মদ</t>
  </si>
  <si>
    <t>জবেদ্দীন</t>
  </si>
  <si>
    <t>আনছুরা বেগম</t>
  </si>
  <si>
    <t>রহিমদ্দীন আহমেদ</t>
  </si>
  <si>
    <t>মোছাঃ হিরা মনি</t>
  </si>
  <si>
    <t>মোছাঃ আকতার বানু</t>
  </si>
  <si>
    <t>ফানিয়া মোহাম্মদ</t>
  </si>
  <si>
    <t>মোছাঃ নেহার খাতুন</t>
  </si>
  <si>
    <t>রিয়াজ উদ্দীন আহমেদ</t>
  </si>
  <si>
    <t>মোছাঃ জরিনা খাতুন</t>
  </si>
  <si>
    <t>পহাতু মোহাম্মদ</t>
  </si>
  <si>
    <t>মোছাঃ আলেয়া খাতুন</t>
  </si>
  <si>
    <t>আহের</t>
  </si>
  <si>
    <t>শিশো বালা</t>
  </si>
  <si>
    <t>নাগর বর্মন</t>
  </si>
  <si>
    <t>মোঃ পিয়ার</t>
  </si>
  <si>
    <t>নুরজাহান বেগম</t>
  </si>
  <si>
    <t>সমীরদ্দিন আহম্মেদ</t>
  </si>
  <si>
    <t>মোছাঃ আলেয়া খাতুন</t>
  </si>
  <si>
    <t>আব্দুল মোহাম্মদ</t>
  </si>
  <si>
    <t>জসনা বালা</t>
  </si>
  <si>
    <t>সুদেব রায়</t>
  </si>
  <si>
    <t>রোকেয়া বেগম</t>
  </si>
  <si>
    <t>কছিম উদ্দিন</t>
  </si>
  <si>
    <t>বাজনাহাার</t>
  </si>
  <si>
    <t>মোছাঃ কুলছুমা খাতুন</t>
  </si>
  <si>
    <t>আব্দুল কাসেম</t>
  </si>
  <si>
    <t>মোছাঃ আফছারুন খাতুন</t>
  </si>
  <si>
    <t>নুর মোহাম্মদ</t>
  </si>
  <si>
    <t>মোছাঃ মরজিনা খাতুন</t>
  </si>
  <si>
    <t>নুকু মোহাম্মদ</t>
  </si>
  <si>
    <t>মোছাঃ নুরজাহান বেগম</t>
  </si>
  <si>
    <t>খতিব উদ্দীন আহাম্মদ</t>
  </si>
  <si>
    <t>মোছাঃ আখিলিমা বেগম</t>
  </si>
  <si>
    <t>মকবুল হোসেন</t>
  </si>
  <si>
    <t>মোছাঃ মহচনা বেগম</t>
  </si>
  <si>
    <t>ফরিদা বেগম</t>
  </si>
  <si>
    <t>হাচির উদ্দীন শাহ</t>
  </si>
  <si>
    <t>মোছাঃ আকতার বানু</t>
  </si>
  <si>
    <t>মোঃ আশরাফ আলী</t>
  </si>
  <si>
    <t>মোছাঃ সুরাইয়া বেগম</t>
  </si>
  <si>
    <t>শাহাবদ্দীন</t>
  </si>
  <si>
    <t>মোছাঃ মাজেদা বেগম</t>
  </si>
  <si>
    <t>মাহতাব আলী</t>
  </si>
  <si>
    <t>মোছাঃ নাজমা খাতুন</t>
  </si>
  <si>
    <t>মোঃ আখিমদ্দীন</t>
  </si>
  <si>
    <t>মোছাঃ রাবিয়া খাতুন</t>
  </si>
  <si>
    <t>জাহের আলী</t>
  </si>
  <si>
    <t>মোছাঃ পারুল বেগম</t>
  </si>
  <si>
    <t>অতীব উদ্দীন</t>
  </si>
  <si>
    <t>রেজিয়া খাতুন</t>
  </si>
  <si>
    <t>আনোয়ারা বেগম</t>
  </si>
  <si>
    <t>মোছাঃ কহিনুর বেগম</t>
  </si>
  <si>
    <t>ওমর আলী</t>
  </si>
  <si>
    <t>পেরিনা মুর্মু</t>
  </si>
  <si>
    <t>মচঙ্গালা মুর্মু</t>
  </si>
  <si>
    <t>চকশিবপুর</t>
  </si>
  <si>
    <t>মোছাঃ অমেদা খাতুন</t>
  </si>
  <si>
    <t>খতীবদ্দীন আহমেদ</t>
  </si>
  <si>
    <t>মফিজ উদ্দিন</t>
  </si>
  <si>
    <t>সখিনা খাতুন</t>
  </si>
  <si>
    <t>বাহার উদ্দীন</t>
  </si>
  <si>
    <t>মোছাঃ আছেমা খাতুন</t>
  </si>
  <si>
    <t>খমির উদ্দীন</t>
  </si>
  <si>
    <t>শিল্পী বেগম</t>
  </si>
  <si>
    <t>তোফাজ্জল হোসেন</t>
  </si>
  <si>
    <t>মোছাঃ সুরাইয়া বেগম</t>
  </si>
  <si>
    <t>আব্দুর রহিম</t>
  </si>
  <si>
    <t>মোছাঃ গুলজান বেগম</t>
  </si>
  <si>
    <t>এশার মোহাম্মদ</t>
  </si>
  <si>
    <t>মোছাঃ কামরুন নাহার</t>
  </si>
  <si>
    <t>কছিম উদ্দিন শাহ</t>
  </si>
  <si>
    <t>অলেকা বালা</t>
  </si>
  <si>
    <t>মহিন রায়</t>
  </si>
  <si>
    <t>চন্দনা বালা</t>
  </si>
  <si>
    <t>চৈতু রায়</t>
  </si>
  <si>
    <t>শুকুরু রায়</t>
  </si>
  <si>
    <t>বাইগনী বালা</t>
  </si>
  <si>
    <t>সশি বর্মন</t>
  </si>
  <si>
    <t>জোৎসনা বেগম</t>
  </si>
  <si>
    <t>মোছাঃ টুলি</t>
  </si>
  <si>
    <t>খলিম শাখ</t>
  </si>
  <si>
    <t>মোছাঃ আসমা খাতুন</t>
  </si>
  <si>
    <t>বাহার মোহাম্মদ</t>
  </si>
  <si>
    <t>মোছাঃ চমেনা বেগম</t>
  </si>
  <si>
    <t>লালুসাহা</t>
  </si>
  <si>
    <t>ভারতী রানী রায়</t>
  </si>
  <si>
    <t>জামানি রায়</t>
  </si>
  <si>
    <t>মোছাঃ গুলজান আরা বেগম</t>
  </si>
  <si>
    <t>মোঃ নাসির</t>
  </si>
  <si>
    <t>খিরো বালা</t>
  </si>
  <si>
    <t>সোনু রায়</t>
  </si>
  <si>
    <t>ধলী বালা</t>
  </si>
  <si>
    <t>উপেন</t>
  </si>
  <si>
    <t>ছালমা বেগম</t>
  </si>
  <si>
    <t>মোঃ ইমাম হোসেন</t>
  </si>
  <si>
    <t>মোছাঃ নূরনাহার</t>
  </si>
  <si>
    <t>হেদৌ মোহাম্মদ</t>
  </si>
  <si>
    <t>মোছাঃ কোহিনুর বেগম</t>
  </si>
  <si>
    <t>কফিল উদ্দিন</t>
  </si>
  <si>
    <t>মোছাঃ ছামিদা</t>
  </si>
  <si>
    <t>সুরত আলী</t>
  </si>
  <si>
    <t>মোছাঃ ছালেমা খাতুন</t>
  </si>
  <si>
    <t>গরিয়া মোহাম্মদ</t>
  </si>
  <si>
    <t>মোছাঃ রেজেদা খাতুন</t>
  </si>
  <si>
    <t>নরিমা খাতুন</t>
  </si>
  <si>
    <t>নেকামু্দ্দীন</t>
  </si>
  <si>
    <t>মোছাঃ ফাতেমা বেগম</t>
  </si>
  <si>
    <t>মোঃ কোবাদ আলী</t>
  </si>
  <si>
    <t>মোছাঃ লাইলি বেগম</t>
  </si>
  <si>
    <t>মোঃ আব্দুল লতিফ</t>
  </si>
  <si>
    <t>মোছাঃ ময়না বেগম</t>
  </si>
  <si>
    <t>অছিম উদ্দিন</t>
  </si>
  <si>
    <t>রমিছা বেগম</t>
  </si>
  <si>
    <t>ছলিম উদ্দীন ‌</t>
  </si>
  <si>
    <t>রেজিনা বেগম</t>
  </si>
  <si>
    <t>বুধা মোহাম্মদ</t>
  </si>
  <si>
    <t>মোছাঃ আলিমা বেগম</t>
  </si>
  <si>
    <t>গফির মোহাম্মদ</t>
  </si>
  <si>
    <t>মমেনা বেগম</t>
  </si>
  <si>
    <t>মকলেস আলী</t>
  </si>
  <si>
    <t>তাজির মোহাম্মদ</t>
  </si>
  <si>
    <t>মাজেদা খাতুন</t>
  </si>
  <si>
    <t>হেদো মোহাম্মদ</t>
  </si>
  <si>
    <t>সাহিরন বেগম</t>
  </si>
  <si>
    <t>নইমুদ্দীন</t>
  </si>
  <si>
    <t>আকিলীমা খাতুন</t>
  </si>
  <si>
    <t>বফির মোহাম্মদ</t>
  </si>
  <si>
    <t>সপুরা বেগম</t>
  </si>
  <si>
    <t>মোছাঃ রেজিয়া</t>
  </si>
  <si>
    <t>গফুর উদ্দীন</t>
  </si>
  <si>
    <t>লতিফা বেগম</t>
  </si>
  <si>
    <t>অছিরউদ্দীন</t>
  </si>
  <si>
    <t>পারুল বালা রিশি</t>
  </si>
  <si>
    <t>আব্দুল রিশি</t>
  </si>
  <si>
    <t>আরিফা খাতুন</t>
  </si>
  <si>
    <t>আমীর আলী</t>
  </si>
  <si>
    <t>মোছাঃ আশেদা খাতুন</t>
  </si>
  <si>
    <t>আশির উদ্দীন</t>
  </si>
  <si>
    <t>শরৎ চন্দ্র</t>
  </si>
  <si>
    <t>মোছাঃ হাসিনা বেগম</t>
  </si>
  <si>
    <t>আফিরউদ্দীন আহমেদ</t>
  </si>
  <si>
    <t>ভানু বালা</t>
  </si>
  <si>
    <t>জগিন রায়</t>
  </si>
  <si>
    <t>ঝড়ু মোহাম্মদ</t>
  </si>
  <si>
    <t>কর্নচন্দ্র রায়</t>
  </si>
  <si>
    <t>মোছাঃ নছিরা বেগম</t>
  </si>
  <si>
    <t>কছিম উদ্দীন</t>
  </si>
  <si>
    <t>কাচন বালা</t>
  </si>
  <si>
    <t>হাউয়া বর্মন</t>
  </si>
  <si>
    <t>নিজামদ্দীন</t>
  </si>
  <si>
    <t>ধোদা চন্দ্র</t>
  </si>
  <si>
    <t>হাচেনা খাতুন</t>
  </si>
  <si>
    <t>এসার আলী</t>
  </si>
  <si>
    <t>মোছাঃ রসনা বেগম</t>
  </si>
  <si>
    <t>ময়নুল হক</t>
  </si>
  <si>
    <t>মেনোকা বালা</t>
  </si>
  <si>
    <t>বিরেন্দ্র নাথ রায়</t>
  </si>
  <si>
    <t>মোছাঃ আসমা খাতুন</t>
  </si>
  <si>
    <t>তাজউদ্দীন আহমেদ</t>
  </si>
  <si>
    <t>মিনতি মহন্ত</t>
  </si>
  <si>
    <t>ধীরেন মহন্ত</t>
  </si>
  <si>
    <t>কাশিড়াঙ্গা</t>
  </si>
  <si>
    <t>মোছাঃ শরিফা বেগম</t>
  </si>
  <si>
    <t>মোহাম্মদ সাফের</t>
  </si>
  <si>
    <t>জশির হোসেন</t>
  </si>
  <si>
    <t>চম্পলা বালা</t>
  </si>
  <si>
    <t>কেকেরাম দেবী</t>
  </si>
  <si>
    <t>গোবিনাদপুর</t>
  </si>
  <si>
    <t>শেফালী বালা</t>
  </si>
  <si>
    <t>শন্তরাম দেব শর্মা</t>
  </si>
  <si>
    <t>জানকী বালা</t>
  </si>
  <si>
    <t>বানি কান্ত রায়</t>
  </si>
  <si>
    <t>নুরেস্তা বেগম</t>
  </si>
  <si>
    <t>বিয়াজ উদ্দীন</t>
  </si>
  <si>
    <t>সুরেন শীল</t>
  </si>
  <si>
    <t>মোছাঃ লাবলী খাতুন</t>
  </si>
  <si>
    <t>মোঃ আশরাফ আলী</t>
  </si>
  <si>
    <t>প্রতিমা বালা</t>
  </si>
  <si>
    <t>নন্দ চন্দ্র</t>
  </si>
  <si>
    <t>গোলাপী বালা</t>
  </si>
  <si>
    <t>লখিন্দ্র নাথ</t>
  </si>
  <si>
    <t>আজো বালা</t>
  </si>
  <si>
    <t>অমারু চন্দ্র</t>
  </si>
  <si>
    <t>জনিলা বালা</t>
  </si>
  <si>
    <t>তোতা রাম রায়</t>
  </si>
  <si>
    <t>ভারতী রানী</t>
  </si>
  <si>
    <t>প্রকৃত দেব শর্মা</t>
  </si>
  <si>
    <t>সীতা বালা</t>
  </si>
  <si>
    <t>উপেন চন্দ্র</t>
  </si>
  <si>
    <t>নবানী রানী</t>
  </si>
  <si>
    <t>থেগেলু দেব শর্মা</t>
  </si>
  <si>
    <t>সন্ধ্যা রাণী</t>
  </si>
  <si>
    <t>কালীচরন বর্মন</t>
  </si>
  <si>
    <t>কৌশলা রানী</t>
  </si>
  <si>
    <t>সুমত দেব শর্মা</t>
  </si>
  <si>
    <t>রাম বাবু</t>
  </si>
  <si>
    <t>টুলী বালা</t>
  </si>
  <si>
    <t>বসন্ত দেব</t>
  </si>
  <si>
    <t>খৈলতৈর</t>
  </si>
  <si>
    <t>ঝড়ি বালা</t>
  </si>
  <si>
    <t>মহিন্দর দেব</t>
  </si>
  <si>
    <t>পবি বালা</t>
  </si>
  <si>
    <t>খরবরি দেবী</t>
  </si>
  <si>
    <t>হরমোহন দেব</t>
  </si>
  <si>
    <t>শুকদেবপুর</t>
  </si>
  <si>
    <t>সুদো বালা</t>
  </si>
  <si>
    <t>অলোক চন্দ্র</t>
  </si>
  <si>
    <t>তিষকা রাণী</t>
  </si>
  <si>
    <t>আশারু দেব</t>
  </si>
  <si>
    <t>কিত্তিকা রানী</t>
  </si>
  <si>
    <t>চেমটু দেব</t>
  </si>
  <si>
    <t>দলমনি রাণী</t>
  </si>
  <si>
    <t>মধুসদন চন্দ্র</t>
  </si>
  <si>
    <t>সুদদেবপুর</t>
  </si>
  <si>
    <t>সুখী রানী</t>
  </si>
  <si>
    <t>অমিলা বালা</t>
  </si>
  <si>
    <t>শিবলী বালা</t>
  </si>
  <si>
    <t>দাড়ি কান্ত রায়</t>
  </si>
  <si>
    <t>বিলাসী রানী</t>
  </si>
  <si>
    <t>খেতাই দেব শর্মা</t>
  </si>
  <si>
    <t>তৈশ্য দেব শর্মা</t>
  </si>
  <si>
    <t>চাম্পা রানী</t>
  </si>
  <si>
    <t>যতিন রায়</t>
  </si>
  <si>
    <t>কারি ঋষী</t>
  </si>
  <si>
    <t>ভনু ঋষী</t>
  </si>
  <si>
    <t>অমা কান্ত</t>
  </si>
  <si>
    <t>প্রমিলা ঋষী</t>
  </si>
  <si>
    <t>যতিন ঋষী</t>
  </si>
  <si>
    <t>কনেক চন্দ্র দেব</t>
  </si>
  <si>
    <t>হরমহন রায়</t>
  </si>
  <si>
    <t>ফুতি রাণী</t>
  </si>
  <si>
    <t>অনাথ চন্দ্র শীল</t>
  </si>
  <si>
    <t>প্রমিলা দেবী</t>
  </si>
  <si>
    <t>তরনী কান্ত</t>
  </si>
  <si>
    <t>দেবী বালা</t>
  </si>
  <si>
    <t>ধদা</t>
  </si>
  <si>
    <t>সুচিত্রা ভুনজার</t>
  </si>
  <si>
    <t>গোড়া ভুনজার</t>
  </si>
  <si>
    <t>সুরভি ঋষী</t>
  </si>
  <si>
    <t>লবা ঋষী</t>
  </si>
  <si>
    <t>জগেন চন্দ্র রায়</t>
  </si>
  <si>
    <t>অনুভা বালা</t>
  </si>
  <si>
    <t>মহেশ চন্দ্র</t>
  </si>
  <si>
    <t>আলো বালা</t>
  </si>
  <si>
    <t>রাতিয়া ভুনজার</t>
  </si>
  <si>
    <t>দুলু মোহাম্মদ</t>
  </si>
  <si>
    <t>মোছাঃ শাহানাজ বেগম</t>
  </si>
  <si>
    <t>মোঃ মমতাজ আলী</t>
  </si>
  <si>
    <t>নাফসি ঋসি</t>
  </si>
  <si>
    <t>মঙ্গলা চন্দ্র রায়</t>
  </si>
  <si>
    <t>সবানী রিশি</t>
  </si>
  <si>
    <t>সুরেন রিশি</t>
  </si>
  <si>
    <t>মোছাঃ জহরা বেগম</t>
  </si>
  <si>
    <t>মোঃ ইয়াছিন আলী</t>
  </si>
  <si>
    <t>মোছাঃ সবুজা খাতুন</t>
  </si>
  <si>
    <t>বইসাগু মোহাম্মদ</t>
  </si>
  <si>
    <t>সুগিয়া রিশি</t>
  </si>
  <si>
    <t>বিশু রিশি</t>
  </si>
  <si>
    <t>রহিমা বেগম</t>
  </si>
  <si>
    <t>খুশির মোহাম্মদ</t>
  </si>
  <si>
    <t>নজিম উদ্দীন আহাম্মদ</t>
  </si>
  <si>
    <t>প্রযোজ্য নহে</t>
  </si>
  <si>
    <t>মোছাঃ মেরিনা আক্তার</t>
  </si>
  <si>
    <t>নজি্মউদ্দীন আহাম্মদ</t>
  </si>
  <si>
    <t>প্রযোজ্য নয়</t>
  </si>
  <si>
    <t>মোছাঃ মাহমুদা বেগম</t>
  </si>
  <si>
    <t>মোছাঃ অজুফা বেগম</t>
  </si>
  <si>
    <t>মোঃ মহসিন আলী</t>
  </si>
  <si>
    <t>N/A</t>
  </si>
  <si>
    <t>হালিমা বেগম</t>
  </si>
  <si>
    <t>মোঃ জয়নাল আবেদীন</t>
  </si>
  <si>
    <t>মোছাঃ নারগিছ বেগম</t>
  </si>
  <si>
    <t>খোরশেদ আলী</t>
  </si>
  <si>
    <t>মোছাঃ আসমা আক্তার</t>
  </si>
  <si>
    <t>নাজির উদ্দীন</t>
  </si>
  <si>
    <t>মোছাঃ আনিছা খাতুন</t>
  </si>
  <si>
    <t>মোঃ গিয়াস উদ্দীন আহমদ</t>
  </si>
  <si>
    <t>মোছাঃ মোমেনা বেগম দুলালী</t>
  </si>
  <si>
    <t>মজিদ সরকার</t>
  </si>
  <si>
    <t>ধাইমর</t>
  </si>
  <si>
    <t>আয়েশা খাতুন</t>
  </si>
  <si>
    <t>কাছুয়া মোহাম্মদ</t>
  </si>
  <si>
    <t>আনোয়ারা বেগম</t>
  </si>
  <si>
    <t>নওশাদ আলী</t>
  </si>
  <si>
    <t>রাধিকা বালা</t>
  </si>
  <si>
    <t>মধুশুধন রায়</t>
  </si>
  <si>
    <t>মোছাঃ জুলেখা বেগম</t>
  </si>
  <si>
    <t>বেগম</t>
  </si>
  <si>
    <t>মোঃ জয়নাল</t>
  </si>
  <si>
    <t>মিনু বালা ‌</t>
  </si>
  <si>
    <t>বাংগুরু রায়</t>
  </si>
  <si>
    <t>জুঁই রানী</t>
  </si>
  <si>
    <t>হেমচন্দ্র রায়</t>
  </si>
  <si>
    <t>মনোয়ারা বেগম</t>
  </si>
  <si>
    <t>মোখলেসুর রহমান</t>
  </si>
  <si>
    <t>ছাবিয়া খাতুন</t>
  </si>
  <si>
    <t>আব্দুল সাহার</t>
  </si>
  <si>
    <t>মোছাঃ শামসুন নাহার</t>
  </si>
  <si>
    <t>আইয়ুব আলী</t>
  </si>
  <si>
    <t>সেবি বালা</t>
  </si>
  <si>
    <t>অতিন রায়</t>
  </si>
  <si>
    <t>মানু রায়</t>
  </si>
  <si>
    <t>শ্রী ভুপেন চন্দ্র রায়</t>
  </si>
  <si>
    <t>ছামিদা বেগম</t>
  </si>
  <si>
    <t>ফয়জল ইসলাম</t>
  </si>
  <si>
    <t>মোছাঃ সুলতানা বেগম</t>
  </si>
  <si>
    <t>মমির মোহাম্মদ</t>
  </si>
  <si>
    <t>মোছাঃ আছমা খাতুন</t>
  </si>
  <si>
    <t>পোহাতু ইসলাম</t>
  </si>
  <si>
    <t>মোছাঃ ফরিদা বেগম</t>
  </si>
  <si>
    <t>মছির উদ্দীন</t>
  </si>
  <si>
    <t>শান্তনা বালা</t>
  </si>
  <si>
    <t>নিরিশ চন্দ্র রায়</t>
  </si>
  <si>
    <t>মোছাঃ সখিনা</t>
  </si>
  <si>
    <t>আব্দুল</t>
  </si>
  <si>
    <t>ললিতা বালা</t>
  </si>
  <si>
    <t>আশু রায়</t>
  </si>
  <si>
    <t>ফুল বালা</t>
  </si>
  <si>
    <t>নবেন্দ্র নাথ রায়</t>
  </si>
  <si>
    <t>উষা রানী</t>
  </si>
  <si>
    <t>চিত্র মোহন রায়</t>
  </si>
  <si>
    <t>জগো রায়</t>
  </si>
  <si>
    <t>সলিতা বালা</t>
  </si>
  <si>
    <t>গনেশ রায়</t>
  </si>
  <si>
    <t>বাসন্তি রানী</t>
  </si>
  <si>
    <t>নবকান্ত দেব শর্মা</t>
  </si>
  <si>
    <t>পবিন চন্দ্র রায়</t>
  </si>
  <si>
    <t>মহচনা বেগম</t>
  </si>
  <si>
    <t>মসলে উদ্দীন</t>
  </si>
  <si>
    <t>আবেদ আলী</t>
  </si>
  <si>
    <t>মোছাঃ সানজিদা বেগম</t>
  </si>
  <si>
    <t>সামছুল হক</t>
  </si>
  <si>
    <t>বাবলী বালা</t>
  </si>
  <si>
    <t>বুধা ভুনজার</t>
  </si>
  <si>
    <t>মোছাঃ হামিদা খাতুন</t>
  </si>
  <si>
    <t>বিষুর রহমান</t>
  </si>
  <si>
    <t>মোছাঃ লুৎফা বেগম</t>
  </si>
  <si>
    <t>আলিম উদ্দীন</t>
  </si>
  <si>
    <t>জোগেন্দ্র নাথ</t>
  </si>
  <si>
    <t>ধামো বালা</t>
  </si>
  <si>
    <t>নবানু চন্দ্র</t>
  </si>
  <si>
    <t>মোছাঃ উমেম্ কুলসুম</t>
  </si>
  <si>
    <t>চিল্লু মোহাম্মদ</t>
  </si>
  <si>
    <t>নবার উদ্দীন</t>
  </si>
  <si>
    <t>দেলোয়ারা বেগম</t>
  </si>
  <si>
    <t>রফিকুল ইসলাম</t>
  </si>
  <si>
    <t>মোছাঃ সেপালি বেগম</t>
  </si>
  <si>
    <t>নমিরদ্দীন আহমেদ</t>
  </si>
  <si>
    <t>রনি বালা</t>
  </si>
  <si>
    <t>হরেন চন্দ্র</t>
  </si>
  <si>
    <t>মোছাঃ সুরাইয়া খাতুন</t>
  </si>
  <si>
    <t>মোঃ সলিমুদ্দীন হোসেন</t>
  </si>
  <si>
    <t>পুতুল রানী রায়</t>
  </si>
  <si>
    <t>নকলি বর্মন</t>
  </si>
  <si>
    <t>লক্ষ্মী রানী রায়</t>
  </si>
  <si>
    <t>বালী কান্ত রায়</t>
  </si>
  <si>
    <t>লাইলী বেগম</t>
  </si>
  <si>
    <t>বিকালি রানী রায়</t>
  </si>
  <si>
    <t>ছবি চন্দ্র রায়‌</t>
  </si>
  <si>
    <t>মুনির মোহাম্মদ</t>
  </si>
  <si>
    <t>জোৎস্না রিশি</t>
  </si>
  <si>
    <t>বাবুলাল রিশি</t>
  </si>
  <si>
    <t>সনচরিয়া রিশি</t>
  </si>
  <si>
    <t>পুনা রিশি</t>
  </si>
  <si>
    <t>শেফালী বেগম</t>
  </si>
  <si>
    <t>ফজলুর রহমান</t>
  </si>
  <si>
    <t>সুরেন ভুনজার</t>
  </si>
  <si>
    <t>অঞ্জনা বালা</t>
  </si>
  <si>
    <t>সুরেন চন্দ্র রায়</t>
  </si>
  <si>
    <t>সুরেন ভুঞ্জার</t>
  </si>
  <si>
    <t>সিন্ধো বালা</t>
  </si>
  <si>
    <t>তারক নাথ রায়</t>
  </si>
  <si>
    <t>ছবতরী রিশি</t>
  </si>
  <si>
    <t>ননকু রিশি</t>
  </si>
  <si>
    <t>গুমনি রিশি</t>
  </si>
  <si>
    <t>মনুয়া রিশী</t>
  </si>
  <si>
    <t>শেফালী রাণী</t>
  </si>
  <si>
    <t>জমির উদ্দীন</t>
  </si>
  <si>
    <t>পুতুল বেগম</t>
  </si>
  <si>
    <t>মোঃ বছির</t>
  </si>
  <si>
    <t>ফেলানী রানী রায়</t>
  </si>
  <si>
    <t>সেলু চন্দ্র রায়</t>
  </si>
  <si>
    <t>দূর্গা বালা</t>
  </si>
  <si>
    <t>কালি দাস</t>
  </si>
  <si>
    <t>মালতি ঋষী</t>
  </si>
  <si>
    <t>বেনারো ঋষী</t>
  </si>
  <si>
    <t>শোছাঃ লিপি খাতুন</t>
  </si>
  <si>
    <t>মোঃ হাফিজ উদ্দীন</t>
  </si>
  <si>
    <t>টুলটুলি বালা</t>
  </si>
  <si>
    <t>পাগুড়ু চন্দ্র</t>
  </si>
  <si>
    <t>তহসিনা খাতুন</t>
  </si>
  <si>
    <t>তফিজ উদ্দিন আহম্মেদ</t>
  </si>
  <si>
    <t>সারদা বালা‌</t>
  </si>
  <si>
    <t>গোবিন্দ চন্দ্র দেব</t>
  </si>
  <si>
    <t>জোসনা ঋষী</t>
  </si>
  <si>
    <t>বিসনা ঋষী</t>
  </si>
  <si>
    <t>মোছাঃ বিউটি</t>
  </si>
  <si>
    <t>মোঃ রমজান আলী</t>
  </si>
  <si>
    <t>মোছাঃ হুসনেয়ারা বেগম</t>
  </si>
  <si>
    <t>দানেশ</t>
  </si>
  <si>
    <t>দুখুনি ঋষি</t>
  </si>
  <si>
    <t>খরগু ঋষি</t>
  </si>
  <si>
    <t>মোছাঃ মিনারা বেগম</t>
  </si>
  <si>
    <t>জয়নাল আবেদীন</t>
  </si>
  <si>
    <t>মোঃ আব্দুর রহমান</t>
  </si>
  <si>
    <t>নিনাম চন্দ্র রায়</t>
  </si>
  <si>
    <t>তেতু রায়</t>
  </si>
  <si>
    <t>মোছাঃ দেলআরা বেগম</t>
  </si>
  <si>
    <t>মোছাঃ করিমা খাতুন</t>
  </si>
  <si>
    <t>মোঃ আহাম্মদ আলী</t>
  </si>
  <si>
    <t>জয়ন্তী বালা</t>
  </si>
  <si>
    <t>সুশেন দেব শর্মা</t>
  </si>
  <si>
    <t>কলেন চন্দ্র রায়</t>
  </si>
  <si>
    <t>মোছাঃ রুনা লায়লা</t>
  </si>
  <si>
    <t>খেরাজুল ইসলাম</t>
  </si>
  <si>
    <t>মোছাঃ রনজিনা বেগম</t>
  </si>
  <si>
    <t>উপেন চন্দ্র রায়</t>
  </si>
  <si>
    <t>দগ্দালু চন্দ্র রায়</t>
  </si>
  <si>
    <t>‌মোছাঃ হুসনা খাতুন</t>
  </si>
  <si>
    <t>মোঃ মকছেদ আলী</t>
  </si>
  <si>
    <t>আলসি বালা</t>
  </si>
  <si>
    <t>মতিলাল রায়</t>
  </si>
  <si>
    <t>মোছাঃ মসলিমা</t>
  </si>
  <si>
    <t>তছির মোহাম্মদ</t>
  </si>
  <si>
    <t>মোছাঃ বেলী বেগম</t>
  </si>
  <si>
    <t>মোছাঃ রশিদা বেগম</t>
  </si>
  <si>
    <t>চৈতু শাহ</t>
  </si>
  <si>
    <t>চৈতু মোহাম্মদ</t>
  </si>
  <si>
    <t>জ্যোসনা বালা</t>
  </si>
  <si>
    <t>নিরেশ চন্দ্র রায়</t>
  </si>
  <si>
    <t>আমেনা বেগম</t>
  </si>
  <si>
    <t>মোঃ ছরিফত</t>
  </si>
  <si>
    <t>কৃর্তিকা বালা দেব</t>
  </si>
  <si>
    <t>মহিন্দ্র দেব শর্মা</t>
  </si>
  <si>
    <t>মোছাঃ মিনা বেগম</t>
  </si>
  <si>
    <t>তছির উদ্দীন</t>
  </si>
  <si>
    <t>লিলি বালা</t>
  </si>
  <si>
    <t>ঘটই রায়</t>
  </si>
  <si>
    <t>মোছাঃ আছেমা</t>
  </si>
  <si>
    <t>গর্লিয়া</t>
  </si>
  <si>
    <t>বেজ্জবালা</t>
  </si>
  <si>
    <t>গোপাল রায়</t>
  </si>
  <si>
    <t>মোছাঃ সালেয়া বেগম</t>
  </si>
  <si>
    <t>মল্লিকা খাতুন</t>
  </si>
  <si>
    <t>খতির মোহাম্মদ</t>
  </si>
  <si>
    <t>বাটু মোহাম্মদ</t>
  </si>
  <si>
    <t>‌মসলিমা</t>
  </si>
  <si>
    <t>মসলেম</t>
  </si>
  <si>
    <t>আর্জিনা বেগম</t>
  </si>
  <si>
    <t>মহিমদ্দীন</t>
  </si>
  <si>
    <t>মোছাঃ মোমেজা খাতুন</t>
  </si>
  <si>
    <t>নুনু মোহাম্মদ</t>
  </si>
  <si>
    <t>মোছঃ রুবা খাতুন বিউটি</t>
  </si>
  <si>
    <t>মোঃ আতিয়ার রহমান</t>
  </si>
  <si>
    <t>মোছাঃ জয়না বেগম</t>
  </si>
  <si>
    <t>নজিমুদ্দিন</t>
  </si>
  <si>
    <t>মোছাঃ মাফুজা খাতুন</t>
  </si>
  <si>
    <t>মোছাঃ সহিদা খাতুন</t>
  </si>
  <si>
    <t>মোছাঃ ফরিদা বেগম</t>
  </si>
  <si>
    <t>মোঃ শরিফুল ইসলাম</t>
  </si>
  <si>
    <t>মোছাঃ মহচিনা</t>
  </si>
  <si>
    <t>বফির উদ্দীন</t>
  </si>
  <si>
    <t>মোছাঃ কুলছুমা</t>
  </si>
  <si>
    <t>আজিমউদ্দীন</t>
  </si>
  <si>
    <t>মোছাঃ রুনা লায়লা</t>
  </si>
  <si>
    <t>মোঃ ইসমাইল হোসেন</t>
  </si>
  <si>
    <t>সকালি রাণী শীল</t>
  </si>
  <si>
    <t>হেম বাবু</t>
  </si>
  <si>
    <t>সাদরি বালা</t>
  </si>
  <si>
    <t>অবিলাস চন্দ্র রায়‌</t>
  </si>
  <si>
    <t>ইনো বালা</t>
  </si>
  <si>
    <t>চেম্ঠু রায়</t>
  </si>
  <si>
    <t>মোছাঃ ফাইমা বেগম</t>
  </si>
  <si>
    <t>মোঃ ফরমান আলী</t>
  </si>
  <si>
    <t>মোছাঃ মর্জিনা খাতুন</t>
  </si>
  <si>
    <t>কিনা মোহাম্মদ</t>
  </si>
  <si>
    <t>মনজু খাতুন</t>
  </si>
  <si>
    <t>নজিম উদ্দীন</t>
  </si>
  <si>
    <t>দহিরন বেগম</t>
  </si>
  <si>
    <t>দছির মোহাম্মদ</t>
  </si>
  <si>
    <t>মোছাঃ মাহফুজা বেগম</t>
  </si>
  <si>
    <t>মোহাম্মদ আলী</t>
  </si>
  <si>
    <t>আক্তার বানু</t>
  </si>
  <si>
    <t>বুধু মোহাম্মদ</t>
  </si>
  <si>
    <t>আশরাফ আলী</t>
  </si>
  <si>
    <t>মোছাঃ মমতাজ বেগম</t>
  </si>
  <si>
    <t>মোঃ মফিজ উদ্দীন</t>
  </si>
  <si>
    <t>হাসনা বানু</t>
  </si>
  <si>
    <t>হাতাবদ্দীন</t>
  </si>
  <si>
    <t>মোছাঃ ঝোলকি খাতুন</t>
  </si>
  <si>
    <t>নোপিটা আলী</t>
  </si>
  <si>
    <t>আরমিনা বেগম</t>
  </si>
  <si>
    <t>এহসান আলী ‌</t>
  </si>
  <si>
    <t>সনি বালা</t>
  </si>
  <si>
    <t>খির মোহন</t>
  </si>
  <si>
    <t>মোছাঃ বিউটি আরা</t>
  </si>
  <si>
    <t>মোছাঃ ঝড়না বেগম</t>
  </si>
  <si>
    <t>নুরল ইসলাম</t>
  </si>
  <si>
    <t>মোছাঃ লিলি বেগম</t>
  </si>
  <si>
    <t>মোকঃ কাচুয়া</t>
  </si>
  <si>
    <t>নেন্দ রানী রায়</t>
  </si>
  <si>
    <t>সন্ত রায়</t>
  </si>
  <si>
    <t>মনছুরা বেগম</t>
  </si>
  <si>
    <t>কমরউদ্দীন হক</t>
  </si>
  <si>
    <t>সুচিত্রা রানী</t>
  </si>
  <si>
    <t>নবীন চন্দ্র রায়</t>
  </si>
  <si>
    <t>প্রফুল্ল দেব শর্ম্মা</t>
  </si>
  <si>
    <t>হাচান আলী</t>
  </si>
  <si>
    <t>প্রিয়া রানী</t>
  </si>
  <si>
    <t>পতিরাম দেবশর্মা</t>
  </si>
  <si>
    <t>পদু রায়</t>
  </si>
  <si>
    <t>ললিত চন্দ্র রায়</t>
  </si>
  <si>
    <t>মমিন আলী</t>
  </si>
  <si>
    <t>মোছাঃ মেহের নেগা</t>
  </si>
  <si>
    <t>আতাব উদ্দীন</t>
  </si>
  <si>
    <t>নিমলা বালা</t>
  </si>
  <si>
    <t>বেরজ রাম</t>
  </si>
  <si>
    <t>লিলুফা ইয়াসমিন</t>
  </si>
  <si>
    <t>হাচেন আলী</t>
  </si>
  <si>
    <t>রীতা রানী</t>
  </si>
  <si>
    <t>নরেশ রায়</t>
  </si>
  <si>
    <t>বিমলা রানী</t>
  </si>
  <si>
    <t>প্রবাসু দেব শর্মা</t>
  </si>
  <si>
    <t>মোছাঃ মনোয়ারা বেগম</t>
  </si>
  <si>
    <t>বিষু</t>
  </si>
  <si>
    <t>জবেদ আলী</t>
  </si>
  <si>
    <t>মোছাঃ ফিরোজা বেগম</t>
  </si>
  <si>
    <t>রহিমদ্দিন</t>
  </si>
  <si>
    <t>মোছাঃ শাপলা</t>
  </si>
  <si>
    <t>মোঃ নুর জামাল</t>
  </si>
  <si>
    <t>গিরিধরপুর, বাজনাহার, বিরল, দিনাজপুর</t>
  </si>
  <si>
    <t>রুবিনা খাতুন</t>
  </si>
  <si>
    <t>ইউনুজ আলী</t>
  </si>
  <si>
    <t>হাবলী ঋষী</t>
  </si>
  <si>
    <t>গঙ্গা ঋষী</t>
  </si>
  <si>
    <t>চম্পা ঋষী</t>
  </si>
  <si>
    <t>মঙ্গলা ঋষী</t>
  </si>
  <si>
    <t>চিন্তা ঋষী</t>
  </si>
  <si>
    <t>ফিরিঙ্গা ঋষী</t>
  </si>
  <si>
    <t>বিজলী ঋষী</t>
  </si>
  <si>
    <t>লগনা ঋষী</t>
  </si>
  <si>
    <t>মোঃ মারফত আলী</t>
  </si>
  <si>
    <t>মোছাঃ মাইজান বেগম</t>
  </si>
  <si>
    <t>ধজী মোহাম্মদ</t>
  </si>
  <si>
    <t>মোছাঃ তানিয়া আক্তার</t>
  </si>
  <si>
    <t>মোঃ নুর ইসলাম</t>
  </si>
  <si>
    <t>পিপল্যা, বাজনাহার, বিরল, দিনাজপুর।</t>
  </si>
  <si>
    <t>মোছাঃ বানু</t>
  </si>
  <si>
    <t>মোঃ আব্দুল মজিদ</t>
  </si>
  <si>
    <t>মোছাঃ হামিদা</t>
  </si>
  <si>
    <t>খাতিমউদ্দীন</t>
  </si>
  <si>
    <t>নিলো বালা</t>
  </si>
  <si>
    <t>হরিন্দ্র নাথ রায়</t>
  </si>
  <si>
    <t>মাফুজা পারভিন</t>
  </si>
  <si>
    <t>আবুল হোসেন</t>
  </si>
  <si>
    <t>কালিপদ রায়</t>
  </si>
  <si>
    <t>ফইমদ্দীন</t>
  </si>
  <si>
    <t>মালেকা বানু</t>
  </si>
  <si>
    <t>নজিবদ্দীন</t>
  </si>
  <si>
    <t>জগুনা বালা</t>
  </si>
  <si>
    <t>পারবতি বালা</t>
  </si>
  <si>
    <t>দুখুরু চন্দ্র</t>
  </si>
  <si>
    <t>ঝলঝলি বালা</t>
  </si>
  <si>
    <t>অপেন চন্দ্র রায়</t>
  </si>
  <si>
    <t>টলি বালা</t>
  </si>
  <si>
    <t>পিথিলা চন্দ্র</t>
  </si>
  <si>
    <t>খোকেন রায়</t>
  </si>
  <si>
    <t>আব্দুল জাফর আলী</t>
  </si>
  <si>
    <t>নেমো চন্দ্র রায়</t>
  </si>
  <si>
    <t>মোঃ আলতাফ হোসেন</t>
  </si>
  <si>
    <t>মোছাঃ নাজমুন নাহার</t>
  </si>
  <si>
    <t>নজিবউদ্দীন</t>
  </si>
  <si>
    <t>বাসন্তি ঋষী</t>
  </si>
  <si>
    <t>পাতানিয়া ঋষী</t>
  </si>
  <si>
    <t>মোঃ সাহেরা বেগম</t>
  </si>
  <si>
    <t>কফিল হোসেন</t>
  </si>
  <si>
    <t>মোছাঃ মল্লিকা খাতুন</t>
  </si>
  <si>
    <t>ইদ্রিশ আলী</t>
  </si>
  <si>
    <t>মোছাঃ ফিরোজা বেগম</t>
  </si>
  <si>
    <t>রনজিনা খাতুন</t>
  </si>
  <si>
    <t>জল বালা</t>
  </si>
  <si>
    <t>রঘু ভুনজার</t>
  </si>
  <si>
    <t>উমাপদ</t>
  </si>
  <si>
    <t>মোছাঃ আফরোজা বেগম</t>
  </si>
  <si>
    <t>আব্দুল আলী ফারুকী</t>
  </si>
  <si>
    <t>সুচিত্রা বালা দাস</t>
  </si>
  <si>
    <t>মহেন্দ্র চন্দ্র দাস</t>
  </si>
  <si>
    <t>শ্রীমতি অছরি বালা</t>
  </si>
  <si>
    <t>বিমল চন্দ্র রায়</t>
  </si>
  <si>
    <t>লক্ষী হাসদা‌</t>
  </si>
  <si>
    <t>গনেশ হাসদা</t>
  </si>
  <si>
    <t>মোছাঃ সহিদা খাতুন</t>
  </si>
  <si>
    <t>মোঃ শরিফত আলী</t>
  </si>
  <si>
    <t>শেলী বালা</t>
  </si>
  <si>
    <t>প্রফুল্ল চন্দ্র রায়</t>
  </si>
  <si>
    <t>মোছাঃ নাছরিন খাতুন</t>
  </si>
  <si>
    <t>মোঃ মজিবর রহমান</t>
  </si>
  <si>
    <t>হরমোহন</t>
  </si>
  <si>
    <t>ফিরোজা বেগম</t>
  </si>
  <si>
    <t>খমির উদ্দিন</t>
  </si>
  <si>
    <t>মোছাঃ ওয়ারিছা বেগম</t>
  </si>
  <si>
    <t>মোঃ তমিজ উদ্দীন</t>
  </si>
  <si>
    <t>ছাবিনা খাতুন</t>
  </si>
  <si>
    <t>সবিদুল ইসলাম</t>
  </si>
  <si>
    <t>মোছাঃ রাবেয়া খাতুন</t>
  </si>
  <si>
    <t>আব্বাস আলী</t>
  </si>
  <si>
    <t>বাতাসি বালা</t>
  </si>
  <si>
    <t>সোভানু চন্দ্র</t>
  </si>
  <si>
    <t>মোছাঃ কালনী বেগম</t>
  </si>
  <si>
    <t>সোভানু চন্দ্র রায়</t>
  </si>
  <si>
    <t>শাপলা খাতুন</t>
  </si>
  <si>
    <t>আলাউদ্দীন</t>
  </si>
  <si>
    <t>মোছাঃ হাসনা বেগম</t>
  </si>
  <si>
    <t>আব্দুর সাত্তার</t>
  </si>
  <si>
    <t>গোবিন্দপুর মেহেরবাগ</t>
  </si>
  <si>
    <t>আকুল মোহাম্মদ</t>
  </si>
  <si>
    <t>মোছাঃ মেহেরুল</t>
  </si>
  <si>
    <t>জানু মোহাম্মদ</t>
  </si>
  <si>
    <t>মোছাঃ তাছলি</t>
  </si>
  <si>
    <t>মোহরাব হোসেন</t>
  </si>
  <si>
    <t>মোসাঃ মইফুল</t>
  </si>
  <si>
    <t>মোঃ মফিজ</t>
  </si>
  <si>
    <t>মোছাঃ হুচনে আরা</t>
  </si>
  <si>
    <t>মোঃ ইউনুস আলী</t>
  </si>
  <si>
    <t>দুপুরি বালা</t>
  </si>
  <si>
    <t>রমেন দেব শর্মা</t>
  </si>
  <si>
    <t>মোছাঃ জরিফা বেগম</t>
  </si>
  <si>
    <t>মোঃ জহুরুল ইসলাম</t>
  </si>
  <si>
    <t>কিরন বালা</t>
  </si>
  <si>
    <t>ঝালো ঋৃসি</t>
  </si>
  <si>
    <t>বাঙ্গালী ঋৃসি</t>
  </si>
  <si>
    <t>দবিরুল ইসলাম</t>
  </si>
  <si>
    <t>মালতি রিশি</t>
  </si>
  <si>
    <t>সরজু রিশি</t>
  </si>
  <si>
    <t>বিমলা রানী রায়</t>
  </si>
  <si>
    <t>ধীরেন্দ্র চন্দ্র রায়</t>
  </si>
  <si>
    <t>মোছাঃ নুরনেহার</t>
  </si>
  <si>
    <t>পোইর উদ্দীন</t>
  </si>
  <si>
    <t>মোছাঃ নুর নেহার</t>
  </si>
  <si>
    <t>সৈমত আলী</t>
  </si>
  <si>
    <t>মোছাঃ দৌলতুন</t>
  </si>
  <si>
    <t>দানেশ মোহাম্মদ</t>
  </si>
  <si>
    <t>মোছাঃ সালমা</t>
  </si>
  <si>
    <t>সোন্দুর রহমান</t>
  </si>
  <si>
    <t>মোছাঃ মনছুরা বেগম</t>
  </si>
  <si>
    <t>আব্দুর রহমান</t>
  </si>
  <si>
    <t>মইজ উদ্দীন</t>
  </si>
  <si>
    <t>তালেব আলী</t>
  </si>
  <si>
    <t>মোছাঃ গোলেনুর বেগম</t>
  </si>
  <si>
    <t>বজির উদ্দীন</t>
  </si>
  <si>
    <t>মিনু আরা বেগম</t>
  </si>
  <si>
    <t>ইজার উদ্দীন</t>
  </si>
  <si>
    <t>মোঃ গমির মোহাম্মদ</t>
  </si>
  <si>
    <t>মোছাঃ ছালেহা খাতুন</t>
  </si>
  <si>
    <t>খীর দাস</t>
  </si>
  <si>
    <t>মোছাঃ মিনু আরা</t>
  </si>
  <si>
    <t>জব্বার আলী</t>
  </si>
  <si>
    <t>মোছাঃ ফজিলা খাতুন</t>
  </si>
  <si>
    <t>ফয়েজ উদ্দীন</t>
  </si>
  <si>
    <t>দয়া রানি রিশি</t>
  </si>
  <si>
    <t>ইশ্বর রিশি</t>
  </si>
  <si>
    <t>শ্রী স্বপ্না রানী</t>
  </si>
  <si>
    <t>নিরাঞ্জন রায়</t>
  </si>
  <si>
    <t>হাজেরা বেগম</t>
  </si>
  <si>
    <t>বাদশা মিঞা</t>
  </si>
  <si>
    <t>শ্রীমতি ননী বালা</t>
  </si>
  <si>
    <t>বিশ্বাস চন্দ্র</t>
  </si>
  <si>
    <t>নাসিমা বেগম</t>
  </si>
  <si>
    <t>লুৎফর রহমান</t>
  </si>
  <si>
    <t>আব্দুল হামিদ</t>
  </si>
  <si>
    <t>আলেমা বেগম</t>
  </si>
  <si>
    <t>সহির মোহাম্মদ</t>
  </si>
  <si>
    <t>নারগিস বেগম</t>
  </si>
  <si>
    <t>মোছাঃ মনোয়ারা বেগম</t>
  </si>
  <si>
    <t>তছিমদ্দিন</t>
  </si>
  <si>
    <t>মোছাঃ আমেনা</t>
  </si>
  <si>
    <t>নরেশ চন্দ্র দেব</t>
  </si>
  <si>
    <t>চৈতী বালা</t>
  </si>
  <si>
    <t>খকিন্দ্র রায়</t>
  </si>
  <si>
    <t>কাশিডা্ঙ্গা</t>
  </si>
  <si>
    <t>মোছাঃ ইছমো তারা</t>
  </si>
  <si>
    <t>মোঃ ইউসুফ আলী</t>
  </si>
  <si>
    <t>শাহিনা খাতুন</t>
  </si>
  <si>
    <t>মোঃ সাহাবুল</t>
  </si>
  <si>
    <t>মালো রিশি</t>
  </si>
  <si>
    <t>বিষ্ণা রিশি</t>
  </si>
  <si>
    <t>বাসন্তী মহন্ত</t>
  </si>
  <si>
    <t>সুরুজচাঁন মহন্ত</t>
  </si>
  <si>
    <t>হাচির উদ্দিন</t>
  </si>
  <si>
    <t>রাজিয়া খাতুন</t>
  </si>
  <si>
    <t>নুর নেহার</t>
  </si>
  <si>
    <t>দবির মোহাম্মদ</t>
  </si>
  <si>
    <t>মোছাঃ আয়সা সিদ্দিকা</t>
  </si>
  <si>
    <t>মোঃ মফিজ উদ্দীন</t>
  </si>
  <si>
    <t>জয়ন্তি বালা</t>
  </si>
  <si>
    <t>বংকিম চন্দ্র দেব</t>
  </si>
  <si>
    <t>মোছাঃ নুর বানু বেগম</t>
  </si>
  <si>
    <t>পরস সাহা</t>
  </si>
  <si>
    <t>মোঃ আঃ মালেক</t>
  </si>
  <si>
    <t>শুন্য ভুনজার</t>
  </si>
  <si>
    <t>ফইজউদ্দীন</t>
  </si>
  <si>
    <t>মোছাঃ রওশন আরা</t>
  </si>
  <si>
    <t>আখিম উদ্দীন</t>
  </si>
  <si>
    <t>আকালি বালা</t>
  </si>
  <si>
    <t>জগেন চন্দ্র</t>
  </si>
  <si>
    <t>কাজল ঋষী</t>
  </si>
  <si>
    <t>বজয়া ঋষী</t>
  </si>
  <si>
    <t>মোছাঃ ফাতেমা বেগম</t>
  </si>
  <si>
    <t>মোঃ বুধু আলী</t>
  </si>
  <si>
    <t>মোছাঃ জোসনা বেগম</t>
  </si>
  <si>
    <t>মোঃ রফিকুল ইসলাম</t>
  </si>
  <si>
    <t>মোছাঃ জবেদা বেগম</t>
  </si>
  <si>
    <t>রহমত আলী</t>
  </si>
  <si>
    <t>মোছাঃ ছালেহা বেগম</t>
  </si>
  <si>
    <t>নিরু বালা</t>
  </si>
  <si>
    <t>লালমন চন্দ্র রায়</t>
  </si>
  <si>
    <t>তামান্না তাসনীম</t>
  </si>
  <si>
    <t>মোঃ মতিয়ার রহমান</t>
  </si>
  <si>
    <t>ধামোই</t>
  </si>
  <si>
    <t>মোছাঃ সারমিন আকতার</t>
  </si>
  <si>
    <t>মোছাঃ লিয়াকত আলী</t>
  </si>
  <si>
    <t>রোকেয়া বেগম</t>
  </si>
  <si>
    <t>মোঃ খমির উদ্দীন</t>
  </si>
  <si>
    <t>আউশদপুর</t>
  </si>
  <si>
    <t>মোছাঃ বেগম</t>
  </si>
  <si>
    <t>মোছাঃ মজিদা</t>
  </si>
  <si>
    <t>জমির উদ্দিন</t>
  </si>
  <si>
    <t>মোঃ নুরল ইসলাম</t>
  </si>
  <si>
    <t>মোছাঃ লায়লী বেগম</t>
  </si>
  <si>
    <t xml:space="preserve">ক্রমিক </t>
  </si>
  <si>
    <t xml:space="preserve"> একাউন্ট নাম্বার</t>
  </si>
  <si>
    <r>
      <rPr>
        <sz val="15"/>
        <color theme="1"/>
        <rFont val="Nikosh"/>
      </rPr>
      <t xml:space="preserve">উপকারভোগীর তালিকা                       </t>
    </r>
    <r>
      <rPr>
        <sz val="15"/>
        <color theme="1"/>
        <rFont val="NikoshBAN"/>
      </rPr>
      <t xml:space="preserve">3 নং ধামইর                         বিধবা ভাতা </t>
    </r>
  </si>
  <si>
    <t>মন্তব্য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</si>
</sst>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5"/>
      <color theme="1"/>
      <name val="Nikosh"/>
    </font>
    <font>
      <sz val="15"/>
      <color theme="1"/>
      <name val="NikoshBAN"/>
    </font>
    <font>
      <sz val="15"/>
      <color theme="1"/>
      <name val="Calibri"/>
      <family val="2"/>
    </font>
    <font>
      <sz val="10"/>
      <color theme="1"/>
      <name val="Nikosh"/>
    </font>
    <font>
      <sz val="11"/>
      <color theme="1"/>
      <name val="Nikosh"/>
    </font>
    <font>
      <sz val="12"/>
      <color theme="1"/>
      <name val="Nikosh"/>
    </font>
    <font>
      <sz val="12"/>
      <color theme="1"/>
      <name val="NikoshBAN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0" fillId="0" borderId="10" xfId="0" applyBorder="1"/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 applyAlignment="1"/>
    <xf numFmtId="0" fontId="24" fillId="0" borderId="10" xfId="0" applyFont="1" applyBorder="1" applyAlignment="1">
      <alignment horizontal="center" vertical="center"/>
    </xf>
    <xf numFmtId="0" fontId="24" fillId="0" borderId="10" xfId="0" applyFont="1" applyBorder="1" applyAlignment="1"/>
    <xf numFmtId="0" fontId="24" fillId="0" borderId="0" xfId="0" applyFont="1" applyAlignment="1"/>
    <xf numFmtId="0" fontId="23" fillId="0" borderId="10" xfId="0" applyFont="1" applyBorder="1"/>
    <xf numFmtId="0" fontId="23" fillId="0" borderId="0" xfId="0" applyFont="1"/>
    <xf numFmtId="0" fontId="23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/>
    </xf>
    <xf numFmtId="0" fontId="25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3"/>
  <sheetViews>
    <sheetView showGridLines="0" tabSelected="1" workbookViewId="0">
      <selection activeCell="J484" sqref="J484"/>
    </sheetView>
  </sheetViews>
  <sheetFormatPr defaultRowHeight="16.5" x14ac:dyDescent="0.3"/>
  <cols>
    <col min="1" max="1" width="6.28515625" style="15" customWidth="1"/>
    <col min="2" max="2" width="16.7109375" style="15" customWidth="1"/>
    <col min="3" max="3" width="14.7109375" style="20" customWidth="1"/>
    <col min="4" max="4" width="11.140625" style="23" customWidth="1"/>
    <col min="5" max="5" width="4.5703125" style="17" customWidth="1"/>
    <col min="6" max="6" width="7.42578125" style="20" customWidth="1"/>
    <col min="7" max="7" width="15.28515625" style="15" customWidth="1"/>
    <col min="8" max="8" width="24.5703125" customWidth="1"/>
  </cols>
  <sheetData>
    <row r="1" spans="1:8" ht="23.25" customHeight="1" x14ac:dyDescent="0.25">
      <c r="A1" s="10" t="s">
        <v>1414</v>
      </c>
      <c r="B1" s="2"/>
      <c r="C1" s="2"/>
      <c r="D1" s="2"/>
      <c r="E1" s="2"/>
      <c r="F1" s="2"/>
      <c r="G1" s="2"/>
      <c r="H1" s="3"/>
    </row>
    <row r="2" spans="1:8" ht="15" x14ac:dyDescent="0.25">
      <c r="A2" s="4"/>
      <c r="B2" s="5"/>
      <c r="C2" s="5"/>
      <c r="D2" s="5"/>
      <c r="E2" s="5"/>
      <c r="F2" s="5"/>
      <c r="G2" s="5"/>
      <c r="H2" s="6"/>
    </row>
    <row r="3" spans="1:8" ht="15" x14ac:dyDescent="0.25">
      <c r="A3" s="7"/>
      <c r="B3" s="8"/>
      <c r="C3" s="8"/>
      <c r="D3" s="8"/>
      <c r="E3" s="8"/>
      <c r="F3" s="8"/>
      <c r="G3" s="8"/>
      <c r="H3" s="9"/>
    </row>
    <row r="4" spans="1:8" ht="21.95" customHeight="1" x14ac:dyDescent="0.3">
      <c r="A4" s="13" t="s">
        <v>1412</v>
      </c>
      <c r="B4" s="13" t="s">
        <v>0</v>
      </c>
      <c r="C4" s="13" t="s">
        <v>1</v>
      </c>
      <c r="D4" s="21" t="s">
        <v>2</v>
      </c>
      <c r="E4" s="11" t="s">
        <v>3</v>
      </c>
      <c r="F4" s="13" t="s">
        <v>4</v>
      </c>
      <c r="G4" s="13" t="s">
        <v>1413</v>
      </c>
      <c r="H4" s="18" t="s">
        <v>1415</v>
      </c>
    </row>
    <row r="5" spans="1:8" ht="21.95" customHeight="1" x14ac:dyDescent="0.3">
      <c r="A5" s="14">
        <v>1</v>
      </c>
      <c r="B5" s="14" t="str">
        <f>T("02270006963")</f>
        <v>02270006963</v>
      </c>
      <c r="C5" s="19" t="s">
        <v>9</v>
      </c>
      <c r="D5" s="22" t="s">
        <v>10</v>
      </c>
      <c r="E5" s="12">
        <v>1</v>
      </c>
      <c r="F5" s="19" t="s">
        <v>11</v>
      </c>
      <c r="G5" s="14">
        <v>1774657230</v>
      </c>
      <c r="H5" s="1"/>
    </row>
    <row r="6" spans="1:8" ht="21.95" customHeight="1" x14ac:dyDescent="0.3">
      <c r="A6" s="14">
        <v>2</v>
      </c>
      <c r="B6" s="14" t="str">
        <f>T("02270006966")</f>
        <v>02270006966</v>
      </c>
      <c r="C6" s="19" t="s">
        <v>12</v>
      </c>
      <c r="D6" s="22" t="s">
        <v>14</v>
      </c>
      <c r="E6" s="12">
        <v>1</v>
      </c>
      <c r="F6" s="19" t="s">
        <v>11</v>
      </c>
      <c r="G6" s="14">
        <v>1761655565</v>
      </c>
      <c r="H6" s="1"/>
    </row>
    <row r="7" spans="1:8" ht="21.95" customHeight="1" x14ac:dyDescent="0.3">
      <c r="A7" s="14">
        <v>3</v>
      </c>
      <c r="B7" s="14" t="str">
        <f>T("02270006970")</f>
        <v>02270006970</v>
      </c>
      <c r="C7" s="19" t="s">
        <v>15</v>
      </c>
      <c r="D7" s="22" t="s">
        <v>16</v>
      </c>
      <c r="E7" s="12">
        <v>1</v>
      </c>
      <c r="F7" s="19" t="s">
        <v>11</v>
      </c>
      <c r="G7" s="14">
        <v>1743715524</v>
      </c>
      <c r="H7" s="1"/>
    </row>
    <row r="8" spans="1:8" ht="21.95" customHeight="1" x14ac:dyDescent="0.3">
      <c r="A8" s="14">
        <v>4</v>
      </c>
      <c r="B8" s="14" t="str">
        <f>T("02270009194")</f>
        <v>02270009194</v>
      </c>
      <c r="C8" s="19" t="s">
        <v>208</v>
      </c>
      <c r="D8" s="22" t="s">
        <v>209</v>
      </c>
      <c r="E8" s="12">
        <v>1</v>
      </c>
      <c r="F8" s="19" t="s">
        <v>11</v>
      </c>
      <c r="G8" s="14">
        <v>1324105459</v>
      </c>
      <c r="H8" s="1"/>
    </row>
    <row r="9" spans="1:8" ht="21.95" customHeight="1" x14ac:dyDescent="0.3">
      <c r="A9" s="14">
        <v>5</v>
      </c>
      <c r="B9" s="14" t="str">
        <f>T("02270009204")</f>
        <v>02270009204</v>
      </c>
      <c r="C9" s="19" t="s">
        <v>210</v>
      </c>
      <c r="D9" s="22" t="s">
        <v>211</v>
      </c>
      <c r="E9" s="12">
        <v>1</v>
      </c>
      <c r="F9" s="19" t="s">
        <v>11</v>
      </c>
      <c r="G9" s="14">
        <v>1709311581</v>
      </c>
      <c r="H9" s="1"/>
    </row>
    <row r="10" spans="1:8" ht="21.95" customHeight="1" x14ac:dyDescent="0.3">
      <c r="A10" s="14">
        <v>6</v>
      </c>
      <c r="B10" s="14" t="str">
        <f>T("02270009210")</f>
        <v>02270009210</v>
      </c>
      <c r="C10" s="19" t="s">
        <v>212</v>
      </c>
      <c r="D10" s="22" t="s">
        <v>213</v>
      </c>
      <c r="E10" s="12">
        <v>1</v>
      </c>
      <c r="F10" s="19" t="s">
        <v>11</v>
      </c>
      <c r="G10" s="14">
        <v>1885359669</v>
      </c>
      <c r="H10" s="1"/>
    </row>
    <row r="11" spans="1:8" ht="21.95" customHeight="1" x14ac:dyDescent="0.3">
      <c r="A11" s="14">
        <v>7</v>
      </c>
      <c r="B11" s="14" t="str">
        <f>T("02270009215")</f>
        <v>02270009215</v>
      </c>
      <c r="C11" s="19" t="s">
        <v>214</v>
      </c>
      <c r="D11" s="22" t="s">
        <v>215</v>
      </c>
      <c r="E11" s="12">
        <v>1</v>
      </c>
      <c r="F11" s="19" t="s">
        <v>11</v>
      </c>
      <c r="G11" s="14">
        <v>1324105447</v>
      </c>
      <c r="H11" s="1"/>
    </row>
    <row r="12" spans="1:8" ht="21.95" customHeight="1" x14ac:dyDescent="0.3">
      <c r="A12" s="14">
        <v>8</v>
      </c>
      <c r="B12" s="14" t="str">
        <f>T("02270009217")</f>
        <v>02270009217</v>
      </c>
      <c r="C12" s="19" t="s">
        <v>216</v>
      </c>
      <c r="D12" s="22" t="s">
        <v>213</v>
      </c>
      <c r="E12" s="12">
        <v>1</v>
      </c>
      <c r="F12" s="19" t="s">
        <v>11</v>
      </c>
      <c r="G12" s="14">
        <v>1750136253</v>
      </c>
      <c r="H12" s="1"/>
    </row>
    <row r="13" spans="1:8" ht="21.95" customHeight="1" x14ac:dyDescent="0.3">
      <c r="A13" s="14">
        <v>9</v>
      </c>
      <c r="B13" s="14" t="str">
        <f>T("02270009221")</f>
        <v>02270009221</v>
      </c>
      <c r="C13" s="19" t="s">
        <v>217</v>
      </c>
      <c r="D13" s="22" t="s">
        <v>218</v>
      </c>
      <c r="E13" s="12">
        <v>1</v>
      </c>
      <c r="F13" s="19" t="s">
        <v>11</v>
      </c>
      <c r="G13" s="14">
        <v>1735960785</v>
      </c>
      <c r="H13" s="1"/>
    </row>
    <row r="14" spans="1:8" ht="21.95" customHeight="1" x14ac:dyDescent="0.3">
      <c r="A14" s="14">
        <v>10</v>
      </c>
      <c r="B14" s="14" t="str">
        <f>T("02270009341")</f>
        <v>02270009341</v>
      </c>
      <c r="C14" s="19" t="s">
        <v>219</v>
      </c>
      <c r="D14" s="22" t="s">
        <v>220</v>
      </c>
      <c r="E14" s="12">
        <v>1</v>
      </c>
      <c r="F14" s="19" t="s">
        <v>11</v>
      </c>
      <c r="G14" s="14">
        <v>1324105193</v>
      </c>
      <c r="H14" s="1"/>
    </row>
    <row r="15" spans="1:8" ht="21.95" customHeight="1" x14ac:dyDescent="0.3">
      <c r="A15" s="14">
        <v>11</v>
      </c>
      <c r="B15" s="14" t="str">
        <f>T("02270009343")</f>
        <v>02270009343</v>
      </c>
      <c r="C15" s="19" t="s">
        <v>221</v>
      </c>
      <c r="D15" s="22" t="s">
        <v>222</v>
      </c>
      <c r="E15" s="12">
        <v>1</v>
      </c>
      <c r="F15" s="19" t="s">
        <v>11</v>
      </c>
      <c r="G15" s="14">
        <v>1749741281</v>
      </c>
      <c r="H15" s="1"/>
    </row>
    <row r="16" spans="1:8" ht="21.95" customHeight="1" x14ac:dyDescent="0.3">
      <c r="A16" s="14">
        <v>12</v>
      </c>
      <c r="B16" s="14" t="str">
        <f>T("02270009348")</f>
        <v>02270009348</v>
      </c>
      <c r="C16" s="19" t="s">
        <v>223</v>
      </c>
      <c r="D16" s="22" t="s">
        <v>224</v>
      </c>
      <c r="E16" s="12">
        <v>1</v>
      </c>
      <c r="F16" s="19" t="s">
        <v>11</v>
      </c>
      <c r="G16" s="14">
        <v>1723705634</v>
      </c>
      <c r="H16" s="1"/>
    </row>
    <row r="17" spans="1:8" ht="21.95" customHeight="1" x14ac:dyDescent="0.3">
      <c r="A17" s="14">
        <v>13</v>
      </c>
      <c r="B17" s="14" t="str">
        <f>T("02270009351")</f>
        <v>02270009351</v>
      </c>
      <c r="C17" s="19" t="s">
        <v>225</v>
      </c>
      <c r="D17" s="22" t="s">
        <v>227</v>
      </c>
      <c r="E17" s="12">
        <v>1</v>
      </c>
      <c r="F17" s="19" t="s">
        <v>11</v>
      </c>
      <c r="G17" s="14">
        <v>1301878197</v>
      </c>
      <c r="H17" s="1"/>
    </row>
    <row r="18" spans="1:8" ht="21.95" customHeight="1" x14ac:dyDescent="0.3">
      <c r="A18" s="14">
        <v>14</v>
      </c>
      <c r="B18" s="14" t="str">
        <f>T("02270009354")</f>
        <v>02270009354</v>
      </c>
      <c r="C18" s="19" t="s">
        <v>228</v>
      </c>
      <c r="D18" s="22" t="s">
        <v>229</v>
      </c>
      <c r="E18" s="12">
        <v>1</v>
      </c>
      <c r="F18" s="19" t="s">
        <v>11</v>
      </c>
      <c r="G18" s="14">
        <v>1744547846</v>
      </c>
      <c r="H18" s="1"/>
    </row>
    <row r="19" spans="1:8" ht="21.95" customHeight="1" x14ac:dyDescent="0.3">
      <c r="A19" s="14">
        <v>15</v>
      </c>
      <c r="B19" s="14" t="str">
        <f>T("02270009357")</f>
        <v>02270009357</v>
      </c>
      <c r="C19" s="19" t="s">
        <v>230</v>
      </c>
      <c r="D19" s="22" t="s">
        <v>231</v>
      </c>
      <c r="E19" s="12">
        <v>1</v>
      </c>
      <c r="F19" s="19" t="s">
        <v>11</v>
      </c>
      <c r="G19" s="14">
        <v>1763774098</v>
      </c>
      <c r="H19" s="1"/>
    </row>
    <row r="20" spans="1:8" ht="21.95" customHeight="1" x14ac:dyDescent="0.3">
      <c r="A20" s="14">
        <v>16</v>
      </c>
      <c r="B20" s="14" t="str">
        <f>T("02270009360")</f>
        <v>02270009360</v>
      </c>
      <c r="C20" s="19" t="s">
        <v>232</v>
      </c>
      <c r="D20" s="22" t="s">
        <v>233</v>
      </c>
      <c r="E20" s="12">
        <v>1</v>
      </c>
      <c r="F20" s="19" t="s">
        <v>11</v>
      </c>
      <c r="G20" s="14">
        <v>1785342887</v>
      </c>
      <c r="H20" s="1"/>
    </row>
    <row r="21" spans="1:8" ht="21.95" customHeight="1" x14ac:dyDescent="0.3">
      <c r="A21" s="14">
        <v>17</v>
      </c>
      <c r="B21" s="14" t="str">
        <f>T("02270009363")</f>
        <v>02270009363</v>
      </c>
      <c r="C21" s="19" t="s">
        <v>13</v>
      </c>
      <c r="D21" s="22" t="s">
        <v>234</v>
      </c>
      <c r="E21" s="12">
        <v>1</v>
      </c>
      <c r="F21" s="19" t="s">
        <v>11</v>
      </c>
      <c r="G21" s="14">
        <v>1760492500</v>
      </c>
      <c r="H21" s="1"/>
    </row>
    <row r="22" spans="1:8" ht="21.95" customHeight="1" x14ac:dyDescent="0.3">
      <c r="A22" s="14">
        <v>18</v>
      </c>
      <c r="B22" s="14" t="str">
        <f>T("02270009368")</f>
        <v>02270009368</v>
      </c>
      <c r="C22" s="19" t="s">
        <v>235</v>
      </c>
      <c r="D22" s="22" t="s">
        <v>237</v>
      </c>
      <c r="E22" s="12">
        <v>1</v>
      </c>
      <c r="F22" s="19" t="s">
        <v>11</v>
      </c>
      <c r="G22" s="14">
        <v>1723857205</v>
      </c>
      <c r="H22" s="1"/>
    </row>
    <row r="23" spans="1:8" ht="21.95" customHeight="1" x14ac:dyDescent="0.3">
      <c r="A23" s="14">
        <v>19</v>
      </c>
      <c r="B23" s="14" t="str">
        <f>T("02270009374")</f>
        <v>02270009374</v>
      </c>
      <c r="C23" s="19" t="s">
        <v>219</v>
      </c>
      <c r="D23" s="22" t="s">
        <v>238</v>
      </c>
      <c r="E23" s="12">
        <v>1</v>
      </c>
      <c r="F23" s="19" t="s">
        <v>11</v>
      </c>
      <c r="G23" s="14">
        <v>1324105201</v>
      </c>
      <c r="H23" s="1"/>
    </row>
    <row r="24" spans="1:8" ht="21.95" customHeight="1" x14ac:dyDescent="0.3">
      <c r="A24" s="14">
        <v>20</v>
      </c>
      <c r="B24" s="14" t="str">
        <f>T("02270009379")</f>
        <v>02270009379</v>
      </c>
      <c r="C24" s="19" t="s">
        <v>239</v>
      </c>
      <c r="D24" s="22" t="s">
        <v>240</v>
      </c>
      <c r="E24" s="12">
        <v>1</v>
      </c>
      <c r="F24" s="19" t="s">
        <v>11</v>
      </c>
      <c r="G24" s="14">
        <v>1752498325</v>
      </c>
      <c r="H24" s="1"/>
    </row>
    <row r="25" spans="1:8" ht="21.95" customHeight="1" x14ac:dyDescent="0.3">
      <c r="A25" s="14">
        <v>21</v>
      </c>
      <c r="B25" s="14" t="str">
        <f>T("02270009380")</f>
        <v>02270009380</v>
      </c>
      <c r="C25" s="19" t="s">
        <v>241</v>
      </c>
      <c r="D25" s="22" t="s">
        <v>242</v>
      </c>
      <c r="E25" s="12">
        <v>1</v>
      </c>
      <c r="F25" s="19" t="s">
        <v>11</v>
      </c>
      <c r="G25" s="14">
        <v>1324105197</v>
      </c>
      <c r="H25" s="1"/>
    </row>
    <row r="26" spans="1:8" ht="21.95" customHeight="1" x14ac:dyDescent="0.3">
      <c r="A26" s="14">
        <v>22</v>
      </c>
      <c r="B26" s="14" t="str">
        <f>T("02270009383")</f>
        <v>02270009383</v>
      </c>
      <c r="C26" s="19" t="s">
        <v>243</v>
      </c>
      <c r="D26" s="22" t="s">
        <v>244</v>
      </c>
      <c r="E26" s="12">
        <v>1</v>
      </c>
      <c r="F26" s="19" t="s">
        <v>11</v>
      </c>
      <c r="G26" s="14">
        <v>1306141350</v>
      </c>
      <c r="H26" s="1"/>
    </row>
    <row r="27" spans="1:8" ht="21.95" customHeight="1" x14ac:dyDescent="0.3">
      <c r="A27" s="14">
        <v>23</v>
      </c>
      <c r="B27" s="14" t="str">
        <f>T("02270009389")</f>
        <v>02270009389</v>
      </c>
      <c r="C27" s="19" t="s">
        <v>245</v>
      </c>
      <c r="D27" s="22" t="s">
        <v>246</v>
      </c>
      <c r="E27" s="12">
        <v>1</v>
      </c>
      <c r="F27" s="19" t="s">
        <v>11</v>
      </c>
      <c r="G27" s="14">
        <v>1308109152</v>
      </c>
      <c r="H27" s="1"/>
    </row>
    <row r="28" spans="1:8" ht="21.95" customHeight="1" x14ac:dyDescent="0.3">
      <c r="A28" s="14">
        <v>24</v>
      </c>
      <c r="B28" s="14" t="str">
        <f>T("02270009398")</f>
        <v>02270009398</v>
      </c>
      <c r="C28" s="19" t="s">
        <v>247</v>
      </c>
      <c r="D28" s="22" t="s">
        <v>248</v>
      </c>
      <c r="E28" s="12">
        <v>1</v>
      </c>
      <c r="F28" s="19" t="s">
        <v>11</v>
      </c>
      <c r="G28" s="14">
        <v>1790401854</v>
      </c>
      <c r="H28" s="1"/>
    </row>
    <row r="29" spans="1:8" ht="21.95" customHeight="1" x14ac:dyDescent="0.3">
      <c r="A29" s="14">
        <v>25</v>
      </c>
      <c r="B29" s="14" t="str">
        <f>T("02270009975")</f>
        <v>02270009975</v>
      </c>
      <c r="C29" s="19" t="s">
        <v>249</v>
      </c>
      <c r="D29" s="22" t="s">
        <v>250</v>
      </c>
      <c r="E29" s="12">
        <v>1</v>
      </c>
      <c r="F29" s="19" t="s">
        <v>11</v>
      </c>
      <c r="G29" s="14">
        <v>1312500864</v>
      </c>
      <c r="H29" s="1"/>
    </row>
    <row r="30" spans="1:8" ht="21.95" customHeight="1" x14ac:dyDescent="0.3">
      <c r="A30" s="14">
        <v>26</v>
      </c>
      <c r="B30" s="14" t="str">
        <f>T("02270009981")</f>
        <v>02270009981</v>
      </c>
      <c r="C30" s="19" t="s">
        <v>251</v>
      </c>
      <c r="D30" s="22" t="s">
        <v>252</v>
      </c>
      <c r="E30" s="12">
        <v>1</v>
      </c>
      <c r="F30" s="19" t="s">
        <v>11</v>
      </c>
      <c r="G30" s="14">
        <v>1740225796</v>
      </c>
      <c r="H30" s="1"/>
    </row>
    <row r="31" spans="1:8" ht="21.95" customHeight="1" x14ac:dyDescent="0.3">
      <c r="A31" s="14">
        <v>27</v>
      </c>
      <c r="B31" s="14" t="str">
        <f>T("02270009986")</f>
        <v>02270009986</v>
      </c>
      <c r="C31" s="19" t="s">
        <v>253</v>
      </c>
      <c r="D31" s="22" t="s">
        <v>254</v>
      </c>
      <c r="E31" s="12">
        <v>1</v>
      </c>
      <c r="F31" s="19" t="s">
        <v>11</v>
      </c>
      <c r="G31" s="14">
        <v>1745727673</v>
      </c>
      <c r="H31" s="1"/>
    </row>
    <row r="32" spans="1:8" ht="21.95" customHeight="1" x14ac:dyDescent="0.3">
      <c r="A32" s="14">
        <v>28</v>
      </c>
      <c r="B32" s="14" t="str">
        <f>T("02270009990")</f>
        <v>02270009990</v>
      </c>
      <c r="C32" s="19" t="s">
        <v>255</v>
      </c>
      <c r="D32" s="22" t="s">
        <v>256</v>
      </c>
      <c r="E32" s="12">
        <v>1</v>
      </c>
      <c r="F32" s="19" t="s">
        <v>11</v>
      </c>
      <c r="G32" s="14">
        <v>1324105125</v>
      </c>
      <c r="H32" s="1"/>
    </row>
    <row r="33" spans="1:8" ht="21.95" customHeight="1" x14ac:dyDescent="0.3">
      <c r="A33" s="14">
        <v>29</v>
      </c>
      <c r="B33" s="14" t="str">
        <f>T("02270010000")</f>
        <v>02270010000</v>
      </c>
      <c r="C33" s="19" t="s">
        <v>257</v>
      </c>
      <c r="D33" s="22" t="s">
        <v>258</v>
      </c>
      <c r="E33" s="12">
        <v>1</v>
      </c>
      <c r="F33" s="19" t="s">
        <v>11</v>
      </c>
      <c r="G33" s="14">
        <v>1821733814</v>
      </c>
      <c r="H33" s="1"/>
    </row>
    <row r="34" spans="1:8" ht="21.95" customHeight="1" x14ac:dyDescent="0.3">
      <c r="A34" s="14">
        <v>30</v>
      </c>
      <c r="B34" s="14" t="str">
        <f>T("02270010007")</f>
        <v>02270010007</v>
      </c>
      <c r="C34" s="19" t="s">
        <v>259</v>
      </c>
      <c r="D34" s="22" t="s">
        <v>260</v>
      </c>
      <c r="E34" s="12">
        <v>1</v>
      </c>
      <c r="F34" s="19" t="s">
        <v>11</v>
      </c>
      <c r="G34" s="14">
        <v>1324105454</v>
      </c>
      <c r="H34" s="1"/>
    </row>
    <row r="35" spans="1:8" ht="21.95" customHeight="1" x14ac:dyDescent="0.3">
      <c r="A35" s="14">
        <v>31</v>
      </c>
      <c r="B35" s="14" t="str">
        <f>T("02270010016")</f>
        <v>02270010016</v>
      </c>
      <c r="C35" s="19" t="s">
        <v>261</v>
      </c>
      <c r="D35" s="22" t="s">
        <v>250</v>
      </c>
      <c r="E35" s="12">
        <v>1</v>
      </c>
      <c r="F35" s="19" t="s">
        <v>11</v>
      </c>
      <c r="G35" s="14">
        <v>1762806778</v>
      </c>
      <c r="H35" s="1"/>
    </row>
    <row r="36" spans="1:8" ht="21.95" customHeight="1" x14ac:dyDescent="0.3">
      <c r="A36" s="14">
        <v>32</v>
      </c>
      <c r="B36" s="14" t="str">
        <f>T("02270010031")</f>
        <v>02270010031</v>
      </c>
      <c r="C36" s="19" t="s">
        <v>262</v>
      </c>
      <c r="D36" s="22" t="s">
        <v>263</v>
      </c>
      <c r="E36" s="12">
        <v>1</v>
      </c>
      <c r="F36" s="19" t="s">
        <v>11</v>
      </c>
      <c r="G36" s="14">
        <v>1324105452</v>
      </c>
      <c r="H36" s="1"/>
    </row>
    <row r="37" spans="1:8" ht="21.95" customHeight="1" x14ac:dyDescent="0.3">
      <c r="A37" s="14">
        <v>33</v>
      </c>
      <c r="B37" s="14" t="str">
        <f>T("02270010042")</f>
        <v>02270010042</v>
      </c>
      <c r="C37" s="19" t="s">
        <v>264</v>
      </c>
      <c r="D37" s="22" t="s">
        <v>265</v>
      </c>
      <c r="E37" s="12">
        <v>1</v>
      </c>
      <c r="F37" s="19" t="s">
        <v>11</v>
      </c>
      <c r="G37" s="14">
        <v>1322286641</v>
      </c>
      <c r="H37" s="1"/>
    </row>
    <row r="38" spans="1:8" ht="21.95" customHeight="1" x14ac:dyDescent="0.3">
      <c r="A38" s="14">
        <v>34</v>
      </c>
      <c r="B38" s="14" t="str">
        <f>T("02270010053")</f>
        <v>02270010053</v>
      </c>
      <c r="C38" s="19" t="s">
        <v>266</v>
      </c>
      <c r="D38" s="22" t="s">
        <v>267</v>
      </c>
      <c r="E38" s="12">
        <v>1</v>
      </c>
      <c r="F38" s="19" t="s">
        <v>11</v>
      </c>
      <c r="G38" s="14">
        <v>1786050802</v>
      </c>
      <c r="H38" s="1"/>
    </row>
    <row r="39" spans="1:8" ht="21.95" customHeight="1" x14ac:dyDescent="0.3">
      <c r="A39" s="14">
        <v>35</v>
      </c>
      <c r="B39" s="14" t="str">
        <f>T("02270010064")</f>
        <v>02270010064</v>
      </c>
      <c r="C39" s="19" t="s">
        <v>268</v>
      </c>
      <c r="D39" s="22" t="s">
        <v>269</v>
      </c>
      <c r="E39" s="12">
        <v>1</v>
      </c>
      <c r="F39" s="19" t="s">
        <v>11</v>
      </c>
      <c r="G39" s="14">
        <v>1324042004</v>
      </c>
      <c r="H39" s="1"/>
    </row>
    <row r="40" spans="1:8" ht="21.95" customHeight="1" x14ac:dyDescent="0.3">
      <c r="A40" s="14">
        <v>36</v>
      </c>
      <c r="B40" s="14" t="str">
        <f>T("02270010098")</f>
        <v>02270010098</v>
      </c>
      <c r="C40" s="19" t="s">
        <v>270</v>
      </c>
      <c r="D40" s="22" t="s">
        <v>271</v>
      </c>
      <c r="E40" s="12">
        <v>1</v>
      </c>
      <c r="F40" s="19" t="s">
        <v>11</v>
      </c>
      <c r="G40" s="14">
        <v>1762770291</v>
      </c>
      <c r="H40" s="1"/>
    </row>
    <row r="41" spans="1:8" ht="21.95" customHeight="1" x14ac:dyDescent="0.3">
      <c r="A41" s="14">
        <v>37</v>
      </c>
      <c r="B41" s="14" t="str">
        <f>T("02270010132")</f>
        <v>02270010132</v>
      </c>
      <c r="C41" s="19" t="s">
        <v>272</v>
      </c>
      <c r="D41" s="22" t="s">
        <v>273</v>
      </c>
      <c r="E41" s="12">
        <v>1</v>
      </c>
      <c r="F41" s="19" t="s">
        <v>11</v>
      </c>
      <c r="G41" s="14">
        <v>1705950103</v>
      </c>
      <c r="H41" s="1"/>
    </row>
    <row r="42" spans="1:8" ht="21.95" customHeight="1" x14ac:dyDescent="0.3">
      <c r="A42" s="14">
        <v>38</v>
      </c>
      <c r="B42" s="14" t="str">
        <f>T("02270010142")</f>
        <v>02270010142</v>
      </c>
      <c r="C42" s="19" t="s">
        <v>274</v>
      </c>
      <c r="D42" s="22" t="s">
        <v>275</v>
      </c>
      <c r="E42" s="12">
        <v>1</v>
      </c>
      <c r="F42" s="19" t="s">
        <v>11</v>
      </c>
      <c r="G42" s="14">
        <v>1774315410</v>
      </c>
      <c r="H42" s="1"/>
    </row>
    <row r="43" spans="1:8" ht="21.95" customHeight="1" x14ac:dyDescent="0.3">
      <c r="A43" s="14">
        <v>39</v>
      </c>
      <c r="B43" s="14" t="str">
        <f>T("02270010212")</f>
        <v>02270010212</v>
      </c>
      <c r="C43" s="19" t="s">
        <v>276</v>
      </c>
      <c r="D43" s="22" t="s">
        <v>277</v>
      </c>
      <c r="E43" s="12">
        <v>1</v>
      </c>
      <c r="F43" s="19" t="s">
        <v>11</v>
      </c>
      <c r="G43" s="14">
        <v>1324105143</v>
      </c>
      <c r="H43" s="1"/>
    </row>
    <row r="44" spans="1:8" ht="21.95" customHeight="1" x14ac:dyDescent="0.3">
      <c r="A44" s="14">
        <v>40</v>
      </c>
      <c r="B44" s="14" t="str">
        <f>T("02270010217")</f>
        <v>02270010217</v>
      </c>
      <c r="C44" s="19" t="s">
        <v>278</v>
      </c>
      <c r="D44" s="22" t="s">
        <v>279</v>
      </c>
      <c r="E44" s="12">
        <v>1</v>
      </c>
      <c r="F44" s="19" t="s">
        <v>11</v>
      </c>
      <c r="G44" s="14">
        <v>1746580148</v>
      </c>
      <c r="H44" s="1"/>
    </row>
    <row r="45" spans="1:8" ht="21.95" customHeight="1" x14ac:dyDescent="0.3">
      <c r="A45" s="14">
        <v>41</v>
      </c>
      <c r="B45" s="14" t="str">
        <f>T("02270010225")</f>
        <v>02270010225</v>
      </c>
      <c r="C45" s="19" t="s">
        <v>280</v>
      </c>
      <c r="D45" s="22" t="s">
        <v>281</v>
      </c>
      <c r="E45" s="12">
        <v>1</v>
      </c>
      <c r="F45" s="19" t="s">
        <v>11</v>
      </c>
      <c r="G45" s="14">
        <v>1324105129</v>
      </c>
      <c r="H45" s="1"/>
    </row>
    <row r="46" spans="1:8" ht="21.95" customHeight="1" x14ac:dyDescent="0.3">
      <c r="A46" s="14">
        <v>42</v>
      </c>
      <c r="B46" s="14" t="str">
        <f>T("02270010257")</f>
        <v>02270010257</v>
      </c>
      <c r="C46" s="19" t="s">
        <v>282</v>
      </c>
      <c r="D46" s="22" t="s">
        <v>283</v>
      </c>
      <c r="E46" s="12">
        <v>1</v>
      </c>
      <c r="F46" s="19" t="s">
        <v>11</v>
      </c>
      <c r="G46" s="14">
        <v>1767092306</v>
      </c>
      <c r="H46" s="1"/>
    </row>
    <row r="47" spans="1:8" ht="21.95" customHeight="1" x14ac:dyDescent="0.3">
      <c r="A47" s="14">
        <v>43</v>
      </c>
      <c r="B47" s="14" t="str">
        <f>T("02270011292")</f>
        <v>02270011292</v>
      </c>
      <c r="C47" s="19" t="s">
        <v>294</v>
      </c>
      <c r="D47" s="22" t="s">
        <v>295</v>
      </c>
      <c r="E47" s="12">
        <v>1</v>
      </c>
      <c r="F47" s="19" t="s">
        <v>11</v>
      </c>
      <c r="G47" s="14">
        <v>1725431455</v>
      </c>
      <c r="H47" s="1"/>
    </row>
    <row r="48" spans="1:8" ht="21.95" customHeight="1" x14ac:dyDescent="0.3">
      <c r="A48" s="14">
        <v>44</v>
      </c>
      <c r="B48" s="14" t="str">
        <f>T("02270011294")</f>
        <v>02270011294</v>
      </c>
      <c r="C48" s="19" t="s">
        <v>241</v>
      </c>
      <c r="D48" s="22" t="s">
        <v>296</v>
      </c>
      <c r="E48" s="12">
        <v>1</v>
      </c>
      <c r="F48" s="19" t="s">
        <v>11</v>
      </c>
      <c r="G48" s="14">
        <v>1324105130</v>
      </c>
      <c r="H48" s="1"/>
    </row>
    <row r="49" spans="1:8" ht="21.95" customHeight="1" x14ac:dyDescent="0.3">
      <c r="A49" s="14">
        <v>45</v>
      </c>
      <c r="B49" s="14" t="str">
        <f>T("02270019395")</f>
        <v>02270019395</v>
      </c>
      <c r="C49" s="19" t="s">
        <v>476</v>
      </c>
      <c r="D49" s="22" t="s">
        <v>477</v>
      </c>
      <c r="E49" s="12">
        <v>1</v>
      </c>
      <c r="F49" s="19" t="s">
        <v>11</v>
      </c>
      <c r="G49" s="14">
        <v>1796792674</v>
      </c>
      <c r="H49" s="1"/>
    </row>
    <row r="50" spans="1:8" ht="21.95" customHeight="1" x14ac:dyDescent="0.3">
      <c r="A50" s="14">
        <v>46</v>
      </c>
      <c r="B50" s="14" t="str">
        <f>T("02270019399")</f>
        <v>02270019399</v>
      </c>
      <c r="C50" s="19" t="s">
        <v>478</v>
      </c>
      <c r="D50" s="22" t="s">
        <v>479</v>
      </c>
      <c r="E50" s="12">
        <v>1</v>
      </c>
      <c r="F50" s="19" t="s">
        <v>11</v>
      </c>
      <c r="G50" s="14">
        <v>1761522798</v>
      </c>
      <c r="H50" s="1"/>
    </row>
    <row r="51" spans="1:8" ht="21.95" customHeight="1" x14ac:dyDescent="0.3">
      <c r="A51" s="14">
        <v>47</v>
      </c>
      <c r="B51" s="14" t="str">
        <f>T("02270019404")</f>
        <v>02270019404</v>
      </c>
      <c r="C51" s="19" t="s">
        <v>480</v>
      </c>
      <c r="D51" s="22" t="s">
        <v>481</v>
      </c>
      <c r="E51" s="12">
        <v>1</v>
      </c>
      <c r="F51" s="19" t="s">
        <v>11</v>
      </c>
      <c r="G51" s="14">
        <v>1319140444</v>
      </c>
      <c r="H51" s="1"/>
    </row>
    <row r="52" spans="1:8" ht="21.95" customHeight="1" x14ac:dyDescent="0.3">
      <c r="A52" s="14">
        <v>48</v>
      </c>
      <c r="B52" s="14" t="str">
        <f>T("02270019408")</f>
        <v>02270019408</v>
      </c>
      <c r="C52" s="19" t="s">
        <v>482</v>
      </c>
      <c r="D52" s="22" t="s">
        <v>483</v>
      </c>
      <c r="E52" s="12">
        <v>1</v>
      </c>
      <c r="F52" s="19" t="s">
        <v>11</v>
      </c>
      <c r="G52" s="14">
        <v>1317176214</v>
      </c>
      <c r="H52" s="1"/>
    </row>
    <row r="53" spans="1:8" ht="21.95" customHeight="1" x14ac:dyDescent="0.3">
      <c r="A53" s="14">
        <v>49</v>
      </c>
      <c r="B53" s="14" t="str">
        <f>T("02270077947")</f>
        <v>02270077947</v>
      </c>
      <c r="C53" s="19" t="s">
        <v>1079</v>
      </c>
      <c r="D53" s="22" t="s">
        <v>1080</v>
      </c>
      <c r="E53" s="12">
        <v>1</v>
      </c>
      <c r="F53" s="19" t="s">
        <v>11</v>
      </c>
      <c r="G53" s="14">
        <v>1774328317</v>
      </c>
      <c r="H53" s="1"/>
    </row>
    <row r="54" spans="1:8" ht="21.95" customHeight="1" x14ac:dyDescent="0.3">
      <c r="A54" s="14">
        <v>50</v>
      </c>
      <c r="B54" s="14" t="str">
        <f>T("02270078013")</f>
        <v>02270078013</v>
      </c>
      <c r="C54" s="19" t="s">
        <v>1198</v>
      </c>
      <c r="D54" s="22" t="s">
        <v>1199</v>
      </c>
      <c r="E54" s="12">
        <v>1</v>
      </c>
      <c r="F54" s="19" t="s">
        <v>11</v>
      </c>
      <c r="G54" s="14">
        <v>1751361558</v>
      </c>
      <c r="H54" s="1"/>
    </row>
    <row r="55" spans="1:8" ht="21.95" customHeight="1" x14ac:dyDescent="0.3">
      <c r="A55" s="14">
        <v>51</v>
      </c>
      <c r="B55" s="14" t="str">
        <f>T("02270078054")</f>
        <v>02270078054</v>
      </c>
      <c r="C55" s="19" t="s">
        <v>1270</v>
      </c>
      <c r="D55" s="22" t="s">
        <v>1271</v>
      </c>
      <c r="E55" s="12">
        <v>1</v>
      </c>
      <c r="F55" s="19" t="s">
        <v>11</v>
      </c>
      <c r="G55" s="14">
        <v>1723148533</v>
      </c>
      <c r="H55" s="1"/>
    </row>
    <row r="56" spans="1:8" ht="21.95" customHeight="1" x14ac:dyDescent="0.3">
      <c r="A56" s="14">
        <v>52</v>
      </c>
      <c r="B56" s="14" t="str">
        <f>T("02270078068")</f>
        <v>02270078068</v>
      </c>
      <c r="C56" s="19" t="s">
        <v>667</v>
      </c>
      <c r="D56" s="22" t="s">
        <v>1298</v>
      </c>
      <c r="E56" s="12">
        <v>1</v>
      </c>
      <c r="F56" s="19" t="s">
        <v>11</v>
      </c>
      <c r="G56" s="14">
        <v>1786334775</v>
      </c>
      <c r="H56" s="1"/>
    </row>
    <row r="57" spans="1:8" ht="21.95" customHeight="1" x14ac:dyDescent="0.3">
      <c r="A57" s="14">
        <v>53</v>
      </c>
      <c r="B57" s="14" t="str">
        <f>T("02270078069")</f>
        <v>02270078069</v>
      </c>
      <c r="C57" s="19" t="s">
        <v>1299</v>
      </c>
      <c r="D57" s="22" t="s">
        <v>1300</v>
      </c>
      <c r="E57" s="12">
        <v>1</v>
      </c>
      <c r="F57" s="19" t="s">
        <v>11</v>
      </c>
      <c r="G57" s="14">
        <v>1797099345</v>
      </c>
      <c r="H57" s="1"/>
    </row>
    <row r="58" spans="1:8" ht="21.95" customHeight="1" x14ac:dyDescent="0.3">
      <c r="A58" s="14">
        <v>54</v>
      </c>
      <c r="B58" s="14" t="str">
        <f>T("02270078070")</f>
        <v>02270078070</v>
      </c>
      <c r="C58" s="19" t="s">
        <v>1301</v>
      </c>
      <c r="D58" s="22" t="s">
        <v>1302</v>
      </c>
      <c r="E58" s="12">
        <v>1</v>
      </c>
      <c r="F58" s="19" t="s">
        <v>11</v>
      </c>
      <c r="G58" s="14">
        <v>1307458257</v>
      </c>
      <c r="H58" s="1"/>
    </row>
    <row r="59" spans="1:8" ht="21.95" customHeight="1" x14ac:dyDescent="0.3">
      <c r="A59" s="14">
        <v>55</v>
      </c>
      <c r="B59" s="14" t="str">
        <f>T("02270078082")</f>
        <v>02270078082</v>
      </c>
      <c r="C59" s="19" t="s">
        <v>1321</v>
      </c>
      <c r="D59" s="22" t="s">
        <v>1322</v>
      </c>
      <c r="E59" s="12">
        <v>1</v>
      </c>
      <c r="F59" s="19" t="s">
        <v>11</v>
      </c>
      <c r="G59" s="14">
        <v>1309494669</v>
      </c>
      <c r="H59" s="1"/>
    </row>
    <row r="60" spans="1:8" ht="21.95" customHeight="1" x14ac:dyDescent="0.3">
      <c r="A60" s="14">
        <v>56</v>
      </c>
      <c r="B60" s="14" t="str">
        <f>T("02270078083")</f>
        <v>02270078083</v>
      </c>
      <c r="C60" s="19" t="s">
        <v>1323</v>
      </c>
      <c r="D60" s="22" t="s">
        <v>1324</v>
      </c>
      <c r="E60" s="12">
        <v>1</v>
      </c>
      <c r="F60" s="19" t="s">
        <v>11</v>
      </c>
      <c r="G60" s="14">
        <v>1741699213</v>
      </c>
      <c r="H60" s="1"/>
    </row>
    <row r="61" spans="1:8" ht="21.95" customHeight="1" x14ac:dyDescent="0.3">
      <c r="A61" s="14">
        <v>57</v>
      </c>
      <c r="B61" s="14" t="str">
        <f>T("02270078084")</f>
        <v>02270078084</v>
      </c>
      <c r="C61" s="19" t="s">
        <v>1325</v>
      </c>
      <c r="D61" s="22" t="s">
        <v>1326</v>
      </c>
      <c r="E61" s="12">
        <v>1</v>
      </c>
      <c r="F61" s="19" t="s">
        <v>11</v>
      </c>
      <c r="G61" s="14">
        <v>1767626057</v>
      </c>
      <c r="H61" s="1"/>
    </row>
    <row r="62" spans="1:8" ht="21.95" customHeight="1" x14ac:dyDescent="0.3">
      <c r="A62" s="14">
        <v>58</v>
      </c>
      <c r="B62" s="14" t="str">
        <f>T("02270078092")</f>
        <v>02270078092</v>
      </c>
      <c r="C62" s="19" t="s">
        <v>1336</v>
      </c>
      <c r="D62" s="22" t="s">
        <v>1337</v>
      </c>
      <c r="E62" s="12">
        <v>1</v>
      </c>
      <c r="F62" s="19" t="s">
        <v>11</v>
      </c>
      <c r="G62" s="14">
        <v>1770949112</v>
      </c>
      <c r="H62" s="1"/>
    </row>
    <row r="63" spans="1:8" ht="21.95" customHeight="1" x14ac:dyDescent="0.3">
      <c r="A63" s="14">
        <v>59</v>
      </c>
      <c r="B63" s="14" t="str">
        <f>T("02270078094")</f>
        <v>02270078094</v>
      </c>
      <c r="C63" s="19" t="s">
        <v>1340</v>
      </c>
      <c r="D63" s="22" t="s">
        <v>1341</v>
      </c>
      <c r="E63" s="12">
        <v>1</v>
      </c>
      <c r="F63" s="19" t="s">
        <v>11</v>
      </c>
      <c r="G63" s="14">
        <v>1722797723</v>
      </c>
      <c r="H63" s="1"/>
    </row>
    <row r="64" spans="1:8" ht="21.95" customHeight="1" x14ac:dyDescent="0.3">
      <c r="A64" s="14">
        <v>60</v>
      </c>
      <c r="B64" s="14" t="str">
        <f>T("02270078109")</f>
        <v>02270078109</v>
      </c>
      <c r="C64" s="19" t="s">
        <v>1363</v>
      </c>
      <c r="D64" s="22" t="s">
        <v>1364</v>
      </c>
      <c r="E64" s="12">
        <v>1</v>
      </c>
      <c r="F64" s="19" t="s">
        <v>11</v>
      </c>
      <c r="G64" s="14">
        <v>1797261268</v>
      </c>
      <c r="H64" s="1"/>
    </row>
    <row r="65" spans="1:8" ht="21.95" customHeight="1" x14ac:dyDescent="0.3">
      <c r="A65" s="14">
        <v>61</v>
      </c>
      <c r="B65" s="14" t="str">
        <f>T("02270078131")</f>
        <v>02270078131</v>
      </c>
      <c r="C65" s="19" t="s">
        <v>1396</v>
      </c>
      <c r="D65" s="22" t="s">
        <v>244</v>
      </c>
      <c r="E65" s="12">
        <v>1</v>
      </c>
      <c r="F65" s="19" t="s">
        <v>11</v>
      </c>
      <c r="G65" s="14">
        <v>1321787312</v>
      </c>
      <c r="H65" s="1"/>
    </row>
    <row r="66" spans="1:8" ht="21.95" customHeight="1" x14ac:dyDescent="0.3">
      <c r="A66" s="14">
        <v>62</v>
      </c>
      <c r="B66" s="14" t="str">
        <f>T("02270094005")</f>
        <v>02270094005</v>
      </c>
      <c r="C66" s="19" t="s">
        <v>1402</v>
      </c>
      <c r="D66" s="22" t="s">
        <v>1403</v>
      </c>
      <c r="E66" s="12">
        <v>1</v>
      </c>
      <c r="F66" s="19" t="s">
        <v>11</v>
      </c>
      <c r="G66" s="14">
        <v>1321017197</v>
      </c>
      <c r="H66" s="1"/>
    </row>
    <row r="67" spans="1:8" ht="21.95" customHeight="1" x14ac:dyDescent="0.3">
      <c r="A67" s="14">
        <v>63</v>
      </c>
      <c r="B67" s="14" t="str">
        <f>T("02270007680")</f>
        <v>02270007680</v>
      </c>
      <c r="C67" s="19" t="s">
        <v>62</v>
      </c>
      <c r="D67" s="22" t="s">
        <v>63</v>
      </c>
      <c r="E67" s="12">
        <v>2</v>
      </c>
      <c r="F67" s="19" t="s">
        <v>64</v>
      </c>
      <c r="G67" s="14">
        <v>1300387898</v>
      </c>
      <c r="H67" s="1"/>
    </row>
    <row r="68" spans="1:8" ht="21.95" customHeight="1" x14ac:dyDescent="0.3">
      <c r="A68" s="14">
        <v>64</v>
      </c>
      <c r="B68" s="14" t="str">
        <f>T("02270007698")</f>
        <v>02270007698</v>
      </c>
      <c r="C68" s="19" t="s">
        <v>69</v>
      </c>
      <c r="D68" s="22" t="s">
        <v>70</v>
      </c>
      <c r="E68" s="12">
        <v>2</v>
      </c>
      <c r="F68" s="19" t="s">
        <v>64</v>
      </c>
      <c r="G68" s="14">
        <v>1324105330</v>
      </c>
      <c r="H68" s="1"/>
    </row>
    <row r="69" spans="1:8" ht="21.95" customHeight="1" x14ac:dyDescent="0.3">
      <c r="A69" s="14">
        <v>65</v>
      </c>
      <c r="B69" s="14" t="str">
        <f>T("02270007704")</f>
        <v>02270007704</v>
      </c>
      <c r="C69" s="19" t="s">
        <v>73</v>
      </c>
      <c r="D69" s="22" t="s">
        <v>74</v>
      </c>
      <c r="E69" s="12">
        <v>2</v>
      </c>
      <c r="F69" s="19" t="s">
        <v>7</v>
      </c>
      <c r="G69" s="14">
        <v>1750941938</v>
      </c>
      <c r="H69" s="1"/>
    </row>
    <row r="70" spans="1:8" ht="21.95" customHeight="1" x14ac:dyDescent="0.3">
      <c r="A70" s="14">
        <v>66</v>
      </c>
      <c r="B70" s="14" t="str">
        <f>T("02270007707")</f>
        <v>02270007707</v>
      </c>
      <c r="C70" s="19" t="s">
        <v>75</v>
      </c>
      <c r="D70" s="22" t="s">
        <v>76</v>
      </c>
      <c r="E70" s="12">
        <v>2</v>
      </c>
      <c r="F70" s="19" t="s">
        <v>64</v>
      </c>
      <c r="G70" s="14">
        <v>1752480363</v>
      </c>
      <c r="H70" s="1"/>
    </row>
    <row r="71" spans="1:8" ht="21.95" customHeight="1" x14ac:dyDescent="0.3">
      <c r="A71" s="14">
        <v>67</v>
      </c>
      <c r="B71" s="14" t="str">
        <f>T("02270007850")</f>
        <v>02270007850</v>
      </c>
      <c r="C71" s="19" t="s">
        <v>86</v>
      </c>
      <c r="D71" s="22" t="s">
        <v>87</v>
      </c>
      <c r="E71" s="12">
        <v>2</v>
      </c>
      <c r="F71" s="19" t="s">
        <v>64</v>
      </c>
      <c r="G71" s="14">
        <v>1723710469</v>
      </c>
      <c r="H71" s="1"/>
    </row>
    <row r="72" spans="1:8" ht="21.95" customHeight="1" x14ac:dyDescent="0.3">
      <c r="A72" s="14">
        <v>68</v>
      </c>
      <c r="B72" s="14" t="str">
        <f>T("02270007856")</f>
        <v>02270007856</v>
      </c>
      <c r="C72" s="19" t="s">
        <v>90</v>
      </c>
      <c r="D72" s="22" t="s">
        <v>91</v>
      </c>
      <c r="E72" s="12">
        <v>2</v>
      </c>
      <c r="F72" s="19" t="s">
        <v>7</v>
      </c>
      <c r="G72" s="14">
        <v>1764973817</v>
      </c>
      <c r="H72" s="1"/>
    </row>
    <row r="73" spans="1:8" ht="21.95" customHeight="1" x14ac:dyDescent="0.3">
      <c r="A73" s="14">
        <v>69</v>
      </c>
      <c r="B73" s="14" t="str">
        <f>T("02270007860")</f>
        <v>02270007860</v>
      </c>
      <c r="C73" s="19" t="s">
        <v>94</v>
      </c>
      <c r="D73" s="22" t="s">
        <v>95</v>
      </c>
      <c r="E73" s="12">
        <v>2</v>
      </c>
      <c r="F73" s="19" t="s">
        <v>64</v>
      </c>
      <c r="G73" s="14">
        <v>1723232885</v>
      </c>
      <c r="H73" s="1"/>
    </row>
    <row r="74" spans="1:8" ht="21.95" customHeight="1" x14ac:dyDescent="0.3">
      <c r="A74" s="14">
        <v>70</v>
      </c>
      <c r="B74" s="14" t="str">
        <f>T("02270007880")</f>
        <v>02270007880</v>
      </c>
      <c r="C74" s="19" t="s">
        <v>103</v>
      </c>
      <c r="D74" s="22" t="s">
        <v>104</v>
      </c>
      <c r="E74" s="12">
        <v>2</v>
      </c>
      <c r="F74" s="19" t="s">
        <v>64</v>
      </c>
      <c r="G74" s="14">
        <v>1750843604</v>
      </c>
      <c r="H74" s="1"/>
    </row>
    <row r="75" spans="1:8" ht="21.95" customHeight="1" x14ac:dyDescent="0.3">
      <c r="A75" s="14">
        <v>71</v>
      </c>
      <c r="B75" s="14" t="str">
        <f>T("02270007888")</f>
        <v>02270007888</v>
      </c>
      <c r="C75" s="19" t="s">
        <v>107</v>
      </c>
      <c r="D75" s="22" t="s">
        <v>108</v>
      </c>
      <c r="E75" s="12">
        <v>2</v>
      </c>
      <c r="F75" s="19" t="s">
        <v>64</v>
      </c>
      <c r="G75" s="14">
        <v>1746970089</v>
      </c>
      <c r="H75" s="1"/>
    </row>
    <row r="76" spans="1:8" ht="21.95" customHeight="1" x14ac:dyDescent="0.3">
      <c r="A76" s="14">
        <v>72</v>
      </c>
      <c r="B76" s="14" t="str">
        <f>T("02270007892")</f>
        <v>02270007892</v>
      </c>
      <c r="C76" s="19" t="s">
        <v>109</v>
      </c>
      <c r="D76" s="22" t="s">
        <v>110</v>
      </c>
      <c r="E76" s="12">
        <v>2</v>
      </c>
      <c r="F76" s="19" t="s">
        <v>7</v>
      </c>
      <c r="G76" s="14">
        <v>1784974508</v>
      </c>
      <c r="H76" s="1"/>
    </row>
    <row r="77" spans="1:8" ht="21.95" customHeight="1" x14ac:dyDescent="0.3">
      <c r="A77" s="14">
        <v>73</v>
      </c>
      <c r="B77" s="14" t="str">
        <f>T("02270007896")</f>
        <v>02270007896</v>
      </c>
      <c r="C77" s="19" t="s">
        <v>113</v>
      </c>
      <c r="D77" s="22" t="s">
        <v>114</v>
      </c>
      <c r="E77" s="12">
        <v>2</v>
      </c>
      <c r="F77" s="19" t="s">
        <v>64</v>
      </c>
      <c r="G77" s="14">
        <v>1764894459</v>
      </c>
      <c r="H77" s="1"/>
    </row>
    <row r="78" spans="1:8" ht="21.95" customHeight="1" x14ac:dyDescent="0.3">
      <c r="A78" s="14">
        <v>74</v>
      </c>
      <c r="B78" s="14" t="str">
        <f>T("02270007906")</f>
        <v>02270007906</v>
      </c>
      <c r="C78" s="19" t="s">
        <v>119</v>
      </c>
      <c r="D78" s="22" t="s">
        <v>120</v>
      </c>
      <c r="E78" s="12">
        <v>2</v>
      </c>
      <c r="F78" s="19" t="s">
        <v>7</v>
      </c>
      <c r="G78" s="14">
        <v>1324105421</v>
      </c>
      <c r="H78" s="1"/>
    </row>
    <row r="79" spans="1:8" ht="21.95" customHeight="1" x14ac:dyDescent="0.3">
      <c r="A79" s="14">
        <v>75</v>
      </c>
      <c r="B79" s="14" t="str">
        <f>T("02270007963")</f>
        <v>02270007963</v>
      </c>
      <c r="C79" s="19" t="s">
        <v>131</v>
      </c>
      <c r="D79" s="22" t="s">
        <v>132</v>
      </c>
      <c r="E79" s="12">
        <v>2</v>
      </c>
      <c r="F79" s="19" t="s">
        <v>64</v>
      </c>
      <c r="G79" s="14">
        <v>1884085107</v>
      </c>
      <c r="H79" s="1"/>
    </row>
    <row r="80" spans="1:8" ht="21.95" customHeight="1" x14ac:dyDescent="0.3">
      <c r="A80" s="14">
        <v>76</v>
      </c>
      <c r="B80" s="14" t="str">
        <f>T("02270007965")</f>
        <v>02270007965</v>
      </c>
      <c r="C80" s="19" t="s">
        <v>133</v>
      </c>
      <c r="D80" s="22" t="s">
        <v>134</v>
      </c>
      <c r="E80" s="12">
        <v>2</v>
      </c>
      <c r="F80" s="19" t="s">
        <v>64</v>
      </c>
      <c r="G80" s="14">
        <v>1321017193</v>
      </c>
      <c r="H80" s="1"/>
    </row>
    <row r="81" spans="1:8" ht="21.95" customHeight="1" x14ac:dyDescent="0.3">
      <c r="A81" s="14">
        <v>77</v>
      </c>
      <c r="B81" s="14" t="str">
        <f>T("02270007969")</f>
        <v>02270007969</v>
      </c>
      <c r="C81" s="19" t="s">
        <v>69</v>
      </c>
      <c r="D81" s="22" t="s">
        <v>135</v>
      </c>
      <c r="E81" s="12">
        <v>2</v>
      </c>
      <c r="F81" s="19" t="s">
        <v>64</v>
      </c>
      <c r="G81" s="14">
        <v>1773234144</v>
      </c>
      <c r="H81" s="1"/>
    </row>
    <row r="82" spans="1:8" ht="21.95" customHeight="1" x14ac:dyDescent="0.3">
      <c r="A82" s="14">
        <v>78</v>
      </c>
      <c r="B82" s="14" t="str">
        <f>T("02270007971")</f>
        <v>02270007971</v>
      </c>
      <c r="C82" s="19" t="s">
        <v>136</v>
      </c>
      <c r="D82" s="22" t="s">
        <v>137</v>
      </c>
      <c r="E82" s="12">
        <v>2</v>
      </c>
      <c r="F82" s="19" t="s">
        <v>64</v>
      </c>
      <c r="G82" s="14">
        <v>1785262178</v>
      </c>
      <c r="H82" s="1"/>
    </row>
    <row r="83" spans="1:8" ht="21.95" customHeight="1" x14ac:dyDescent="0.3">
      <c r="A83" s="14">
        <v>79</v>
      </c>
      <c r="B83" s="14" t="str">
        <f>T("02270007973")</f>
        <v>02270007973</v>
      </c>
      <c r="C83" s="19" t="s">
        <v>138</v>
      </c>
      <c r="D83" s="22" t="s">
        <v>132</v>
      </c>
      <c r="E83" s="12">
        <v>2</v>
      </c>
      <c r="F83" s="19" t="s">
        <v>64</v>
      </c>
      <c r="G83" s="14">
        <v>1315149346</v>
      </c>
      <c r="H83" s="1"/>
    </row>
    <row r="84" spans="1:8" ht="21.95" customHeight="1" x14ac:dyDescent="0.3">
      <c r="A84" s="14">
        <v>80</v>
      </c>
      <c r="B84" s="14" t="str">
        <f>T("02270007975")</f>
        <v>02270007975</v>
      </c>
      <c r="C84" s="19" t="s">
        <v>139</v>
      </c>
      <c r="D84" s="22" t="s">
        <v>140</v>
      </c>
      <c r="E84" s="12">
        <v>2</v>
      </c>
      <c r="F84" s="19" t="s">
        <v>64</v>
      </c>
      <c r="G84" s="14">
        <v>1717334106</v>
      </c>
      <c r="H84" s="1"/>
    </row>
    <row r="85" spans="1:8" ht="21.95" customHeight="1" x14ac:dyDescent="0.3">
      <c r="A85" s="14">
        <v>81</v>
      </c>
      <c r="B85" s="14" t="str">
        <f>T("02270007978")</f>
        <v>02270007978</v>
      </c>
      <c r="C85" s="19" t="s">
        <v>141</v>
      </c>
      <c r="D85" s="22" t="s">
        <v>142</v>
      </c>
      <c r="E85" s="12">
        <v>2</v>
      </c>
      <c r="F85" s="19" t="s">
        <v>64</v>
      </c>
      <c r="G85" s="14">
        <v>1761357916</v>
      </c>
      <c r="H85" s="1"/>
    </row>
    <row r="86" spans="1:8" ht="21.95" customHeight="1" x14ac:dyDescent="0.3">
      <c r="A86" s="14">
        <v>82</v>
      </c>
      <c r="B86" s="14" t="str">
        <f>T("02270007981")</f>
        <v>02270007981</v>
      </c>
      <c r="C86" s="19" t="s">
        <v>143</v>
      </c>
      <c r="D86" s="22" t="s">
        <v>144</v>
      </c>
      <c r="E86" s="12">
        <v>2</v>
      </c>
      <c r="F86" s="19" t="s">
        <v>7</v>
      </c>
      <c r="G86" s="14">
        <v>1625816233</v>
      </c>
      <c r="H86" s="1"/>
    </row>
    <row r="87" spans="1:8" ht="21.95" customHeight="1" x14ac:dyDescent="0.3">
      <c r="A87" s="14">
        <v>83</v>
      </c>
      <c r="B87" s="14" t="str">
        <f>T("02270007983")</f>
        <v>02270007983</v>
      </c>
      <c r="C87" s="19" t="s">
        <v>145</v>
      </c>
      <c r="D87" s="22" t="s">
        <v>146</v>
      </c>
      <c r="E87" s="12">
        <v>2</v>
      </c>
      <c r="F87" s="19" t="s">
        <v>64</v>
      </c>
      <c r="G87" s="14">
        <v>1760981179</v>
      </c>
      <c r="H87" s="1"/>
    </row>
    <row r="88" spans="1:8" ht="21.95" customHeight="1" x14ac:dyDescent="0.3">
      <c r="A88" s="14">
        <v>84</v>
      </c>
      <c r="B88" s="14" t="str">
        <f>T("02270007987")</f>
        <v>02270007987</v>
      </c>
      <c r="C88" s="19" t="s">
        <v>150</v>
      </c>
      <c r="D88" s="22" t="s">
        <v>151</v>
      </c>
      <c r="E88" s="12">
        <v>2</v>
      </c>
      <c r="F88" s="19" t="s">
        <v>7</v>
      </c>
      <c r="G88" s="14">
        <v>1774236416</v>
      </c>
      <c r="H88" s="1"/>
    </row>
    <row r="89" spans="1:8" ht="21.95" customHeight="1" x14ac:dyDescent="0.3">
      <c r="A89" s="14">
        <v>85</v>
      </c>
      <c r="B89" s="14" t="str">
        <f>T("02270007989")</f>
        <v>02270007989</v>
      </c>
      <c r="C89" s="19" t="s">
        <v>152</v>
      </c>
      <c r="D89" s="22" t="s">
        <v>153</v>
      </c>
      <c r="E89" s="12">
        <v>2</v>
      </c>
      <c r="F89" s="19" t="s">
        <v>7</v>
      </c>
      <c r="G89" s="14">
        <v>1761657272</v>
      </c>
      <c r="H89" s="1"/>
    </row>
    <row r="90" spans="1:8" ht="21.95" customHeight="1" x14ac:dyDescent="0.3">
      <c r="A90" s="14">
        <v>86</v>
      </c>
      <c r="B90" s="14" t="str">
        <f>T("02270007992")</f>
        <v>02270007992</v>
      </c>
      <c r="C90" s="19" t="s">
        <v>154</v>
      </c>
      <c r="D90" s="22" t="s">
        <v>155</v>
      </c>
      <c r="E90" s="12">
        <v>2</v>
      </c>
      <c r="F90" s="19" t="s">
        <v>7</v>
      </c>
      <c r="G90" s="14">
        <v>1749378522</v>
      </c>
      <c r="H90" s="1"/>
    </row>
    <row r="91" spans="1:8" ht="21.95" customHeight="1" x14ac:dyDescent="0.3">
      <c r="A91" s="14">
        <v>87</v>
      </c>
      <c r="B91" s="14" t="str">
        <f>T("02270008497")</f>
        <v>02270008497</v>
      </c>
      <c r="C91" s="19" t="s">
        <v>156</v>
      </c>
      <c r="D91" s="22" t="s">
        <v>157</v>
      </c>
      <c r="E91" s="12">
        <v>2</v>
      </c>
      <c r="F91" s="19" t="s">
        <v>64</v>
      </c>
      <c r="G91" s="14">
        <v>1719031563</v>
      </c>
      <c r="H91" s="1"/>
    </row>
    <row r="92" spans="1:8" ht="21.95" customHeight="1" x14ac:dyDescent="0.3">
      <c r="A92" s="14">
        <v>88</v>
      </c>
      <c r="B92" s="14" t="str">
        <f>T("02270008519")</f>
        <v>02270008519</v>
      </c>
      <c r="C92" s="19" t="s">
        <v>158</v>
      </c>
      <c r="D92" s="22" t="s">
        <v>160</v>
      </c>
      <c r="E92" s="12">
        <v>2</v>
      </c>
      <c r="F92" s="19" t="s">
        <v>64</v>
      </c>
      <c r="G92" s="14">
        <v>1740251050</v>
      </c>
      <c r="H92" s="1"/>
    </row>
    <row r="93" spans="1:8" ht="21.95" customHeight="1" x14ac:dyDescent="0.3">
      <c r="A93" s="14">
        <v>89</v>
      </c>
      <c r="B93" s="14" t="str">
        <f>T("02270008533")</f>
        <v>02270008533</v>
      </c>
      <c r="C93" s="19" t="s">
        <v>161</v>
      </c>
      <c r="D93" s="22" t="s">
        <v>162</v>
      </c>
      <c r="E93" s="12">
        <v>2</v>
      </c>
      <c r="F93" s="19" t="s">
        <v>7</v>
      </c>
      <c r="G93" s="14">
        <v>1318955540</v>
      </c>
      <c r="H93" s="1"/>
    </row>
    <row r="94" spans="1:8" ht="21.95" customHeight="1" x14ac:dyDescent="0.3">
      <c r="A94" s="14">
        <v>90</v>
      </c>
      <c r="B94" s="14" t="str">
        <f>T("02270008542")</f>
        <v>02270008542</v>
      </c>
      <c r="C94" s="19" t="s">
        <v>163</v>
      </c>
      <c r="D94" s="22" t="s">
        <v>164</v>
      </c>
      <c r="E94" s="12">
        <v>2</v>
      </c>
      <c r="F94" s="19" t="s">
        <v>64</v>
      </c>
      <c r="G94" s="14">
        <v>1324105516</v>
      </c>
      <c r="H94" s="1"/>
    </row>
    <row r="95" spans="1:8" ht="21.95" customHeight="1" x14ac:dyDescent="0.3">
      <c r="A95" s="14">
        <v>91</v>
      </c>
      <c r="B95" s="14" t="str">
        <f>T("02270008569")</f>
        <v>02270008569</v>
      </c>
      <c r="C95" s="19" t="s">
        <v>165</v>
      </c>
      <c r="D95" s="22" t="s">
        <v>166</v>
      </c>
      <c r="E95" s="12">
        <v>2</v>
      </c>
      <c r="F95" s="19" t="s">
        <v>64</v>
      </c>
      <c r="G95" s="14">
        <v>1743610876</v>
      </c>
      <c r="H95" s="1"/>
    </row>
    <row r="96" spans="1:8" ht="21.95" customHeight="1" x14ac:dyDescent="0.3">
      <c r="A96" s="14">
        <v>92</v>
      </c>
      <c r="B96" s="14" t="str">
        <f>T("02270008590")</f>
        <v>02270008590</v>
      </c>
      <c r="C96" s="19" t="s">
        <v>167</v>
      </c>
      <c r="D96" s="22" t="s">
        <v>168</v>
      </c>
      <c r="E96" s="12">
        <v>2</v>
      </c>
      <c r="F96" s="19" t="s">
        <v>7</v>
      </c>
      <c r="G96" s="14">
        <v>1858340499</v>
      </c>
      <c r="H96" s="1"/>
    </row>
    <row r="97" spans="1:8" ht="21.95" customHeight="1" x14ac:dyDescent="0.3">
      <c r="A97" s="14">
        <v>93</v>
      </c>
      <c r="B97" s="14" t="str">
        <f>T("02270008602")</f>
        <v>02270008602</v>
      </c>
      <c r="C97" s="19" t="s">
        <v>169</v>
      </c>
      <c r="D97" s="22" t="s">
        <v>170</v>
      </c>
      <c r="E97" s="12">
        <v>2</v>
      </c>
      <c r="F97" s="19" t="s">
        <v>7</v>
      </c>
      <c r="G97" s="14">
        <v>1324105411</v>
      </c>
      <c r="H97" s="1"/>
    </row>
    <row r="98" spans="1:8" ht="21.95" customHeight="1" x14ac:dyDescent="0.3">
      <c r="A98" s="14">
        <v>94</v>
      </c>
      <c r="B98" s="14" t="str">
        <f>T("02270008615")</f>
        <v>02270008615</v>
      </c>
      <c r="C98" s="19" t="s">
        <v>171</v>
      </c>
      <c r="D98" s="22" t="s">
        <v>172</v>
      </c>
      <c r="E98" s="12">
        <v>2</v>
      </c>
      <c r="F98" s="19" t="s">
        <v>7</v>
      </c>
      <c r="G98" s="14">
        <v>1302350174</v>
      </c>
      <c r="H98" s="1"/>
    </row>
    <row r="99" spans="1:8" ht="21.95" customHeight="1" x14ac:dyDescent="0.3">
      <c r="A99" s="14">
        <v>95</v>
      </c>
      <c r="B99" s="14" t="str">
        <f>T("02270008620")</f>
        <v>02270008620</v>
      </c>
      <c r="C99" s="19" t="s">
        <v>173</v>
      </c>
      <c r="D99" s="22" t="s">
        <v>174</v>
      </c>
      <c r="E99" s="12">
        <v>2</v>
      </c>
      <c r="F99" s="19" t="s">
        <v>64</v>
      </c>
      <c r="G99" s="14">
        <v>1885384308</v>
      </c>
      <c r="H99" s="1"/>
    </row>
    <row r="100" spans="1:8" ht="21.95" customHeight="1" x14ac:dyDescent="0.3">
      <c r="A100" s="14">
        <v>96</v>
      </c>
      <c r="B100" s="14" t="str">
        <f>T("02270008622")</f>
        <v>02270008622</v>
      </c>
      <c r="C100" s="19" t="s">
        <v>175</v>
      </c>
      <c r="D100" s="22" t="s">
        <v>176</v>
      </c>
      <c r="E100" s="12">
        <v>2</v>
      </c>
      <c r="F100" s="19" t="s">
        <v>64</v>
      </c>
      <c r="G100" s="14">
        <v>1311970429</v>
      </c>
      <c r="H100" s="1"/>
    </row>
    <row r="101" spans="1:8" ht="21.95" customHeight="1" x14ac:dyDescent="0.3">
      <c r="A101" s="14">
        <v>97</v>
      </c>
      <c r="B101" s="14" t="str">
        <f>T("02270008628")</f>
        <v>02270008628</v>
      </c>
      <c r="C101" s="19" t="s">
        <v>177</v>
      </c>
      <c r="D101" s="22" t="s">
        <v>178</v>
      </c>
      <c r="E101" s="12">
        <v>2</v>
      </c>
      <c r="F101" s="19" t="s">
        <v>7</v>
      </c>
      <c r="G101" s="14">
        <v>1780509139</v>
      </c>
      <c r="H101" s="1"/>
    </row>
    <row r="102" spans="1:8" ht="21.95" customHeight="1" x14ac:dyDescent="0.3">
      <c r="A102" s="14">
        <v>98</v>
      </c>
      <c r="B102" s="14" t="str">
        <f>T("02270008632")</f>
        <v>02270008632</v>
      </c>
      <c r="C102" s="19" t="s">
        <v>179</v>
      </c>
      <c r="D102" s="22" t="s">
        <v>180</v>
      </c>
      <c r="E102" s="12">
        <v>2</v>
      </c>
      <c r="F102" s="19" t="s">
        <v>7</v>
      </c>
      <c r="G102" s="14">
        <v>1324042448</v>
      </c>
      <c r="H102" s="1"/>
    </row>
    <row r="103" spans="1:8" ht="21.95" customHeight="1" x14ac:dyDescent="0.3">
      <c r="A103" s="14">
        <v>99</v>
      </c>
      <c r="B103" s="14" t="str">
        <f>T("02270008645")</f>
        <v>02270008645</v>
      </c>
      <c r="C103" s="19" t="s">
        <v>181</v>
      </c>
      <c r="D103" s="22" t="s">
        <v>182</v>
      </c>
      <c r="E103" s="12">
        <v>2</v>
      </c>
      <c r="F103" s="19" t="s">
        <v>64</v>
      </c>
      <c r="G103" s="14">
        <v>1324042442</v>
      </c>
      <c r="H103" s="1"/>
    </row>
    <row r="104" spans="1:8" ht="21.95" customHeight="1" x14ac:dyDescent="0.3">
      <c r="A104" s="14">
        <v>100</v>
      </c>
      <c r="B104" s="14" t="str">
        <f>T("02270008651")</f>
        <v>02270008651</v>
      </c>
      <c r="C104" s="19" t="s">
        <v>183</v>
      </c>
      <c r="D104" s="22" t="s">
        <v>184</v>
      </c>
      <c r="E104" s="12">
        <v>2</v>
      </c>
      <c r="F104" s="19" t="s">
        <v>7</v>
      </c>
      <c r="G104" s="14">
        <v>1719499314</v>
      </c>
      <c r="H104" s="1"/>
    </row>
    <row r="105" spans="1:8" ht="21.95" customHeight="1" x14ac:dyDescent="0.3">
      <c r="A105" s="14">
        <v>101</v>
      </c>
      <c r="B105" s="14" t="str">
        <f>T("02270008656")</f>
        <v>02270008656</v>
      </c>
      <c r="C105" s="19" t="s">
        <v>185</v>
      </c>
      <c r="D105" s="22" t="s">
        <v>186</v>
      </c>
      <c r="E105" s="12">
        <v>2</v>
      </c>
      <c r="F105" s="19" t="s">
        <v>7</v>
      </c>
      <c r="G105" s="14">
        <v>1741698373</v>
      </c>
      <c r="H105" s="1"/>
    </row>
    <row r="106" spans="1:8" ht="21.95" customHeight="1" x14ac:dyDescent="0.3">
      <c r="A106" s="14">
        <v>102</v>
      </c>
      <c r="B106" s="14" t="str">
        <f>T("02270008680")</f>
        <v>02270008680</v>
      </c>
      <c r="C106" s="19" t="s">
        <v>187</v>
      </c>
      <c r="D106" s="22" t="s">
        <v>188</v>
      </c>
      <c r="E106" s="12">
        <v>2</v>
      </c>
      <c r="F106" s="19" t="s">
        <v>7</v>
      </c>
      <c r="G106" s="14">
        <v>1648234245</v>
      </c>
      <c r="H106" s="1"/>
    </row>
    <row r="107" spans="1:8" ht="21.95" customHeight="1" x14ac:dyDescent="0.3">
      <c r="A107" s="14">
        <v>103</v>
      </c>
      <c r="B107" s="14" t="str">
        <f>T("02270008688")</f>
        <v>02270008688</v>
      </c>
      <c r="C107" s="19" t="s">
        <v>189</v>
      </c>
      <c r="D107" s="22" t="s">
        <v>157</v>
      </c>
      <c r="E107" s="12">
        <v>2</v>
      </c>
      <c r="F107" s="19" t="s">
        <v>64</v>
      </c>
      <c r="G107" s="14">
        <v>1324042001</v>
      </c>
      <c r="H107" s="1"/>
    </row>
    <row r="108" spans="1:8" ht="21.95" customHeight="1" x14ac:dyDescent="0.3">
      <c r="A108" s="14">
        <v>104</v>
      </c>
      <c r="B108" s="14" t="str">
        <f>T("02270008696")</f>
        <v>02270008696</v>
      </c>
      <c r="C108" s="19" t="s">
        <v>190</v>
      </c>
      <c r="D108" s="22" t="s">
        <v>191</v>
      </c>
      <c r="E108" s="12">
        <v>2</v>
      </c>
      <c r="F108" s="19" t="s">
        <v>7</v>
      </c>
      <c r="G108" s="14">
        <v>1738354872</v>
      </c>
      <c r="H108" s="1"/>
    </row>
    <row r="109" spans="1:8" ht="21.95" customHeight="1" x14ac:dyDescent="0.3">
      <c r="A109" s="14">
        <v>105</v>
      </c>
      <c r="B109" s="14" t="str">
        <f>T("02270008706")</f>
        <v>02270008706</v>
      </c>
      <c r="C109" s="19" t="s">
        <v>192</v>
      </c>
      <c r="D109" s="22" t="s">
        <v>193</v>
      </c>
      <c r="E109" s="12">
        <v>2</v>
      </c>
      <c r="F109" s="19" t="s">
        <v>64</v>
      </c>
      <c r="G109" s="14">
        <v>1747284119</v>
      </c>
      <c r="H109" s="1"/>
    </row>
    <row r="110" spans="1:8" ht="21.95" customHeight="1" x14ac:dyDescent="0.3">
      <c r="A110" s="14">
        <v>106</v>
      </c>
      <c r="B110" s="14" t="str">
        <f>T("02270008715")</f>
        <v>02270008715</v>
      </c>
      <c r="C110" s="19" t="s">
        <v>194</v>
      </c>
      <c r="D110" s="22" t="s">
        <v>195</v>
      </c>
      <c r="E110" s="12">
        <v>2</v>
      </c>
      <c r="F110" s="19" t="s">
        <v>7</v>
      </c>
      <c r="G110" s="14">
        <v>1324011596</v>
      </c>
      <c r="H110" s="1"/>
    </row>
    <row r="111" spans="1:8" ht="21.95" customHeight="1" x14ac:dyDescent="0.3">
      <c r="A111" s="14">
        <v>107</v>
      </c>
      <c r="B111" s="14" t="str">
        <f>T("02270008725")</f>
        <v>02270008725</v>
      </c>
      <c r="C111" s="19" t="s">
        <v>196</v>
      </c>
      <c r="D111" s="22" t="s">
        <v>197</v>
      </c>
      <c r="E111" s="12">
        <v>2</v>
      </c>
      <c r="F111" s="19" t="s">
        <v>7</v>
      </c>
      <c r="G111" s="14">
        <v>1789208586</v>
      </c>
      <c r="H111" s="1"/>
    </row>
    <row r="112" spans="1:8" ht="21.95" customHeight="1" x14ac:dyDescent="0.3">
      <c r="A112" s="14">
        <v>108</v>
      </c>
      <c r="B112" s="14" t="str">
        <f>T("02270008760")</f>
        <v>02270008760</v>
      </c>
      <c r="C112" s="19" t="s">
        <v>198</v>
      </c>
      <c r="D112" s="22" t="s">
        <v>199</v>
      </c>
      <c r="E112" s="12">
        <v>2</v>
      </c>
      <c r="F112" s="19" t="s">
        <v>7</v>
      </c>
      <c r="G112" s="14">
        <v>1751613487</v>
      </c>
      <c r="H112" s="1"/>
    </row>
    <row r="113" spans="1:8" ht="21.95" customHeight="1" x14ac:dyDescent="0.3">
      <c r="A113" s="14">
        <v>109</v>
      </c>
      <c r="B113" s="14" t="str">
        <f>T("02270008773")</f>
        <v>02270008773</v>
      </c>
      <c r="C113" s="19" t="s">
        <v>200</v>
      </c>
      <c r="D113" s="22" t="s">
        <v>201</v>
      </c>
      <c r="E113" s="12">
        <v>2</v>
      </c>
      <c r="F113" s="19" t="s">
        <v>64</v>
      </c>
      <c r="G113" s="14">
        <v>1324042441</v>
      </c>
      <c r="H113" s="1"/>
    </row>
    <row r="114" spans="1:8" ht="21.95" customHeight="1" x14ac:dyDescent="0.3">
      <c r="A114" s="14">
        <v>110</v>
      </c>
      <c r="B114" s="14" t="str">
        <f>T("02270008779")</f>
        <v>02270008779</v>
      </c>
      <c r="C114" s="19" t="s">
        <v>150</v>
      </c>
      <c r="D114" s="22" t="s">
        <v>202</v>
      </c>
      <c r="E114" s="12">
        <v>2</v>
      </c>
      <c r="F114" s="19" t="s">
        <v>64</v>
      </c>
      <c r="G114" s="14">
        <v>1767031782</v>
      </c>
      <c r="H114" s="1"/>
    </row>
    <row r="115" spans="1:8" ht="21.95" customHeight="1" x14ac:dyDescent="0.3">
      <c r="A115" s="14">
        <v>111</v>
      </c>
      <c r="B115" s="14" t="str">
        <f>T("02270008786")</f>
        <v>02270008786</v>
      </c>
      <c r="C115" s="19" t="s">
        <v>203</v>
      </c>
      <c r="D115" s="22" t="s">
        <v>204</v>
      </c>
      <c r="E115" s="12">
        <v>2</v>
      </c>
      <c r="F115" s="19" t="s">
        <v>7</v>
      </c>
      <c r="G115" s="14">
        <v>1717400108</v>
      </c>
      <c r="H115" s="1"/>
    </row>
    <row r="116" spans="1:8" ht="21.95" customHeight="1" x14ac:dyDescent="0.3">
      <c r="A116" s="14">
        <v>112</v>
      </c>
      <c r="B116" s="14" t="str">
        <f>T("02270019135")</f>
        <v>02270019135</v>
      </c>
      <c r="C116" s="19" t="s">
        <v>470</v>
      </c>
      <c r="D116" s="22" t="s">
        <v>471</v>
      </c>
      <c r="E116" s="12">
        <v>2</v>
      </c>
      <c r="F116" s="19" t="s">
        <v>64</v>
      </c>
      <c r="G116" s="14">
        <v>1773611464</v>
      </c>
      <c r="H116" s="1"/>
    </row>
    <row r="117" spans="1:8" ht="21.95" customHeight="1" x14ac:dyDescent="0.3">
      <c r="A117" s="14">
        <v>113</v>
      </c>
      <c r="B117" s="14" t="str">
        <f>T("02270029597")</f>
        <v>02270029597</v>
      </c>
      <c r="C117" s="19" t="s">
        <v>808</v>
      </c>
      <c r="D117" s="22" t="s">
        <v>809</v>
      </c>
      <c r="E117" s="12">
        <v>2</v>
      </c>
      <c r="F117" s="19" t="s">
        <v>64</v>
      </c>
      <c r="G117" s="14">
        <v>1321382267</v>
      </c>
      <c r="H117" s="1"/>
    </row>
    <row r="118" spans="1:8" ht="21.95" customHeight="1" x14ac:dyDescent="0.3">
      <c r="A118" s="14">
        <v>114</v>
      </c>
      <c r="B118" s="14" t="str">
        <f>T("02270077827")</f>
        <v>02270077827</v>
      </c>
      <c r="C118" s="19" t="s">
        <v>858</v>
      </c>
      <c r="D118" s="22" t="s">
        <v>859</v>
      </c>
      <c r="E118" s="12">
        <v>2</v>
      </c>
      <c r="F118" s="19" t="s">
        <v>64</v>
      </c>
      <c r="G118" s="14">
        <v>1797418380</v>
      </c>
      <c r="H118" s="1"/>
    </row>
    <row r="119" spans="1:8" ht="21.95" customHeight="1" x14ac:dyDescent="0.3">
      <c r="A119" s="14">
        <v>115</v>
      </c>
      <c r="B119" s="14" t="str">
        <f>T("02270077871")</f>
        <v>02270077871</v>
      </c>
      <c r="C119" s="19" t="s">
        <v>941</v>
      </c>
      <c r="D119" s="22" t="s">
        <v>942</v>
      </c>
      <c r="E119" s="12">
        <v>2</v>
      </c>
      <c r="F119" s="19" t="s">
        <v>7</v>
      </c>
      <c r="G119" s="14">
        <v>1760978016</v>
      </c>
      <c r="H119" s="1"/>
    </row>
    <row r="120" spans="1:8" ht="21.95" customHeight="1" x14ac:dyDescent="0.3">
      <c r="A120" s="14">
        <v>116</v>
      </c>
      <c r="B120" s="14" t="str">
        <f>T("02270077876")</f>
        <v>02270077876</v>
      </c>
      <c r="C120" s="19" t="s">
        <v>948</v>
      </c>
      <c r="D120" s="22" t="s">
        <v>950</v>
      </c>
      <c r="E120" s="12">
        <v>2</v>
      </c>
      <c r="F120" s="19" t="s">
        <v>951</v>
      </c>
      <c r="G120" s="14">
        <v>1752095997</v>
      </c>
      <c r="H120" s="1"/>
    </row>
    <row r="121" spans="1:8" ht="21.95" customHeight="1" x14ac:dyDescent="0.3">
      <c r="A121" s="14">
        <v>117</v>
      </c>
      <c r="B121" s="14" t="str">
        <f>T("02270077877")</f>
        <v>02270077877</v>
      </c>
      <c r="C121" s="19" t="s">
        <v>952</v>
      </c>
      <c r="D121" s="22" t="s">
        <v>953</v>
      </c>
      <c r="E121" s="12">
        <v>2</v>
      </c>
      <c r="F121" s="19" t="s">
        <v>64</v>
      </c>
      <c r="G121" s="14">
        <v>1729591372</v>
      </c>
      <c r="H121" s="1"/>
    </row>
    <row r="122" spans="1:8" ht="21.95" customHeight="1" x14ac:dyDescent="0.3">
      <c r="A122" s="14">
        <v>118</v>
      </c>
      <c r="B122" s="14" t="str">
        <f>T("02270077878")</f>
        <v>02270077878</v>
      </c>
      <c r="C122" s="19" t="s">
        <v>954</v>
      </c>
      <c r="D122" s="22" t="s">
        <v>955</v>
      </c>
      <c r="E122" s="12">
        <v>2</v>
      </c>
      <c r="F122" s="19" t="s">
        <v>7</v>
      </c>
      <c r="G122" s="14">
        <v>1704945804</v>
      </c>
      <c r="H122" s="1"/>
    </row>
    <row r="123" spans="1:8" ht="21.95" customHeight="1" x14ac:dyDescent="0.3">
      <c r="A123" s="14">
        <v>119</v>
      </c>
      <c r="B123" s="14" t="str">
        <f>T("02270077879")</f>
        <v>02270077879</v>
      </c>
      <c r="C123" s="19" t="s">
        <v>956</v>
      </c>
      <c r="D123" s="22" t="s">
        <v>957</v>
      </c>
      <c r="E123" s="12">
        <v>2</v>
      </c>
      <c r="F123" s="19" t="s">
        <v>7</v>
      </c>
      <c r="G123" s="14">
        <v>1736954401</v>
      </c>
      <c r="H123" s="1"/>
    </row>
    <row r="124" spans="1:8" ht="21.95" customHeight="1" x14ac:dyDescent="0.3">
      <c r="A124" s="14">
        <v>120</v>
      </c>
      <c r="B124" s="14" t="str">
        <f>T("02270077880")</f>
        <v>02270077880</v>
      </c>
      <c r="C124" s="19" t="s">
        <v>958</v>
      </c>
      <c r="D124" s="22" t="s">
        <v>959</v>
      </c>
      <c r="E124" s="12">
        <v>2</v>
      </c>
      <c r="F124" s="19" t="s">
        <v>7</v>
      </c>
      <c r="G124" s="14">
        <v>1851368796</v>
      </c>
      <c r="H124" s="1"/>
    </row>
    <row r="125" spans="1:8" ht="21.95" customHeight="1" x14ac:dyDescent="0.3">
      <c r="A125" s="14">
        <v>121</v>
      </c>
      <c r="B125" s="14" t="str">
        <f>T("02270077881")</f>
        <v>02270077881</v>
      </c>
      <c r="C125" s="19" t="s">
        <v>960</v>
      </c>
      <c r="D125" s="22" t="s">
        <v>961</v>
      </c>
      <c r="E125" s="12">
        <v>2</v>
      </c>
      <c r="F125" s="19" t="s">
        <v>962</v>
      </c>
      <c r="G125" s="14">
        <v>1723857210</v>
      </c>
      <c r="H125" s="1"/>
    </row>
    <row r="126" spans="1:8" ht="21.95" customHeight="1" x14ac:dyDescent="0.3">
      <c r="A126" s="14">
        <v>122</v>
      </c>
      <c r="B126" s="14" t="str">
        <f>T("02270077882")</f>
        <v>02270077882</v>
      </c>
      <c r="C126" s="19" t="s">
        <v>963</v>
      </c>
      <c r="D126" s="22" t="s">
        <v>964</v>
      </c>
      <c r="E126" s="12">
        <v>2</v>
      </c>
      <c r="F126" s="19" t="s">
        <v>7</v>
      </c>
      <c r="G126" s="14">
        <v>1743955886</v>
      </c>
      <c r="H126" s="1"/>
    </row>
    <row r="127" spans="1:8" ht="21.95" customHeight="1" x14ac:dyDescent="0.3">
      <c r="A127" s="14">
        <v>123</v>
      </c>
      <c r="B127" s="14" t="str">
        <f>T("02270077886")</f>
        <v>02270077886</v>
      </c>
      <c r="C127" s="19" t="s">
        <v>972</v>
      </c>
      <c r="D127" s="22" t="s">
        <v>973</v>
      </c>
      <c r="E127" s="12">
        <v>2</v>
      </c>
      <c r="F127" s="19" t="s">
        <v>7</v>
      </c>
      <c r="G127" s="14">
        <v>1739794093</v>
      </c>
      <c r="H127" s="1"/>
    </row>
    <row r="128" spans="1:8" ht="21.95" customHeight="1" x14ac:dyDescent="0.3">
      <c r="A128" s="14">
        <v>124</v>
      </c>
      <c r="B128" s="14" t="str">
        <f>T("02270077887")</f>
        <v>02270077887</v>
      </c>
      <c r="C128" s="19" t="s">
        <v>974</v>
      </c>
      <c r="D128" s="22" t="s">
        <v>975</v>
      </c>
      <c r="E128" s="12">
        <v>2</v>
      </c>
      <c r="F128" s="19" t="s">
        <v>7</v>
      </c>
      <c r="G128" s="14">
        <v>1304061045</v>
      </c>
      <c r="H128" s="1"/>
    </row>
    <row r="129" spans="1:8" ht="21.95" customHeight="1" x14ac:dyDescent="0.3">
      <c r="A129" s="14">
        <v>125</v>
      </c>
      <c r="B129" s="14" t="str">
        <f>T("02270077891")</f>
        <v>02270077891</v>
      </c>
      <c r="C129" s="19" t="s">
        <v>982</v>
      </c>
      <c r="D129" s="22" t="s">
        <v>983</v>
      </c>
      <c r="E129" s="12">
        <v>2</v>
      </c>
      <c r="F129" s="19" t="s">
        <v>7</v>
      </c>
      <c r="G129" s="14">
        <v>1765158748</v>
      </c>
      <c r="H129" s="1"/>
    </row>
    <row r="130" spans="1:8" ht="21.95" customHeight="1" x14ac:dyDescent="0.3">
      <c r="A130" s="14">
        <v>126</v>
      </c>
      <c r="B130" s="14" t="str">
        <f>T("02270077893")</f>
        <v>02270077893</v>
      </c>
      <c r="C130" s="19" t="s">
        <v>986</v>
      </c>
      <c r="D130" s="22" t="s">
        <v>987</v>
      </c>
      <c r="E130" s="12">
        <v>2</v>
      </c>
      <c r="F130" s="19" t="s">
        <v>7</v>
      </c>
      <c r="G130" s="14">
        <v>1773893628</v>
      </c>
      <c r="H130" s="1"/>
    </row>
    <row r="131" spans="1:8" ht="21.95" customHeight="1" x14ac:dyDescent="0.3">
      <c r="A131" s="14">
        <v>127</v>
      </c>
      <c r="B131" s="14" t="str">
        <f>T("02270077896")</f>
        <v>02270077896</v>
      </c>
      <c r="C131" s="19" t="s">
        <v>992</v>
      </c>
      <c r="D131" s="22" t="s">
        <v>993</v>
      </c>
      <c r="E131" s="12">
        <v>2</v>
      </c>
      <c r="F131" s="19" t="s">
        <v>64</v>
      </c>
      <c r="G131" s="14">
        <v>1892188297</v>
      </c>
      <c r="H131" s="1"/>
    </row>
    <row r="132" spans="1:8" ht="21.95" customHeight="1" x14ac:dyDescent="0.3">
      <c r="A132" s="14">
        <v>128</v>
      </c>
      <c r="B132" s="14" t="str">
        <f>T("02270077906")</f>
        <v>02270077906</v>
      </c>
      <c r="C132" s="19" t="s">
        <v>1010</v>
      </c>
      <c r="D132" s="22" t="s">
        <v>1011</v>
      </c>
      <c r="E132" s="12">
        <v>2</v>
      </c>
      <c r="F132" s="19" t="s">
        <v>64</v>
      </c>
      <c r="G132" s="14">
        <v>1704662878</v>
      </c>
      <c r="H132" s="1"/>
    </row>
    <row r="133" spans="1:8" ht="21.95" customHeight="1" x14ac:dyDescent="0.3">
      <c r="A133" s="14">
        <v>129</v>
      </c>
      <c r="B133" s="14" t="str">
        <f>T("02270077907")</f>
        <v>02270077907</v>
      </c>
      <c r="C133" s="19" t="s">
        <v>970</v>
      </c>
      <c r="D133" s="22" t="s">
        <v>1012</v>
      </c>
      <c r="E133" s="12">
        <v>2</v>
      </c>
      <c r="F133" s="19" t="s">
        <v>7</v>
      </c>
      <c r="G133" s="14">
        <v>1798722445</v>
      </c>
      <c r="H133" s="1"/>
    </row>
    <row r="134" spans="1:8" ht="21.95" customHeight="1" x14ac:dyDescent="0.3">
      <c r="A134" s="14">
        <v>130</v>
      </c>
      <c r="B134" s="14" t="str">
        <f>T("02270077908")</f>
        <v>02270077908</v>
      </c>
      <c r="C134" s="19" t="s">
        <v>1013</v>
      </c>
      <c r="D134" s="22" t="s">
        <v>1014</v>
      </c>
      <c r="E134" s="12">
        <v>2</v>
      </c>
      <c r="F134" s="19" t="s">
        <v>7</v>
      </c>
      <c r="G134" s="14">
        <v>1310102208</v>
      </c>
      <c r="H134" s="1"/>
    </row>
    <row r="135" spans="1:8" ht="21.95" customHeight="1" x14ac:dyDescent="0.3">
      <c r="A135" s="14">
        <v>131</v>
      </c>
      <c r="B135" s="14" t="str">
        <f>T("02270077916")</f>
        <v>02270077916</v>
      </c>
      <c r="C135" s="19" t="s">
        <v>948</v>
      </c>
      <c r="D135" s="22" t="s">
        <v>1026</v>
      </c>
      <c r="E135" s="12">
        <v>2</v>
      </c>
      <c r="F135" s="19" t="s">
        <v>64</v>
      </c>
      <c r="G135" s="14">
        <v>1704818139</v>
      </c>
      <c r="H135" s="1"/>
    </row>
    <row r="136" spans="1:8" ht="21.95" customHeight="1" x14ac:dyDescent="0.3">
      <c r="A136" s="14">
        <v>132</v>
      </c>
      <c r="B136" s="14" t="str">
        <f>T("02270077948")</f>
        <v>02270077948</v>
      </c>
      <c r="C136" s="19" t="s">
        <v>1081</v>
      </c>
      <c r="D136" s="22" t="s">
        <v>1082</v>
      </c>
      <c r="E136" s="12">
        <v>2</v>
      </c>
      <c r="F136" s="19" t="s">
        <v>7</v>
      </c>
      <c r="G136" s="14">
        <v>1792212430</v>
      </c>
      <c r="H136" s="1"/>
    </row>
    <row r="137" spans="1:8" ht="21.95" customHeight="1" x14ac:dyDescent="0.3">
      <c r="A137" s="14">
        <v>133</v>
      </c>
      <c r="B137" s="14" t="str">
        <f>T("02270077954")</f>
        <v>02270077954</v>
      </c>
      <c r="C137" s="19" t="s">
        <v>1090</v>
      </c>
      <c r="D137" s="22" t="s">
        <v>1092</v>
      </c>
      <c r="E137" s="12">
        <v>2</v>
      </c>
      <c r="F137" s="19" t="s">
        <v>64</v>
      </c>
      <c r="G137" s="14">
        <v>1710226556</v>
      </c>
      <c r="H137" s="1"/>
    </row>
    <row r="138" spans="1:8" ht="21.95" customHeight="1" x14ac:dyDescent="0.3">
      <c r="A138" s="14">
        <v>134</v>
      </c>
      <c r="B138" s="14" t="str">
        <f>T("02270077958")</f>
        <v>02270077958</v>
      </c>
      <c r="C138" s="19" t="s">
        <v>1098</v>
      </c>
      <c r="D138" s="22" t="s">
        <v>1080</v>
      </c>
      <c r="E138" s="12">
        <v>2</v>
      </c>
      <c r="F138" s="19" t="s">
        <v>7</v>
      </c>
      <c r="G138" s="14">
        <v>1776929097</v>
      </c>
      <c r="H138" s="1"/>
    </row>
    <row r="139" spans="1:8" ht="21.95" customHeight="1" x14ac:dyDescent="0.3">
      <c r="A139" s="14">
        <v>135</v>
      </c>
      <c r="B139" s="14" t="str">
        <f>T("02270077973")</f>
        <v>02270077973</v>
      </c>
      <c r="C139" s="19" t="s">
        <v>1125</v>
      </c>
      <c r="D139" s="22" t="s">
        <v>406</v>
      </c>
      <c r="E139" s="12">
        <v>2</v>
      </c>
      <c r="F139" s="19" t="s">
        <v>64</v>
      </c>
      <c r="G139" s="14">
        <v>1315349058</v>
      </c>
      <c r="H139" s="1"/>
    </row>
    <row r="140" spans="1:8" ht="21.95" customHeight="1" x14ac:dyDescent="0.3">
      <c r="A140" s="14">
        <v>136</v>
      </c>
      <c r="B140" s="14" t="str">
        <f>T("02270077976")</f>
        <v>02270077976</v>
      </c>
      <c r="C140" s="19" t="s">
        <v>1129</v>
      </c>
      <c r="D140" s="22" t="s">
        <v>1130</v>
      </c>
      <c r="E140" s="12">
        <v>2</v>
      </c>
      <c r="F140" s="19" t="s">
        <v>7</v>
      </c>
      <c r="G140" s="14">
        <v>1324383246</v>
      </c>
      <c r="H140" s="1"/>
    </row>
    <row r="141" spans="1:8" ht="21.95" customHeight="1" x14ac:dyDescent="0.3">
      <c r="A141" s="14">
        <v>137</v>
      </c>
      <c r="B141" s="14" t="str">
        <f>T("02270077977")</f>
        <v>02270077977</v>
      </c>
      <c r="C141" s="19" t="s">
        <v>1131</v>
      </c>
      <c r="D141" s="22" t="s">
        <v>1132</v>
      </c>
      <c r="E141" s="12">
        <v>2</v>
      </c>
      <c r="F141" s="19" t="s">
        <v>64</v>
      </c>
      <c r="G141" s="14">
        <v>1722561927</v>
      </c>
      <c r="H141" s="1"/>
    </row>
    <row r="142" spans="1:8" ht="21.95" customHeight="1" x14ac:dyDescent="0.3">
      <c r="A142" s="14">
        <v>138</v>
      </c>
      <c r="B142" s="14" t="str">
        <f>T("02270077978")</f>
        <v>02270077978</v>
      </c>
      <c r="C142" s="19" t="s">
        <v>1133</v>
      </c>
      <c r="D142" s="22" t="s">
        <v>1134</v>
      </c>
      <c r="E142" s="12">
        <v>2</v>
      </c>
      <c r="F142" s="19" t="s">
        <v>64</v>
      </c>
      <c r="G142" s="14">
        <v>1746874429</v>
      </c>
      <c r="H142" s="1"/>
    </row>
    <row r="143" spans="1:8" ht="21.95" customHeight="1" x14ac:dyDescent="0.3">
      <c r="A143" s="14">
        <v>139</v>
      </c>
      <c r="B143" s="14" t="str">
        <f>T("02270077979")</f>
        <v>02270077979</v>
      </c>
      <c r="C143" s="19" t="s">
        <v>1135</v>
      </c>
      <c r="D143" s="22" t="s">
        <v>1136</v>
      </c>
      <c r="E143" s="12">
        <v>2</v>
      </c>
      <c r="F143" s="19" t="s">
        <v>7</v>
      </c>
      <c r="G143" s="14">
        <v>1755105263</v>
      </c>
      <c r="H143" s="1"/>
    </row>
    <row r="144" spans="1:8" ht="21.95" customHeight="1" x14ac:dyDescent="0.3">
      <c r="A144" s="14">
        <v>140</v>
      </c>
      <c r="B144" s="14" t="str">
        <f>T("02270077981")</f>
        <v>02270077981</v>
      </c>
      <c r="C144" s="19" t="s">
        <v>1139</v>
      </c>
      <c r="D144" s="22" t="s">
        <v>671</v>
      </c>
      <c r="E144" s="12">
        <v>2</v>
      </c>
      <c r="F144" s="19" t="s">
        <v>7</v>
      </c>
      <c r="G144" s="14">
        <v>1780566067</v>
      </c>
      <c r="H144" s="1"/>
    </row>
    <row r="145" spans="1:8" ht="21.95" customHeight="1" x14ac:dyDescent="0.3">
      <c r="A145" s="14">
        <v>141</v>
      </c>
      <c r="B145" s="14" t="str">
        <f>T("02270077982")</f>
        <v>02270077982</v>
      </c>
      <c r="C145" s="19" t="s">
        <v>1140</v>
      </c>
      <c r="D145" s="22" t="s">
        <v>1142</v>
      </c>
      <c r="E145" s="12">
        <v>2</v>
      </c>
      <c r="F145" s="19" t="s">
        <v>64</v>
      </c>
      <c r="G145" s="14">
        <v>1880809064</v>
      </c>
      <c r="H145" s="1"/>
    </row>
    <row r="146" spans="1:8" ht="21.95" customHeight="1" x14ac:dyDescent="0.3">
      <c r="A146" s="14">
        <v>142</v>
      </c>
      <c r="B146" s="14" t="str">
        <f>T("02270077983")</f>
        <v>02270077983</v>
      </c>
      <c r="C146" s="19" t="s">
        <v>1143</v>
      </c>
      <c r="D146" s="22" t="s">
        <v>1144</v>
      </c>
      <c r="E146" s="12">
        <v>2</v>
      </c>
      <c r="F146" s="19" t="s">
        <v>64</v>
      </c>
      <c r="G146" s="14">
        <v>1747884139</v>
      </c>
      <c r="H146" s="1"/>
    </row>
    <row r="147" spans="1:8" ht="21.95" customHeight="1" x14ac:dyDescent="0.3">
      <c r="A147" s="14">
        <v>143</v>
      </c>
      <c r="B147" s="14" t="str">
        <f>T("02270077989")</f>
        <v>02270077989</v>
      </c>
      <c r="C147" s="19" t="s">
        <v>1155</v>
      </c>
      <c r="D147" s="22" t="s">
        <v>1156</v>
      </c>
      <c r="E147" s="12">
        <v>2</v>
      </c>
      <c r="F147" s="19" t="s">
        <v>64</v>
      </c>
      <c r="G147" s="14">
        <v>1793448117</v>
      </c>
      <c r="H147" s="1"/>
    </row>
    <row r="148" spans="1:8" ht="21.95" customHeight="1" x14ac:dyDescent="0.3">
      <c r="A148" s="14">
        <v>144</v>
      </c>
      <c r="B148" s="14" t="str">
        <f>T("02270077990")</f>
        <v>02270077990</v>
      </c>
      <c r="C148" s="19" t="s">
        <v>1157</v>
      </c>
      <c r="D148" s="22" t="s">
        <v>1158</v>
      </c>
      <c r="E148" s="12">
        <v>2</v>
      </c>
      <c r="F148" s="19" t="s">
        <v>7</v>
      </c>
      <c r="G148" s="14">
        <v>1704968124</v>
      </c>
      <c r="H148" s="1"/>
    </row>
    <row r="149" spans="1:8" ht="21.95" customHeight="1" x14ac:dyDescent="0.3">
      <c r="A149" s="14">
        <v>145</v>
      </c>
      <c r="B149" s="14" t="str">
        <f>T("02270077999")</f>
        <v>02270077999</v>
      </c>
      <c r="C149" s="19" t="s">
        <v>1174</v>
      </c>
      <c r="D149" s="22" t="s">
        <v>1175</v>
      </c>
      <c r="E149" s="12">
        <v>2</v>
      </c>
      <c r="F149" s="19" t="s">
        <v>7</v>
      </c>
      <c r="G149" s="14">
        <v>1306145930</v>
      </c>
      <c r="H149" s="1"/>
    </row>
    <row r="150" spans="1:8" ht="21.95" customHeight="1" x14ac:dyDescent="0.3">
      <c r="A150" s="14">
        <v>146</v>
      </c>
      <c r="B150" s="14" t="str">
        <f>T("02270078003")</f>
        <v>02270078003</v>
      </c>
      <c r="C150" s="19" t="s">
        <v>1181</v>
      </c>
      <c r="D150" s="22" t="s">
        <v>1182</v>
      </c>
      <c r="E150" s="12">
        <v>2</v>
      </c>
      <c r="F150" s="19" t="s">
        <v>7</v>
      </c>
      <c r="G150" s="14">
        <v>1885131283</v>
      </c>
      <c r="H150" s="1"/>
    </row>
    <row r="151" spans="1:8" ht="21.95" customHeight="1" x14ac:dyDescent="0.3">
      <c r="A151" s="14">
        <v>147</v>
      </c>
      <c r="B151" s="14" t="str">
        <f>T("02270078008")</f>
        <v>02270078008</v>
      </c>
      <c r="C151" s="19" t="s">
        <v>718</v>
      </c>
      <c r="D151" s="22" t="s">
        <v>1190</v>
      </c>
      <c r="E151" s="12">
        <v>2</v>
      </c>
      <c r="F151" s="19" t="s">
        <v>64</v>
      </c>
      <c r="G151" s="14">
        <v>1877726979</v>
      </c>
      <c r="H151" s="1"/>
    </row>
    <row r="152" spans="1:8" ht="21.95" customHeight="1" x14ac:dyDescent="0.3">
      <c r="A152" s="14">
        <v>148</v>
      </c>
      <c r="B152" s="14" t="str">
        <f>T("02270078012")</f>
        <v>02270078012</v>
      </c>
      <c r="C152" s="19" t="s">
        <v>1196</v>
      </c>
      <c r="D152" s="22" t="s">
        <v>1197</v>
      </c>
      <c r="E152" s="12">
        <v>2</v>
      </c>
      <c r="F152" s="19" t="s">
        <v>64</v>
      </c>
      <c r="G152" s="14">
        <v>1714942744</v>
      </c>
      <c r="H152" s="1"/>
    </row>
    <row r="153" spans="1:8" ht="21.95" customHeight="1" x14ac:dyDescent="0.3">
      <c r="A153" s="14">
        <v>149</v>
      </c>
      <c r="B153" s="14" t="str">
        <f>T("02270078014")</f>
        <v>02270078014</v>
      </c>
      <c r="C153" s="19" t="s">
        <v>1200</v>
      </c>
      <c r="D153" s="22" t="s">
        <v>1201</v>
      </c>
      <c r="E153" s="12">
        <v>2</v>
      </c>
      <c r="F153" s="19" t="s">
        <v>64</v>
      </c>
      <c r="G153" s="14">
        <v>1877708196</v>
      </c>
      <c r="H153" s="1"/>
    </row>
    <row r="154" spans="1:8" ht="21.95" customHeight="1" x14ac:dyDescent="0.3">
      <c r="A154" s="14">
        <v>150</v>
      </c>
      <c r="B154" s="14" t="str">
        <f>T("02270078017")</f>
        <v>02270078017</v>
      </c>
      <c r="C154" s="19" t="s">
        <v>1206</v>
      </c>
      <c r="D154" s="22" t="s">
        <v>1207</v>
      </c>
      <c r="E154" s="12">
        <v>2</v>
      </c>
      <c r="F154" s="19" t="s">
        <v>64</v>
      </c>
      <c r="G154" s="14">
        <v>1751880565</v>
      </c>
      <c r="H154" s="1"/>
    </row>
    <row r="155" spans="1:8" ht="21.95" customHeight="1" x14ac:dyDescent="0.3">
      <c r="A155" s="14">
        <v>151</v>
      </c>
      <c r="B155" s="14" t="str">
        <f>T("02270078027")</f>
        <v>02270078027</v>
      </c>
      <c r="C155" s="19" t="s">
        <v>1225</v>
      </c>
      <c r="D155" s="22" t="s">
        <v>1226</v>
      </c>
      <c r="E155" s="12">
        <v>2</v>
      </c>
      <c r="F155" s="19" t="s">
        <v>64</v>
      </c>
      <c r="G155" s="14">
        <v>1324105326</v>
      </c>
      <c r="H155" s="1"/>
    </row>
    <row r="156" spans="1:8" ht="21.95" customHeight="1" x14ac:dyDescent="0.3">
      <c r="A156" s="14">
        <v>152</v>
      </c>
      <c r="B156" s="14" t="str">
        <f>T("02270078044")</f>
        <v>02270078044</v>
      </c>
      <c r="C156" s="19" t="s">
        <v>1253</v>
      </c>
      <c r="D156" s="22" t="s">
        <v>1254</v>
      </c>
      <c r="E156" s="12">
        <v>2</v>
      </c>
      <c r="F156" s="19" t="s">
        <v>7</v>
      </c>
      <c r="G156" s="14">
        <v>1763127271</v>
      </c>
      <c r="H156" s="1"/>
    </row>
    <row r="157" spans="1:8" ht="21.95" customHeight="1" x14ac:dyDescent="0.3">
      <c r="A157" s="14">
        <v>153</v>
      </c>
      <c r="B157" s="14" t="str">
        <f>T("02270078062")</f>
        <v>02270078062</v>
      </c>
      <c r="C157" s="19" t="s">
        <v>1285</v>
      </c>
      <c r="D157" s="22" t="s">
        <v>1286</v>
      </c>
      <c r="E157" s="12">
        <v>2</v>
      </c>
      <c r="F157" s="19" t="s">
        <v>7</v>
      </c>
      <c r="G157" s="14">
        <v>1770914967</v>
      </c>
      <c r="H157" s="1"/>
    </row>
    <row r="158" spans="1:8" ht="21.95" customHeight="1" x14ac:dyDescent="0.3">
      <c r="A158" s="14">
        <v>154</v>
      </c>
      <c r="B158" s="14" t="str">
        <f>T("02270078074")</f>
        <v>02270078074</v>
      </c>
      <c r="C158" s="19" t="s">
        <v>1309</v>
      </c>
      <c r="D158" s="22" t="s">
        <v>1310</v>
      </c>
      <c r="E158" s="12">
        <v>2</v>
      </c>
      <c r="F158" s="19" t="s">
        <v>64</v>
      </c>
      <c r="G158" s="14">
        <v>1319892047</v>
      </c>
      <c r="H158" s="1"/>
    </row>
    <row r="159" spans="1:8" ht="21.95" customHeight="1" x14ac:dyDescent="0.3">
      <c r="A159" s="14">
        <v>155</v>
      </c>
      <c r="B159" s="14" t="str">
        <f>T("02270078105")</f>
        <v>02270078105</v>
      </c>
      <c r="C159" s="19" t="s">
        <v>1356</v>
      </c>
      <c r="D159" s="22" t="s">
        <v>1357</v>
      </c>
      <c r="E159" s="12">
        <v>2</v>
      </c>
      <c r="F159" s="19" t="s">
        <v>149</v>
      </c>
      <c r="G159" s="14">
        <v>1762807634</v>
      </c>
      <c r="H159" s="1"/>
    </row>
    <row r="160" spans="1:8" ht="21.95" customHeight="1" x14ac:dyDescent="0.3">
      <c r="A160" s="14">
        <v>156</v>
      </c>
      <c r="B160" s="14" t="str">
        <f>T("02270078110")</f>
        <v>02270078110</v>
      </c>
      <c r="C160" s="19" t="s">
        <v>1157</v>
      </c>
      <c r="D160" s="22" t="s">
        <v>504</v>
      </c>
      <c r="E160" s="12">
        <v>2</v>
      </c>
      <c r="F160" s="19" t="s">
        <v>7</v>
      </c>
      <c r="G160" s="14">
        <v>1777286606</v>
      </c>
      <c r="H160" s="1"/>
    </row>
    <row r="161" spans="1:8" ht="21.95" customHeight="1" x14ac:dyDescent="0.3">
      <c r="A161" s="14">
        <v>157</v>
      </c>
      <c r="B161" s="14" t="str">
        <f>T("02270078116")</f>
        <v>02270078116</v>
      </c>
      <c r="C161" s="19" t="s">
        <v>1373</v>
      </c>
      <c r="D161" s="22" t="s">
        <v>1374</v>
      </c>
      <c r="E161" s="12">
        <v>2</v>
      </c>
      <c r="F161" s="19" t="s">
        <v>7</v>
      </c>
      <c r="G161" s="14">
        <v>1792944188</v>
      </c>
      <c r="H161" s="1"/>
    </row>
    <row r="162" spans="1:8" ht="21.95" customHeight="1" x14ac:dyDescent="0.3">
      <c r="A162" s="14">
        <v>158</v>
      </c>
      <c r="B162" s="14" t="str">
        <f>T("02270078120")</f>
        <v>02270078120</v>
      </c>
      <c r="C162" s="19" t="s">
        <v>236</v>
      </c>
      <c r="D162" s="22" t="s">
        <v>1381</v>
      </c>
      <c r="E162" s="12">
        <v>2</v>
      </c>
      <c r="F162" s="19" t="s">
        <v>64</v>
      </c>
      <c r="G162" s="14">
        <v>1874758341</v>
      </c>
      <c r="H162" s="1"/>
    </row>
    <row r="163" spans="1:8" ht="21.95" customHeight="1" x14ac:dyDescent="0.3">
      <c r="A163" s="14">
        <v>159</v>
      </c>
      <c r="B163" s="14" t="str">
        <f>T("02270007558")</f>
        <v>02270007558</v>
      </c>
      <c r="C163" s="19" t="s">
        <v>17</v>
      </c>
      <c r="D163" s="22" t="s">
        <v>18</v>
      </c>
      <c r="E163" s="12">
        <v>3</v>
      </c>
      <c r="F163" s="19" t="s">
        <v>19</v>
      </c>
      <c r="G163" s="14">
        <v>1798244842</v>
      </c>
      <c r="H163" s="1"/>
    </row>
    <row r="164" spans="1:8" ht="21.95" customHeight="1" x14ac:dyDescent="0.3">
      <c r="A164" s="14">
        <v>160</v>
      </c>
      <c r="B164" s="14" t="str">
        <f>T("02270007569")</f>
        <v>02270007569</v>
      </c>
      <c r="C164" s="19" t="s">
        <v>20</v>
      </c>
      <c r="D164" s="22" t="s">
        <v>22</v>
      </c>
      <c r="E164" s="12">
        <v>3</v>
      </c>
      <c r="F164" s="19" t="s">
        <v>23</v>
      </c>
      <c r="G164" s="14">
        <v>1773878356</v>
      </c>
      <c r="H164" s="1"/>
    </row>
    <row r="165" spans="1:8" ht="21.95" customHeight="1" x14ac:dyDescent="0.3">
      <c r="A165" s="14">
        <v>161</v>
      </c>
      <c r="B165" s="14" t="str">
        <f>T("02270007577")</f>
        <v>02270007577</v>
      </c>
      <c r="C165" s="19" t="s">
        <v>24</v>
      </c>
      <c r="D165" s="22" t="s">
        <v>26</v>
      </c>
      <c r="E165" s="12">
        <v>3</v>
      </c>
      <c r="F165" s="19" t="s">
        <v>23</v>
      </c>
      <c r="G165" s="14">
        <v>1324041821</v>
      </c>
      <c r="H165" s="1"/>
    </row>
    <row r="166" spans="1:8" ht="21.95" customHeight="1" x14ac:dyDescent="0.3">
      <c r="A166" s="14">
        <v>162</v>
      </c>
      <c r="B166" s="14" t="str">
        <f>T("02270007580")</f>
        <v>02270007580</v>
      </c>
      <c r="C166" s="19" t="s">
        <v>27</v>
      </c>
      <c r="D166" s="22" t="s">
        <v>28</v>
      </c>
      <c r="E166" s="12">
        <v>3</v>
      </c>
      <c r="F166" s="19" t="s">
        <v>29</v>
      </c>
      <c r="G166" s="14">
        <v>1324105433</v>
      </c>
      <c r="H166" s="1"/>
    </row>
    <row r="167" spans="1:8" ht="21.95" customHeight="1" x14ac:dyDescent="0.3">
      <c r="A167" s="14">
        <v>163</v>
      </c>
      <c r="B167" s="14" t="str">
        <f>T("02270007584")</f>
        <v>02270007584</v>
      </c>
      <c r="C167" s="19" t="s">
        <v>30</v>
      </c>
      <c r="D167" s="22" t="s">
        <v>31</v>
      </c>
      <c r="E167" s="12">
        <v>3</v>
      </c>
      <c r="F167" s="19" t="s">
        <v>19</v>
      </c>
      <c r="G167" s="14">
        <v>1305121575</v>
      </c>
      <c r="H167" s="1"/>
    </row>
    <row r="168" spans="1:8" ht="21.95" customHeight="1" x14ac:dyDescent="0.3">
      <c r="A168" s="14">
        <v>164</v>
      </c>
      <c r="B168" s="14" t="str">
        <f>T("02270007587")</f>
        <v>02270007587</v>
      </c>
      <c r="C168" s="19" t="s">
        <v>32</v>
      </c>
      <c r="D168" s="22" t="s">
        <v>33</v>
      </c>
      <c r="E168" s="12">
        <v>3</v>
      </c>
      <c r="F168" s="19" t="s">
        <v>23</v>
      </c>
      <c r="G168" s="14">
        <v>1324105543</v>
      </c>
      <c r="H168" s="1"/>
    </row>
    <row r="169" spans="1:8" ht="21.95" customHeight="1" x14ac:dyDescent="0.3">
      <c r="A169" s="14">
        <v>165</v>
      </c>
      <c r="B169" s="14" t="str">
        <f>T("02270007591")</f>
        <v>02270007591</v>
      </c>
      <c r="C169" s="19" t="s">
        <v>34</v>
      </c>
      <c r="D169" s="22" t="s">
        <v>35</v>
      </c>
      <c r="E169" s="12">
        <v>3</v>
      </c>
      <c r="F169" s="19" t="s">
        <v>29</v>
      </c>
      <c r="G169" s="14">
        <v>1324104124</v>
      </c>
      <c r="H169" s="1"/>
    </row>
    <row r="170" spans="1:8" ht="21.95" customHeight="1" x14ac:dyDescent="0.3">
      <c r="A170" s="14">
        <v>166</v>
      </c>
      <c r="B170" s="14" t="str">
        <f>T("02270007594")</f>
        <v>02270007594</v>
      </c>
      <c r="C170" s="19" t="s">
        <v>36</v>
      </c>
      <c r="D170" s="22" t="s">
        <v>37</v>
      </c>
      <c r="E170" s="12">
        <v>3</v>
      </c>
      <c r="F170" s="19" t="s">
        <v>29</v>
      </c>
      <c r="G170" s="14">
        <v>1797642535</v>
      </c>
      <c r="H170" s="1"/>
    </row>
    <row r="171" spans="1:8" ht="21.95" customHeight="1" x14ac:dyDescent="0.3">
      <c r="A171" s="14">
        <v>167</v>
      </c>
      <c r="B171" s="14" t="str">
        <f>T("02270007598")</f>
        <v>02270007598</v>
      </c>
      <c r="C171" s="19" t="s">
        <v>38</v>
      </c>
      <c r="D171" s="22" t="s">
        <v>40</v>
      </c>
      <c r="E171" s="12">
        <v>3</v>
      </c>
      <c r="F171" s="19" t="s">
        <v>29</v>
      </c>
      <c r="G171" s="14">
        <v>1734877480</v>
      </c>
      <c r="H171" s="1"/>
    </row>
    <row r="172" spans="1:8" ht="21.95" customHeight="1" x14ac:dyDescent="0.3">
      <c r="A172" s="14">
        <v>168</v>
      </c>
      <c r="B172" s="14" t="str">
        <f>T("02270007600")</f>
        <v>02270007600</v>
      </c>
      <c r="C172" s="19" t="s">
        <v>41</v>
      </c>
      <c r="D172" s="22" t="s">
        <v>42</v>
      </c>
      <c r="E172" s="12">
        <v>3</v>
      </c>
      <c r="F172" s="19" t="s">
        <v>29</v>
      </c>
      <c r="G172" s="14">
        <v>1723411214</v>
      </c>
      <c r="H172" s="1"/>
    </row>
    <row r="173" spans="1:8" ht="21.95" customHeight="1" x14ac:dyDescent="0.3">
      <c r="A173" s="14">
        <v>169</v>
      </c>
      <c r="B173" s="14" t="str">
        <f>T("02270007608")</f>
        <v>02270007608</v>
      </c>
      <c r="C173" s="19" t="s">
        <v>43</v>
      </c>
      <c r="D173" s="22" t="s">
        <v>44</v>
      </c>
      <c r="E173" s="12">
        <v>3</v>
      </c>
      <c r="F173" s="19" t="s">
        <v>29</v>
      </c>
      <c r="G173" s="14">
        <v>1767301617</v>
      </c>
      <c r="H173" s="1"/>
    </row>
    <row r="174" spans="1:8" ht="21.95" customHeight="1" x14ac:dyDescent="0.3">
      <c r="A174" s="14">
        <v>170</v>
      </c>
      <c r="B174" s="14" t="str">
        <f>T("02270007621")</f>
        <v>02270007621</v>
      </c>
      <c r="C174" s="19" t="s">
        <v>45</v>
      </c>
      <c r="D174" s="22" t="s">
        <v>46</v>
      </c>
      <c r="E174" s="12">
        <v>3</v>
      </c>
      <c r="F174" s="19" t="s">
        <v>29</v>
      </c>
      <c r="G174" s="14">
        <v>1319113373</v>
      </c>
      <c r="H174" s="1"/>
    </row>
    <row r="175" spans="1:8" ht="21.95" customHeight="1" x14ac:dyDescent="0.3">
      <c r="A175" s="14">
        <v>171</v>
      </c>
      <c r="B175" s="14" t="str">
        <f>T("02270007636")</f>
        <v>02270007636</v>
      </c>
      <c r="C175" s="19" t="s">
        <v>47</v>
      </c>
      <c r="D175" s="22" t="s">
        <v>48</v>
      </c>
      <c r="E175" s="12">
        <v>3</v>
      </c>
      <c r="F175" s="19" t="s">
        <v>19</v>
      </c>
      <c r="G175" s="14">
        <v>1762854326</v>
      </c>
      <c r="H175" s="1"/>
    </row>
    <row r="176" spans="1:8" ht="21.95" customHeight="1" x14ac:dyDescent="0.3">
      <c r="A176" s="14">
        <v>172</v>
      </c>
      <c r="B176" s="14" t="str">
        <f>T("02270007649")</f>
        <v>02270007649</v>
      </c>
      <c r="C176" s="19" t="s">
        <v>49</v>
      </c>
      <c r="D176" s="22" t="s">
        <v>50</v>
      </c>
      <c r="E176" s="12">
        <v>3</v>
      </c>
      <c r="F176" s="19" t="s">
        <v>29</v>
      </c>
      <c r="G176" s="14">
        <v>1723142613</v>
      </c>
      <c r="H176" s="1"/>
    </row>
    <row r="177" spans="1:8" ht="21.95" customHeight="1" x14ac:dyDescent="0.3">
      <c r="A177" s="14">
        <v>173</v>
      </c>
      <c r="B177" s="14" t="str">
        <f>T("02270007655")</f>
        <v>02270007655</v>
      </c>
      <c r="C177" s="19" t="s">
        <v>51</v>
      </c>
      <c r="D177" s="22" t="s">
        <v>52</v>
      </c>
      <c r="E177" s="12">
        <v>3</v>
      </c>
      <c r="F177" s="19" t="s">
        <v>19</v>
      </c>
      <c r="G177" s="14">
        <v>1758472670</v>
      </c>
      <c r="H177" s="1"/>
    </row>
    <row r="178" spans="1:8" ht="21.95" customHeight="1" x14ac:dyDescent="0.3">
      <c r="A178" s="14">
        <v>174</v>
      </c>
      <c r="B178" s="14" t="str">
        <f>T("02270007661")</f>
        <v>02270007661</v>
      </c>
      <c r="C178" s="19" t="s">
        <v>53</v>
      </c>
      <c r="D178" s="22" t="s">
        <v>54</v>
      </c>
      <c r="E178" s="12">
        <v>3</v>
      </c>
      <c r="F178" s="19" t="s">
        <v>19</v>
      </c>
      <c r="G178" s="14">
        <v>1717100015</v>
      </c>
      <c r="H178" s="1"/>
    </row>
    <row r="179" spans="1:8" ht="21.95" customHeight="1" x14ac:dyDescent="0.3">
      <c r="A179" s="14">
        <v>175</v>
      </c>
      <c r="B179" s="14" t="str">
        <f>T("02270007666")</f>
        <v>02270007666</v>
      </c>
      <c r="C179" s="19" t="s">
        <v>55</v>
      </c>
      <c r="D179" s="22" t="s">
        <v>56</v>
      </c>
      <c r="E179" s="12">
        <v>3</v>
      </c>
      <c r="F179" s="19" t="s">
        <v>23</v>
      </c>
      <c r="G179" s="14">
        <v>1324105626</v>
      </c>
      <c r="H179" s="1"/>
    </row>
    <row r="180" spans="1:8" ht="21.95" customHeight="1" x14ac:dyDescent="0.3">
      <c r="A180" s="14">
        <v>176</v>
      </c>
      <c r="B180" s="14" t="str">
        <f>T("02270007668")</f>
        <v>02270007668</v>
      </c>
      <c r="C180" s="19" t="s">
        <v>20</v>
      </c>
      <c r="D180" s="22" t="s">
        <v>57</v>
      </c>
      <c r="E180" s="12">
        <v>3</v>
      </c>
      <c r="F180" s="19" t="s">
        <v>23</v>
      </c>
      <c r="G180" s="14">
        <v>1324105289</v>
      </c>
      <c r="H180" s="1"/>
    </row>
    <row r="181" spans="1:8" ht="21.95" customHeight="1" x14ac:dyDescent="0.3">
      <c r="A181" s="14">
        <v>177</v>
      </c>
      <c r="B181" s="14" t="str">
        <f>T("02270007672")</f>
        <v>02270007672</v>
      </c>
      <c r="C181" s="19" t="s">
        <v>58</v>
      </c>
      <c r="D181" s="22" t="s">
        <v>59</v>
      </c>
      <c r="E181" s="12">
        <v>3</v>
      </c>
      <c r="F181" s="19" t="s">
        <v>29</v>
      </c>
      <c r="G181" s="14">
        <v>1759063919</v>
      </c>
      <c r="H181" s="1"/>
    </row>
    <row r="182" spans="1:8" ht="21.95" customHeight="1" x14ac:dyDescent="0.3">
      <c r="A182" s="14">
        <v>178</v>
      </c>
      <c r="B182" s="14" t="str">
        <f>T("02270007676")</f>
        <v>02270007676</v>
      </c>
      <c r="C182" s="19" t="s">
        <v>60</v>
      </c>
      <c r="D182" s="22" t="s">
        <v>61</v>
      </c>
      <c r="E182" s="12">
        <v>3</v>
      </c>
      <c r="F182" s="19" t="s">
        <v>29</v>
      </c>
      <c r="G182" s="14">
        <v>1762966635</v>
      </c>
      <c r="H182" s="1"/>
    </row>
    <row r="183" spans="1:8" ht="21.95" customHeight="1" x14ac:dyDescent="0.3">
      <c r="A183" s="14">
        <v>179</v>
      </c>
      <c r="B183" s="14" t="str">
        <f>T("02270007691")</f>
        <v>02270007691</v>
      </c>
      <c r="C183" s="19" t="s">
        <v>65</v>
      </c>
      <c r="D183" s="22" t="s">
        <v>66</v>
      </c>
      <c r="E183" s="12">
        <v>3</v>
      </c>
      <c r="F183" s="19" t="s">
        <v>29</v>
      </c>
      <c r="G183" s="14">
        <v>1318949604</v>
      </c>
      <c r="H183" s="1"/>
    </row>
    <row r="184" spans="1:8" ht="21.95" customHeight="1" x14ac:dyDescent="0.3">
      <c r="A184" s="14">
        <v>180</v>
      </c>
      <c r="B184" s="14" t="str">
        <f>T("02270007697")</f>
        <v>02270007697</v>
      </c>
      <c r="C184" s="19" t="s">
        <v>67</v>
      </c>
      <c r="D184" s="22" t="s">
        <v>68</v>
      </c>
      <c r="E184" s="12">
        <v>3</v>
      </c>
      <c r="F184" s="19" t="s">
        <v>19</v>
      </c>
      <c r="G184" s="14">
        <v>1767178166</v>
      </c>
      <c r="H184" s="1"/>
    </row>
    <row r="185" spans="1:8" ht="21.95" customHeight="1" x14ac:dyDescent="0.3">
      <c r="A185" s="14">
        <v>181</v>
      </c>
      <c r="B185" s="14" t="str">
        <f>T("02270007702")</f>
        <v>02270007702</v>
      </c>
      <c r="C185" s="19" t="s">
        <v>71</v>
      </c>
      <c r="D185" s="22" t="s">
        <v>72</v>
      </c>
      <c r="E185" s="12">
        <v>3</v>
      </c>
      <c r="F185" s="19" t="s">
        <v>29</v>
      </c>
      <c r="G185" s="14">
        <v>1745684206</v>
      </c>
      <c r="H185" s="1"/>
    </row>
    <row r="186" spans="1:8" ht="21.95" customHeight="1" x14ac:dyDescent="0.3">
      <c r="A186" s="14">
        <v>182</v>
      </c>
      <c r="B186" s="14" t="str">
        <f>T("02270007708")</f>
        <v>02270007708</v>
      </c>
      <c r="C186" s="19" t="s">
        <v>77</v>
      </c>
      <c r="D186" s="22" t="s">
        <v>78</v>
      </c>
      <c r="E186" s="12">
        <v>3</v>
      </c>
      <c r="F186" s="19" t="s">
        <v>19</v>
      </c>
      <c r="G186" s="14">
        <v>1773234539</v>
      </c>
      <c r="H186" s="1"/>
    </row>
    <row r="187" spans="1:8" ht="21.95" customHeight="1" x14ac:dyDescent="0.3">
      <c r="A187" s="14">
        <v>183</v>
      </c>
      <c r="B187" s="14" t="str">
        <f>T("02270007712")</f>
        <v>02270007712</v>
      </c>
      <c r="C187" s="19" t="s">
        <v>25</v>
      </c>
      <c r="D187" s="22" t="s">
        <v>79</v>
      </c>
      <c r="E187" s="12">
        <v>3</v>
      </c>
      <c r="F187" s="19" t="s">
        <v>19</v>
      </c>
      <c r="G187" s="14">
        <v>1752358226</v>
      </c>
      <c r="H187" s="1"/>
    </row>
    <row r="188" spans="1:8" ht="21.95" customHeight="1" x14ac:dyDescent="0.3">
      <c r="A188" s="14">
        <v>184</v>
      </c>
      <c r="B188" s="14" t="str">
        <f>T("02270007832")</f>
        <v>02270007832</v>
      </c>
      <c r="C188" s="19" t="s">
        <v>80</v>
      </c>
      <c r="D188" s="22" t="s">
        <v>81</v>
      </c>
      <c r="E188" s="12">
        <v>3</v>
      </c>
      <c r="F188" s="19" t="s">
        <v>19</v>
      </c>
      <c r="G188" s="14">
        <v>1761657278</v>
      </c>
      <c r="H188" s="1"/>
    </row>
    <row r="189" spans="1:8" ht="21.95" customHeight="1" x14ac:dyDescent="0.3">
      <c r="A189" s="14">
        <v>185</v>
      </c>
      <c r="B189" s="14" t="str">
        <f>T("02270007841")</f>
        <v>02270007841</v>
      </c>
      <c r="C189" s="19" t="s">
        <v>82</v>
      </c>
      <c r="D189" s="22" t="s">
        <v>83</v>
      </c>
      <c r="E189" s="12">
        <v>3</v>
      </c>
      <c r="F189" s="19" t="s">
        <v>19</v>
      </c>
      <c r="G189" s="14">
        <v>1761694603</v>
      </c>
      <c r="H189" s="1"/>
    </row>
    <row r="190" spans="1:8" ht="21.95" customHeight="1" x14ac:dyDescent="0.3">
      <c r="A190" s="14">
        <v>186</v>
      </c>
      <c r="B190" s="14" t="str">
        <f>T("02270007845")</f>
        <v>02270007845</v>
      </c>
      <c r="C190" s="19" t="s">
        <v>84</v>
      </c>
      <c r="D190" s="22" t="s">
        <v>85</v>
      </c>
      <c r="E190" s="12">
        <v>3</v>
      </c>
      <c r="F190" s="19" t="s">
        <v>19</v>
      </c>
      <c r="G190" s="14">
        <v>1794981851</v>
      </c>
      <c r="H190" s="1"/>
    </row>
    <row r="191" spans="1:8" ht="21.95" customHeight="1" x14ac:dyDescent="0.3">
      <c r="A191" s="14">
        <v>187</v>
      </c>
      <c r="B191" s="14" t="str">
        <f>T("02270007852")</f>
        <v>02270007852</v>
      </c>
      <c r="C191" s="19" t="s">
        <v>88</v>
      </c>
      <c r="D191" s="22" t="s">
        <v>89</v>
      </c>
      <c r="E191" s="12">
        <v>3</v>
      </c>
      <c r="F191" s="19" t="s">
        <v>19</v>
      </c>
      <c r="G191" s="14">
        <v>1755350582</v>
      </c>
      <c r="H191" s="1"/>
    </row>
    <row r="192" spans="1:8" ht="21.95" customHeight="1" x14ac:dyDescent="0.3">
      <c r="A192" s="14">
        <v>188</v>
      </c>
      <c r="B192" s="14" t="str">
        <f>T("02270007857")</f>
        <v>02270007857</v>
      </c>
      <c r="C192" s="19" t="s">
        <v>92</v>
      </c>
      <c r="D192" s="22" t="s">
        <v>93</v>
      </c>
      <c r="E192" s="12">
        <v>3</v>
      </c>
      <c r="F192" s="19" t="s">
        <v>19</v>
      </c>
      <c r="G192" s="14">
        <v>1710269943</v>
      </c>
      <c r="H192" s="1"/>
    </row>
    <row r="193" spans="1:8" ht="21.95" customHeight="1" x14ac:dyDescent="0.3">
      <c r="A193" s="14">
        <v>189</v>
      </c>
      <c r="B193" s="14" t="str">
        <f>T("02270007862")</f>
        <v>02270007862</v>
      </c>
      <c r="C193" s="19" t="s">
        <v>96</v>
      </c>
      <c r="D193" s="22" t="s">
        <v>97</v>
      </c>
      <c r="E193" s="12">
        <v>3</v>
      </c>
      <c r="F193" s="19" t="s">
        <v>19</v>
      </c>
      <c r="G193" s="14">
        <v>1324105226</v>
      </c>
      <c r="H193" s="1"/>
    </row>
    <row r="194" spans="1:8" ht="21.95" customHeight="1" x14ac:dyDescent="0.3">
      <c r="A194" s="14">
        <v>190</v>
      </c>
      <c r="B194" s="14" t="str">
        <f>T("02270007868")</f>
        <v>02270007868</v>
      </c>
      <c r="C194" s="19" t="s">
        <v>98</v>
      </c>
      <c r="D194" s="22" t="s">
        <v>99</v>
      </c>
      <c r="E194" s="12">
        <v>3</v>
      </c>
      <c r="F194" s="19" t="s">
        <v>19</v>
      </c>
      <c r="G194" s="14">
        <v>1752482656</v>
      </c>
      <c r="H194" s="1"/>
    </row>
    <row r="195" spans="1:8" ht="21.95" customHeight="1" x14ac:dyDescent="0.3">
      <c r="A195" s="14">
        <v>191</v>
      </c>
      <c r="B195" s="14" t="str">
        <f>T("02270007872")</f>
        <v>02270007872</v>
      </c>
      <c r="C195" s="19" t="s">
        <v>25</v>
      </c>
      <c r="D195" s="22" t="s">
        <v>100</v>
      </c>
      <c r="E195" s="12">
        <v>3</v>
      </c>
      <c r="F195" s="19" t="s">
        <v>19</v>
      </c>
      <c r="G195" s="14">
        <v>1324105336</v>
      </c>
      <c r="H195" s="1"/>
    </row>
    <row r="196" spans="1:8" ht="21.95" customHeight="1" x14ac:dyDescent="0.3">
      <c r="A196" s="14">
        <v>192</v>
      </c>
      <c r="B196" s="14" t="str">
        <f>T("02270007878")</f>
        <v>02270007878</v>
      </c>
      <c r="C196" s="19" t="s">
        <v>101</v>
      </c>
      <c r="D196" s="22" t="s">
        <v>102</v>
      </c>
      <c r="E196" s="12">
        <v>3</v>
      </c>
      <c r="F196" s="19" t="s">
        <v>19</v>
      </c>
      <c r="G196" s="14">
        <v>1324105335</v>
      </c>
      <c r="H196" s="1"/>
    </row>
    <row r="197" spans="1:8" ht="21.95" customHeight="1" x14ac:dyDescent="0.3">
      <c r="A197" s="14">
        <v>193</v>
      </c>
      <c r="B197" s="14" t="str">
        <f>T("02270007883")</f>
        <v>02270007883</v>
      </c>
      <c r="C197" s="19" t="s">
        <v>105</v>
      </c>
      <c r="D197" s="22" t="s">
        <v>106</v>
      </c>
      <c r="E197" s="12">
        <v>3</v>
      </c>
      <c r="F197" s="19" t="s">
        <v>19</v>
      </c>
      <c r="G197" s="14">
        <v>1772587609</v>
      </c>
      <c r="H197" s="1"/>
    </row>
    <row r="198" spans="1:8" ht="21.95" customHeight="1" x14ac:dyDescent="0.3">
      <c r="A198" s="14">
        <v>194</v>
      </c>
      <c r="B198" s="14" t="str">
        <f>T("02270007893")</f>
        <v>02270007893</v>
      </c>
      <c r="C198" s="19" t="s">
        <v>111</v>
      </c>
      <c r="D198" s="22" t="s">
        <v>112</v>
      </c>
      <c r="E198" s="12">
        <v>3</v>
      </c>
      <c r="F198" s="19" t="s">
        <v>29</v>
      </c>
      <c r="G198" s="14">
        <v>1730164227</v>
      </c>
      <c r="H198" s="1"/>
    </row>
    <row r="199" spans="1:8" ht="21.95" customHeight="1" x14ac:dyDescent="0.3">
      <c r="A199" s="14">
        <v>195</v>
      </c>
      <c r="B199" s="14" t="str">
        <f>T("02270007899")</f>
        <v>02270007899</v>
      </c>
      <c r="C199" s="19" t="s">
        <v>115</v>
      </c>
      <c r="D199" s="22" t="s">
        <v>116</v>
      </c>
      <c r="E199" s="12">
        <v>3</v>
      </c>
      <c r="F199" s="19" t="s">
        <v>19</v>
      </c>
      <c r="G199" s="14">
        <v>1324105304</v>
      </c>
      <c r="H199" s="1"/>
    </row>
    <row r="200" spans="1:8" ht="21.95" customHeight="1" x14ac:dyDescent="0.3">
      <c r="A200" s="14">
        <v>196</v>
      </c>
      <c r="B200" s="14" t="str">
        <f>T("02270007903")</f>
        <v>02270007903</v>
      </c>
      <c r="C200" s="19" t="s">
        <v>117</v>
      </c>
      <c r="D200" s="22" t="s">
        <v>118</v>
      </c>
      <c r="E200" s="12">
        <v>3</v>
      </c>
      <c r="F200" s="19" t="s">
        <v>29</v>
      </c>
      <c r="G200" s="14">
        <v>1313292185</v>
      </c>
      <c r="H200" s="1"/>
    </row>
    <row r="201" spans="1:8" ht="21.95" customHeight="1" x14ac:dyDescent="0.3">
      <c r="A201" s="14">
        <v>197</v>
      </c>
      <c r="B201" s="14" t="str">
        <f>T("02270007909")</f>
        <v>02270007909</v>
      </c>
      <c r="C201" s="19" t="s">
        <v>121</v>
      </c>
      <c r="D201" s="22" t="s">
        <v>122</v>
      </c>
      <c r="E201" s="12">
        <v>3</v>
      </c>
      <c r="F201" s="19" t="s">
        <v>23</v>
      </c>
      <c r="G201" s="14">
        <v>1316848216</v>
      </c>
      <c r="H201" s="1"/>
    </row>
    <row r="202" spans="1:8" ht="21.95" customHeight="1" x14ac:dyDescent="0.3">
      <c r="A202" s="14">
        <v>198</v>
      </c>
      <c r="B202" s="14" t="str">
        <f>T("02270007928")</f>
        <v>02270007928</v>
      </c>
      <c r="C202" s="19" t="s">
        <v>123</v>
      </c>
      <c r="D202" s="22" t="s">
        <v>124</v>
      </c>
      <c r="E202" s="12">
        <v>3</v>
      </c>
      <c r="F202" s="19" t="s">
        <v>23</v>
      </c>
      <c r="G202" s="14">
        <v>1726406912</v>
      </c>
      <c r="H202" s="1"/>
    </row>
    <row r="203" spans="1:8" ht="21.95" customHeight="1" x14ac:dyDescent="0.3">
      <c r="A203" s="14">
        <v>199</v>
      </c>
      <c r="B203" s="14" t="str">
        <f>T("02270007934")</f>
        <v>02270007934</v>
      </c>
      <c r="C203" s="19" t="s">
        <v>125</v>
      </c>
      <c r="D203" s="22" t="s">
        <v>126</v>
      </c>
      <c r="E203" s="12">
        <v>3</v>
      </c>
      <c r="F203" s="19" t="s">
        <v>29</v>
      </c>
      <c r="G203" s="14">
        <v>1324105233</v>
      </c>
      <c r="H203" s="1"/>
    </row>
    <row r="204" spans="1:8" ht="21.95" customHeight="1" x14ac:dyDescent="0.3">
      <c r="A204" s="14">
        <v>200</v>
      </c>
      <c r="B204" s="14" t="str">
        <f>T("02270007937")</f>
        <v>02270007937</v>
      </c>
      <c r="C204" s="19" t="s">
        <v>127</v>
      </c>
      <c r="D204" s="22" t="s">
        <v>128</v>
      </c>
      <c r="E204" s="12">
        <v>3</v>
      </c>
      <c r="F204" s="19" t="s">
        <v>19</v>
      </c>
      <c r="G204" s="14">
        <v>1773954982</v>
      </c>
      <c r="H204" s="1"/>
    </row>
    <row r="205" spans="1:8" ht="21.95" customHeight="1" x14ac:dyDescent="0.3">
      <c r="A205" s="14">
        <v>201</v>
      </c>
      <c r="B205" s="14" t="str">
        <f>T("02270007942")</f>
        <v>02270007942</v>
      </c>
      <c r="C205" s="19" t="s">
        <v>129</v>
      </c>
      <c r="D205" s="22" t="s">
        <v>130</v>
      </c>
      <c r="E205" s="12">
        <v>3</v>
      </c>
      <c r="F205" s="19" t="s">
        <v>23</v>
      </c>
      <c r="G205" s="14">
        <v>1703473406</v>
      </c>
      <c r="H205" s="1"/>
    </row>
    <row r="206" spans="1:8" ht="21.95" customHeight="1" x14ac:dyDescent="0.3">
      <c r="A206" s="14">
        <v>202</v>
      </c>
      <c r="B206" s="14" t="str">
        <f>T("02270020100")</f>
        <v>02270020100</v>
      </c>
      <c r="C206" s="19" t="s">
        <v>540</v>
      </c>
      <c r="D206" s="22" t="s">
        <v>541</v>
      </c>
      <c r="E206" s="12">
        <v>3</v>
      </c>
      <c r="F206" s="19" t="s">
        <v>29</v>
      </c>
      <c r="G206" s="14">
        <v>1722847577</v>
      </c>
      <c r="H206" s="1"/>
    </row>
    <row r="207" spans="1:8" ht="21.95" customHeight="1" x14ac:dyDescent="0.3">
      <c r="A207" s="14">
        <v>203</v>
      </c>
      <c r="B207" s="14" t="str">
        <f>T("02270020107")</f>
        <v>02270020107</v>
      </c>
      <c r="C207" s="19" t="s">
        <v>542</v>
      </c>
      <c r="D207" s="22" t="s">
        <v>543</v>
      </c>
      <c r="E207" s="12">
        <v>3</v>
      </c>
      <c r="F207" s="19" t="s">
        <v>19</v>
      </c>
      <c r="G207" s="14">
        <v>1879589218</v>
      </c>
      <c r="H207" s="1"/>
    </row>
    <row r="208" spans="1:8" ht="21.95" customHeight="1" x14ac:dyDescent="0.3">
      <c r="A208" s="14">
        <v>204</v>
      </c>
      <c r="B208" s="14" t="str">
        <f>T("02270020116")</f>
        <v>02270020116</v>
      </c>
      <c r="C208" s="19" t="s">
        <v>544</v>
      </c>
      <c r="D208" s="22" t="s">
        <v>545</v>
      </c>
      <c r="E208" s="12">
        <v>3</v>
      </c>
      <c r="F208" s="19" t="s">
        <v>19</v>
      </c>
      <c r="G208" s="14">
        <v>1782855436</v>
      </c>
      <c r="H208" s="1"/>
    </row>
    <row r="209" spans="1:8" ht="21.95" customHeight="1" x14ac:dyDescent="0.3">
      <c r="A209" s="14">
        <v>205</v>
      </c>
      <c r="B209" s="14" t="str">
        <f>T("02270020123")</f>
        <v>02270020123</v>
      </c>
      <c r="C209" s="19" t="s">
        <v>546</v>
      </c>
      <c r="D209" s="22" t="s">
        <v>547</v>
      </c>
      <c r="E209" s="12">
        <v>3</v>
      </c>
      <c r="F209" s="19" t="s">
        <v>19</v>
      </c>
      <c r="G209" s="14">
        <v>1324105293</v>
      </c>
      <c r="H209" s="1"/>
    </row>
    <row r="210" spans="1:8" ht="21.95" customHeight="1" x14ac:dyDescent="0.3">
      <c r="A210" s="14">
        <v>206</v>
      </c>
      <c r="B210" s="14" t="str">
        <f>T("02270077826")</f>
        <v>02270077826</v>
      </c>
      <c r="C210" s="19" t="s">
        <v>24</v>
      </c>
      <c r="D210" s="22" t="s">
        <v>857</v>
      </c>
      <c r="E210" s="12">
        <v>3</v>
      </c>
      <c r="F210" s="19" t="s">
        <v>29</v>
      </c>
      <c r="G210" s="14">
        <v>1302167223</v>
      </c>
      <c r="H210" s="1"/>
    </row>
    <row r="211" spans="1:8" ht="21.95" customHeight="1" x14ac:dyDescent="0.3">
      <c r="A211" s="14">
        <v>207</v>
      </c>
      <c r="B211" s="14" t="str">
        <f>T("02270077828")</f>
        <v>02270077828</v>
      </c>
      <c r="C211" s="19" t="s">
        <v>860</v>
      </c>
      <c r="D211" s="22" t="s">
        <v>861</v>
      </c>
      <c r="E211" s="12">
        <v>3</v>
      </c>
      <c r="F211" s="19" t="s">
        <v>19</v>
      </c>
      <c r="G211" s="14">
        <v>1792791551</v>
      </c>
      <c r="H211" s="1"/>
    </row>
    <row r="212" spans="1:8" ht="21.95" customHeight="1" x14ac:dyDescent="0.3">
      <c r="A212" s="14">
        <v>208</v>
      </c>
      <c r="B212" s="14" t="str">
        <f>T("02270077829")</f>
        <v>02270077829</v>
      </c>
      <c r="C212" s="19" t="s">
        <v>862</v>
      </c>
      <c r="D212" s="22" t="s">
        <v>863</v>
      </c>
      <c r="E212" s="12">
        <v>3</v>
      </c>
      <c r="F212" s="19" t="s">
        <v>19</v>
      </c>
      <c r="G212" s="14">
        <v>1737281304</v>
      </c>
      <c r="H212" s="1"/>
    </row>
    <row r="213" spans="1:8" ht="21.95" customHeight="1" x14ac:dyDescent="0.3">
      <c r="A213" s="14">
        <v>209</v>
      </c>
      <c r="B213" s="14" t="str">
        <f>T("02270077830")</f>
        <v>02270077830</v>
      </c>
      <c r="C213" s="19" t="s">
        <v>864</v>
      </c>
      <c r="D213" s="22" t="s">
        <v>865</v>
      </c>
      <c r="E213" s="12">
        <v>3</v>
      </c>
      <c r="F213" s="19" t="s">
        <v>19</v>
      </c>
      <c r="G213" s="14">
        <v>1568453565</v>
      </c>
      <c r="H213" s="1"/>
    </row>
    <row r="214" spans="1:8" ht="21.95" customHeight="1" x14ac:dyDescent="0.3">
      <c r="A214" s="14">
        <v>210</v>
      </c>
      <c r="B214" s="14" t="str">
        <f>T("02270077831")</f>
        <v>02270077831</v>
      </c>
      <c r="C214" s="19" t="s">
        <v>866</v>
      </c>
      <c r="D214" s="22" t="s">
        <v>867</v>
      </c>
      <c r="E214" s="12">
        <v>3</v>
      </c>
      <c r="F214" s="19" t="s">
        <v>19</v>
      </c>
      <c r="G214" s="14">
        <v>1703780459</v>
      </c>
      <c r="H214" s="1"/>
    </row>
    <row r="215" spans="1:8" ht="21.95" customHeight="1" x14ac:dyDescent="0.3">
      <c r="A215" s="14">
        <v>211</v>
      </c>
      <c r="B215" s="14" t="str">
        <f>T("02270077832")</f>
        <v>02270077832</v>
      </c>
      <c r="C215" s="19" t="s">
        <v>868</v>
      </c>
      <c r="D215" s="22" t="s">
        <v>869</v>
      </c>
      <c r="E215" s="12">
        <v>3</v>
      </c>
      <c r="F215" s="19" t="s">
        <v>19</v>
      </c>
      <c r="G215" s="14">
        <v>1877578264</v>
      </c>
      <c r="H215" s="1"/>
    </row>
    <row r="216" spans="1:8" ht="21.95" customHeight="1" x14ac:dyDescent="0.3">
      <c r="A216" s="14">
        <v>212</v>
      </c>
      <c r="B216" s="14" t="str">
        <f>T("02270077833")</f>
        <v>02270077833</v>
      </c>
      <c r="C216" s="19" t="s">
        <v>870</v>
      </c>
      <c r="D216" s="22" t="s">
        <v>871</v>
      </c>
      <c r="E216" s="12">
        <v>3</v>
      </c>
      <c r="F216" s="19" t="s">
        <v>19</v>
      </c>
      <c r="G216" s="14">
        <v>1304635338</v>
      </c>
      <c r="H216" s="1"/>
    </row>
    <row r="217" spans="1:8" ht="21.95" customHeight="1" x14ac:dyDescent="0.3">
      <c r="A217" s="14">
        <v>213</v>
      </c>
      <c r="B217" s="14" t="str">
        <f>T("02270077834")</f>
        <v>02270077834</v>
      </c>
      <c r="C217" s="19" t="s">
        <v>872</v>
      </c>
      <c r="D217" s="22" t="s">
        <v>873</v>
      </c>
      <c r="E217" s="12">
        <v>3</v>
      </c>
      <c r="F217" s="19" t="s">
        <v>19</v>
      </c>
      <c r="G217" s="14">
        <v>1704248907</v>
      </c>
      <c r="H217" s="1"/>
    </row>
    <row r="218" spans="1:8" ht="21.95" customHeight="1" x14ac:dyDescent="0.3">
      <c r="A218" s="14">
        <v>214</v>
      </c>
      <c r="B218" s="14" t="str">
        <f>T("02270077835")</f>
        <v>02270077835</v>
      </c>
      <c r="C218" s="19" t="s">
        <v>874</v>
      </c>
      <c r="D218" s="22" t="s">
        <v>875</v>
      </c>
      <c r="E218" s="12">
        <v>3</v>
      </c>
      <c r="F218" s="19" t="s">
        <v>19</v>
      </c>
      <c r="G218" s="14">
        <v>1738367608</v>
      </c>
      <c r="H218" s="1"/>
    </row>
    <row r="219" spans="1:8" ht="21.95" customHeight="1" x14ac:dyDescent="0.3">
      <c r="A219" s="14">
        <v>215</v>
      </c>
      <c r="B219" s="14" t="str">
        <f>T("02270077836")</f>
        <v>02270077836</v>
      </c>
      <c r="C219" s="19" t="s">
        <v>876</v>
      </c>
      <c r="D219" s="22" t="s">
        <v>877</v>
      </c>
      <c r="E219" s="12">
        <v>3</v>
      </c>
      <c r="F219" s="19" t="s">
        <v>19</v>
      </c>
      <c r="G219" s="14">
        <v>1726247812</v>
      </c>
      <c r="H219" s="1"/>
    </row>
    <row r="220" spans="1:8" ht="21.95" customHeight="1" x14ac:dyDescent="0.3">
      <c r="A220" s="14">
        <v>216</v>
      </c>
      <c r="B220" s="14" t="str">
        <f>T("02270077837")</f>
        <v>02270077837</v>
      </c>
      <c r="C220" s="19" t="s">
        <v>620</v>
      </c>
      <c r="D220" s="22" t="s">
        <v>878</v>
      </c>
      <c r="E220" s="12">
        <v>3</v>
      </c>
      <c r="F220" s="19" t="s">
        <v>19</v>
      </c>
      <c r="G220" s="14">
        <v>1304648528</v>
      </c>
      <c r="H220" s="1"/>
    </row>
    <row r="221" spans="1:8" ht="21.95" customHeight="1" x14ac:dyDescent="0.3">
      <c r="A221" s="14">
        <v>217</v>
      </c>
      <c r="B221" s="14" t="str">
        <f>T("02270077838")</f>
        <v>02270077838</v>
      </c>
      <c r="C221" s="19" t="s">
        <v>879</v>
      </c>
      <c r="D221" s="22" t="s">
        <v>880</v>
      </c>
      <c r="E221" s="12">
        <v>3</v>
      </c>
      <c r="F221" s="19" t="s">
        <v>881</v>
      </c>
      <c r="G221" s="14">
        <v>1744982302</v>
      </c>
      <c r="H221" s="1"/>
    </row>
    <row r="222" spans="1:8" ht="21.95" customHeight="1" x14ac:dyDescent="0.3">
      <c r="A222" s="14">
        <v>218</v>
      </c>
      <c r="B222" s="14" t="str">
        <f>T("02270077839")</f>
        <v>02270077839</v>
      </c>
      <c r="C222" s="19" t="s">
        <v>882</v>
      </c>
      <c r="D222" s="22" t="s">
        <v>883</v>
      </c>
      <c r="E222" s="12">
        <v>3</v>
      </c>
      <c r="F222" s="19" t="s">
        <v>19</v>
      </c>
      <c r="G222" s="14">
        <v>1750581864</v>
      </c>
      <c r="H222" s="1"/>
    </row>
    <row r="223" spans="1:8" ht="21.95" customHeight="1" x14ac:dyDescent="0.3">
      <c r="A223" s="14">
        <v>219</v>
      </c>
      <c r="B223" s="14" t="str">
        <f>T("02270077840")</f>
        <v>02270077840</v>
      </c>
      <c r="C223" s="19" t="s">
        <v>884</v>
      </c>
      <c r="D223" s="22" t="s">
        <v>883</v>
      </c>
      <c r="E223" s="12">
        <v>3</v>
      </c>
      <c r="F223" s="19" t="s">
        <v>29</v>
      </c>
      <c r="G223" s="14">
        <v>1306113690</v>
      </c>
      <c r="H223" s="1"/>
    </row>
    <row r="224" spans="1:8" ht="21.95" customHeight="1" x14ac:dyDescent="0.3">
      <c r="A224" s="14">
        <v>220</v>
      </c>
      <c r="B224" s="14" t="str">
        <f>T("02270077841")</f>
        <v>02270077841</v>
      </c>
      <c r="C224" s="19" t="s">
        <v>885</v>
      </c>
      <c r="D224" s="22" t="s">
        <v>886</v>
      </c>
      <c r="E224" s="12">
        <v>3</v>
      </c>
      <c r="F224" s="19" t="s">
        <v>887</v>
      </c>
      <c r="G224" s="14">
        <v>1750873305</v>
      </c>
      <c r="H224" s="1"/>
    </row>
    <row r="225" spans="1:8" ht="21.95" customHeight="1" x14ac:dyDescent="0.3">
      <c r="A225" s="14">
        <v>221</v>
      </c>
      <c r="B225" s="14" t="str">
        <f>T("02270077842")</f>
        <v>02270077842</v>
      </c>
      <c r="C225" s="19" t="s">
        <v>888</v>
      </c>
      <c r="D225" s="22" t="s">
        <v>889</v>
      </c>
      <c r="E225" s="12">
        <v>3</v>
      </c>
      <c r="F225" s="19" t="s">
        <v>19</v>
      </c>
      <c r="G225" s="14">
        <v>1778090124</v>
      </c>
      <c r="H225" s="1"/>
    </row>
    <row r="226" spans="1:8" ht="21.95" customHeight="1" x14ac:dyDescent="0.3">
      <c r="A226" s="14">
        <v>222</v>
      </c>
      <c r="B226" s="14" t="str">
        <f>T("02270077843")</f>
        <v>02270077843</v>
      </c>
      <c r="C226" s="19" t="s">
        <v>890</v>
      </c>
      <c r="D226" s="22" t="s">
        <v>891</v>
      </c>
      <c r="E226" s="12">
        <v>3</v>
      </c>
      <c r="F226" s="19" t="s">
        <v>29</v>
      </c>
      <c r="G226" s="14">
        <v>1302059384</v>
      </c>
      <c r="H226" s="1"/>
    </row>
    <row r="227" spans="1:8" ht="21.95" customHeight="1" x14ac:dyDescent="0.3">
      <c r="A227" s="14">
        <v>223</v>
      </c>
      <c r="B227" s="14" t="str">
        <f>T("02270077844")</f>
        <v>02270077844</v>
      </c>
      <c r="C227" s="19" t="s">
        <v>892</v>
      </c>
      <c r="D227" s="22" t="s">
        <v>893</v>
      </c>
      <c r="E227" s="12">
        <v>3</v>
      </c>
      <c r="F227" s="19" t="s">
        <v>29</v>
      </c>
      <c r="G227" s="14">
        <v>1770238438</v>
      </c>
      <c r="H227" s="1"/>
    </row>
    <row r="228" spans="1:8" ht="21.95" customHeight="1" x14ac:dyDescent="0.3">
      <c r="A228" s="14">
        <v>224</v>
      </c>
      <c r="B228" s="14" t="str">
        <f>T("02270077845")</f>
        <v>02270077845</v>
      </c>
      <c r="C228" s="19" t="s">
        <v>894</v>
      </c>
      <c r="D228" s="22" t="s">
        <v>895</v>
      </c>
      <c r="E228" s="12">
        <v>3</v>
      </c>
      <c r="F228" s="19" t="s">
        <v>896</v>
      </c>
      <c r="G228" s="14">
        <v>1773307503</v>
      </c>
      <c r="H228" s="1"/>
    </row>
    <row r="229" spans="1:8" ht="21.95" customHeight="1" x14ac:dyDescent="0.3">
      <c r="A229" s="14">
        <v>225</v>
      </c>
      <c r="B229" s="14" t="str">
        <f>T("02270077846")</f>
        <v>02270077846</v>
      </c>
      <c r="C229" s="19" t="s">
        <v>897</v>
      </c>
      <c r="D229" s="22" t="s">
        <v>547</v>
      </c>
      <c r="E229" s="12">
        <v>3</v>
      </c>
      <c r="F229" s="19" t="s">
        <v>19</v>
      </c>
      <c r="G229" s="14">
        <v>1774479752</v>
      </c>
      <c r="H229" s="1"/>
    </row>
    <row r="230" spans="1:8" ht="21.95" customHeight="1" x14ac:dyDescent="0.3">
      <c r="A230" s="14">
        <v>226</v>
      </c>
      <c r="B230" s="14" t="str">
        <f>T("02270077848")</f>
        <v>02270077848</v>
      </c>
      <c r="C230" s="19" t="s">
        <v>901</v>
      </c>
      <c r="D230" s="22" t="s">
        <v>902</v>
      </c>
      <c r="E230" s="12">
        <v>3</v>
      </c>
      <c r="F230" s="19" t="s">
        <v>19</v>
      </c>
      <c r="G230" s="14">
        <v>1301549378</v>
      </c>
      <c r="H230" s="1"/>
    </row>
    <row r="231" spans="1:8" ht="21.95" customHeight="1" x14ac:dyDescent="0.3">
      <c r="A231" s="14">
        <v>227</v>
      </c>
      <c r="B231" s="14" t="str">
        <f>T("02270077849")</f>
        <v>02270077849</v>
      </c>
      <c r="C231" s="19" t="s">
        <v>382</v>
      </c>
      <c r="D231" s="22" t="s">
        <v>903</v>
      </c>
      <c r="E231" s="12">
        <v>3</v>
      </c>
      <c r="F231" s="19" t="s">
        <v>19</v>
      </c>
      <c r="G231" s="14">
        <v>1755270140</v>
      </c>
      <c r="H231" s="1"/>
    </row>
    <row r="232" spans="1:8" ht="21.95" customHeight="1" x14ac:dyDescent="0.3">
      <c r="A232" s="14">
        <v>228</v>
      </c>
      <c r="B232" s="14" t="str">
        <f>T("02270077851")</f>
        <v>02270077851</v>
      </c>
      <c r="C232" s="19" t="s">
        <v>906</v>
      </c>
      <c r="D232" s="22" t="s">
        <v>907</v>
      </c>
      <c r="E232" s="12">
        <v>3</v>
      </c>
      <c r="F232" s="19" t="s">
        <v>23</v>
      </c>
      <c r="G232" s="14">
        <v>1773815099</v>
      </c>
      <c r="H232" s="1"/>
    </row>
    <row r="233" spans="1:8" ht="21.95" customHeight="1" x14ac:dyDescent="0.3">
      <c r="A233" s="14">
        <v>229</v>
      </c>
      <c r="B233" s="14" t="str">
        <f>T("02270077853")</f>
        <v>02270077853</v>
      </c>
      <c r="C233" s="19" t="s">
        <v>909</v>
      </c>
      <c r="D233" s="22" t="s">
        <v>910</v>
      </c>
      <c r="E233" s="12">
        <v>3</v>
      </c>
      <c r="F233" s="19" t="s">
        <v>23</v>
      </c>
      <c r="G233" s="14">
        <v>1767360738</v>
      </c>
      <c r="H233" s="1"/>
    </row>
    <row r="234" spans="1:8" ht="21.95" customHeight="1" x14ac:dyDescent="0.3">
      <c r="A234" s="14">
        <v>230</v>
      </c>
      <c r="B234" s="14" t="str">
        <f>T("02270077854")</f>
        <v>02270077854</v>
      </c>
      <c r="C234" s="19" t="s">
        <v>241</v>
      </c>
      <c r="D234" s="22" t="s">
        <v>911</v>
      </c>
      <c r="E234" s="12">
        <v>3</v>
      </c>
      <c r="F234" s="19" t="s">
        <v>23</v>
      </c>
      <c r="G234" s="14">
        <v>1774377692</v>
      </c>
      <c r="H234" s="1"/>
    </row>
    <row r="235" spans="1:8" ht="21.95" customHeight="1" x14ac:dyDescent="0.3">
      <c r="A235" s="14">
        <v>231</v>
      </c>
      <c r="B235" s="14" t="str">
        <f>T("02270077856")</f>
        <v>02270077856</v>
      </c>
      <c r="C235" s="19" t="s">
        <v>913</v>
      </c>
      <c r="D235" s="22" t="s">
        <v>914</v>
      </c>
      <c r="E235" s="12">
        <v>3</v>
      </c>
      <c r="F235" s="19" t="s">
        <v>29</v>
      </c>
      <c r="G235" s="14">
        <v>1757888538</v>
      </c>
      <c r="H235" s="1"/>
    </row>
    <row r="236" spans="1:8" ht="21.95" customHeight="1" x14ac:dyDescent="0.3">
      <c r="A236" s="14">
        <v>232</v>
      </c>
      <c r="B236" s="14" t="str">
        <f>T("02270077857")</f>
        <v>02270077857</v>
      </c>
      <c r="C236" s="19" t="s">
        <v>915</v>
      </c>
      <c r="D236" s="22" t="s">
        <v>916</v>
      </c>
      <c r="E236" s="12">
        <v>3</v>
      </c>
      <c r="F236" s="19" t="s">
        <v>29</v>
      </c>
      <c r="G236" s="14">
        <v>1302167472</v>
      </c>
      <c r="H236" s="1"/>
    </row>
    <row r="237" spans="1:8" ht="21.95" customHeight="1" x14ac:dyDescent="0.3">
      <c r="A237" s="14">
        <v>233</v>
      </c>
      <c r="B237" s="14" t="str">
        <f>T("02270077859")</f>
        <v>02270077859</v>
      </c>
      <c r="C237" s="19" t="s">
        <v>919</v>
      </c>
      <c r="D237" s="22" t="s">
        <v>920</v>
      </c>
      <c r="E237" s="12">
        <v>3</v>
      </c>
      <c r="F237" s="19" t="s">
        <v>23</v>
      </c>
      <c r="G237" s="14">
        <v>1722957117</v>
      </c>
      <c r="H237" s="1"/>
    </row>
    <row r="238" spans="1:8" ht="21.95" customHeight="1" x14ac:dyDescent="0.3">
      <c r="A238" s="14">
        <v>234</v>
      </c>
      <c r="B238" s="14" t="str">
        <f>T("02270077860")</f>
        <v>02270077860</v>
      </c>
      <c r="C238" s="19" t="s">
        <v>921</v>
      </c>
      <c r="D238" s="22" t="s">
        <v>922</v>
      </c>
      <c r="E238" s="12">
        <v>3</v>
      </c>
      <c r="F238" s="19" t="s">
        <v>23</v>
      </c>
      <c r="G238" s="14">
        <v>1316671977</v>
      </c>
      <c r="H238" s="1"/>
    </row>
    <row r="239" spans="1:8" ht="21.95" customHeight="1" x14ac:dyDescent="0.3">
      <c r="A239" s="14">
        <v>235</v>
      </c>
      <c r="B239" s="14" t="str">
        <f>T("02270077861")</f>
        <v>02270077861</v>
      </c>
      <c r="C239" s="19" t="s">
        <v>542</v>
      </c>
      <c r="D239" s="22" t="s">
        <v>923</v>
      </c>
      <c r="E239" s="12">
        <v>3</v>
      </c>
      <c r="F239" s="19" t="s">
        <v>23</v>
      </c>
      <c r="G239" s="14">
        <v>1872608684</v>
      </c>
      <c r="H239" s="1"/>
    </row>
    <row r="240" spans="1:8" ht="21.95" customHeight="1" x14ac:dyDescent="0.3">
      <c r="A240" s="14">
        <v>236</v>
      </c>
      <c r="B240" s="14" t="str">
        <f>T("02270077862")</f>
        <v>02270077862</v>
      </c>
      <c r="C240" s="19" t="s">
        <v>924</v>
      </c>
      <c r="D240" s="22" t="s">
        <v>925</v>
      </c>
      <c r="E240" s="12">
        <v>3</v>
      </c>
      <c r="F240" s="19" t="s">
        <v>19</v>
      </c>
      <c r="G240" s="14">
        <v>1767188745</v>
      </c>
      <c r="H240" s="1"/>
    </row>
    <row r="241" spans="1:8" ht="21.95" customHeight="1" x14ac:dyDescent="0.3">
      <c r="A241" s="14">
        <v>237</v>
      </c>
      <c r="B241" s="14" t="str">
        <f>T("02270077863")</f>
        <v>02270077863</v>
      </c>
      <c r="C241" s="19" t="s">
        <v>926</v>
      </c>
      <c r="D241" s="22" t="s">
        <v>927</v>
      </c>
      <c r="E241" s="12">
        <v>3</v>
      </c>
      <c r="F241" s="19" t="s">
        <v>23</v>
      </c>
      <c r="G241" s="14">
        <v>1755129882</v>
      </c>
      <c r="H241" s="1"/>
    </row>
    <row r="242" spans="1:8" ht="21.95" customHeight="1" x14ac:dyDescent="0.3">
      <c r="A242" s="14">
        <v>238</v>
      </c>
      <c r="B242" s="14" t="str">
        <f>T("02270077864")</f>
        <v>02270077864</v>
      </c>
      <c r="C242" s="19" t="s">
        <v>465</v>
      </c>
      <c r="D242" s="22" t="s">
        <v>928</v>
      </c>
      <c r="E242" s="12">
        <v>3</v>
      </c>
      <c r="F242" s="19" t="s">
        <v>29</v>
      </c>
      <c r="G242" s="14">
        <v>1784936231</v>
      </c>
      <c r="H242" s="1"/>
    </row>
    <row r="243" spans="1:8" ht="21.95" customHeight="1" x14ac:dyDescent="0.3">
      <c r="A243" s="14">
        <v>239</v>
      </c>
      <c r="B243" s="14" t="str">
        <f>T("02270077865")</f>
        <v>02270077865</v>
      </c>
      <c r="C243" s="19" t="s">
        <v>929</v>
      </c>
      <c r="D243" s="22" t="s">
        <v>930</v>
      </c>
      <c r="E243" s="12">
        <v>3</v>
      </c>
      <c r="F243" s="19" t="s">
        <v>29</v>
      </c>
      <c r="G243" s="14">
        <v>1737362650</v>
      </c>
      <c r="H243" s="1"/>
    </row>
    <row r="244" spans="1:8" ht="21.95" customHeight="1" x14ac:dyDescent="0.3">
      <c r="A244" s="14">
        <v>240</v>
      </c>
      <c r="B244" s="14" t="str">
        <f>T("02270077866")</f>
        <v>02270077866</v>
      </c>
      <c r="C244" s="19" t="s">
        <v>931</v>
      </c>
      <c r="D244" s="22" t="s">
        <v>932</v>
      </c>
      <c r="E244" s="12">
        <v>3</v>
      </c>
      <c r="F244" s="19" t="s">
        <v>23</v>
      </c>
      <c r="G244" s="14">
        <v>1755170312</v>
      </c>
      <c r="H244" s="1"/>
    </row>
    <row r="245" spans="1:8" ht="21.95" customHeight="1" x14ac:dyDescent="0.3">
      <c r="A245" s="14">
        <v>241</v>
      </c>
      <c r="B245" s="14" t="str">
        <f>T("02270077867")</f>
        <v>02270077867</v>
      </c>
      <c r="C245" s="19" t="s">
        <v>933</v>
      </c>
      <c r="D245" s="22" t="s">
        <v>934</v>
      </c>
      <c r="E245" s="12">
        <v>3</v>
      </c>
      <c r="F245" s="19" t="s">
        <v>23</v>
      </c>
      <c r="G245" s="14">
        <v>1744700932</v>
      </c>
      <c r="H245" s="1"/>
    </row>
    <row r="246" spans="1:8" ht="21.95" customHeight="1" x14ac:dyDescent="0.3">
      <c r="A246" s="14">
        <v>242</v>
      </c>
      <c r="B246" s="14" t="str">
        <f>T("02270077936")</f>
        <v>02270077936</v>
      </c>
      <c r="C246" s="19" t="s">
        <v>1059</v>
      </c>
      <c r="D246" s="22" t="s">
        <v>68</v>
      </c>
      <c r="E246" s="12">
        <v>3</v>
      </c>
      <c r="F246" s="19" t="s">
        <v>19</v>
      </c>
      <c r="G246" s="14">
        <v>1790401900</v>
      </c>
      <c r="H246" s="1"/>
    </row>
    <row r="247" spans="1:8" ht="21.95" customHeight="1" x14ac:dyDescent="0.3">
      <c r="A247" s="14">
        <v>243</v>
      </c>
      <c r="B247" s="14" t="str">
        <f>T("02270077941")</f>
        <v>02270077941</v>
      </c>
      <c r="C247" s="19" t="s">
        <v>1067</v>
      </c>
      <c r="D247" s="22" t="s">
        <v>1068</v>
      </c>
      <c r="E247" s="12">
        <v>3</v>
      </c>
      <c r="F247" s="19" t="s">
        <v>23</v>
      </c>
      <c r="G247" s="14">
        <v>1778351211</v>
      </c>
      <c r="H247" s="1"/>
    </row>
    <row r="248" spans="1:8" ht="21.95" customHeight="1" x14ac:dyDescent="0.3">
      <c r="A248" s="14">
        <v>244</v>
      </c>
      <c r="B248" s="14" t="str">
        <f>T("02270077946")</f>
        <v>02270077946</v>
      </c>
      <c r="C248" s="19" t="s">
        <v>1077</v>
      </c>
      <c r="D248" s="22" t="s">
        <v>1078</v>
      </c>
      <c r="E248" s="12">
        <v>3</v>
      </c>
      <c r="F248" s="19" t="s">
        <v>23</v>
      </c>
      <c r="G248" s="14">
        <v>1765170514</v>
      </c>
      <c r="H248" s="1"/>
    </row>
    <row r="249" spans="1:8" ht="21.95" customHeight="1" x14ac:dyDescent="0.3">
      <c r="A249" s="14">
        <v>245</v>
      </c>
      <c r="B249" s="14" t="str">
        <f>T("02270077949")</f>
        <v>02270077949</v>
      </c>
      <c r="C249" s="19" t="s">
        <v>1083</v>
      </c>
      <c r="D249" s="22" t="s">
        <v>1084</v>
      </c>
      <c r="E249" s="12">
        <v>3</v>
      </c>
      <c r="F249" s="19" t="s">
        <v>23</v>
      </c>
      <c r="G249" s="14">
        <v>1736315822</v>
      </c>
      <c r="H249" s="1"/>
    </row>
    <row r="250" spans="1:8" ht="21.95" customHeight="1" x14ac:dyDescent="0.3">
      <c r="A250" s="14">
        <v>246</v>
      </c>
      <c r="B250" s="14" t="str">
        <f>T("02270077955")</f>
        <v>02270077955</v>
      </c>
      <c r="C250" s="19" t="s">
        <v>1093</v>
      </c>
      <c r="D250" s="22" t="s">
        <v>1094</v>
      </c>
      <c r="E250" s="12">
        <v>3</v>
      </c>
      <c r="F250" s="19" t="s">
        <v>23</v>
      </c>
      <c r="G250" s="14">
        <v>1302055673</v>
      </c>
      <c r="H250" s="1"/>
    </row>
    <row r="251" spans="1:8" ht="21.95" customHeight="1" x14ac:dyDescent="0.3">
      <c r="A251" s="14">
        <v>247</v>
      </c>
      <c r="B251" s="14" t="str">
        <f>T("02270077960")</f>
        <v>02270077960</v>
      </c>
      <c r="C251" s="19" t="s">
        <v>457</v>
      </c>
      <c r="D251" s="22" t="s">
        <v>1100</v>
      </c>
      <c r="E251" s="12">
        <v>3</v>
      </c>
      <c r="F251" s="19" t="s">
        <v>23</v>
      </c>
      <c r="G251" s="14">
        <v>1766992008</v>
      </c>
      <c r="H251" s="1"/>
    </row>
    <row r="252" spans="1:8" ht="21.95" customHeight="1" x14ac:dyDescent="0.3">
      <c r="A252" s="14">
        <v>248</v>
      </c>
      <c r="B252" s="14" t="str">
        <f>T("02270077986")</f>
        <v>02270077986</v>
      </c>
      <c r="C252" s="19" t="s">
        <v>1149</v>
      </c>
      <c r="D252" s="22" t="s">
        <v>1150</v>
      </c>
      <c r="E252" s="12">
        <v>3</v>
      </c>
      <c r="F252" s="19" t="s">
        <v>29</v>
      </c>
      <c r="G252" s="14">
        <v>1744547752</v>
      </c>
      <c r="H252" s="1"/>
    </row>
    <row r="253" spans="1:8" ht="21.95" customHeight="1" x14ac:dyDescent="0.3">
      <c r="A253" s="14">
        <v>249</v>
      </c>
      <c r="B253" s="14" t="str">
        <f>T("02270078009")</f>
        <v>02270078009</v>
      </c>
      <c r="C253" s="19" t="s">
        <v>1191</v>
      </c>
      <c r="D253" s="22" t="s">
        <v>1192</v>
      </c>
      <c r="E253" s="12">
        <v>3</v>
      </c>
      <c r="F253" s="19" t="s">
        <v>19</v>
      </c>
      <c r="G253" s="14">
        <v>1724994602</v>
      </c>
      <c r="H253" s="1"/>
    </row>
    <row r="254" spans="1:8" ht="21.95" customHeight="1" x14ac:dyDescent="0.3">
      <c r="A254" s="14">
        <v>250</v>
      </c>
      <c r="B254" s="14" t="str">
        <f>T("02270078016")</f>
        <v>02270078016</v>
      </c>
      <c r="C254" s="19" t="s">
        <v>1204</v>
      </c>
      <c r="D254" s="22" t="s">
        <v>1205</v>
      </c>
      <c r="E254" s="12">
        <v>3</v>
      </c>
      <c r="F254" s="19" t="s">
        <v>19</v>
      </c>
      <c r="G254" s="14">
        <v>1874757962</v>
      </c>
      <c r="H254" s="1"/>
    </row>
    <row r="255" spans="1:8" ht="21.95" customHeight="1" x14ac:dyDescent="0.3">
      <c r="A255" s="14">
        <v>251</v>
      </c>
      <c r="B255" s="14" t="str">
        <f>T("02270078022")</f>
        <v>02270078022</v>
      </c>
      <c r="C255" s="19" t="s">
        <v>1216</v>
      </c>
      <c r="D255" s="22" t="s">
        <v>1217</v>
      </c>
      <c r="E255" s="12">
        <v>3</v>
      </c>
      <c r="F255" s="19" t="s">
        <v>23</v>
      </c>
      <c r="G255" s="14">
        <v>1773272862</v>
      </c>
      <c r="H255" s="1"/>
    </row>
    <row r="256" spans="1:8" ht="21.95" customHeight="1" x14ac:dyDescent="0.3">
      <c r="A256" s="14">
        <v>252</v>
      </c>
      <c r="B256" s="14" t="str">
        <f>T("02270078023")</f>
        <v>02270078023</v>
      </c>
      <c r="C256" s="19" t="s">
        <v>1218</v>
      </c>
      <c r="D256" s="22" t="s">
        <v>1219</v>
      </c>
      <c r="E256" s="12">
        <v>3</v>
      </c>
      <c r="F256" s="19" t="s">
        <v>23</v>
      </c>
      <c r="G256" s="14">
        <v>1703123893</v>
      </c>
      <c r="H256" s="1"/>
    </row>
    <row r="257" spans="1:8" ht="21.95" customHeight="1" x14ac:dyDescent="0.3">
      <c r="A257" s="14">
        <v>253</v>
      </c>
      <c r="B257" s="14" t="str">
        <f>T("02270078024")</f>
        <v>02270078024</v>
      </c>
      <c r="C257" s="19" t="s">
        <v>1220</v>
      </c>
      <c r="D257" s="22" t="s">
        <v>1221</v>
      </c>
      <c r="E257" s="12">
        <v>3</v>
      </c>
      <c r="F257" s="19" t="s">
        <v>23</v>
      </c>
      <c r="G257" s="14">
        <v>1763083537</v>
      </c>
      <c r="H257" s="1"/>
    </row>
    <row r="258" spans="1:8" ht="21.95" customHeight="1" x14ac:dyDescent="0.3">
      <c r="A258" s="14">
        <v>254</v>
      </c>
      <c r="B258" s="14" t="str">
        <f>T("02270078025")</f>
        <v>02270078025</v>
      </c>
      <c r="C258" s="19" t="s">
        <v>1222</v>
      </c>
      <c r="D258" s="22" t="s">
        <v>1223</v>
      </c>
      <c r="E258" s="12">
        <v>3</v>
      </c>
      <c r="F258" s="19" t="s">
        <v>23</v>
      </c>
      <c r="G258" s="14">
        <v>1709891127</v>
      </c>
      <c r="H258" s="1"/>
    </row>
    <row r="259" spans="1:8" ht="21.95" customHeight="1" x14ac:dyDescent="0.3">
      <c r="A259" s="14">
        <v>255</v>
      </c>
      <c r="B259" s="14" t="str">
        <f>T("02270078039")</f>
        <v>02270078039</v>
      </c>
      <c r="C259" s="19" t="s">
        <v>1247</v>
      </c>
      <c r="D259" s="22" t="s">
        <v>1248</v>
      </c>
      <c r="E259" s="12">
        <v>3</v>
      </c>
      <c r="F259" s="19" t="s">
        <v>29</v>
      </c>
      <c r="G259" s="14">
        <v>1301198107</v>
      </c>
      <c r="H259" s="1"/>
    </row>
    <row r="260" spans="1:8" ht="21.95" customHeight="1" x14ac:dyDescent="0.3">
      <c r="A260" s="14">
        <v>256</v>
      </c>
      <c r="B260" s="14" t="str">
        <f>T("02270078073")</f>
        <v>02270078073</v>
      </c>
      <c r="C260" s="19" t="s">
        <v>1307</v>
      </c>
      <c r="D260" s="22" t="s">
        <v>1308</v>
      </c>
      <c r="E260" s="12">
        <v>3</v>
      </c>
      <c r="F260" s="19" t="s">
        <v>23</v>
      </c>
      <c r="G260" s="14">
        <v>1710291602</v>
      </c>
      <c r="H260" s="1"/>
    </row>
    <row r="261" spans="1:8" ht="21.95" customHeight="1" x14ac:dyDescent="0.3">
      <c r="A261" s="14">
        <v>257</v>
      </c>
      <c r="B261" s="14" t="str">
        <f>T("02270078118")</f>
        <v>02270078118</v>
      </c>
      <c r="C261" s="19" t="s">
        <v>1377</v>
      </c>
      <c r="D261" s="22" t="s">
        <v>1378</v>
      </c>
      <c r="E261" s="12">
        <v>3</v>
      </c>
      <c r="F261" s="19" t="s">
        <v>29</v>
      </c>
      <c r="G261" s="14">
        <v>1725271760</v>
      </c>
      <c r="H261" s="1"/>
    </row>
    <row r="262" spans="1:8" ht="21.95" customHeight="1" x14ac:dyDescent="0.3">
      <c r="A262" s="14">
        <v>258</v>
      </c>
      <c r="B262" s="14" t="str">
        <f>T("02270078125")</f>
        <v>02270078125</v>
      </c>
      <c r="C262" s="19" t="s">
        <v>1386</v>
      </c>
      <c r="D262" s="22" t="s">
        <v>1387</v>
      </c>
      <c r="E262" s="12">
        <v>3</v>
      </c>
      <c r="F262" s="19" t="s">
        <v>19</v>
      </c>
      <c r="G262" s="14">
        <v>1309796532</v>
      </c>
      <c r="H262" s="1"/>
    </row>
    <row r="263" spans="1:8" ht="21.95" customHeight="1" x14ac:dyDescent="0.3">
      <c r="A263" s="14">
        <v>259</v>
      </c>
      <c r="B263" s="14" t="str">
        <f>T("02270078126")</f>
        <v>02270078126</v>
      </c>
      <c r="C263" s="19" t="s">
        <v>1388</v>
      </c>
      <c r="D263" s="22" t="s">
        <v>1389</v>
      </c>
      <c r="E263" s="12">
        <v>3</v>
      </c>
      <c r="F263" s="19" t="s">
        <v>23</v>
      </c>
      <c r="G263" s="14">
        <v>1744585406</v>
      </c>
      <c r="H263" s="1"/>
    </row>
    <row r="264" spans="1:8" ht="21.95" customHeight="1" x14ac:dyDescent="0.3">
      <c r="A264" s="14">
        <v>260</v>
      </c>
      <c r="B264" s="14" t="str">
        <f>T("02270078132")</f>
        <v>02270078132</v>
      </c>
      <c r="C264" s="19" t="s">
        <v>1397</v>
      </c>
      <c r="D264" s="22" t="s">
        <v>1398</v>
      </c>
      <c r="E264" s="12">
        <v>3</v>
      </c>
      <c r="F264" s="19" t="s">
        <v>23</v>
      </c>
      <c r="G264" s="14">
        <v>1830169844</v>
      </c>
      <c r="H264" s="1"/>
    </row>
    <row r="265" spans="1:8" ht="21.95" customHeight="1" x14ac:dyDescent="0.3">
      <c r="A265" s="14">
        <v>261</v>
      </c>
      <c r="B265" s="14" t="str">
        <f>T("02270010701")</f>
        <v>02270010701</v>
      </c>
      <c r="C265" s="19" t="s">
        <v>284</v>
      </c>
      <c r="D265" s="22" t="s">
        <v>285</v>
      </c>
      <c r="E265" s="12">
        <v>4</v>
      </c>
      <c r="F265" s="19" t="s">
        <v>286</v>
      </c>
      <c r="G265" s="14">
        <v>1324042469</v>
      </c>
      <c r="H265" s="1"/>
    </row>
    <row r="266" spans="1:8" ht="21.95" customHeight="1" x14ac:dyDescent="0.3">
      <c r="A266" s="14">
        <v>262</v>
      </c>
      <c r="B266" s="14" t="str">
        <f>T("02270010809")</f>
        <v>02270010809</v>
      </c>
      <c r="C266" s="19" t="s">
        <v>287</v>
      </c>
      <c r="D266" s="22" t="s">
        <v>288</v>
      </c>
      <c r="E266" s="12">
        <v>4</v>
      </c>
      <c r="F266" s="19" t="s">
        <v>289</v>
      </c>
      <c r="G266" s="14">
        <v>1780942497</v>
      </c>
      <c r="H266" s="1"/>
    </row>
    <row r="267" spans="1:8" ht="21.95" customHeight="1" x14ac:dyDescent="0.3">
      <c r="A267" s="14">
        <v>263</v>
      </c>
      <c r="B267" s="14" t="str">
        <f>T("02270010826")</f>
        <v>02270010826</v>
      </c>
      <c r="C267" s="19" t="s">
        <v>290</v>
      </c>
      <c r="D267" s="22" t="s">
        <v>291</v>
      </c>
      <c r="E267" s="12">
        <v>4</v>
      </c>
      <c r="F267" s="19" t="s">
        <v>286</v>
      </c>
      <c r="G267" s="14">
        <v>1752341609</v>
      </c>
      <c r="H267" s="1"/>
    </row>
    <row r="268" spans="1:8" ht="21.95" customHeight="1" x14ac:dyDescent="0.3">
      <c r="A268" s="14">
        <v>264</v>
      </c>
      <c r="B268" s="14" t="str">
        <f>T("02270010873")</f>
        <v>02270010873</v>
      </c>
      <c r="C268" s="19" t="s">
        <v>292</v>
      </c>
      <c r="D268" s="22" t="s">
        <v>293</v>
      </c>
      <c r="E268" s="12">
        <v>4</v>
      </c>
      <c r="F268" s="19" t="s">
        <v>286</v>
      </c>
      <c r="G268" s="14">
        <v>1724896099</v>
      </c>
      <c r="H268" s="1"/>
    </row>
    <row r="269" spans="1:8" ht="21.95" customHeight="1" x14ac:dyDescent="0.3">
      <c r="A269" s="14">
        <v>265</v>
      </c>
      <c r="B269" s="14" t="str">
        <f>T("02270011374")</f>
        <v>02270011374</v>
      </c>
      <c r="C269" s="19" t="s">
        <v>297</v>
      </c>
      <c r="D269" s="22" t="s">
        <v>298</v>
      </c>
      <c r="E269" s="12">
        <v>4</v>
      </c>
      <c r="F269" s="19" t="s">
        <v>286</v>
      </c>
      <c r="G269" s="14">
        <v>1752335358</v>
      </c>
      <c r="H269" s="1"/>
    </row>
    <row r="270" spans="1:8" ht="21.95" customHeight="1" x14ac:dyDescent="0.3">
      <c r="A270" s="14">
        <v>266</v>
      </c>
      <c r="B270" s="14" t="str">
        <f>T("02270011377")</f>
        <v>02270011377</v>
      </c>
      <c r="C270" s="19" t="s">
        <v>299</v>
      </c>
      <c r="D270" s="22" t="s">
        <v>300</v>
      </c>
      <c r="E270" s="12">
        <v>4</v>
      </c>
      <c r="F270" s="19" t="s">
        <v>286</v>
      </c>
      <c r="G270" s="14">
        <v>1752337946</v>
      </c>
      <c r="H270" s="1"/>
    </row>
    <row r="271" spans="1:8" ht="21.95" customHeight="1" x14ac:dyDescent="0.3">
      <c r="A271" s="14">
        <v>267</v>
      </c>
      <c r="B271" s="14" t="str">
        <f>T("02270011381")</f>
        <v>02270011381</v>
      </c>
      <c r="C271" s="19" t="s">
        <v>301</v>
      </c>
      <c r="D271" s="22" t="s">
        <v>302</v>
      </c>
      <c r="E271" s="12">
        <v>4</v>
      </c>
      <c r="F271" s="19" t="s">
        <v>286</v>
      </c>
      <c r="G271" s="14">
        <v>1324105405</v>
      </c>
      <c r="H271" s="1"/>
    </row>
    <row r="272" spans="1:8" ht="21.95" customHeight="1" x14ac:dyDescent="0.3">
      <c r="A272" s="14">
        <v>268</v>
      </c>
      <c r="B272" s="14" t="str">
        <f>T("02270012973")</f>
        <v>02270012973</v>
      </c>
      <c r="C272" s="19" t="s">
        <v>303</v>
      </c>
      <c r="D272" s="22" t="s">
        <v>304</v>
      </c>
      <c r="E272" s="12">
        <v>4</v>
      </c>
      <c r="F272" s="19" t="s">
        <v>286</v>
      </c>
      <c r="G272" s="14">
        <v>1752327551</v>
      </c>
      <c r="H272" s="1"/>
    </row>
    <row r="273" spans="1:8" ht="21.95" customHeight="1" x14ac:dyDescent="0.3">
      <c r="A273" s="14">
        <v>269</v>
      </c>
      <c r="B273" s="14" t="str">
        <f>T("02270012977")</f>
        <v>02270012977</v>
      </c>
      <c r="C273" s="19" t="s">
        <v>305</v>
      </c>
      <c r="D273" s="22" t="s">
        <v>306</v>
      </c>
      <c r="E273" s="12">
        <v>4</v>
      </c>
      <c r="F273" s="19" t="s">
        <v>286</v>
      </c>
      <c r="G273" s="14">
        <v>1752322746</v>
      </c>
      <c r="H273" s="1"/>
    </row>
    <row r="274" spans="1:8" ht="21.95" customHeight="1" x14ac:dyDescent="0.3">
      <c r="A274" s="14">
        <v>270</v>
      </c>
      <c r="B274" s="14" t="str">
        <f>T("02270013429")</f>
        <v>02270013429</v>
      </c>
      <c r="C274" s="19" t="s">
        <v>307</v>
      </c>
      <c r="D274" s="22" t="s">
        <v>308</v>
      </c>
      <c r="E274" s="12">
        <v>4</v>
      </c>
      <c r="F274" s="19" t="s">
        <v>286</v>
      </c>
      <c r="G274" s="14">
        <v>1752137818</v>
      </c>
      <c r="H274" s="1"/>
    </row>
    <row r="275" spans="1:8" ht="21.95" customHeight="1" x14ac:dyDescent="0.3">
      <c r="A275" s="14">
        <v>271</v>
      </c>
      <c r="B275" s="14" t="str">
        <f>T("02270013435")</f>
        <v>02270013435</v>
      </c>
      <c r="C275" s="19" t="s">
        <v>309</v>
      </c>
      <c r="D275" s="22" t="s">
        <v>310</v>
      </c>
      <c r="E275" s="12">
        <v>4</v>
      </c>
      <c r="F275" s="19" t="s">
        <v>286</v>
      </c>
      <c r="G275" s="14">
        <v>1752333607</v>
      </c>
      <c r="H275" s="1"/>
    </row>
    <row r="276" spans="1:8" ht="21.95" customHeight="1" x14ac:dyDescent="0.3">
      <c r="A276" s="14">
        <v>272</v>
      </c>
      <c r="B276" s="14" t="str">
        <f>T("02270013443")</f>
        <v>02270013443</v>
      </c>
      <c r="C276" s="19" t="s">
        <v>311</v>
      </c>
      <c r="D276" s="22" t="s">
        <v>308</v>
      </c>
      <c r="E276" s="12">
        <v>4</v>
      </c>
      <c r="F276" s="19" t="s">
        <v>286</v>
      </c>
      <c r="G276" s="14">
        <v>1752140506</v>
      </c>
      <c r="H276" s="1"/>
    </row>
    <row r="277" spans="1:8" ht="21.95" customHeight="1" x14ac:dyDescent="0.3">
      <c r="A277" s="14">
        <v>273</v>
      </c>
      <c r="B277" s="14" t="str">
        <f>T("02270013451")</f>
        <v>02270013451</v>
      </c>
      <c r="C277" s="19" t="s">
        <v>312</v>
      </c>
      <c r="D277" s="22" t="s">
        <v>313</v>
      </c>
      <c r="E277" s="12">
        <v>4</v>
      </c>
      <c r="F277" s="19" t="s">
        <v>286</v>
      </c>
      <c r="G277" s="14">
        <v>1752331904</v>
      </c>
      <c r="H277" s="1"/>
    </row>
    <row r="278" spans="1:8" ht="21.95" customHeight="1" x14ac:dyDescent="0.3">
      <c r="A278" s="14">
        <v>274</v>
      </c>
      <c r="B278" s="14" t="str">
        <f>T("02270013459")</f>
        <v>02270013459</v>
      </c>
      <c r="C278" s="19" t="s">
        <v>314</v>
      </c>
      <c r="D278" s="22" t="s">
        <v>315</v>
      </c>
      <c r="E278" s="12">
        <v>4</v>
      </c>
      <c r="F278" s="19" t="s">
        <v>286</v>
      </c>
      <c r="G278" s="14">
        <v>1752137089</v>
      </c>
      <c r="H278" s="1"/>
    </row>
    <row r="279" spans="1:8" ht="21.95" customHeight="1" x14ac:dyDescent="0.3">
      <c r="A279" s="14">
        <v>275</v>
      </c>
      <c r="B279" s="14" t="str">
        <f>T("02270013467")</f>
        <v>02270013467</v>
      </c>
      <c r="C279" s="19" t="s">
        <v>316</v>
      </c>
      <c r="D279" s="22" t="s">
        <v>317</v>
      </c>
      <c r="E279" s="12">
        <v>4</v>
      </c>
      <c r="F279" s="19" t="s">
        <v>286</v>
      </c>
      <c r="G279" s="14">
        <v>1752323829</v>
      </c>
      <c r="H279" s="1"/>
    </row>
    <row r="280" spans="1:8" ht="21.95" customHeight="1" x14ac:dyDescent="0.3">
      <c r="A280" s="14">
        <v>276</v>
      </c>
      <c r="B280" s="14" t="str">
        <f>T("02270013476")</f>
        <v>02270013476</v>
      </c>
      <c r="C280" s="19" t="s">
        <v>318</v>
      </c>
      <c r="D280" s="22" t="s">
        <v>319</v>
      </c>
      <c r="E280" s="12">
        <v>4</v>
      </c>
      <c r="F280" s="19" t="s">
        <v>286</v>
      </c>
      <c r="G280" s="14">
        <v>1738355689</v>
      </c>
      <c r="H280" s="1"/>
    </row>
    <row r="281" spans="1:8" ht="21.95" customHeight="1" x14ac:dyDescent="0.3">
      <c r="A281" s="14">
        <v>277</v>
      </c>
      <c r="B281" s="14" t="str">
        <f>T("02270013484")</f>
        <v>02270013484</v>
      </c>
      <c r="C281" s="19" t="s">
        <v>320</v>
      </c>
      <c r="D281" s="22" t="s">
        <v>321</v>
      </c>
      <c r="E281" s="12">
        <v>4</v>
      </c>
      <c r="F281" s="19" t="s">
        <v>286</v>
      </c>
      <c r="G281" s="14">
        <v>1738226146</v>
      </c>
      <c r="H281" s="1"/>
    </row>
    <row r="282" spans="1:8" ht="21.95" customHeight="1" x14ac:dyDescent="0.3">
      <c r="A282" s="14">
        <v>278</v>
      </c>
      <c r="B282" s="14" t="str">
        <f>T("02270013488")</f>
        <v>02270013488</v>
      </c>
      <c r="C282" s="19" t="s">
        <v>322</v>
      </c>
      <c r="D282" s="22" t="s">
        <v>323</v>
      </c>
      <c r="E282" s="12">
        <v>4</v>
      </c>
      <c r="F282" s="19" t="s">
        <v>286</v>
      </c>
      <c r="G282" s="14">
        <v>1752142880</v>
      </c>
      <c r="H282" s="1"/>
    </row>
    <row r="283" spans="1:8" ht="21.95" customHeight="1" x14ac:dyDescent="0.3">
      <c r="A283" s="14">
        <v>279</v>
      </c>
      <c r="B283" s="14" t="str">
        <f>T("02270013496")</f>
        <v>02270013496</v>
      </c>
      <c r="C283" s="19" t="s">
        <v>324</v>
      </c>
      <c r="D283" s="22" t="s">
        <v>325</v>
      </c>
      <c r="E283" s="12">
        <v>4</v>
      </c>
      <c r="F283" s="19" t="s">
        <v>286</v>
      </c>
      <c r="G283" s="14">
        <v>1752323280</v>
      </c>
      <c r="H283" s="1"/>
    </row>
    <row r="284" spans="1:8" ht="21.95" customHeight="1" x14ac:dyDescent="0.3">
      <c r="A284" s="14">
        <v>280</v>
      </c>
      <c r="B284" s="14" t="str">
        <f>T("02270013519")</f>
        <v>02270013519</v>
      </c>
      <c r="C284" s="19" t="s">
        <v>326</v>
      </c>
      <c r="D284" s="22" t="s">
        <v>327</v>
      </c>
      <c r="E284" s="12">
        <v>4</v>
      </c>
      <c r="F284" s="19" t="s">
        <v>286</v>
      </c>
      <c r="G284" s="14">
        <v>1752129048</v>
      </c>
      <c r="H284" s="1"/>
    </row>
    <row r="285" spans="1:8" ht="21.95" customHeight="1" x14ac:dyDescent="0.3">
      <c r="A285" s="14">
        <v>281</v>
      </c>
      <c r="B285" s="14" t="str">
        <f>T("02270013527")</f>
        <v>02270013527</v>
      </c>
      <c r="C285" s="19" t="s">
        <v>328</v>
      </c>
      <c r="D285" s="22" t="s">
        <v>329</v>
      </c>
      <c r="E285" s="12">
        <v>4</v>
      </c>
      <c r="F285" s="19" t="s">
        <v>286</v>
      </c>
      <c r="G285" s="14">
        <v>1752332292</v>
      </c>
      <c r="H285" s="1"/>
    </row>
    <row r="286" spans="1:8" ht="21.95" customHeight="1" x14ac:dyDescent="0.3">
      <c r="A286" s="14">
        <v>282</v>
      </c>
      <c r="B286" s="14" t="str">
        <f>T("02270013533")</f>
        <v>02270013533</v>
      </c>
      <c r="C286" s="19" t="s">
        <v>330</v>
      </c>
      <c r="D286" s="22" t="s">
        <v>331</v>
      </c>
      <c r="E286" s="12">
        <v>4</v>
      </c>
      <c r="F286" s="19" t="s">
        <v>286</v>
      </c>
      <c r="G286" s="14">
        <v>1752145552</v>
      </c>
      <c r="H286" s="1"/>
    </row>
    <row r="287" spans="1:8" ht="21.95" customHeight="1" x14ac:dyDescent="0.3">
      <c r="A287" s="14">
        <v>283</v>
      </c>
      <c r="B287" s="14" t="str">
        <f>T("02270013546")</f>
        <v>02270013546</v>
      </c>
      <c r="C287" s="19" t="s">
        <v>332</v>
      </c>
      <c r="D287" s="22" t="s">
        <v>333</v>
      </c>
      <c r="E287" s="12">
        <v>4</v>
      </c>
      <c r="F287" s="19" t="s">
        <v>286</v>
      </c>
      <c r="G287" s="14">
        <v>1324105140</v>
      </c>
      <c r="H287" s="1"/>
    </row>
    <row r="288" spans="1:8" ht="21.95" customHeight="1" x14ac:dyDescent="0.3">
      <c r="A288" s="14">
        <v>284</v>
      </c>
      <c r="B288" s="14" t="str">
        <f>T("02270013550")</f>
        <v>02270013550</v>
      </c>
      <c r="C288" s="19" t="s">
        <v>334</v>
      </c>
      <c r="D288" s="22" t="s">
        <v>335</v>
      </c>
      <c r="E288" s="12">
        <v>4</v>
      </c>
      <c r="F288" s="19" t="s">
        <v>289</v>
      </c>
      <c r="G288" s="14">
        <v>1752146767</v>
      </c>
      <c r="H288" s="1"/>
    </row>
    <row r="289" spans="1:8" ht="21.95" customHeight="1" x14ac:dyDescent="0.3">
      <c r="A289" s="14">
        <v>285</v>
      </c>
      <c r="B289" s="14" t="str">
        <f>T("02270013555")</f>
        <v>02270013555</v>
      </c>
      <c r="C289" s="19" t="s">
        <v>336</v>
      </c>
      <c r="D289" s="22" t="s">
        <v>337</v>
      </c>
      <c r="E289" s="12">
        <v>4</v>
      </c>
      <c r="F289" s="19" t="s">
        <v>286</v>
      </c>
      <c r="G289" s="14">
        <v>1752142328</v>
      </c>
      <c r="H289" s="1"/>
    </row>
    <row r="290" spans="1:8" ht="21.95" customHeight="1" x14ac:dyDescent="0.3">
      <c r="A290" s="14">
        <v>286</v>
      </c>
      <c r="B290" s="14" t="str">
        <f>T("02270013565")</f>
        <v>02270013565</v>
      </c>
      <c r="C290" s="19" t="s">
        <v>338</v>
      </c>
      <c r="D290" s="22" t="s">
        <v>339</v>
      </c>
      <c r="E290" s="12">
        <v>4</v>
      </c>
      <c r="F290" s="19" t="s">
        <v>286</v>
      </c>
      <c r="G290" s="14">
        <v>1762806728</v>
      </c>
      <c r="H290" s="1"/>
    </row>
    <row r="291" spans="1:8" ht="21.95" customHeight="1" x14ac:dyDescent="0.3">
      <c r="A291" s="14">
        <v>287</v>
      </c>
      <c r="B291" s="14" t="str">
        <f>T("02270013570")</f>
        <v>02270013570</v>
      </c>
      <c r="C291" s="19" t="s">
        <v>340</v>
      </c>
      <c r="D291" s="22" t="s">
        <v>341</v>
      </c>
      <c r="E291" s="12">
        <v>4</v>
      </c>
      <c r="F291" s="19" t="s">
        <v>286</v>
      </c>
      <c r="G291" s="14">
        <v>1752342431</v>
      </c>
      <c r="H291" s="1"/>
    </row>
    <row r="292" spans="1:8" ht="21.95" customHeight="1" x14ac:dyDescent="0.3">
      <c r="A292" s="14">
        <v>288</v>
      </c>
      <c r="B292" s="14" t="str">
        <f>T("02270013575")</f>
        <v>02270013575</v>
      </c>
      <c r="C292" s="19" t="s">
        <v>342</v>
      </c>
      <c r="D292" s="22" t="s">
        <v>343</v>
      </c>
      <c r="E292" s="12">
        <v>4</v>
      </c>
      <c r="F292" s="19" t="s">
        <v>286</v>
      </c>
      <c r="G292" s="14">
        <v>1324105133</v>
      </c>
      <c r="H292" s="1"/>
    </row>
    <row r="293" spans="1:8" ht="21.95" customHeight="1" x14ac:dyDescent="0.3">
      <c r="A293" s="14">
        <v>289</v>
      </c>
      <c r="B293" s="14" t="str">
        <f>T("02270014018")</f>
        <v>02270014018</v>
      </c>
      <c r="C293" s="19" t="s">
        <v>316</v>
      </c>
      <c r="D293" s="22" t="s">
        <v>359</v>
      </c>
      <c r="E293" s="12">
        <v>4</v>
      </c>
      <c r="F293" s="19" t="s">
        <v>360</v>
      </c>
      <c r="G293" s="14">
        <v>1705103043</v>
      </c>
      <c r="H293" s="1"/>
    </row>
    <row r="294" spans="1:8" ht="21.95" customHeight="1" x14ac:dyDescent="0.3">
      <c r="A294" s="14">
        <v>290</v>
      </c>
      <c r="B294" s="14" t="str">
        <f>T("02270015380")</f>
        <v>02270015380</v>
      </c>
      <c r="C294" s="19" t="s">
        <v>373</v>
      </c>
      <c r="D294" s="22" t="s">
        <v>374</v>
      </c>
      <c r="E294" s="12">
        <v>4</v>
      </c>
      <c r="F294" s="19" t="s">
        <v>286</v>
      </c>
      <c r="G294" s="14">
        <v>1752146135</v>
      </c>
      <c r="H294" s="1"/>
    </row>
    <row r="295" spans="1:8" ht="21.95" customHeight="1" x14ac:dyDescent="0.3">
      <c r="A295" s="14">
        <v>291</v>
      </c>
      <c r="B295" s="14" t="str">
        <f>T("02270016931")</f>
        <v>02270016931</v>
      </c>
      <c r="C295" s="19" t="s">
        <v>377</v>
      </c>
      <c r="D295" s="22" t="s">
        <v>378</v>
      </c>
      <c r="E295" s="12">
        <v>4</v>
      </c>
      <c r="F295" s="19" t="s">
        <v>286</v>
      </c>
      <c r="G295" s="14">
        <v>1735006509</v>
      </c>
      <c r="H295" s="1"/>
    </row>
    <row r="296" spans="1:8" ht="21.95" customHeight="1" x14ac:dyDescent="0.3">
      <c r="A296" s="14">
        <v>292</v>
      </c>
      <c r="B296" s="14" t="str">
        <f>T("02270016938")</f>
        <v>02270016938</v>
      </c>
      <c r="C296" s="19" t="s">
        <v>379</v>
      </c>
      <c r="D296" s="22" t="s">
        <v>380</v>
      </c>
      <c r="E296" s="12">
        <v>4</v>
      </c>
      <c r="F296" s="19" t="s">
        <v>286</v>
      </c>
      <c r="G296" s="14">
        <v>1752199507</v>
      </c>
      <c r="H296" s="1"/>
    </row>
    <row r="297" spans="1:8" ht="21.95" customHeight="1" x14ac:dyDescent="0.3">
      <c r="A297" s="14">
        <v>293</v>
      </c>
      <c r="B297" s="14" t="str">
        <f>T("02270016942")</f>
        <v>02270016942</v>
      </c>
      <c r="C297" s="19" t="s">
        <v>381</v>
      </c>
      <c r="D297" s="22" t="s">
        <v>383</v>
      </c>
      <c r="E297" s="12">
        <v>4</v>
      </c>
      <c r="F297" s="19" t="s">
        <v>286</v>
      </c>
      <c r="G297" s="14">
        <v>1752131731</v>
      </c>
      <c r="H297" s="1"/>
    </row>
    <row r="298" spans="1:8" ht="21.95" customHeight="1" x14ac:dyDescent="0.3">
      <c r="A298" s="14">
        <v>294</v>
      </c>
      <c r="B298" s="14" t="str">
        <f>T("02270016953")</f>
        <v>02270016953</v>
      </c>
      <c r="C298" s="19" t="s">
        <v>384</v>
      </c>
      <c r="D298" s="22" t="s">
        <v>385</v>
      </c>
      <c r="E298" s="12">
        <v>4</v>
      </c>
      <c r="F298" s="19" t="s">
        <v>286</v>
      </c>
      <c r="G298" s="14">
        <v>1752143646</v>
      </c>
      <c r="H298" s="1"/>
    </row>
    <row r="299" spans="1:8" ht="21.95" customHeight="1" x14ac:dyDescent="0.3">
      <c r="A299" s="14">
        <v>295</v>
      </c>
      <c r="B299" s="14" t="str">
        <f>T("02270016964")</f>
        <v>02270016964</v>
      </c>
      <c r="C299" s="19" t="s">
        <v>386</v>
      </c>
      <c r="D299" s="22" t="s">
        <v>387</v>
      </c>
      <c r="E299" s="12">
        <v>4</v>
      </c>
      <c r="F299" s="19" t="s">
        <v>286</v>
      </c>
      <c r="G299" s="14">
        <v>1752115564</v>
      </c>
      <c r="H299" s="1"/>
    </row>
    <row r="300" spans="1:8" ht="21.95" customHeight="1" x14ac:dyDescent="0.3">
      <c r="A300" s="14">
        <v>296</v>
      </c>
      <c r="B300" s="14" t="str">
        <f>T("02270016972")</f>
        <v>02270016972</v>
      </c>
      <c r="C300" s="19" t="s">
        <v>388</v>
      </c>
      <c r="D300" s="22" t="s">
        <v>389</v>
      </c>
      <c r="E300" s="12">
        <v>4</v>
      </c>
      <c r="F300" s="19" t="s">
        <v>286</v>
      </c>
      <c r="G300" s="14">
        <v>1752101667</v>
      </c>
      <c r="H300" s="1"/>
    </row>
    <row r="301" spans="1:8" ht="21.95" customHeight="1" x14ac:dyDescent="0.3">
      <c r="A301" s="14">
        <v>297</v>
      </c>
      <c r="B301" s="14" t="str">
        <f>T("02270016978")</f>
        <v>02270016978</v>
      </c>
      <c r="C301" s="19" t="s">
        <v>390</v>
      </c>
      <c r="D301" s="22" t="s">
        <v>391</v>
      </c>
      <c r="E301" s="12">
        <v>4</v>
      </c>
      <c r="F301" s="19" t="s">
        <v>286</v>
      </c>
      <c r="G301" s="14">
        <v>1752327822</v>
      </c>
      <c r="H301" s="1"/>
    </row>
    <row r="302" spans="1:8" ht="21.95" customHeight="1" x14ac:dyDescent="0.3">
      <c r="A302" s="14">
        <v>298</v>
      </c>
      <c r="B302" s="14" t="str">
        <f>T("02270016988")</f>
        <v>02270016988</v>
      </c>
      <c r="C302" s="19" t="s">
        <v>392</v>
      </c>
      <c r="D302" s="22" t="s">
        <v>393</v>
      </c>
      <c r="E302" s="12">
        <v>4</v>
      </c>
      <c r="F302" s="19" t="s">
        <v>286</v>
      </c>
      <c r="G302" s="14">
        <v>1752191145</v>
      </c>
      <c r="H302" s="1"/>
    </row>
    <row r="303" spans="1:8" ht="21.95" customHeight="1" x14ac:dyDescent="0.3">
      <c r="A303" s="14">
        <v>299</v>
      </c>
      <c r="B303" s="14" t="str">
        <f>T("02270017010")</f>
        <v>02270017010</v>
      </c>
      <c r="C303" s="19" t="s">
        <v>394</v>
      </c>
      <c r="D303" s="22" t="s">
        <v>395</v>
      </c>
      <c r="E303" s="12">
        <v>4</v>
      </c>
      <c r="F303" s="19" t="s">
        <v>286</v>
      </c>
      <c r="G303" s="14">
        <v>1752132779</v>
      </c>
      <c r="H303" s="1"/>
    </row>
    <row r="304" spans="1:8" ht="21.95" customHeight="1" x14ac:dyDescent="0.3">
      <c r="A304" s="14">
        <v>300</v>
      </c>
      <c r="B304" s="14" t="str">
        <f>T("03270013321")</f>
        <v>03270013321</v>
      </c>
      <c r="C304" s="19" t="s">
        <v>815</v>
      </c>
      <c r="D304" s="22" t="s">
        <v>816</v>
      </c>
      <c r="E304" s="12">
        <v>4</v>
      </c>
      <c r="F304" s="19" t="s">
        <v>286</v>
      </c>
      <c r="G304" s="14">
        <v>1324105446</v>
      </c>
      <c r="H304" s="1"/>
    </row>
    <row r="305" spans="1:8" ht="21.95" customHeight="1" x14ac:dyDescent="0.3">
      <c r="A305" s="14">
        <v>301</v>
      </c>
      <c r="B305" s="14" t="str">
        <f>T("02270038468")</f>
        <v>02270038468</v>
      </c>
      <c r="C305" s="19" t="s">
        <v>179</v>
      </c>
      <c r="D305" s="22" t="s">
        <v>821</v>
      </c>
      <c r="E305" s="12">
        <v>4</v>
      </c>
      <c r="F305" s="19" t="s">
        <v>286</v>
      </c>
      <c r="G305" s="14">
        <v>1752321962</v>
      </c>
      <c r="H305" s="1"/>
    </row>
    <row r="306" spans="1:8" ht="21.95" customHeight="1" x14ac:dyDescent="0.3">
      <c r="A306" s="14">
        <v>302</v>
      </c>
      <c r="B306" s="14" t="str">
        <f>T("02270040891")</f>
        <v>02270040891</v>
      </c>
      <c r="C306" s="19" t="s">
        <v>25</v>
      </c>
      <c r="D306" s="22" t="s">
        <v>827</v>
      </c>
      <c r="E306" s="12">
        <v>4</v>
      </c>
      <c r="F306" s="19" t="s">
        <v>286</v>
      </c>
      <c r="G306" s="14">
        <v>1723857209</v>
      </c>
      <c r="H306" s="1"/>
    </row>
    <row r="307" spans="1:8" ht="21.95" customHeight="1" x14ac:dyDescent="0.3">
      <c r="A307" s="14">
        <v>303</v>
      </c>
      <c r="B307" s="14" t="str">
        <f>T("02270050058")</f>
        <v>02270050058</v>
      </c>
      <c r="C307" s="19" t="s">
        <v>838</v>
      </c>
      <c r="D307" s="22" t="s">
        <v>839</v>
      </c>
      <c r="E307" s="12">
        <v>4</v>
      </c>
      <c r="F307" s="19" t="s">
        <v>286</v>
      </c>
      <c r="G307" s="14">
        <v>1726839816</v>
      </c>
      <c r="H307" s="1"/>
    </row>
    <row r="308" spans="1:8" ht="21.95" customHeight="1" x14ac:dyDescent="0.3">
      <c r="A308" s="14">
        <v>304</v>
      </c>
      <c r="B308" s="14" t="str">
        <f>T("02270077847")</f>
        <v>02270077847</v>
      </c>
      <c r="C308" s="19" t="s">
        <v>899</v>
      </c>
      <c r="D308" s="22" t="s">
        <v>900</v>
      </c>
      <c r="E308" s="12">
        <v>4</v>
      </c>
      <c r="F308" s="19" t="s">
        <v>286</v>
      </c>
      <c r="G308" s="14">
        <v>1704313292</v>
      </c>
      <c r="H308" s="1"/>
    </row>
    <row r="309" spans="1:8" ht="21.95" customHeight="1" x14ac:dyDescent="0.3">
      <c r="A309" s="14">
        <v>305</v>
      </c>
      <c r="B309" s="14" t="str">
        <f>T("02270077850")</f>
        <v>02270077850</v>
      </c>
      <c r="C309" s="19" t="s">
        <v>904</v>
      </c>
      <c r="D309" s="22" t="s">
        <v>905</v>
      </c>
      <c r="E309" s="12">
        <v>4</v>
      </c>
      <c r="F309" s="19" t="s">
        <v>286</v>
      </c>
      <c r="G309" s="14">
        <v>1319113465</v>
      </c>
      <c r="H309" s="1"/>
    </row>
    <row r="310" spans="1:8" ht="21.95" customHeight="1" x14ac:dyDescent="0.3">
      <c r="A310" s="14">
        <v>306</v>
      </c>
      <c r="B310" s="14" t="str">
        <f>T("02270077852")</f>
        <v>02270077852</v>
      </c>
      <c r="C310" s="19" t="s">
        <v>367</v>
      </c>
      <c r="D310" s="22" t="s">
        <v>908</v>
      </c>
      <c r="E310" s="12">
        <v>4</v>
      </c>
      <c r="F310" s="19" t="s">
        <v>286</v>
      </c>
      <c r="G310" s="14">
        <v>1725014549</v>
      </c>
      <c r="H310" s="1"/>
    </row>
    <row r="311" spans="1:8" ht="21.95" customHeight="1" x14ac:dyDescent="0.3">
      <c r="A311" s="14">
        <v>307</v>
      </c>
      <c r="B311" s="14" t="str">
        <f>T("02270077855")</f>
        <v>02270077855</v>
      </c>
      <c r="C311" s="19" t="s">
        <v>282</v>
      </c>
      <c r="D311" s="22" t="s">
        <v>912</v>
      </c>
      <c r="E311" s="12">
        <v>4</v>
      </c>
      <c r="F311" s="19" t="s">
        <v>289</v>
      </c>
      <c r="G311" s="14">
        <v>1701662290</v>
      </c>
      <c r="H311" s="1"/>
    </row>
    <row r="312" spans="1:8" ht="21.95" customHeight="1" x14ac:dyDescent="0.3">
      <c r="A312" s="14">
        <v>308</v>
      </c>
      <c r="B312" s="14" t="str">
        <f>T("02270077858")</f>
        <v>02270077858</v>
      </c>
      <c r="C312" s="19" t="s">
        <v>917</v>
      </c>
      <c r="D312" s="22" t="s">
        <v>918</v>
      </c>
      <c r="E312" s="12">
        <v>4</v>
      </c>
      <c r="F312" s="19" t="s">
        <v>286</v>
      </c>
      <c r="G312" s="14">
        <v>1717647578</v>
      </c>
      <c r="H312" s="1"/>
    </row>
    <row r="313" spans="1:8" ht="21.95" customHeight="1" x14ac:dyDescent="0.3">
      <c r="A313" s="14">
        <v>309</v>
      </c>
      <c r="B313" s="14" t="str">
        <f>T("02270077892")</f>
        <v>02270077892</v>
      </c>
      <c r="C313" s="19" t="s">
        <v>984</v>
      </c>
      <c r="D313" s="22" t="s">
        <v>985</v>
      </c>
      <c r="E313" s="12">
        <v>4</v>
      </c>
      <c r="F313" s="19" t="s">
        <v>286</v>
      </c>
      <c r="G313" s="14">
        <v>1873478031</v>
      </c>
      <c r="H313" s="1"/>
    </row>
    <row r="314" spans="1:8" ht="21.95" customHeight="1" x14ac:dyDescent="0.3">
      <c r="A314" s="14">
        <v>310</v>
      </c>
      <c r="B314" s="14" t="str">
        <f>T("02270077899")</f>
        <v>02270077899</v>
      </c>
      <c r="C314" s="19" t="s">
        <v>998</v>
      </c>
      <c r="D314" s="22" t="s">
        <v>999</v>
      </c>
      <c r="E314" s="12">
        <v>4</v>
      </c>
      <c r="F314" s="19" t="s">
        <v>286</v>
      </c>
      <c r="G314" s="14">
        <v>1773526756</v>
      </c>
      <c r="H314" s="1"/>
    </row>
    <row r="315" spans="1:8" ht="21.95" customHeight="1" x14ac:dyDescent="0.3">
      <c r="A315" s="14">
        <v>311</v>
      </c>
      <c r="B315" s="14" t="str">
        <f>T("02270077900")</f>
        <v>02270077900</v>
      </c>
      <c r="C315" s="19" t="s">
        <v>1000</v>
      </c>
      <c r="D315" s="22" t="s">
        <v>1001</v>
      </c>
      <c r="E315" s="12">
        <v>4</v>
      </c>
      <c r="F315" s="19" t="s">
        <v>286</v>
      </c>
      <c r="G315" s="14">
        <v>1760594825</v>
      </c>
      <c r="H315" s="1"/>
    </row>
    <row r="316" spans="1:8" ht="21.95" customHeight="1" x14ac:dyDescent="0.3">
      <c r="A316" s="14">
        <v>312</v>
      </c>
      <c r="B316" s="14" t="str">
        <f>T("02270077901")</f>
        <v>02270077901</v>
      </c>
      <c r="C316" s="19" t="s">
        <v>1002</v>
      </c>
      <c r="D316" s="22" t="s">
        <v>1003</v>
      </c>
      <c r="E316" s="12">
        <v>4</v>
      </c>
      <c r="F316" s="19" t="s">
        <v>286</v>
      </c>
      <c r="G316" s="14">
        <v>1750518979</v>
      </c>
      <c r="H316" s="1"/>
    </row>
    <row r="317" spans="1:8" ht="21.95" customHeight="1" x14ac:dyDescent="0.3">
      <c r="A317" s="14">
        <v>313</v>
      </c>
      <c r="B317" s="14" t="str">
        <f>T("02270077903")</f>
        <v>02270077903</v>
      </c>
      <c r="C317" s="19" t="s">
        <v>1005</v>
      </c>
      <c r="D317" s="22" t="s">
        <v>1006</v>
      </c>
      <c r="E317" s="12">
        <v>4</v>
      </c>
      <c r="F317" s="19" t="s">
        <v>286</v>
      </c>
      <c r="G317" s="14">
        <v>1734138113</v>
      </c>
      <c r="H317" s="1"/>
    </row>
    <row r="318" spans="1:8" ht="21.95" customHeight="1" x14ac:dyDescent="0.3">
      <c r="A318" s="14">
        <v>314</v>
      </c>
      <c r="B318" s="14" t="str">
        <f>T("02270077927")</f>
        <v>02270077927</v>
      </c>
      <c r="C318" s="19" t="s">
        <v>1043</v>
      </c>
      <c r="D318" s="22" t="s">
        <v>1044</v>
      </c>
      <c r="E318" s="12">
        <v>4</v>
      </c>
      <c r="F318" s="19" t="s">
        <v>286</v>
      </c>
      <c r="G318" s="14">
        <v>1762441058</v>
      </c>
      <c r="H318" s="1"/>
    </row>
    <row r="319" spans="1:8" ht="21.95" customHeight="1" x14ac:dyDescent="0.3">
      <c r="A319" s="14">
        <v>315</v>
      </c>
      <c r="B319" s="14" t="str">
        <f>T("02270077928")</f>
        <v>02270077928</v>
      </c>
      <c r="C319" s="19" t="s">
        <v>1045</v>
      </c>
      <c r="D319" s="22" t="s">
        <v>1046</v>
      </c>
      <c r="E319" s="12">
        <v>4</v>
      </c>
      <c r="F319" s="19" t="s">
        <v>286</v>
      </c>
      <c r="G319" s="14">
        <v>1309685024</v>
      </c>
      <c r="H319" s="1"/>
    </row>
    <row r="320" spans="1:8" ht="21.95" customHeight="1" x14ac:dyDescent="0.3">
      <c r="A320" s="14">
        <v>316</v>
      </c>
      <c r="B320" s="14" t="str">
        <f>T("02270077934")</f>
        <v>02270077934</v>
      </c>
      <c r="C320" s="19" t="s">
        <v>1055</v>
      </c>
      <c r="D320" s="22" t="s">
        <v>1056</v>
      </c>
      <c r="E320" s="12">
        <v>4</v>
      </c>
      <c r="F320" s="19" t="s">
        <v>289</v>
      </c>
      <c r="G320" s="14">
        <v>1746984131</v>
      </c>
      <c r="H320" s="1"/>
    </row>
    <row r="321" spans="1:8" ht="21.95" customHeight="1" x14ac:dyDescent="0.3">
      <c r="A321" s="14">
        <v>317</v>
      </c>
      <c r="B321" s="14" t="str">
        <f>T("02270077935")</f>
        <v>02270077935</v>
      </c>
      <c r="C321" s="19" t="s">
        <v>1057</v>
      </c>
      <c r="D321" s="22" t="s">
        <v>1058</v>
      </c>
      <c r="E321" s="12">
        <v>4</v>
      </c>
      <c r="F321" s="19" t="s">
        <v>286</v>
      </c>
      <c r="G321" s="14">
        <v>1737402169</v>
      </c>
      <c r="H321" s="1"/>
    </row>
    <row r="322" spans="1:8" ht="21.95" customHeight="1" x14ac:dyDescent="0.3">
      <c r="A322" s="14">
        <v>318</v>
      </c>
      <c r="B322" s="14" t="str">
        <f>T("02270077953")</f>
        <v>02270077953</v>
      </c>
      <c r="C322" s="19" t="s">
        <v>622</v>
      </c>
      <c r="D322" s="22" t="s">
        <v>1089</v>
      </c>
      <c r="E322" s="12">
        <v>4</v>
      </c>
      <c r="F322" s="19" t="s">
        <v>286</v>
      </c>
      <c r="G322" s="14">
        <v>1752344223</v>
      </c>
      <c r="H322" s="1"/>
    </row>
    <row r="323" spans="1:8" ht="21.95" customHeight="1" x14ac:dyDescent="0.3">
      <c r="A323" s="14">
        <v>319</v>
      </c>
      <c r="B323" s="14" t="str">
        <f>T("02270077970")</f>
        <v>02270077970</v>
      </c>
      <c r="C323" s="19" t="s">
        <v>1119</v>
      </c>
      <c r="D323" s="22" t="s">
        <v>1120</v>
      </c>
      <c r="E323" s="12">
        <v>4</v>
      </c>
      <c r="F323" s="19" t="s">
        <v>286</v>
      </c>
      <c r="G323" s="14">
        <v>1317647643</v>
      </c>
      <c r="H323" s="1"/>
    </row>
    <row r="324" spans="1:8" ht="21.95" customHeight="1" x14ac:dyDescent="0.3">
      <c r="A324" s="14">
        <v>320</v>
      </c>
      <c r="B324" s="14" t="str">
        <f>T("02270078079")</f>
        <v>02270078079</v>
      </c>
      <c r="C324" s="19" t="s">
        <v>1315</v>
      </c>
      <c r="D324" s="22" t="s">
        <v>1316</v>
      </c>
      <c r="E324" s="12">
        <v>4</v>
      </c>
      <c r="F324" s="19" t="s">
        <v>286</v>
      </c>
      <c r="G324" s="14">
        <v>1773588074</v>
      </c>
      <c r="H324" s="1"/>
    </row>
    <row r="325" spans="1:8" ht="21.95" customHeight="1" x14ac:dyDescent="0.3">
      <c r="A325" s="14">
        <v>321</v>
      </c>
      <c r="B325" s="14" t="str">
        <f>T("02270078095")</f>
        <v>02270078095</v>
      </c>
      <c r="C325" s="19" t="s">
        <v>1342</v>
      </c>
      <c r="D325" s="22" t="s">
        <v>1343</v>
      </c>
      <c r="E325" s="12">
        <v>4</v>
      </c>
      <c r="F325" s="19" t="s">
        <v>286</v>
      </c>
      <c r="G325" s="14">
        <v>1761307604</v>
      </c>
      <c r="H325" s="1"/>
    </row>
    <row r="326" spans="1:8" ht="21.95" customHeight="1" x14ac:dyDescent="0.3">
      <c r="A326" s="14">
        <v>322</v>
      </c>
      <c r="B326" s="14" t="str">
        <f>T("02270078112")</f>
        <v>02270078112</v>
      </c>
      <c r="C326" s="19" t="s">
        <v>1367</v>
      </c>
      <c r="D326" s="22" t="s">
        <v>1368</v>
      </c>
      <c r="E326" s="12">
        <v>4</v>
      </c>
      <c r="F326" s="19" t="s">
        <v>286</v>
      </c>
      <c r="G326" s="14">
        <v>1717381335</v>
      </c>
      <c r="H326" s="1"/>
    </row>
    <row r="327" spans="1:8" ht="21.95" customHeight="1" x14ac:dyDescent="0.3">
      <c r="A327" s="14">
        <v>323</v>
      </c>
      <c r="B327" s="14" t="str">
        <f>T("01270031336")</f>
        <v>01270031336</v>
      </c>
      <c r="C327" s="19" t="s">
        <v>5</v>
      </c>
      <c r="D327" s="22" t="s">
        <v>6</v>
      </c>
      <c r="E327" s="12">
        <v>5</v>
      </c>
      <c r="F327" s="19" t="s">
        <v>8</v>
      </c>
      <c r="G327" s="14">
        <v>1780655306</v>
      </c>
      <c r="H327" s="1"/>
    </row>
    <row r="328" spans="1:8" ht="21.95" customHeight="1" x14ac:dyDescent="0.3">
      <c r="A328" s="14">
        <v>324</v>
      </c>
      <c r="B328" s="14" t="str">
        <f>T("02270017041")</f>
        <v>02270017041</v>
      </c>
      <c r="C328" s="19" t="s">
        <v>396</v>
      </c>
      <c r="D328" s="22" t="s">
        <v>397</v>
      </c>
      <c r="E328" s="12">
        <v>5</v>
      </c>
      <c r="F328" s="19" t="s">
        <v>8</v>
      </c>
      <c r="G328" s="14">
        <v>1780366754</v>
      </c>
      <c r="H328" s="1"/>
    </row>
    <row r="329" spans="1:8" ht="21.95" customHeight="1" x14ac:dyDescent="0.3">
      <c r="A329" s="14">
        <v>325</v>
      </c>
      <c r="B329" s="14" t="str">
        <f>T("02270018530")</f>
        <v>02270018530</v>
      </c>
      <c r="C329" s="19" t="s">
        <v>457</v>
      </c>
      <c r="D329" s="22" t="s">
        <v>458</v>
      </c>
      <c r="E329" s="12">
        <v>5</v>
      </c>
      <c r="F329" s="19" t="s">
        <v>8</v>
      </c>
      <c r="G329" s="14">
        <v>1310102567</v>
      </c>
      <c r="H329" s="1"/>
    </row>
    <row r="330" spans="1:8" ht="21.95" customHeight="1" x14ac:dyDescent="0.3">
      <c r="A330" s="14">
        <v>326</v>
      </c>
      <c r="B330" s="14" t="str">
        <f>T("02270018536")</f>
        <v>02270018536</v>
      </c>
      <c r="C330" s="19" t="s">
        <v>459</v>
      </c>
      <c r="D330" s="22" t="s">
        <v>460</v>
      </c>
      <c r="E330" s="12">
        <v>5</v>
      </c>
      <c r="F330" s="19" t="s">
        <v>8</v>
      </c>
      <c r="G330" s="14">
        <v>1738227067</v>
      </c>
      <c r="H330" s="1"/>
    </row>
    <row r="331" spans="1:8" ht="21.95" customHeight="1" x14ac:dyDescent="0.3">
      <c r="A331" s="14">
        <v>327</v>
      </c>
      <c r="B331" s="14" t="str">
        <f>T("02270018540")</f>
        <v>02270018540</v>
      </c>
      <c r="C331" s="19" t="s">
        <v>461</v>
      </c>
      <c r="D331" s="22" t="s">
        <v>462</v>
      </c>
      <c r="E331" s="12">
        <v>5</v>
      </c>
      <c r="F331" s="19" t="s">
        <v>8</v>
      </c>
      <c r="G331" s="14">
        <v>1737936856</v>
      </c>
      <c r="H331" s="1"/>
    </row>
    <row r="332" spans="1:8" ht="21.95" customHeight="1" x14ac:dyDescent="0.3">
      <c r="A332" s="14">
        <v>328</v>
      </c>
      <c r="B332" s="14" t="str">
        <f>T("02270018546")</f>
        <v>02270018546</v>
      </c>
      <c r="C332" s="19" t="s">
        <v>463</v>
      </c>
      <c r="D332" s="22" t="s">
        <v>464</v>
      </c>
      <c r="E332" s="12">
        <v>5</v>
      </c>
      <c r="F332" s="19" t="s">
        <v>8</v>
      </c>
      <c r="G332" s="14">
        <v>1737486864</v>
      </c>
      <c r="H332" s="1"/>
    </row>
    <row r="333" spans="1:8" ht="21.95" customHeight="1" x14ac:dyDescent="0.3">
      <c r="A333" s="14">
        <v>329</v>
      </c>
      <c r="B333" s="14" t="str">
        <f>T("02270018552")</f>
        <v>02270018552</v>
      </c>
      <c r="C333" s="19" t="s">
        <v>465</v>
      </c>
      <c r="D333" s="22" t="s">
        <v>466</v>
      </c>
      <c r="E333" s="12">
        <v>5</v>
      </c>
      <c r="F333" s="19" t="s">
        <v>8</v>
      </c>
      <c r="G333" s="14">
        <v>1780374295</v>
      </c>
      <c r="H333" s="1"/>
    </row>
    <row r="334" spans="1:8" ht="21.95" customHeight="1" x14ac:dyDescent="0.3">
      <c r="A334" s="14">
        <v>330</v>
      </c>
      <c r="B334" s="14" t="str">
        <f>T("02270018556")</f>
        <v>02270018556</v>
      </c>
      <c r="C334" s="19" t="s">
        <v>113</v>
      </c>
      <c r="D334" s="22" t="s">
        <v>467</v>
      </c>
      <c r="E334" s="12">
        <v>5</v>
      </c>
      <c r="F334" s="19" t="s">
        <v>8</v>
      </c>
      <c r="G334" s="14">
        <v>1780505467</v>
      </c>
      <c r="H334" s="1"/>
    </row>
    <row r="335" spans="1:8" ht="21.95" customHeight="1" x14ac:dyDescent="0.3">
      <c r="A335" s="14">
        <v>331</v>
      </c>
      <c r="B335" s="14" t="str">
        <f>T("02270018567")</f>
        <v>02270018567</v>
      </c>
      <c r="C335" s="19" t="s">
        <v>468</v>
      </c>
      <c r="D335" s="22" t="s">
        <v>469</v>
      </c>
      <c r="E335" s="12">
        <v>5</v>
      </c>
      <c r="F335" s="19" t="s">
        <v>8</v>
      </c>
      <c r="G335" s="14">
        <v>1752131933</v>
      </c>
      <c r="H335" s="1"/>
    </row>
    <row r="336" spans="1:8" ht="21.95" customHeight="1" x14ac:dyDescent="0.3">
      <c r="A336" s="14">
        <v>332</v>
      </c>
      <c r="B336" s="14" t="str">
        <f>T("02270019920")</f>
        <v>02270019920</v>
      </c>
      <c r="C336" s="19" t="s">
        <v>518</v>
      </c>
      <c r="D336" s="22" t="s">
        <v>519</v>
      </c>
      <c r="E336" s="12">
        <v>5</v>
      </c>
      <c r="F336" s="19" t="s">
        <v>8</v>
      </c>
      <c r="G336" s="14">
        <v>1320974796</v>
      </c>
      <c r="H336" s="1"/>
    </row>
    <row r="337" spans="1:8" ht="21.95" customHeight="1" x14ac:dyDescent="0.3">
      <c r="A337" s="14">
        <v>333</v>
      </c>
      <c r="B337" s="14" t="str">
        <f>T("02270019930")</f>
        <v>02270019930</v>
      </c>
      <c r="C337" s="19" t="s">
        <v>361</v>
      </c>
      <c r="D337" s="22" t="s">
        <v>520</v>
      </c>
      <c r="E337" s="12">
        <v>5</v>
      </c>
      <c r="F337" s="19" t="s">
        <v>8</v>
      </c>
      <c r="G337" s="14">
        <v>1780468778</v>
      </c>
      <c r="H337" s="1"/>
    </row>
    <row r="338" spans="1:8" ht="21.95" customHeight="1" x14ac:dyDescent="0.3">
      <c r="A338" s="14">
        <v>334</v>
      </c>
      <c r="B338" s="14" t="str">
        <f>T("02270019937")</f>
        <v>02270019937</v>
      </c>
      <c r="C338" s="19" t="s">
        <v>521</v>
      </c>
      <c r="D338" s="22" t="s">
        <v>522</v>
      </c>
      <c r="E338" s="12">
        <v>5</v>
      </c>
      <c r="F338" s="19" t="s">
        <v>8</v>
      </c>
      <c r="G338" s="14">
        <v>1787975824</v>
      </c>
      <c r="H338" s="1"/>
    </row>
    <row r="339" spans="1:8" ht="21.95" customHeight="1" x14ac:dyDescent="0.3">
      <c r="A339" s="14">
        <v>335</v>
      </c>
      <c r="B339" s="14" t="str">
        <f>T("02270019942")</f>
        <v>02270019942</v>
      </c>
      <c r="C339" s="19" t="s">
        <v>523</v>
      </c>
      <c r="D339" s="22" t="s">
        <v>524</v>
      </c>
      <c r="E339" s="12">
        <v>5</v>
      </c>
      <c r="F339" s="19" t="s">
        <v>8</v>
      </c>
      <c r="G339" s="14">
        <v>1780493665</v>
      </c>
      <c r="H339" s="1"/>
    </row>
    <row r="340" spans="1:8" ht="21.95" customHeight="1" x14ac:dyDescent="0.3">
      <c r="A340" s="14">
        <v>336</v>
      </c>
      <c r="B340" s="14" t="str">
        <f>T("02270019948")</f>
        <v>02270019948</v>
      </c>
      <c r="C340" s="19" t="s">
        <v>525</v>
      </c>
      <c r="D340" s="22" t="s">
        <v>526</v>
      </c>
      <c r="E340" s="12">
        <v>5</v>
      </c>
      <c r="F340" s="19" t="s">
        <v>8</v>
      </c>
      <c r="G340" s="14">
        <v>1792944259</v>
      </c>
      <c r="H340" s="1"/>
    </row>
    <row r="341" spans="1:8" ht="21.95" customHeight="1" x14ac:dyDescent="0.3">
      <c r="A341" s="14">
        <v>337</v>
      </c>
      <c r="B341" s="14" t="str">
        <f>T("02270019954")</f>
        <v>02270019954</v>
      </c>
      <c r="C341" s="19" t="s">
        <v>527</v>
      </c>
      <c r="D341" s="22" t="s">
        <v>528</v>
      </c>
      <c r="E341" s="12">
        <v>5</v>
      </c>
      <c r="F341" s="19" t="s">
        <v>8</v>
      </c>
      <c r="G341" s="14">
        <v>1732915547</v>
      </c>
      <c r="H341" s="1"/>
    </row>
    <row r="342" spans="1:8" ht="21.95" customHeight="1" x14ac:dyDescent="0.3">
      <c r="A342" s="14">
        <v>338</v>
      </c>
      <c r="B342" s="14" t="str">
        <f>T("02270019960")</f>
        <v>02270019960</v>
      </c>
      <c r="C342" s="19" t="s">
        <v>529</v>
      </c>
      <c r="D342" s="22" t="s">
        <v>530</v>
      </c>
      <c r="E342" s="12">
        <v>5</v>
      </c>
      <c r="F342" s="19" t="s">
        <v>8</v>
      </c>
      <c r="G342" s="14">
        <v>1780474109</v>
      </c>
      <c r="H342" s="1"/>
    </row>
    <row r="343" spans="1:8" ht="21.95" customHeight="1" x14ac:dyDescent="0.3">
      <c r="A343" s="14">
        <v>339</v>
      </c>
      <c r="B343" s="14" t="str">
        <f>T("02270019963")</f>
        <v>02270019963</v>
      </c>
      <c r="C343" s="19" t="s">
        <v>531</v>
      </c>
      <c r="D343" s="22" t="s">
        <v>532</v>
      </c>
      <c r="E343" s="12">
        <v>5</v>
      </c>
      <c r="F343" s="19" t="s">
        <v>8</v>
      </c>
      <c r="G343" s="14">
        <v>1791898048</v>
      </c>
      <c r="H343" s="1"/>
    </row>
    <row r="344" spans="1:8" ht="21.95" customHeight="1" x14ac:dyDescent="0.3">
      <c r="A344" s="14">
        <v>340</v>
      </c>
      <c r="B344" s="14" t="str">
        <f>T("02270020045")</f>
        <v>02270020045</v>
      </c>
      <c r="C344" s="19" t="s">
        <v>533</v>
      </c>
      <c r="D344" s="22" t="s">
        <v>534</v>
      </c>
      <c r="E344" s="12">
        <v>5</v>
      </c>
      <c r="F344" s="19" t="s">
        <v>535</v>
      </c>
      <c r="G344" s="14">
        <v>1324106053</v>
      </c>
      <c r="H344" s="1"/>
    </row>
    <row r="345" spans="1:8" ht="21.95" customHeight="1" x14ac:dyDescent="0.3">
      <c r="A345" s="14">
        <v>341</v>
      </c>
      <c r="B345" s="14" t="str">
        <f>T("02270020057")</f>
        <v>02270020057</v>
      </c>
      <c r="C345" s="19" t="s">
        <v>536</v>
      </c>
      <c r="D345" s="22" t="s">
        <v>537</v>
      </c>
      <c r="E345" s="12">
        <v>5</v>
      </c>
      <c r="F345" s="19" t="s">
        <v>535</v>
      </c>
      <c r="G345" s="14">
        <v>1798930121</v>
      </c>
      <c r="H345" s="1"/>
    </row>
    <row r="346" spans="1:8" ht="21.95" customHeight="1" x14ac:dyDescent="0.3">
      <c r="A346" s="14">
        <v>342</v>
      </c>
      <c r="B346" s="14" t="str">
        <f>T("02270020089")</f>
        <v>02270020089</v>
      </c>
      <c r="C346" s="19" t="s">
        <v>538</v>
      </c>
      <c r="D346" s="22" t="s">
        <v>539</v>
      </c>
      <c r="E346" s="12">
        <v>5</v>
      </c>
      <c r="F346" s="19" t="s">
        <v>535</v>
      </c>
      <c r="G346" s="14">
        <v>1781030593</v>
      </c>
      <c r="H346" s="1"/>
    </row>
    <row r="347" spans="1:8" ht="21.95" customHeight="1" x14ac:dyDescent="0.3">
      <c r="A347" s="14">
        <v>343</v>
      </c>
      <c r="B347" s="14" t="str">
        <f>T("02270020154")</f>
        <v>02270020154</v>
      </c>
      <c r="C347" s="19" t="s">
        <v>446</v>
      </c>
      <c r="D347" s="22" t="s">
        <v>548</v>
      </c>
      <c r="E347" s="12">
        <v>5</v>
      </c>
      <c r="F347" s="19" t="s">
        <v>535</v>
      </c>
      <c r="G347" s="14">
        <v>1608193700</v>
      </c>
      <c r="H347" s="1"/>
    </row>
    <row r="348" spans="1:8" ht="21.95" customHeight="1" x14ac:dyDescent="0.3">
      <c r="A348" s="14">
        <v>344</v>
      </c>
      <c r="B348" s="14" t="str">
        <f>T("02270020170")</f>
        <v>02270020170</v>
      </c>
      <c r="C348" s="19" t="s">
        <v>549</v>
      </c>
      <c r="D348" s="22" t="s">
        <v>550</v>
      </c>
      <c r="E348" s="12">
        <v>5</v>
      </c>
      <c r="F348" s="19" t="s">
        <v>8</v>
      </c>
      <c r="G348" s="14">
        <v>1885338669</v>
      </c>
      <c r="H348" s="1"/>
    </row>
    <row r="349" spans="1:8" ht="21.95" customHeight="1" x14ac:dyDescent="0.3">
      <c r="A349" s="14">
        <v>345</v>
      </c>
      <c r="B349" s="14" t="str">
        <f>T("02270020180")</f>
        <v>02270020180</v>
      </c>
      <c r="C349" s="19" t="s">
        <v>551</v>
      </c>
      <c r="D349" s="22" t="s">
        <v>552</v>
      </c>
      <c r="E349" s="12">
        <v>5</v>
      </c>
      <c r="F349" s="19" t="s">
        <v>8</v>
      </c>
      <c r="G349" s="14">
        <v>1780483075</v>
      </c>
      <c r="H349" s="1"/>
    </row>
    <row r="350" spans="1:8" ht="21.95" customHeight="1" x14ac:dyDescent="0.3">
      <c r="A350" s="14">
        <v>346</v>
      </c>
      <c r="B350" s="14" t="str">
        <f>T("02270020190")</f>
        <v>02270020190</v>
      </c>
      <c r="C350" s="19" t="s">
        <v>24</v>
      </c>
      <c r="D350" s="22" t="s">
        <v>553</v>
      </c>
      <c r="E350" s="12">
        <v>5</v>
      </c>
      <c r="F350" s="19" t="s">
        <v>8</v>
      </c>
      <c r="G350" s="14">
        <v>1740345122</v>
      </c>
      <c r="H350" s="1"/>
    </row>
    <row r="351" spans="1:8" ht="21.95" customHeight="1" x14ac:dyDescent="0.3">
      <c r="A351" s="14">
        <v>347</v>
      </c>
      <c r="B351" s="14" t="str">
        <f>T("02270021050")</f>
        <v>02270021050</v>
      </c>
      <c r="C351" s="19" t="s">
        <v>554</v>
      </c>
      <c r="D351" s="22" t="s">
        <v>555</v>
      </c>
      <c r="E351" s="12">
        <v>5</v>
      </c>
      <c r="F351" s="19" t="s">
        <v>8</v>
      </c>
      <c r="G351" s="14">
        <v>1780350166</v>
      </c>
      <c r="H351" s="1"/>
    </row>
    <row r="352" spans="1:8" ht="21.95" customHeight="1" x14ac:dyDescent="0.3">
      <c r="A352" s="14">
        <v>348</v>
      </c>
      <c r="B352" s="14" t="str">
        <f>T("02270021058")</f>
        <v>02270021058</v>
      </c>
      <c r="C352" s="19" t="s">
        <v>472</v>
      </c>
      <c r="D352" s="22" t="s">
        <v>556</v>
      </c>
      <c r="E352" s="12">
        <v>5</v>
      </c>
      <c r="F352" s="19" t="s">
        <v>8</v>
      </c>
      <c r="G352" s="14">
        <v>1752499747</v>
      </c>
      <c r="H352" s="1"/>
    </row>
    <row r="353" spans="1:8" ht="21.95" customHeight="1" x14ac:dyDescent="0.3">
      <c r="A353" s="14">
        <v>349</v>
      </c>
      <c r="B353" s="14" t="str">
        <f>T("02270021069")</f>
        <v>02270021069</v>
      </c>
      <c r="C353" s="19" t="s">
        <v>557</v>
      </c>
      <c r="D353" s="22" t="s">
        <v>558</v>
      </c>
      <c r="E353" s="12">
        <v>5</v>
      </c>
      <c r="F353" s="19" t="s">
        <v>8</v>
      </c>
      <c r="G353" s="14">
        <v>1767555068</v>
      </c>
      <c r="H353" s="1"/>
    </row>
    <row r="354" spans="1:8" ht="21.95" customHeight="1" x14ac:dyDescent="0.3">
      <c r="A354" s="14">
        <v>350</v>
      </c>
      <c r="B354" s="14" t="str">
        <f>T("02270021079")</f>
        <v>02270021079</v>
      </c>
      <c r="C354" s="19" t="s">
        <v>559</v>
      </c>
      <c r="D354" s="22" t="s">
        <v>560</v>
      </c>
      <c r="E354" s="12">
        <v>5</v>
      </c>
      <c r="F354" s="19" t="s">
        <v>8</v>
      </c>
      <c r="G354" s="14">
        <v>1744892286</v>
      </c>
      <c r="H354" s="1"/>
    </row>
    <row r="355" spans="1:8" ht="21.95" customHeight="1" x14ac:dyDescent="0.3">
      <c r="A355" s="14">
        <v>351</v>
      </c>
      <c r="B355" s="14" t="str">
        <f>T("02270021092")</f>
        <v>02270021092</v>
      </c>
      <c r="C355" s="19" t="s">
        <v>561</v>
      </c>
      <c r="D355" s="22" t="s">
        <v>562</v>
      </c>
      <c r="E355" s="12">
        <v>5</v>
      </c>
      <c r="F355" s="19" t="s">
        <v>8</v>
      </c>
      <c r="G355" s="14">
        <v>1780770324</v>
      </c>
      <c r="H355" s="1"/>
    </row>
    <row r="356" spans="1:8" ht="21.95" customHeight="1" x14ac:dyDescent="0.3">
      <c r="A356" s="14">
        <v>352</v>
      </c>
      <c r="B356" s="14" t="str">
        <f>T("02270021138")</f>
        <v>02270021138</v>
      </c>
      <c r="C356" s="19" t="s">
        <v>563</v>
      </c>
      <c r="D356" s="22" t="s">
        <v>564</v>
      </c>
      <c r="E356" s="12">
        <v>5</v>
      </c>
      <c r="F356" s="19" t="s">
        <v>8</v>
      </c>
      <c r="G356" s="14">
        <v>1761307683</v>
      </c>
      <c r="H356" s="1"/>
    </row>
    <row r="357" spans="1:8" ht="21.95" customHeight="1" x14ac:dyDescent="0.3">
      <c r="A357" s="14">
        <v>353</v>
      </c>
      <c r="B357" s="14" t="str">
        <f>T("02270021144")</f>
        <v>02270021144</v>
      </c>
      <c r="C357" s="19" t="s">
        <v>565</v>
      </c>
      <c r="D357" s="22" t="s">
        <v>566</v>
      </c>
      <c r="E357" s="12">
        <v>5</v>
      </c>
      <c r="F357" s="19" t="s">
        <v>8</v>
      </c>
      <c r="G357" s="14">
        <v>1797865399</v>
      </c>
      <c r="H357" s="1"/>
    </row>
    <row r="358" spans="1:8" ht="21.95" customHeight="1" x14ac:dyDescent="0.3">
      <c r="A358" s="14">
        <v>354</v>
      </c>
      <c r="B358" s="14" t="str">
        <f>T("02270021160")</f>
        <v>02270021160</v>
      </c>
      <c r="C358" s="19" t="s">
        <v>307</v>
      </c>
      <c r="D358" s="22" t="s">
        <v>567</v>
      </c>
      <c r="E358" s="12">
        <v>5</v>
      </c>
      <c r="F358" s="19" t="s">
        <v>8</v>
      </c>
      <c r="G358" s="14">
        <v>1723993716</v>
      </c>
      <c r="H358" s="1"/>
    </row>
    <row r="359" spans="1:8" ht="21.95" customHeight="1" x14ac:dyDescent="0.3">
      <c r="A359" s="14">
        <v>355</v>
      </c>
      <c r="B359" s="14" t="str">
        <f>T("02270021172")</f>
        <v>02270021172</v>
      </c>
      <c r="C359" s="19" t="s">
        <v>568</v>
      </c>
      <c r="D359" s="22" t="s">
        <v>569</v>
      </c>
      <c r="E359" s="12">
        <v>5</v>
      </c>
      <c r="F359" s="19" t="s">
        <v>8</v>
      </c>
      <c r="G359" s="14">
        <v>1646199321</v>
      </c>
      <c r="H359" s="1"/>
    </row>
    <row r="360" spans="1:8" ht="21.95" customHeight="1" x14ac:dyDescent="0.3">
      <c r="A360" s="14">
        <v>356</v>
      </c>
      <c r="B360" s="14" t="str">
        <f>T("02270021181")</f>
        <v>02270021181</v>
      </c>
      <c r="C360" s="19" t="s">
        <v>570</v>
      </c>
      <c r="D360" s="22" t="s">
        <v>571</v>
      </c>
      <c r="E360" s="12">
        <v>5</v>
      </c>
      <c r="F360" s="19" t="s">
        <v>8</v>
      </c>
      <c r="G360" s="14">
        <v>1796350267</v>
      </c>
      <c r="H360" s="1"/>
    </row>
    <row r="361" spans="1:8" ht="21.95" customHeight="1" x14ac:dyDescent="0.3">
      <c r="A361" s="14">
        <v>357</v>
      </c>
      <c r="B361" s="14" t="str">
        <f>T("02270021188")</f>
        <v>02270021188</v>
      </c>
      <c r="C361" s="19" t="s">
        <v>572</v>
      </c>
      <c r="D361" s="22" t="s">
        <v>573</v>
      </c>
      <c r="E361" s="12">
        <v>5</v>
      </c>
      <c r="F361" s="19" t="s">
        <v>8</v>
      </c>
      <c r="G361" s="14">
        <v>1782068753</v>
      </c>
      <c r="H361" s="1"/>
    </row>
    <row r="362" spans="1:8" ht="21.95" customHeight="1" x14ac:dyDescent="0.3">
      <c r="A362" s="14">
        <v>358</v>
      </c>
      <c r="B362" s="14" t="str">
        <f>T("02270021797")</f>
        <v>02270021797</v>
      </c>
      <c r="C362" s="19" t="s">
        <v>159</v>
      </c>
      <c r="D362" s="22" t="s">
        <v>574</v>
      </c>
      <c r="E362" s="12">
        <v>5</v>
      </c>
      <c r="F362" s="19" t="s">
        <v>535</v>
      </c>
      <c r="G362" s="14">
        <v>1752108805</v>
      </c>
      <c r="H362" s="1"/>
    </row>
    <row r="363" spans="1:8" ht="21.95" customHeight="1" x14ac:dyDescent="0.3">
      <c r="A363" s="14">
        <v>359</v>
      </c>
      <c r="B363" s="14" t="str">
        <f>T("02270021811")</f>
        <v>02270021811</v>
      </c>
      <c r="C363" s="19" t="s">
        <v>575</v>
      </c>
      <c r="D363" s="22" t="s">
        <v>244</v>
      </c>
      <c r="E363" s="12">
        <v>5</v>
      </c>
      <c r="F363" s="19" t="s">
        <v>8</v>
      </c>
      <c r="G363" s="14">
        <v>1752355788</v>
      </c>
      <c r="H363" s="1"/>
    </row>
    <row r="364" spans="1:8" ht="21.95" customHeight="1" x14ac:dyDescent="0.3">
      <c r="A364" s="14">
        <v>360</v>
      </c>
      <c r="B364" s="14" t="str">
        <f>T("02270021823")</f>
        <v>02270021823</v>
      </c>
      <c r="C364" s="19" t="s">
        <v>576</v>
      </c>
      <c r="D364" s="22" t="s">
        <v>577</v>
      </c>
      <c r="E364" s="12">
        <v>5</v>
      </c>
      <c r="F364" s="19" t="s">
        <v>8</v>
      </c>
      <c r="G364" s="14">
        <v>1733774295</v>
      </c>
      <c r="H364" s="1"/>
    </row>
    <row r="365" spans="1:8" ht="21.95" customHeight="1" x14ac:dyDescent="0.3">
      <c r="A365" s="14">
        <v>361</v>
      </c>
      <c r="B365" s="14" t="str">
        <f>T("02270021829")</f>
        <v>02270021829</v>
      </c>
      <c r="C365" s="19" t="s">
        <v>578</v>
      </c>
      <c r="D365" s="22" t="s">
        <v>579</v>
      </c>
      <c r="E365" s="12">
        <v>5</v>
      </c>
      <c r="F365" s="19" t="s">
        <v>8</v>
      </c>
      <c r="G365" s="14">
        <v>1789125542</v>
      </c>
      <c r="H365" s="1"/>
    </row>
    <row r="366" spans="1:8" ht="21.95" customHeight="1" x14ac:dyDescent="0.3">
      <c r="A366" s="14">
        <v>362</v>
      </c>
      <c r="B366" s="14" t="str">
        <f>T("02270021840")</f>
        <v>02270021840</v>
      </c>
      <c r="C366" s="19" t="s">
        <v>580</v>
      </c>
      <c r="D366" s="22" t="s">
        <v>581</v>
      </c>
      <c r="E366" s="12">
        <v>5</v>
      </c>
      <c r="F366" s="19" t="s">
        <v>8</v>
      </c>
      <c r="G366" s="14">
        <v>1767180023</v>
      </c>
      <c r="H366" s="1"/>
    </row>
    <row r="367" spans="1:8" ht="21.95" customHeight="1" x14ac:dyDescent="0.3">
      <c r="A367" s="14">
        <v>363</v>
      </c>
      <c r="B367" s="14" t="str">
        <f>T("02270021847")</f>
        <v>02270021847</v>
      </c>
      <c r="C367" s="19" t="s">
        <v>582</v>
      </c>
      <c r="D367" s="22" t="s">
        <v>583</v>
      </c>
      <c r="E367" s="12">
        <v>5</v>
      </c>
      <c r="F367" s="19" t="s">
        <v>8</v>
      </c>
      <c r="G367" s="14">
        <v>1780685603</v>
      </c>
      <c r="H367" s="1"/>
    </row>
    <row r="368" spans="1:8" ht="21.95" customHeight="1" x14ac:dyDescent="0.3">
      <c r="A368" s="14">
        <v>364</v>
      </c>
      <c r="B368" s="14" t="str">
        <f>T("02270021853")</f>
        <v>02270021853</v>
      </c>
      <c r="C368" s="19" t="s">
        <v>584</v>
      </c>
      <c r="D368" s="22" t="s">
        <v>585</v>
      </c>
      <c r="E368" s="12">
        <v>5</v>
      </c>
      <c r="F368" s="19" t="s">
        <v>8</v>
      </c>
      <c r="G368" s="14">
        <v>1752497191</v>
      </c>
      <c r="H368" s="1"/>
    </row>
    <row r="369" spans="1:8" ht="21.95" customHeight="1" x14ac:dyDescent="0.3">
      <c r="A369" s="14">
        <v>365</v>
      </c>
      <c r="B369" s="14" t="str">
        <f>T("02270021857")</f>
        <v>02270021857</v>
      </c>
      <c r="C369" s="19" t="s">
        <v>586</v>
      </c>
      <c r="D369" s="22" t="s">
        <v>587</v>
      </c>
      <c r="E369" s="12">
        <v>5</v>
      </c>
      <c r="F369" s="19" t="s">
        <v>8</v>
      </c>
      <c r="G369" s="14">
        <v>1780377961</v>
      </c>
      <c r="H369" s="1"/>
    </row>
    <row r="370" spans="1:8" ht="21.95" customHeight="1" x14ac:dyDescent="0.3">
      <c r="A370" s="14">
        <v>366</v>
      </c>
      <c r="B370" s="14" t="str">
        <f>T("02270021861")</f>
        <v>02270021861</v>
      </c>
      <c r="C370" s="19" t="s">
        <v>588</v>
      </c>
      <c r="D370" s="22" t="s">
        <v>589</v>
      </c>
      <c r="E370" s="12">
        <v>5</v>
      </c>
      <c r="F370" s="19" t="s">
        <v>8</v>
      </c>
      <c r="G370" s="14">
        <v>1778215886</v>
      </c>
      <c r="H370" s="1"/>
    </row>
    <row r="371" spans="1:8" ht="21.95" customHeight="1" x14ac:dyDescent="0.3">
      <c r="A371" s="14">
        <v>367</v>
      </c>
      <c r="B371" s="14" t="str">
        <f>T("02270021863")</f>
        <v>02270021863</v>
      </c>
      <c r="C371" s="19" t="s">
        <v>590</v>
      </c>
      <c r="D371" s="22" t="s">
        <v>591</v>
      </c>
      <c r="E371" s="12">
        <v>5</v>
      </c>
      <c r="F371" s="19" t="s">
        <v>8</v>
      </c>
      <c r="G371" s="14">
        <v>1760586719</v>
      </c>
      <c r="H371" s="1"/>
    </row>
    <row r="372" spans="1:8" ht="21.95" customHeight="1" x14ac:dyDescent="0.3">
      <c r="A372" s="14">
        <v>368</v>
      </c>
      <c r="B372" s="14" t="str">
        <f>T("02270021866")</f>
        <v>02270021866</v>
      </c>
      <c r="C372" s="19" t="s">
        <v>592</v>
      </c>
      <c r="D372" s="22" t="s">
        <v>593</v>
      </c>
      <c r="E372" s="12">
        <v>5</v>
      </c>
      <c r="F372" s="19" t="s">
        <v>8</v>
      </c>
      <c r="G372" s="14">
        <v>1780298718</v>
      </c>
      <c r="H372" s="1"/>
    </row>
    <row r="373" spans="1:8" ht="21.95" customHeight="1" x14ac:dyDescent="0.3">
      <c r="A373" s="14">
        <v>369</v>
      </c>
      <c r="B373" s="14" t="str">
        <f>T("02270050063")</f>
        <v>02270050063</v>
      </c>
      <c r="C373" s="19" t="s">
        <v>609</v>
      </c>
      <c r="D373" s="22" t="s">
        <v>847</v>
      </c>
      <c r="E373" s="12">
        <v>5</v>
      </c>
      <c r="F373" s="19" t="s">
        <v>535</v>
      </c>
      <c r="G373" s="14">
        <v>1738756245</v>
      </c>
      <c r="H373" s="1"/>
    </row>
    <row r="374" spans="1:8" ht="21.95" customHeight="1" x14ac:dyDescent="0.3">
      <c r="A374" s="14">
        <v>370</v>
      </c>
      <c r="B374" s="14" t="str">
        <f>T("02270050064")</f>
        <v>02270050064</v>
      </c>
      <c r="C374" s="19" t="s">
        <v>848</v>
      </c>
      <c r="D374" s="22" t="s">
        <v>849</v>
      </c>
      <c r="E374" s="12">
        <v>5</v>
      </c>
      <c r="F374" s="19" t="s">
        <v>850</v>
      </c>
      <c r="G374" s="14">
        <v>1761919586</v>
      </c>
      <c r="H374" s="1"/>
    </row>
    <row r="375" spans="1:8" ht="21.95" customHeight="1" x14ac:dyDescent="0.3">
      <c r="A375" s="14">
        <v>371</v>
      </c>
      <c r="B375" s="14" t="str">
        <f>T("02270056213")</f>
        <v>02270056213</v>
      </c>
      <c r="C375" s="19" t="s">
        <v>851</v>
      </c>
      <c r="D375" s="22" t="s">
        <v>852</v>
      </c>
      <c r="E375" s="12">
        <v>5</v>
      </c>
      <c r="F375" s="19" t="s">
        <v>8</v>
      </c>
      <c r="G375" s="14">
        <v>1726586719</v>
      </c>
      <c r="H375" s="1"/>
    </row>
    <row r="376" spans="1:8" ht="21.95" customHeight="1" x14ac:dyDescent="0.3">
      <c r="A376" s="14">
        <v>372</v>
      </c>
      <c r="B376" s="14" t="str">
        <f>T("02270077870")</f>
        <v>02270077870</v>
      </c>
      <c r="C376" s="19" t="s">
        <v>939</v>
      </c>
      <c r="D376" s="22" t="s">
        <v>940</v>
      </c>
      <c r="E376" s="12">
        <v>5</v>
      </c>
      <c r="F376" s="19" t="s">
        <v>8</v>
      </c>
      <c r="G376" s="14">
        <v>1780399809</v>
      </c>
      <c r="H376" s="1"/>
    </row>
    <row r="377" spans="1:8" ht="21.95" customHeight="1" x14ac:dyDescent="0.3">
      <c r="A377" s="14">
        <v>373</v>
      </c>
      <c r="B377" s="14" t="str">
        <f>T("02270077883")</f>
        <v>02270077883</v>
      </c>
      <c r="C377" s="19" t="s">
        <v>965</v>
      </c>
      <c r="D377" s="22" t="s">
        <v>966</v>
      </c>
      <c r="E377" s="12">
        <v>5</v>
      </c>
      <c r="F377" s="19" t="s">
        <v>535</v>
      </c>
      <c r="G377" s="14">
        <v>1772774485</v>
      </c>
      <c r="H377" s="1"/>
    </row>
    <row r="378" spans="1:8" ht="21.95" customHeight="1" x14ac:dyDescent="0.3">
      <c r="A378" s="14">
        <v>374</v>
      </c>
      <c r="B378" s="14" t="str">
        <f>T("02270077925")</f>
        <v>02270077925</v>
      </c>
      <c r="C378" s="19" t="s">
        <v>1040</v>
      </c>
      <c r="D378" s="22" t="s">
        <v>1041</v>
      </c>
      <c r="E378" s="12">
        <v>5</v>
      </c>
      <c r="F378" s="19" t="s">
        <v>8</v>
      </c>
      <c r="G378" s="14">
        <v>1789991892</v>
      </c>
      <c r="H378" s="1"/>
    </row>
    <row r="379" spans="1:8" ht="21.95" customHeight="1" x14ac:dyDescent="0.3">
      <c r="A379" s="14">
        <v>375</v>
      </c>
      <c r="B379" s="14" t="str">
        <f>T("02270077929")</f>
        <v>02270077929</v>
      </c>
      <c r="C379" s="19" t="s">
        <v>1047</v>
      </c>
      <c r="D379" s="22" t="s">
        <v>1048</v>
      </c>
      <c r="E379" s="12">
        <v>5</v>
      </c>
      <c r="F379" s="19" t="s">
        <v>535</v>
      </c>
      <c r="G379" s="14">
        <v>1739058138</v>
      </c>
      <c r="H379" s="1"/>
    </row>
    <row r="380" spans="1:8" ht="21.95" customHeight="1" x14ac:dyDescent="0.3">
      <c r="A380" s="14">
        <v>376</v>
      </c>
      <c r="B380" s="14" t="str">
        <f>T("02270077945")</f>
        <v>02270077945</v>
      </c>
      <c r="C380" s="19" t="s">
        <v>1075</v>
      </c>
      <c r="D380" s="22" t="s">
        <v>1076</v>
      </c>
      <c r="E380" s="12">
        <v>5</v>
      </c>
      <c r="F380" s="19" t="s">
        <v>8</v>
      </c>
      <c r="G380" s="14">
        <v>1796838771</v>
      </c>
      <c r="H380" s="1"/>
    </row>
    <row r="381" spans="1:8" ht="21.95" customHeight="1" x14ac:dyDescent="0.3">
      <c r="A381" s="14">
        <v>377</v>
      </c>
      <c r="B381" s="14" t="str">
        <f>T("02270077961")</f>
        <v>02270077961</v>
      </c>
      <c r="C381" s="19" t="s">
        <v>1101</v>
      </c>
      <c r="D381" s="22" t="s">
        <v>1102</v>
      </c>
      <c r="E381" s="12">
        <v>5</v>
      </c>
      <c r="F381" s="19" t="s">
        <v>8</v>
      </c>
      <c r="G381" s="14">
        <v>1737216313</v>
      </c>
      <c r="H381" s="1"/>
    </row>
    <row r="382" spans="1:8" ht="21.95" customHeight="1" x14ac:dyDescent="0.3">
      <c r="A382" s="14">
        <v>378</v>
      </c>
      <c r="B382" s="14" t="str">
        <f>T("02270077968")</f>
        <v>02270077968</v>
      </c>
      <c r="C382" s="19" t="s">
        <v>1115</v>
      </c>
      <c r="D382" s="22" t="s">
        <v>1116</v>
      </c>
      <c r="E382" s="12">
        <v>5</v>
      </c>
      <c r="F382" s="19" t="s">
        <v>8</v>
      </c>
      <c r="G382" s="14">
        <v>1751249367</v>
      </c>
      <c r="H382" s="1"/>
    </row>
    <row r="383" spans="1:8" ht="21.95" customHeight="1" x14ac:dyDescent="0.3">
      <c r="A383" s="14">
        <v>379</v>
      </c>
      <c r="B383" s="14" t="str">
        <f>T("02270077974")</f>
        <v>02270077974</v>
      </c>
      <c r="C383" s="19" t="s">
        <v>1126</v>
      </c>
      <c r="D383" s="22" t="s">
        <v>1127</v>
      </c>
      <c r="E383" s="12">
        <v>5</v>
      </c>
      <c r="F383" s="19" t="s">
        <v>535</v>
      </c>
      <c r="G383" s="14">
        <v>1865125678</v>
      </c>
      <c r="H383" s="1"/>
    </row>
    <row r="384" spans="1:8" ht="21.95" customHeight="1" x14ac:dyDescent="0.3">
      <c r="A384" s="14">
        <v>380</v>
      </c>
      <c r="B384" s="14" t="str">
        <f>T("02270077991")</f>
        <v>02270077991</v>
      </c>
      <c r="C384" s="19" t="s">
        <v>1159</v>
      </c>
      <c r="D384" s="22" t="s">
        <v>1160</v>
      </c>
      <c r="E384" s="12">
        <v>5</v>
      </c>
      <c r="F384" s="19" t="s">
        <v>535</v>
      </c>
      <c r="G384" s="14">
        <v>1917793946</v>
      </c>
      <c r="H384" s="1"/>
    </row>
    <row r="385" spans="1:8" ht="21.95" customHeight="1" x14ac:dyDescent="0.3">
      <c r="A385" s="14">
        <v>381</v>
      </c>
      <c r="B385" s="14" t="str">
        <f>T("02270078000")</f>
        <v>02270078000</v>
      </c>
      <c r="C385" s="19" t="s">
        <v>1176</v>
      </c>
      <c r="D385" s="22" t="s">
        <v>1177</v>
      </c>
      <c r="E385" s="12">
        <v>5</v>
      </c>
      <c r="F385" s="19" t="s">
        <v>8</v>
      </c>
      <c r="G385" s="14">
        <v>1761650358</v>
      </c>
      <c r="H385" s="1"/>
    </row>
    <row r="386" spans="1:8" ht="21.95" customHeight="1" x14ac:dyDescent="0.3">
      <c r="A386" s="14">
        <v>382</v>
      </c>
      <c r="B386" s="14" t="str">
        <f>T("02270078001")</f>
        <v>02270078001</v>
      </c>
      <c r="C386" s="19" t="s">
        <v>1178</v>
      </c>
      <c r="D386" s="22" t="s">
        <v>705</v>
      </c>
      <c r="E386" s="12">
        <v>5</v>
      </c>
      <c r="F386" s="19" t="s">
        <v>535</v>
      </c>
      <c r="G386" s="14">
        <v>1710245512</v>
      </c>
      <c r="H386" s="1"/>
    </row>
    <row r="387" spans="1:8" ht="21.95" customHeight="1" x14ac:dyDescent="0.3">
      <c r="A387" s="14">
        <v>383</v>
      </c>
      <c r="B387" s="14" t="str">
        <f>T("02270078007")</f>
        <v>02270078007</v>
      </c>
      <c r="C387" s="19" t="s">
        <v>507</v>
      </c>
      <c r="D387" s="22" t="s">
        <v>1189</v>
      </c>
      <c r="E387" s="12">
        <v>5</v>
      </c>
      <c r="F387" s="19" t="s">
        <v>8</v>
      </c>
      <c r="G387" s="14">
        <v>1705758908</v>
      </c>
      <c r="H387" s="1"/>
    </row>
    <row r="388" spans="1:8" ht="21.95" customHeight="1" x14ac:dyDescent="0.3">
      <c r="A388" s="14">
        <v>384</v>
      </c>
      <c r="B388" s="14" t="str">
        <f>T("02270078026")</f>
        <v>02270078026</v>
      </c>
      <c r="C388" s="19" t="s">
        <v>1108</v>
      </c>
      <c r="D388" s="22" t="s">
        <v>1224</v>
      </c>
      <c r="E388" s="12">
        <v>5</v>
      </c>
      <c r="F388" s="19" t="s">
        <v>8</v>
      </c>
      <c r="G388" s="14">
        <v>1764347990</v>
      </c>
      <c r="H388" s="1"/>
    </row>
    <row r="389" spans="1:8" ht="21.95" customHeight="1" x14ac:dyDescent="0.3">
      <c r="A389" s="14">
        <v>385</v>
      </c>
      <c r="B389" s="14" t="str">
        <f>T("02270078037")</f>
        <v>02270078037</v>
      </c>
      <c r="C389" s="19" t="s">
        <v>1242</v>
      </c>
      <c r="D389" s="22" t="s">
        <v>1244</v>
      </c>
      <c r="E389" s="12">
        <v>5</v>
      </c>
      <c r="F389" s="19" t="s">
        <v>8</v>
      </c>
      <c r="G389" s="14">
        <v>1771332839</v>
      </c>
      <c r="H389" s="1"/>
    </row>
    <row r="390" spans="1:8" ht="21.95" customHeight="1" x14ac:dyDescent="0.3">
      <c r="A390" s="14">
        <v>386</v>
      </c>
      <c r="B390" s="14" t="str">
        <f>T("02270078045")</f>
        <v>02270078045</v>
      </c>
      <c r="C390" s="19" t="s">
        <v>1255</v>
      </c>
      <c r="D390" s="22" t="s">
        <v>1256</v>
      </c>
      <c r="E390" s="12">
        <v>5</v>
      </c>
      <c r="F390" s="19" t="s">
        <v>8</v>
      </c>
      <c r="G390" s="14">
        <v>1726587854</v>
      </c>
      <c r="H390" s="1"/>
    </row>
    <row r="391" spans="1:8" ht="21.95" customHeight="1" x14ac:dyDescent="0.3">
      <c r="A391" s="14">
        <v>387</v>
      </c>
      <c r="B391" s="14" t="str">
        <f>T("02270078059")</f>
        <v>02270078059</v>
      </c>
      <c r="C391" s="19" t="s">
        <v>1243</v>
      </c>
      <c r="D391" s="22" t="s">
        <v>1280</v>
      </c>
      <c r="E391" s="12">
        <v>5</v>
      </c>
      <c r="F391" s="19" t="s">
        <v>8</v>
      </c>
      <c r="G391" s="14">
        <v>1747692532</v>
      </c>
      <c r="H391" s="1"/>
    </row>
    <row r="392" spans="1:8" ht="21.95" customHeight="1" x14ac:dyDescent="0.3">
      <c r="A392" s="14">
        <v>388</v>
      </c>
      <c r="B392" s="14" t="str">
        <f>T("02270078061")</f>
        <v>02270078061</v>
      </c>
      <c r="C392" s="19" t="s">
        <v>1283</v>
      </c>
      <c r="D392" s="22" t="s">
        <v>1284</v>
      </c>
      <c r="E392" s="12">
        <v>5</v>
      </c>
      <c r="F392" s="19" t="s">
        <v>8</v>
      </c>
      <c r="G392" s="14">
        <v>1717437983</v>
      </c>
      <c r="H392" s="1"/>
    </row>
    <row r="393" spans="1:8" ht="21.95" customHeight="1" x14ac:dyDescent="0.3">
      <c r="A393" s="14">
        <v>389</v>
      </c>
      <c r="B393" s="14" t="str">
        <f>T("02270078063")</f>
        <v>02270078063</v>
      </c>
      <c r="C393" s="19" t="s">
        <v>1287</v>
      </c>
      <c r="D393" s="22" t="s">
        <v>1288</v>
      </c>
      <c r="E393" s="12">
        <v>5</v>
      </c>
      <c r="F393" s="19" t="s">
        <v>8</v>
      </c>
      <c r="G393" s="14">
        <v>1744973147</v>
      </c>
      <c r="H393" s="1"/>
    </row>
    <row r="394" spans="1:8" ht="21.95" customHeight="1" x14ac:dyDescent="0.3">
      <c r="A394" s="14">
        <v>390</v>
      </c>
      <c r="B394" s="14" t="str">
        <f>T("02270078067")</f>
        <v>02270078067</v>
      </c>
      <c r="C394" s="19" t="s">
        <v>1295</v>
      </c>
      <c r="D394" s="22" t="s">
        <v>1296</v>
      </c>
      <c r="E394" s="12">
        <v>5</v>
      </c>
      <c r="F394" s="19" t="s">
        <v>1297</v>
      </c>
      <c r="G394" s="14">
        <v>1767237349</v>
      </c>
      <c r="H394" s="1"/>
    </row>
    <row r="395" spans="1:8" ht="21.95" customHeight="1" x14ac:dyDescent="0.3">
      <c r="A395" s="14">
        <v>391</v>
      </c>
      <c r="B395" s="14" t="str">
        <f>T("02270078071")</f>
        <v>02270078071</v>
      </c>
      <c r="C395" s="19" t="s">
        <v>1303</v>
      </c>
      <c r="D395" s="22" t="s">
        <v>1304</v>
      </c>
      <c r="E395" s="12">
        <v>5</v>
      </c>
      <c r="F395" s="19" t="s">
        <v>1297</v>
      </c>
      <c r="G395" s="14">
        <v>1737498823</v>
      </c>
      <c r="H395" s="1"/>
    </row>
    <row r="396" spans="1:8" ht="21.95" customHeight="1" x14ac:dyDescent="0.3">
      <c r="A396" s="14">
        <v>392</v>
      </c>
      <c r="B396" s="14" t="str">
        <f>T("02270078075")</f>
        <v>02270078075</v>
      </c>
      <c r="C396" s="19" t="s">
        <v>138</v>
      </c>
      <c r="D396" s="22" t="s">
        <v>164</v>
      </c>
      <c r="E396" s="12">
        <v>5</v>
      </c>
      <c r="F396" s="19" t="s">
        <v>8</v>
      </c>
      <c r="G396" s="14">
        <v>1753086882</v>
      </c>
      <c r="H396" s="1"/>
    </row>
    <row r="397" spans="1:8" ht="21.95" customHeight="1" x14ac:dyDescent="0.3">
      <c r="A397" s="14">
        <v>393</v>
      </c>
      <c r="B397" s="14" t="str">
        <f>T("02270078077")</f>
        <v>02270078077</v>
      </c>
      <c r="C397" s="19" t="s">
        <v>1312</v>
      </c>
      <c r="D397" s="22" t="s">
        <v>1313</v>
      </c>
      <c r="E397" s="12">
        <v>5</v>
      </c>
      <c r="F397" s="19" t="s">
        <v>8</v>
      </c>
      <c r="G397" s="14">
        <v>1738218719</v>
      </c>
      <c r="H397" s="1"/>
    </row>
    <row r="398" spans="1:8" ht="21.95" customHeight="1" x14ac:dyDescent="0.3">
      <c r="A398" s="14">
        <v>394</v>
      </c>
      <c r="B398" s="14" t="str">
        <f>T("02270078080")</f>
        <v>02270078080</v>
      </c>
      <c r="C398" s="19" t="s">
        <v>1317</v>
      </c>
      <c r="D398" s="22" t="s">
        <v>1318</v>
      </c>
      <c r="E398" s="12">
        <v>5</v>
      </c>
      <c r="F398" s="19" t="s">
        <v>8</v>
      </c>
      <c r="G398" s="14">
        <v>1748872294</v>
      </c>
      <c r="H398" s="1"/>
    </row>
    <row r="399" spans="1:8" ht="21.95" customHeight="1" x14ac:dyDescent="0.3">
      <c r="A399" s="14">
        <v>395</v>
      </c>
      <c r="B399" s="14" t="str">
        <f>T("02270078085")</f>
        <v>02270078085</v>
      </c>
      <c r="C399" s="19" t="s">
        <v>1327</v>
      </c>
      <c r="D399" s="22" t="s">
        <v>1328</v>
      </c>
      <c r="E399" s="12">
        <v>5</v>
      </c>
      <c r="F399" s="19" t="s">
        <v>1297</v>
      </c>
      <c r="G399" s="14">
        <v>1734358207</v>
      </c>
      <c r="H399" s="1"/>
    </row>
    <row r="400" spans="1:8" ht="21.95" customHeight="1" x14ac:dyDescent="0.3">
      <c r="A400" s="14">
        <v>396</v>
      </c>
      <c r="B400" s="14" t="str">
        <f>T("02270078088")</f>
        <v>02270078088</v>
      </c>
      <c r="C400" s="19" t="s">
        <v>1113</v>
      </c>
      <c r="D400" s="22" t="s">
        <v>1330</v>
      </c>
      <c r="E400" s="12">
        <v>5</v>
      </c>
      <c r="F400" s="19" t="s">
        <v>8</v>
      </c>
      <c r="G400" s="14">
        <v>1738418317</v>
      </c>
      <c r="H400" s="1"/>
    </row>
    <row r="401" spans="1:8" ht="21.95" customHeight="1" x14ac:dyDescent="0.3">
      <c r="A401" s="14">
        <v>397</v>
      </c>
      <c r="B401" s="14" t="str">
        <f>T("02270078091")</f>
        <v>02270078091</v>
      </c>
      <c r="C401" s="19" t="s">
        <v>131</v>
      </c>
      <c r="D401" s="22" t="s">
        <v>1335</v>
      </c>
      <c r="E401" s="12">
        <v>5</v>
      </c>
      <c r="F401" s="19" t="s">
        <v>8</v>
      </c>
      <c r="G401" s="14">
        <v>1716189592</v>
      </c>
      <c r="H401" s="1"/>
    </row>
    <row r="402" spans="1:8" ht="21.95" customHeight="1" x14ac:dyDescent="0.3">
      <c r="A402" s="14">
        <v>398</v>
      </c>
      <c r="B402" s="14" t="str">
        <f>T("02270078107")</f>
        <v>02270078107</v>
      </c>
      <c r="C402" s="19" t="s">
        <v>322</v>
      </c>
      <c r="D402" s="22" t="s">
        <v>1359</v>
      </c>
      <c r="E402" s="12">
        <v>5</v>
      </c>
      <c r="F402" s="19" t="s">
        <v>8</v>
      </c>
      <c r="G402" s="14">
        <v>1719750483</v>
      </c>
      <c r="H402" s="1"/>
    </row>
    <row r="403" spans="1:8" ht="21.95" customHeight="1" x14ac:dyDescent="0.3">
      <c r="A403" s="14">
        <v>399</v>
      </c>
      <c r="B403" s="14" t="str">
        <f>T("02270078114")</f>
        <v>02270078114</v>
      </c>
      <c r="C403" s="19" t="s">
        <v>791</v>
      </c>
      <c r="D403" s="22" t="s">
        <v>1371</v>
      </c>
      <c r="E403" s="12">
        <v>5</v>
      </c>
      <c r="F403" s="19" t="s">
        <v>8</v>
      </c>
      <c r="G403" s="14">
        <v>1748706426</v>
      </c>
      <c r="H403" s="1"/>
    </row>
    <row r="404" spans="1:8" ht="21.95" customHeight="1" x14ac:dyDescent="0.3">
      <c r="A404" s="14">
        <v>400</v>
      </c>
      <c r="B404" s="14" t="str">
        <f>T("02270078127")</f>
        <v>02270078127</v>
      </c>
      <c r="C404" s="19" t="s">
        <v>1390</v>
      </c>
      <c r="D404" s="22" t="s">
        <v>1391</v>
      </c>
      <c r="E404" s="12">
        <v>5</v>
      </c>
      <c r="F404" s="19" t="s">
        <v>535</v>
      </c>
      <c r="G404" s="14">
        <v>1743440901</v>
      </c>
      <c r="H404" s="1"/>
    </row>
    <row r="405" spans="1:8" ht="21.95" customHeight="1" x14ac:dyDescent="0.3">
      <c r="A405" s="14">
        <v>401</v>
      </c>
      <c r="B405" s="14" t="str">
        <f>T("02270078133")</f>
        <v>02270078133</v>
      </c>
      <c r="C405" s="19" t="s">
        <v>1399</v>
      </c>
      <c r="D405" s="22" t="s">
        <v>1400</v>
      </c>
      <c r="E405" s="12">
        <v>5</v>
      </c>
      <c r="F405" s="19" t="s">
        <v>1401</v>
      </c>
      <c r="G405" s="14">
        <v>1755335164</v>
      </c>
      <c r="H405" s="1"/>
    </row>
    <row r="406" spans="1:8" ht="21.95" customHeight="1" x14ac:dyDescent="0.3">
      <c r="A406" s="14">
        <v>402</v>
      </c>
      <c r="B406" s="14" t="str">
        <f>T("02270094006")</f>
        <v>02270094006</v>
      </c>
      <c r="C406" s="19" t="s">
        <v>1404</v>
      </c>
      <c r="D406" s="22" t="s">
        <v>1405</v>
      </c>
      <c r="E406" s="12">
        <v>5</v>
      </c>
      <c r="F406" s="19" t="s">
        <v>1406</v>
      </c>
      <c r="G406" s="14">
        <v>1517864580</v>
      </c>
      <c r="H406" s="1"/>
    </row>
    <row r="407" spans="1:8" ht="21.95" customHeight="1" x14ac:dyDescent="0.3">
      <c r="A407" s="14">
        <v>403</v>
      </c>
      <c r="B407" s="14" t="str">
        <f>T("02270013648")</f>
        <v>02270013648</v>
      </c>
      <c r="C407" s="19" t="s">
        <v>344</v>
      </c>
      <c r="D407" s="22" t="s">
        <v>345</v>
      </c>
      <c r="E407" s="12">
        <v>6</v>
      </c>
      <c r="F407" s="19" t="s">
        <v>346</v>
      </c>
      <c r="G407" s="14">
        <v>1306141354</v>
      </c>
      <c r="H407" s="1"/>
    </row>
    <row r="408" spans="1:8" ht="21.95" customHeight="1" x14ac:dyDescent="0.3">
      <c r="A408" s="14">
        <v>404</v>
      </c>
      <c r="B408" s="14" t="str">
        <f>T("02270013650")</f>
        <v>02270013650</v>
      </c>
      <c r="C408" s="19" t="s">
        <v>347</v>
      </c>
      <c r="D408" s="22" t="s">
        <v>348</v>
      </c>
      <c r="E408" s="12">
        <v>6</v>
      </c>
      <c r="F408" s="19" t="s">
        <v>346</v>
      </c>
      <c r="G408" s="14">
        <v>1740086643</v>
      </c>
      <c r="H408" s="1"/>
    </row>
    <row r="409" spans="1:8" ht="21.95" customHeight="1" x14ac:dyDescent="0.3">
      <c r="A409" s="14">
        <v>405</v>
      </c>
      <c r="B409" s="14" t="str">
        <f>T("02270013750")</f>
        <v>02270013750</v>
      </c>
      <c r="C409" s="19" t="s">
        <v>351</v>
      </c>
      <c r="D409" s="22" t="s">
        <v>352</v>
      </c>
      <c r="E409" s="12">
        <v>6</v>
      </c>
      <c r="F409" s="19" t="s">
        <v>346</v>
      </c>
      <c r="G409" s="14">
        <v>1761127586</v>
      </c>
      <c r="H409" s="1"/>
    </row>
    <row r="410" spans="1:8" ht="21.95" customHeight="1" x14ac:dyDescent="0.3">
      <c r="A410" s="14">
        <v>406</v>
      </c>
      <c r="B410" s="14" t="str">
        <f>T("02270013755")</f>
        <v>02270013755</v>
      </c>
      <c r="C410" s="19" t="s">
        <v>353</v>
      </c>
      <c r="D410" s="22" t="s">
        <v>354</v>
      </c>
      <c r="E410" s="12">
        <v>6</v>
      </c>
      <c r="F410" s="19" t="s">
        <v>346</v>
      </c>
      <c r="G410" s="14">
        <v>1731692818</v>
      </c>
      <c r="H410" s="1"/>
    </row>
    <row r="411" spans="1:8" ht="21.95" customHeight="1" x14ac:dyDescent="0.3">
      <c r="A411" s="14">
        <v>407</v>
      </c>
      <c r="B411" s="14" t="str">
        <f>T("02270013760")</f>
        <v>02270013760</v>
      </c>
      <c r="C411" s="19" t="s">
        <v>355</v>
      </c>
      <c r="D411" s="22" t="s">
        <v>356</v>
      </c>
      <c r="E411" s="12">
        <v>6</v>
      </c>
      <c r="F411" s="19" t="s">
        <v>346</v>
      </c>
      <c r="G411" s="14">
        <v>1723423867</v>
      </c>
      <c r="H411" s="1"/>
    </row>
    <row r="412" spans="1:8" ht="21.95" customHeight="1" x14ac:dyDescent="0.3">
      <c r="A412" s="14">
        <v>408</v>
      </c>
      <c r="B412" s="14" t="str">
        <f>T("02270013765")</f>
        <v>02270013765</v>
      </c>
      <c r="C412" s="19" t="s">
        <v>357</v>
      </c>
      <c r="D412" s="22" t="s">
        <v>358</v>
      </c>
      <c r="E412" s="12">
        <v>6</v>
      </c>
      <c r="F412" s="19" t="s">
        <v>346</v>
      </c>
      <c r="G412" s="14">
        <v>1737820545</v>
      </c>
      <c r="H412" s="1"/>
    </row>
    <row r="413" spans="1:8" ht="21.95" customHeight="1" x14ac:dyDescent="0.3">
      <c r="A413" s="14">
        <v>409</v>
      </c>
      <c r="B413" s="14" t="str">
        <f>T("02270014034")</f>
        <v>02270014034</v>
      </c>
      <c r="C413" s="19" t="s">
        <v>361</v>
      </c>
      <c r="D413" s="22" t="s">
        <v>362</v>
      </c>
      <c r="E413" s="12">
        <v>6</v>
      </c>
      <c r="F413" s="19" t="s">
        <v>346</v>
      </c>
      <c r="G413" s="14">
        <v>1743546573</v>
      </c>
      <c r="H413" s="1"/>
    </row>
    <row r="414" spans="1:8" ht="21.95" customHeight="1" x14ac:dyDescent="0.3">
      <c r="A414" s="14">
        <v>410</v>
      </c>
      <c r="B414" s="14" t="str">
        <f>T("02270014067")</f>
        <v>02270014067</v>
      </c>
      <c r="C414" s="19" t="s">
        <v>363</v>
      </c>
      <c r="D414" s="22" t="s">
        <v>364</v>
      </c>
      <c r="E414" s="12">
        <v>6</v>
      </c>
      <c r="F414" s="19" t="s">
        <v>346</v>
      </c>
      <c r="G414" s="14">
        <v>1707416031</v>
      </c>
      <c r="H414" s="1"/>
    </row>
    <row r="415" spans="1:8" ht="21.95" customHeight="1" x14ac:dyDescent="0.3">
      <c r="A415" s="14">
        <v>411</v>
      </c>
      <c r="B415" s="14" t="str">
        <f>T("02270014080")</f>
        <v>02270014080</v>
      </c>
      <c r="C415" s="19" t="s">
        <v>365</v>
      </c>
      <c r="D415" s="22" t="s">
        <v>366</v>
      </c>
      <c r="E415" s="12">
        <v>6</v>
      </c>
      <c r="F415" s="19" t="s">
        <v>346</v>
      </c>
      <c r="G415" s="14">
        <v>1644506386</v>
      </c>
      <c r="H415" s="1"/>
    </row>
    <row r="416" spans="1:8" ht="21.95" customHeight="1" x14ac:dyDescent="0.3">
      <c r="A416" s="14">
        <v>412</v>
      </c>
      <c r="B416" s="14" t="str">
        <f>T("02270014097")</f>
        <v>02270014097</v>
      </c>
      <c r="C416" s="19" t="s">
        <v>367</v>
      </c>
      <c r="D416" s="22" t="s">
        <v>368</v>
      </c>
      <c r="E416" s="12">
        <v>6</v>
      </c>
      <c r="F416" s="19" t="s">
        <v>346</v>
      </c>
      <c r="G416" s="14">
        <v>1766866003</v>
      </c>
      <c r="H416" s="1"/>
    </row>
    <row r="417" spans="1:8" ht="21.95" customHeight="1" x14ac:dyDescent="0.3">
      <c r="A417" s="14">
        <v>413</v>
      </c>
      <c r="B417" s="14" t="str">
        <f>T("02270014136")</f>
        <v>02270014136</v>
      </c>
      <c r="C417" s="19" t="s">
        <v>369</v>
      </c>
      <c r="D417" s="22" t="s">
        <v>370</v>
      </c>
      <c r="E417" s="12">
        <v>6</v>
      </c>
      <c r="F417" s="19" t="s">
        <v>346</v>
      </c>
      <c r="G417" s="14">
        <v>1784990489</v>
      </c>
      <c r="H417" s="1"/>
    </row>
    <row r="418" spans="1:8" ht="21.95" customHeight="1" x14ac:dyDescent="0.3">
      <c r="A418" s="14">
        <v>414</v>
      </c>
      <c r="B418" s="14" t="str">
        <f>T("02270014154")</f>
        <v>02270014154</v>
      </c>
      <c r="C418" s="19" t="s">
        <v>17</v>
      </c>
      <c r="D418" s="22" t="s">
        <v>372</v>
      </c>
      <c r="E418" s="12">
        <v>6</v>
      </c>
      <c r="F418" s="19" t="s">
        <v>346</v>
      </c>
      <c r="G418" s="14">
        <v>1770986440</v>
      </c>
      <c r="H418" s="1"/>
    </row>
    <row r="419" spans="1:8" ht="21.95" customHeight="1" x14ac:dyDescent="0.3">
      <c r="A419" s="14">
        <v>415</v>
      </c>
      <c r="B419" s="14" t="str">
        <f>T("02270015546")</f>
        <v>02270015546</v>
      </c>
      <c r="C419" s="19" t="s">
        <v>375</v>
      </c>
      <c r="D419" s="22" t="s">
        <v>376</v>
      </c>
      <c r="E419" s="12">
        <v>6</v>
      </c>
      <c r="F419" s="19" t="s">
        <v>346</v>
      </c>
      <c r="G419" s="14">
        <v>1797799401</v>
      </c>
      <c r="H419" s="1"/>
    </row>
    <row r="420" spans="1:8" ht="21.95" customHeight="1" x14ac:dyDescent="0.3">
      <c r="A420" s="14">
        <v>416</v>
      </c>
      <c r="B420" s="14" t="str">
        <f>T("02270017139")</f>
        <v>02270017139</v>
      </c>
      <c r="C420" s="19" t="s">
        <v>243</v>
      </c>
      <c r="D420" s="22" t="s">
        <v>398</v>
      </c>
      <c r="E420" s="12">
        <v>6</v>
      </c>
      <c r="F420" s="19" t="s">
        <v>346</v>
      </c>
      <c r="G420" s="14">
        <v>1324105801</v>
      </c>
      <c r="H420" s="1"/>
    </row>
    <row r="421" spans="1:8" ht="21.95" customHeight="1" x14ac:dyDescent="0.3">
      <c r="A421" s="14">
        <v>417</v>
      </c>
      <c r="B421" s="14" t="str">
        <f>T("02270017143")</f>
        <v>02270017143</v>
      </c>
      <c r="C421" s="19" t="s">
        <v>399</v>
      </c>
      <c r="D421" s="22" t="s">
        <v>400</v>
      </c>
      <c r="E421" s="12">
        <v>6</v>
      </c>
      <c r="F421" s="19" t="s">
        <v>346</v>
      </c>
      <c r="G421" s="14">
        <v>1729728405</v>
      </c>
      <c r="H421" s="1"/>
    </row>
    <row r="422" spans="1:8" ht="21.95" customHeight="1" x14ac:dyDescent="0.3">
      <c r="A422" s="14">
        <v>418</v>
      </c>
      <c r="B422" s="14" t="str">
        <f>T("02270017161")</f>
        <v>02270017161</v>
      </c>
      <c r="C422" s="19" t="s">
        <v>401</v>
      </c>
      <c r="D422" s="22" t="s">
        <v>402</v>
      </c>
      <c r="E422" s="12">
        <v>6</v>
      </c>
      <c r="F422" s="19" t="s">
        <v>346</v>
      </c>
      <c r="G422" s="14">
        <v>1324105298</v>
      </c>
      <c r="H422" s="1"/>
    </row>
    <row r="423" spans="1:8" ht="21.95" customHeight="1" x14ac:dyDescent="0.3">
      <c r="A423" s="14">
        <v>419</v>
      </c>
      <c r="B423" s="14" t="str">
        <f>T("02270017167")</f>
        <v>02270017167</v>
      </c>
      <c r="C423" s="19" t="s">
        <v>403</v>
      </c>
      <c r="D423" s="22" t="s">
        <v>404</v>
      </c>
      <c r="E423" s="12">
        <v>6</v>
      </c>
      <c r="F423" s="19" t="s">
        <v>346</v>
      </c>
      <c r="G423" s="14">
        <v>1324105301</v>
      </c>
      <c r="H423" s="1"/>
    </row>
    <row r="424" spans="1:8" ht="21.95" customHeight="1" x14ac:dyDescent="0.3">
      <c r="A424" s="14">
        <v>420</v>
      </c>
      <c r="B424" s="14" t="str">
        <f>T("02270017174")</f>
        <v>02270017174</v>
      </c>
      <c r="C424" s="19" t="s">
        <v>405</v>
      </c>
      <c r="D424" s="22" t="s">
        <v>406</v>
      </c>
      <c r="E424" s="12">
        <v>6</v>
      </c>
      <c r="F424" s="19" t="s">
        <v>346</v>
      </c>
      <c r="G424" s="14">
        <v>1782240655</v>
      </c>
      <c r="H424" s="1"/>
    </row>
    <row r="425" spans="1:8" ht="21.95" customHeight="1" x14ac:dyDescent="0.3">
      <c r="A425" s="14">
        <v>421</v>
      </c>
      <c r="B425" s="14" t="str">
        <f>T("02270017203")</f>
        <v>02270017203</v>
      </c>
      <c r="C425" s="19" t="s">
        <v>407</v>
      </c>
      <c r="D425" s="22" t="s">
        <v>408</v>
      </c>
      <c r="E425" s="12">
        <v>6</v>
      </c>
      <c r="F425" s="19" t="s">
        <v>346</v>
      </c>
      <c r="G425" s="14">
        <v>1773872991</v>
      </c>
      <c r="H425" s="1"/>
    </row>
    <row r="426" spans="1:8" ht="21.95" customHeight="1" x14ac:dyDescent="0.3">
      <c r="A426" s="14">
        <v>422</v>
      </c>
      <c r="B426" s="14" t="str">
        <f>T("02270017208")</f>
        <v>02270017208</v>
      </c>
      <c r="C426" s="19" t="s">
        <v>409</v>
      </c>
      <c r="D426" s="22" t="s">
        <v>410</v>
      </c>
      <c r="E426" s="12">
        <v>6</v>
      </c>
      <c r="F426" s="19" t="s">
        <v>346</v>
      </c>
      <c r="G426" s="14">
        <v>1780966167</v>
      </c>
      <c r="H426" s="1"/>
    </row>
    <row r="427" spans="1:8" ht="21.95" customHeight="1" x14ac:dyDescent="0.3">
      <c r="A427" s="14">
        <v>423</v>
      </c>
      <c r="B427" s="14" t="str">
        <f>T("02270017219")</f>
        <v>02270017219</v>
      </c>
      <c r="C427" s="19" t="s">
        <v>411</v>
      </c>
      <c r="D427" s="22" t="s">
        <v>412</v>
      </c>
      <c r="E427" s="12">
        <v>6</v>
      </c>
      <c r="F427" s="19" t="s">
        <v>346</v>
      </c>
      <c r="G427" s="14">
        <v>1731640628</v>
      </c>
      <c r="H427" s="1"/>
    </row>
    <row r="428" spans="1:8" ht="21.95" customHeight="1" x14ac:dyDescent="0.3">
      <c r="A428" s="14">
        <v>424</v>
      </c>
      <c r="B428" s="14" t="str">
        <f>T("02270017256")</f>
        <v>02270017256</v>
      </c>
      <c r="C428" s="19" t="s">
        <v>413</v>
      </c>
      <c r="D428" s="22" t="s">
        <v>414</v>
      </c>
      <c r="E428" s="12">
        <v>6</v>
      </c>
      <c r="F428" s="19" t="s">
        <v>346</v>
      </c>
      <c r="G428" s="14">
        <v>1741343672</v>
      </c>
      <c r="H428" s="1"/>
    </row>
    <row r="429" spans="1:8" ht="21.95" customHeight="1" x14ac:dyDescent="0.3">
      <c r="A429" s="14">
        <v>425</v>
      </c>
      <c r="B429" s="14" t="str">
        <f>T("02270017264")</f>
        <v>02270017264</v>
      </c>
      <c r="C429" s="19" t="s">
        <v>415</v>
      </c>
      <c r="D429" s="22" t="s">
        <v>416</v>
      </c>
      <c r="E429" s="12">
        <v>6</v>
      </c>
      <c r="F429" s="19" t="s">
        <v>346</v>
      </c>
      <c r="G429" s="14">
        <v>1767179145</v>
      </c>
      <c r="H429" s="1"/>
    </row>
    <row r="430" spans="1:8" ht="21.95" customHeight="1" x14ac:dyDescent="0.3">
      <c r="A430" s="14">
        <v>426</v>
      </c>
      <c r="B430" s="14" t="str">
        <f>T("02270017272")</f>
        <v>02270017272</v>
      </c>
      <c r="C430" s="19" t="s">
        <v>417</v>
      </c>
      <c r="D430" s="22" t="s">
        <v>418</v>
      </c>
      <c r="E430" s="12">
        <v>6</v>
      </c>
      <c r="F430" s="19" t="s">
        <v>346</v>
      </c>
      <c r="G430" s="14">
        <v>1309494864</v>
      </c>
      <c r="H430" s="1"/>
    </row>
    <row r="431" spans="1:8" ht="21.95" customHeight="1" x14ac:dyDescent="0.3">
      <c r="A431" s="14">
        <v>427</v>
      </c>
      <c r="B431" s="14" t="str">
        <f>T("02270017282")</f>
        <v>02270017282</v>
      </c>
      <c r="C431" s="19" t="s">
        <v>419</v>
      </c>
      <c r="D431" s="22" t="s">
        <v>420</v>
      </c>
      <c r="E431" s="12">
        <v>6</v>
      </c>
      <c r="F431" s="19" t="s">
        <v>346</v>
      </c>
      <c r="G431" s="14">
        <v>1723903885</v>
      </c>
      <c r="H431" s="1"/>
    </row>
    <row r="432" spans="1:8" ht="21.95" customHeight="1" x14ac:dyDescent="0.3">
      <c r="A432" s="14">
        <v>428</v>
      </c>
      <c r="B432" s="14" t="str">
        <f>T("02270017289")</f>
        <v>02270017289</v>
      </c>
      <c r="C432" s="19" t="s">
        <v>161</v>
      </c>
      <c r="D432" s="22" t="s">
        <v>421</v>
      </c>
      <c r="E432" s="12">
        <v>6</v>
      </c>
      <c r="F432" s="19" t="s">
        <v>346</v>
      </c>
      <c r="G432" s="14">
        <v>1751011821</v>
      </c>
      <c r="H432" s="1"/>
    </row>
    <row r="433" spans="1:8" ht="21.95" customHeight="1" x14ac:dyDescent="0.3">
      <c r="A433" s="14">
        <v>429</v>
      </c>
      <c r="B433" s="14" t="str">
        <f>T("02270017300")</f>
        <v>02270017300</v>
      </c>
      <c r="C433" s="19" t="s">
        <v>422</v>
      </c>
      <c r="D433" s="22" t="s">
        <v>423</v>
      </c>
      <c r="E433" s="12">
        <v>6</v>
      </c>
      <c r="F433" s="19" t="s">
        <v>346</v>
      </c>
      <c r="G433" s="14">
        <v>1307333543</v>
      </c>
      <c r="H433" s="1"/>
    </row>
    <row r="434" spans="1:8" ht="21.95" customHeight="1" x14ac:dyDescent="0.3">
      <c r="A434" s="14">
        <v>430</v>
      </c>
      <c r="B434" s="14" t="str">
        <f>T("02270017309")</f>
        <v>02270017309</v>
      </c>
      <c r="C434" s="19" t="s">
        <v>424</v>
      </c>
      <c r="D434" s="22" t="s">
        <v>425</v>
      </c>
      <c r="E434" s="12">
        <v>6</v>
      </c>
      <c r="F434" s="19" t="s">
        <v>346</v>
      </c>
      <c r="G434" s="14">
        <v>1741532300</v>
      </c>
      <c r="H434" s="1"/>
    </row>
    <row r="435" spans="1:8" ht="21.95" customHeight="1" x14ac:dyDescent="0.3">
      <c r="A435" s="14">
        <v>431</v>
      </c>
      <c r="B435" s="14" t="str">
        <f>T("02270017330")</f>
        <v>02270017330</v>
      </c>
      <c r="C435" s="19" t="s">
        <v>426</v>
      </c>
      <c r="D435" s="22" t="s">
        <v>427</v>
      </c>
      <c r="E435" s="12">
        <v>6</v>
      </c>
      <c r="F435" s="19" t="s">
        <v>346</v>
      </c>
      <c r="G435" s="14">
        <v>1786767449</v>
      </c>
      <c r="H435" s="1"/>
    </row>
    <row r="436" spans="1:8" ht="21.95" customHeight="1" x14ac:dyDescent="0.3">
      <c r="A436" s="14">
        <v>432</v>
      </c>
      <c r="B436" s="14" t="str">
        <f>T("02270017372")</f>
        <v>02270017372</v>
      </c>
      <c r="C436" s="19" t="s">
        <v>428</v>
      </c>
      <c r="D436" s="22" t="s">
        <v>429</v>
      </c>
      <c r="E436" s="12">
        <v>6</v>
      </c>
      <c r="F436" s="19" t="s">
        <v>346</v>
      </c>
      <c r="G436" s="14">
        <v>1743515956</v>
      </c>
      <c r="H436" s="1"/>
    </row>
    <row r="437" spans="1:8" ht="21.95" customHeight="1" x14ac:dyDescent="0.3">
      <c r="A437" s="14">
        <v>433</v>
      </c>
      <c r="B437" s="14" t="str">
        <f>T("02270017473")</f>
        <v>02270017473</v>
      </c>
      <c r="C437" s="19" t="s">
        <v>430</v>
      </c>
      <c r="D437" s="22" t="s">
        <v>431</v>
      </c>
      <c r="E437" s="12">
        <v>6</v>
      </c>
      <c r="F437" s="19" t="s">
        <v>346</v>
      </c>
      <c r="G437" s="14">
        <v>1743348158</v>
      </c>
      <c r="H437" s="1"/>
    </row>
    <row r="438" spans="1:8" ht="21.95" customHeight="1" x14ac:dyDescent="0.3">
      <c r="A438" s="14">
        <v>434</v>
      </c>
      <c r="B438" s="14" t="str">
        <f>T("02270017531")</f>
        <v>02270017531</v>
      </c>
      <c r="C438" s="19" t="s">
        <v>432</v>
      </c>
      <c r="D438" s="22" t="s">
        <v>433</v>
      </c>
      <c r="E438" s="12">
        <v>6</v>
      </c>
      <c r="F438" s="19" t="s">
        <v>346</v>
      </c>
      <c r="G438" s="14">
        <v>1798825113</v>
      </c>
      <c r="H438" s="1"/>
    </row>
    <row r="439" spans="1:8" ht="21.95" customHeight="1" x14ac:dyDescent="0.3">
      <c r="A439" s="14">
        <v>435</v>
      </c>
      <c r="B439" s="14" t="str">
        <f>T("02270017560")</f>
        <v>02270017560</v>
      </c>
      <c r="C439" s="19" t="s">
        <v>434</v>
      </c>
      <c r="D439" s="22" t="s">
        <v>435</v>
      </c>
      <c r="E439" s="12">
        <v>6</v>
      </c>
      <c r="F439" s="19" t="s">
        <v>346</v>
      </c>
      <c r="G439" s="14">
        <v>1703990716</v>
      </c>
      <c r="H439" s="1"/>
    </row>
    <row r="440" spans="1:8" ht="21.95" customHeight="1" x14ac:dyDescent="0.3">
      <c r="A440" s="14">
        <v>436</v>
      </c>
      <c r="B440" s="14" t="str">
        <f>T("02270017566")</f>
        <v>02270017566</v>
      </c>
      <c r="C440" s="19" t="s">
        <v>436</v>
      </c>
      <c r="D440" s="22" t="s">
        <v>437</v>
      </c>
      <c r="E440" s="12">
        <v>6</v>
      </c>
      <c r="F440" s="19" t="s">
        <v>346</v>
      </c>
      <c r="G440" s="14">
        <v>1773612845</v>
      </c>
      <c r="H440" s="1"/>
    </row>
    <row r="441" spans="1:8" ht="21.95" customHeight="1" x14ac:dyDescent="0.3">
      <c r="A441" s="14">
        <v>437</v>
      </c>
      <c r="B441" s="14" t="str">
        <f>T("02270017578")</f>
        <v>02270017578</v>
      </c>
      <c r="C441" s="19" t="s">
        <v>438</v>
      </c>
      <c r="D441" s="22" t="s">
        <v>439</v>
      </c>
      <c r="E441" s="12">
        <v>6</v>
      </c>
      <c r="F441" s="19" t="s">
        <v>346</v>
      </c>
      <c r="G441" s="14">
        <v>1785042456</v>
      </c>
      <c r="H441" s="1"/>
    </row>
    <row r="442" spans="1:8" ht="21.95" customHeight="1" x14ac:dyDescent="0.3">
      <c r="A442" s="14">
        <v>438</v>
      </c>
      <c r="B442" s="14" t="str">
        <f>T("02270017584")</f>
        <v>02270017584</v>
      </c>
      <c r="C442" s="19" t="s">
        <v>342</v>
      </c>
      <c r="D442" s="22" t="s">
        <v>440</v>
      </c>
      <c r="E442" s="12">
        <v>6</v>
      </c>
      <c r="F442" s="19" t="s">
        <v>346</v>
      </c>
      <c r="G442" s="14">
        <v>1761786425</v>
      </c>
      <c r="H442" s="1"/>
    </row>
    <row r="443" spans="1:8" ht="21.95" customHeight="1" x14ac:dyDescent="0.3">
      <c r="A443" s="14">
        <v>439</v>
      </c>
      <c r="B443" s="14" t="str">
        <f>T("02270017588")</f>
        <v>02270017588</v>
      </c>
      <c r="C443" s="19" t="s">
        <v>438</v>
      </c>
      <c r="D443" s="22" t="s">
        <v>442</v>
      </c>
      <c r="E443" s="12">
        <v>6</v>
      </c>
      <c r="F443" s="19" t="s">
        <v>346</v>
      </c>
      <c r="G443" s="14">
        <v>1324105808</v>
      </c>
      <c r="H443" s="1"/>
    </row>
    <row r="444" spans="1:8" ht="21.95" customHeight="1" x14ac:dyDescent="0.3">
      <c r="A444" s="14">
        <v>440</v>
      </c>
      <c r="B444" s="14" t="str">
        <f>T("02270017602")</f>
        <v>02270017602</v>
      </c>
      <c r="C444" s="19" t="s">
        <v>443</v>
      </c>
      <c r="D444" s="22" t="s">
        <v>444</v>
      </c>
      <c r="E444" s="12">
        <v>6</v>
      </c>
      <c r="F444" s="19" t="s">
        <v>346</v>
      </c>
      <c r="G444" s="14">
        <v>1786795977</v>
      </c>
      <c r="H444" s="1"/>
    </row>
    <row r="445" spans="1:8" ht="21.95" customHeight="1" x14ac:dyDescent="0.3">
      <c r="A445" s="14">
        <v>441</v>
      </c>
      <c r="B445" s="14" t="str">
        <f>T("02270017609")</f>
        <v>02270017609</v>
      </c>
      <c r="C445" s="19" t="s">
        <v>445</v>
      </c>
      <c r="D445" s="22" t="s">
        <v>447</v>
      </c>
      <c r="E445" s="12">
        <v>6</v>
      </c>
      <c r="F445" s="19" t="s">
        <v>346</v>
      </c>
      <c r="G445" s="14">
        <v>1766861738</v>
      </c>
      <c r="H445" s="1"/>
    </row>
    <row r="446" spans="1:8" ht="21.95" customHeight="1" x14ac:dyDescent="0.3">
      <c r="A446" s="14">
        <v>442</v>
      </c>
      <c r="B446" s="14" t="str">
        <f>T("02270017616")</f>
        <v>02270017616</v>
      </c>
      <c r="C446" s="19" t="s">
        <v>448</v>
      </c>
      <c r="D446" s="22" t="s">
        <v>450</v>
      </c>
      <c r="E446" s="12">
        <v>6</v>
      </c>
      <c r="F446" s="19" t="s">
        <v>346</v>
      </c>
      <c r="G446" s="14">
        <v>1738317657</v>
      </c>
      <c r="H446" s="1"/>
    </row>
    <row r="447" spans="1:8" ht="21.95" customHeight="1" x14ac:dyDescent="0.3">
      <c r="A447" s="14">
        <v>443</v>
      </c>
      <c r="B447" s="14" t="str">
        <f>T("02270017620")</f>
        <v>02270017620</v>
      </c>
      <c r="C447" s="19" t="s">
        <v>203</v>
      </c>
      <c r="D447" s="22" t="s">
        <v>451</v>
      </c>
      <c r="E447" s="12">
        <v>6</v>
      </c>
      <c r="F447" s="19" t="s">
        <v>346</v>
      </c>
      <c r="G447" s="14">
        <v>1720594324</v>
      </c>
      <c r="H447" s="1"/>
    </row>
    <row r="448" spans="1:8" ht="21.95" customHeight="1" x14ac:dyDescent="0.3">
      <c r="A448" s="14">
        <v>444</v>
      </c>
      <c r="B448" s="14" t="str">
        <f>T("02270017659")</f>
        <v>02270017659</v>
      </c>
      <c r="C448" s="19" t="s">
        <v>452</v>
      </c>
      <c r="D448" s="22" t="s">
        <v>110</v>
      </c>
      <c r="E448" s="12">
        <v>6</v>
      </c>
      <c r="F448" s="19" t="s">
        <v>346</v>
      </c>
      <c r="G448" s="14">
        <v>1315281166</v>
      </c>
      <c r="H448" s="1"/>
    </row>
    <row r="449" spans="1:8" ht="21.95" customHeight="1" x14ac:dyDescent="0.3">
      <c r="A449" s="14">
        <v>445</v>
      </c>
      <c r="B449" s="14" t="str">
        <f>T("02270017678")</f>
        <v>02270017678</v>
      </c>
      <c r="C449" s="19" t="s">
        <v>453</v>
      </c>
      <c r="D449" s="22" t="s">
        <v>454</v>
      </c>
      <c r="E449" s="12">
        <v>6</v>
      </c>
      <c r="F449" s="19" t="s">
        <v>346</v>
      </c>
      <c r="G449" s="14">
        <v>1791254323</v>
      </c>
      <c r="H449" s="1"/>
    </row>
    <row r="450" spans="1:8" ht="21.95" customHeight="1" x14ac:dyDescent="0.3">
      <c r="A450" s="14">
        <v>446</v>
      </c>
      <c r="B450" s="14" t="str">
        <f>T("02270017706")</f>
        <v>02270017706</v>
      </c>
      <c r="C450" s="19" t="s">
        <v>455</v>
      </c>
      <c r="D450" s="22" t="s">
        <v>456</v>
      </c>
      <c r="E450" s="12">
        <v>6</v>
      </c>
      <c r="F450" s="19" t="s">
        <v>346</v>
      </c>
      <c r="G450" s="14">
        <v>1773832248</v>
      </c>
      <c r="H450" s="1"/>
    </row>
    <row r="451" spans="1:8" ht="21.95" customHeight="1" x14ac:dyDescent="0.3">
      <c r="A451" s="14">
        <v>447</v>
      </c>
      <c r="B451" s="14" t="str">
        <f>T("02270019152")</f>
        <v>02270019152</v>
      </c>
      <c r="C451" s="19" t="s">
        <v>161</v>
      </c>
      <c r="D451" s="22" t="s">
        <v>473</v>
      </c>
      <c r="E451" s="12">
        <v>6</v>
      </c>
      <c r="F451" s="19" t="s">
        <v>346</v>
      </c>
      <c r="G451" s="14">
        <v>1717158235</v>
      </c>
      <c r="H451" s="1"/>
    </row>
    <row r="452" spans="1:8" ht="21.95" customHeight="1" x14ac:dyDescent="0.3">
      <c r="A452" s="14">
        <v>448</v>
      </c>
      <c r="B452" s="14" t="str">
        <f>T("02270019158")</f>
        <v>02270019158</v>
      </c>
      <c r="C452" s="19" t="s">
        <v>474</v>
      </c>
      <c r="D452" s="22" t="s">
        <v>475</v>
      </c>
      <c r="E452" s="12">
        <v>6</v>
      </c>
      <c r="F452" s="19" t="s">
        <v>346</v>
      </c>
      <c r="G452" s="14">
        <v>1310196144</v>
      </c>
      <c r="H452" s="1"/>
    </row>
    <row r="453" spans="1:8" ht="21.95" customHeight="1" x14ac:dyDescent="0.3">
      <c r="A453" s="14">
        <v>449</v>
      </c>
      <c r="B453" s="14" t="str">
        <f>T("03270016536")</f>
        <v>03270016536</v>
      </c>
      <c r="C453" s="19" t="s">
        <v>817</v>
      </c>
      <c r="D453" s="22" t="s">
        <v>818</v>
      </c>
      <c r="E453" s="12">
        <v>6</v>
      </c>
      <c r="F453" s="19" t="s">
        <v>346</v>
      </c>
      <c r="G453" s="14">
        <v>1752481856</v>
      </c>
      <c r="H453" s="1"/>
    </row>
    <row r="454" spans="1:8" ht="21.95" customHeight="1" x14ac:dyDescent="0.3">
      <c r="A454" s="14">
        <v>450</v>
      </c>
      <c r="B454" s="14" t="str">
        <f>T("02270038537")</f>
        <v>02270038537</v>
      </c>
      <c r="C454" s="19" t="s">
        <v>822</v>
      </c>
      <c r="D454" s="22" t="s">
        <v>823</v>
      </c>
      <c r="E454" s="12">
        <v>6</v>
      </c>
      <c r="F454" s="19" t="s">
        <v>346</v>
      </c>
      <c r="G454" s="14">
        <v>1324105299</v>
      </c>
      <c r="H454" s="1"/>
    </row>
    <row r="455" spans="1:8" ht="21.95" customHeight="1" x14ac:dyDescent="0.3">
      <c r="A455" s="14">
        <v>451</v>
      </c>
      <c r="B455" s="14" t="str">
        <f>T("02270040266")</f>
        <v>02270040266</v>
      </c>
      <c r="C455" s="19" t="s">
        <v>726</v>
      </c>
      <c r="D455" s="22" t="s">
        <v>826</v>
      </c>
      <c r="E455" s="12">
        <v>6</v>
      </c>
      <c r="F455" s="19" t="s">
        <v>346</v>
      </c>
      <c r="G455" s="14">
        <v>1736724762</v>
      </c>
      <c r="H455" s="1"/>
    </row>
    <row r="456" spans="1:8" ht="21.95" customHeight="1" x14ac:dyDescent="0.3">
      <c r="A456" s="14">
        <v>452</v>
      </c>
      <c r="B456" s="14" t="str">
        <f>T("02270042056")</f>
        <v>02270042056</v>
      </c>
      <c r="C456" s="19" t="s">
        <v>834</v>
      </c>
      <c r="D456" s="22" t="s">
        <v>229</v>
      </c>
      <c r="E456" s="12">
        <v>6</v>
      </c>
      <c r="F456" s="19" t="s">
        <v>346</v>
      </c>
      <c r="G456" s="14">
        <v>1701997834</v>
      </c>
      <c r="H456" s="1"/>
    </row>
    <row r="457" spans="1:8" ht="21.95" customHeight="1" x14ac:dyDescent="0.3">
      <c r="A457" s="14">
        <v>453</v>
      </c>
      <c r="B457" s="14" t="str">
        <f>T("02270049137")</f>
        <v>02270049137</v>
      </c>
      <c r="C457" s="19" t="s">
        <v>836</v>
      </c>
      <c r="D457" s="22" t="s">
        <v>837</v>
      </c>
      <c r="E457" s="12">
        <v>6</v>
      </c>
      <c r="F457" s="19" t="s">
        <v>346</v>
      </c>
      <c r="G457" s="14">
        <v>1650015280</v>
      </c>
      <c r="H457" s="1"/>
    </row>
    <row r="458" spans="1:8" ht="21.95" customHeight="1" x14ac:dyDescent="0.3">
      <c r="A458" s="14">
        <v>454</v>
      </c>
      <c r="B458" s="14" t="str">
        <f>T("02270050061")</f>
        <v>02270050061</v>
      </c>
      <c r="C458" s="19" t="s">
        <v>842</v>
      </c>
      <c r="D458" s="22" t="s">
        <v>843</v>
      </c>
      <c r="E458" s="12">
        <v>6</v>
      </c>
      <c r="F458" s="19" t="s">
        <v>844</v>
      </c>
      <c r="G458" s="14">
        <v>1767082956</v>
      </c>
      <c r="H458" s="1"/>
    </row>
    <row r="459" spans="1:8" ht="21.95" customHeight="1" x14ac:dyDescent="0.3">
      <c r="A459" s="14">
        <v>455</v>
      </c>
      <c r="B459" s="14" t="str">
        <f>T("02270077889")</f>
        <v>02270077889</v>
      </c>
      <c r="C459" s="19" t="s">
        <v>978</v>
      </c>
      <c r="D459" s="22" t="s">
        <v>979</v>
      </c>
      <c r="E459" s="12">
        <v>6</v>
      </c>
      <c r="F459" s="19" t="s">
        <v>346</v>
      </c>
      <c r="G459" s="14">
        <v>1706806231</v>
      </c>
      <c r="H459" s="1"/>
    </row>
    <row r="460" spans="1:8" ht="21.95" customHeight="1" x14ac:dyDescent="0.3">
      <c r="A460" s="14">
        <v>456</v>
      </c>
      <c r="B460" s="14" t="str">
        <f>T("02270077912")</f>
        <v>02270077912</v>
      </c>
      <c r="C460" s="19" t="s">
        <v>1019</v>
      </c>
      <c r="D460" s="22" t="s">
        <v>1020</v>
      </c>
      <c r="E460" s="12">
        <v>6</v>
      </c>
      <c r="F460" s="19" t="s">
        <v>346</v>
      </c>
      <c r="G460" s="14">
        <v>1765496732</v>
      </c>
      <c r="H460" s="1"/>
    </row>
    <row r="461" spans="1:8" ht="21.95" customHeight="1" x14ac:dyDescent="0.3">
      <c r="A461" s="14">
        <v>457</v>
      </c>
      <c r="B461" s="14" t="str">
        <f>T("02270077915")</f>
        <v>02270077915</v>
      </c>
      <c r="C461" s="19" t="s">
        <v>1024</v>
      </c>
      <c r="D461" s="22" t="s">
        <v>1025</v>
      </c>
      <c r="E461" s="12">
        <v>6</v>
      </c>
      <c r="F461" s="19" t="s">
        <v>346</v>
      </c>
      <c r="G461" s="14">
        <v>1762818296</v>
      </c>
      <c r="H461" s="1"/>
    </row>
    <row r="462" spans="1:8" ht="21.95" customHeight="1" x14ac:dyDescent="0.3">
      <c r="A462" s="14">
        <v>458</v>
      </c>
      <c r="B462" s="14" t="str">
        <f>T("02270077917")</f>
        <v>02270077917</v>
      </c>
      <c r="C462" s="19" t="s">
        <v>1027</v>
      </c>
      <c r="D462" s="22" t="s">
        <v>1028</v>
      </c>
      <c r="E462" s="12">
        <v>6</v>
      </c>
      <c r="F462" s="19" t="s">
        <v>346</v>
      </c>
      <c r="G462" s="14">
        <v>1744406674</v>
      </c>
      <c r="H462" s="1"/>
    </row>
    <row r="463" spans="1:8" ht="21.95" customHeight="1" x14ac:dyDescent="0.3">
      <c r="A463" s="14">
        <v>459</v>
      </c>
      <c r="B463" s="14" t="str">
        <f>T("02270077918")</f>
        <v>02270077918</v>
      </c>
      <c r="C463" s="19" t="s">
        <v>1029</v>
      </c>
      <c r="D463" s="22" t="s">
        <v>1030</v>
      </c>
      <c r="E463" s="12">
        <v>6</v>
      </c>
      <c r="F463" s="19" t="s">
        <v>346</v>
      </c>
      <c r="G463" s="14">
        <v>1311978914</v>
      </c>
      <c r="H463" s="1"/>
    </row>
    <row r="464" spans="1:8" ht="21.95" customHeight="1" x14ac:dyDescent="0.3">
      <c r="A464" s="14">
        <v>460</v>
      </c>
      <c r="B464" s="14" t="str">
        <f>T("02270077920")</f>
        <v>02270077920</v>
      </c>
      <c r="C464" s="19" t="s">
        <v>1033</v>
      </c>
      <c r="D464" s="22" t="s">
        <v>1034</v>
      </c>
      <c r="E464" s="12">
        <v>6</v>
      </c>
      <c r="F464" s="19" t="s">
        <v>346</v>
      </c>
      <c r="G464" s="14">
        <v>1727657990</v>
      </c>
      <c r="H464" s="1"/>
    </row>
    <row r="465" spans="1:8" ht="21.95" customHeight="1" x14ac:dyDescent="0.3">
      <c r="A465" s="14">
        <v>461</v>
      </c>
      <c r="B465" s="14" t="str">
        <f>T("02270077924")</f>
        <v>02270077924</v>
      </c>
      <c r="C465" s="19" t="s">
        <v>1039</v>
      </c>
      <c r="D465" s="22" t="s">
        <v>132</v>
      </c>
      <c r="E465" s="12">
        <v>6</v>
      </c>
      <c r="F465" s="19" t="s">
        <v>346</v>
      </c>
      <c r="G465" s="14">
        <v>1773206323</v>
      </c>
      <c r="H465" s="1"/>
    </row>
    <row r="466" spans="1:8" ht="21.95" customHeight="1" x14ac:dyDescent="0.3">
      <c r="A466" s="14">
        <v>462</v>
      </c>
      <c r="B466" s="14" t="str">
        <f>T("02270077926")</f>
        <v>02270077926</v>
      </c>
      <c r="C466" s="19" t="s">
        <v>443</v>
      </c>
      <c r="D466" s="22" t="s">
        <v>1042</v>
      </c>
      <c r="E466" s="12">
        <v>6</v>
      </c>
      <c r="F466" s="19" t="s">
        <v>346</v>
      </c>
      <c r="G466" s="14">
        <v>1783034120</v>
      </c>
      <c r="H466" s="1"/>
    </row>
    <row r="467" spans="1:8" ht="21.95" customHeight="1" x14ac:dyDescent="0.3">
      <c r="A467" s="14">
        <v>463</v>
      </c>
      <c r="B467" s="14" t="str">
        <f>T("02270077942")</f>
        <v>02270077942</v>
      </c>
      <c r="C467" s="19" t="s">
        <v>1069</v>
      </c>
      <c r="D467" s="22" t="s">
        <v>1070</v>
      </c>
      <c r="E467" s="12">
        <v>6</v>
      </c>
      <c r="F467" s="19" t="s">
        <v>346</v>
      </c>
      <c r="G467" s="14">
        <v>1774561049</v>
      </c>
      <c r="H467" s="1"/>
    </row>
    <row r="468" spans="1:8" ht="21.95" customHeight="1" x14ac:dyDescent="0.3">
      <c r="A468" s="14">
        <v>464</v>
      </c>
      <c r="B468" s="14" t="str">
        <f>T("02270077952")</f>
        <v>02270077952</v>
      </c>
      <c r="C468" s="19" t="s">
        <v>367</v>
      </c>
      <c r="D468" s="22" t="s">
        <v>1088</v>
      </c>
      <c r="E468" s="12">
        <v>6</v>
      </c>
      <c r="F468" s="19" t="s">
        <v>346</v>
      </c>
      <c r="G468" s="14">
        <v>1755133240</v>
      </c>
      <c r="H468" s="1"/>
    </row>
    <row r="469" spans="1:8" ht="21.95" customHeight="1" x14ac:dyDescent="0.3">
      <c r="A469" s="14">
        <v>465</v>
      </c>
      <c r="B469" s="14" t="str">
        <f>T("02270077956")</f>
        <v>02270077956</v>
      </c>
      <c r="C469" s="19" t="s">
        <v>926</v>
      </c>
      <c r="D469" s="22" t="s">
        <v>1095</v>
      </c>
      <c r="E469" s="12">
        <v>6</v>
      </c>
      <c r="F469" s="19" t="s">
        <v>346</v>
      </c>
      <c r="G469" s="14">
        <v>1784021455</v>
      </c>
      <c r="H469" s="1"/>
    </row>
    <row r="470" spans="1:8" ht="21.95" customHeight="1" x14ac:dyDescent="0.3">
      <c r="A470" s="14">
        <v>466</v>
      </c>
      <c r="B470" s="14" t="str">
        <f>T("02270077959")</f>
        <v>02270077959</v>
      </c>
      <c r="C470" s="19" t="s">
        <v>898</v>
      </c>
      <c r="D470" s="22" t="s">
        <v>1099</v>
      </c>
      <c r="E470" s="12">
        <v>6</v>
      </c>
      <c r="F470" s="19" t="s">
        <v>346</v>
      </c>
      <c r="G470" s="14">
        <v>1737373895</v>
      </c>
      <c r="H470" s="1"/>
    </row>
    <row r="471" spans="1:8" ht="21.95" customHeight="1" x14ac:dyDescent="0.3">
      <c r="A471" s="14">
        <v>467</v>
      </c>
      <c r="B471" s="14" t="str">
        <f>T("02270077992")</f>
        <v>02270077992</v>
      </c>
      <c r="C471" s="19" t="s">
        <v>1161</v>
      </c>
      <c r="D471" s="22" t="s">
        <v>1162</v>
      </c>
      <c r="E471" s="12">
        <v>6</v>
      </c>
      <c r="F471" s="19" t="s">
        <v>346</v>
      </c>
      <c r="G471" s="14">
        <v>1788061217</v>
      </c>
      <c r="H471" s="1"/>
    </row>
    <row r="472" spans="1:8" ht="21.95" customHeight="1" x14ac:dyDescent="0.3">
      <c r="A472" s="14">
        <v>468</v>
      </c>
      <c r="B472" s="14" t="str">
        <f>T("02270077994")</f>
        <v>02270077994</v>
      </c>
      <c r="C472" s="19" t="s">
        <v>1165</v>
      </c>
      <c r="D472" s="22" t="s">
        <v>1166</v>
      </c>
      <c r="E472" s="12">
        <v>6</v>
      </c>
      <c r="F472" s="19" t="s">
        <v>346</v>
      </c>
      <c r="G472" s="14">
        <v>1313320752</v>
      </c>
      <c r="H472" s="1"/>
    </row>
    <row r="473" spans="1:8" ht="21.95" customHeight="1" x14ac:dyDescent="0.3">
      <c r="A473" s="14">
        <v>469</v>
      </c>
      <c r="B473" s="14" t="str">
        <f>T("02270077997")</f>
        <v>02270077997</v>
      </c>
      <c r="C473" s="19" t="s">
        <v>1170</v>
      </c>
      <c r="D473" s="22" t="s">
        <v>1171</v>
      </c>
      <c r="E473" s="12">
        <v>6</v>
      </c>
      <c r="F473" s="19" t="s">
        <v>346</v>
      </c>
      <c r="G473" s="14">
        <v>1786994977</v>
      </c>
      <c r="H473" s="1"/>
    </row>
    <row r="474" spans="1:8" ht="21.95" customHeight="1" x14ac:dyDescent="0.3">
      <c r="A474" s="14">
        <v>470</v>
      </c>
      <c r="B474" s="14" t="str">
        <f>T("02270077998")</f>
        <v>02270077998</v>
      </c>
      <c r="C474" s="19" t="s">
        <v>1172</v>
      </c>
      <c r="D474" s="22" t="s">
        <v>1173</v>
      </c>
      <c r="E474" s="12">
        <v>6</v>
      </c>
      <c r="F474" s="19" t="s">
        <v>346</v>
      </c>
      <c r="G474" s="14">
        <v>1750490278</v>
      </c>
      <c r="H474" s="1"/>
    </row>
    <row r="475" spans="1:8" ht="21.95" customHeight="1" x14ac:dyDescent="0.3">
      <c r="A475" s="14">
        <v>471</v>
      </c>
      <c r="B475" s="14" t="str">
        <f>T("02270078002")</f>
        <v>02270078002</v>
      </c>
      <c r="C475" s="19" t="s">
        <v>1179</v>
      </c>
      <c r="D475" s="22" t="s">
        <v>1180</v>
      </c>
      <c r="E475" s="12">
        <v>6</v>
      </c>
      <c r="F475" s="19" t="s">
        <v>346</v>
      </c>
      <c r="G475" s="14">
        <v>1796818923</v>
      </c>
      <c r="H475" s="1"/>
    </row>
    <row r="476" spans="1:8" ht="21.95" customHeight="1" x14ac:dyDescent="0.3">
      <c r="A476" s="14">
        <v>472</v>
      </c>
      <c r="B476" s="14" t="str">
        <f>T("02270078004")</f>
        <v>02270078004</v>
      </c>
      <c r="C476" s="19" t="s">
        <v>1183</v>
      </c>
      <c r="D476" s="22" t="s">
        <v>1184</v>
      </c>
      <c r="E476" s="12">
        <v>6</v>
      </c>
      <c r="F476" s="19" t="s">
        <v>346</v>
      </c>
      <c r="G476" s="14">
        <v>1792091831</v>
      </c>
      <c r="H476" s="1"/>
    </row>
    <row r="477" spans="1:8" ht="21.95" customHeight="1" x14ac:dyDescent="0.3">
      <c r="A477" s="14">
        <v>473</v>
      </c>
      <c r="B477" s="14" t="str">
        <f>T("02270078005")</f>
        <v>02270078005</v>
      </c>
      <c r="C477" s="19" t="s">
        <v>1185</v>
      </c>
      <c r="D477" s="22" t="s">
        <v>1186</v>
      </c>
      <c r="E477" s="12">
        <v>6</v>
      </c>
      <c r="F477" s="19" t="s">
        <v>346</v>
      </c>
      <c r="G477" s="14">
        <v>1792913886</v>
      </c>
      <c r="H477" s="1"/>
    </row>
    <row r="478" spans="1:8" ht="21.95" customHeight="1" x14ac:dyDescent="0.3">
      <c r="A478" s="14">
        <v>474</v>
      </c>
      <c r="B478" s="14" t="str">
        <f>T("02270078018")</f>
        <v>02270078018</v>
      </c>
      <c r="C478" s="19" t="s">
        <v>1017</v>
      </c>
      <c r="D478" s="22" t="s">
        <v>1208</v>
      </c>
      <c r="E478" s="12">
        <v>6</v>
      </c>
      <c r="F478" s="19" t="s">
        <v>346</v>
      </c>
      <c r="G478" s="14">
        <v>1744570016</v>
      </c>
      <c r="H478" s="1"/>
    </row>
    <row r="479" spans="1:8" ht="21.95" customHeight="1" x14ac:dyDescent="0.3">
      <c r="A479" s="14">
        <v>475</v>
      </c>
      <c r="B479" s="14" t="str">
        <f>T("02270078021")</f>
        <v>02270078021</v>
      </c>
      <c r="C479" s="19" t="s">
        <v>1214</v>
      </c>
      <c r="D479" s="22" t="s">
        <v>1215</v>
      </c>
      <c r="E479" s="12">
        <v>6</v>
      </c>
      <c r="F479" s="19" t="s">
        <v>346</v>
      </c>
      <c r="G479" s="14">
        <v>1792843881</v>
      </c>
      <c r="H479" s="1"/>
    </row>
    <row r="480" spans="1:8" ht="21.95" customHeight="1" x14ac:dyDescent="0.3">
      <c r="A480" s="14">
        <v>476</v>
      </c>
      <c r="B480" s="14" t="str">
        <f>T("02270078036")</f>
        <v>02270078036</v>
      </c>
      <c r="C480" s="19" t="s">
        <v>1240</v>
      </c>
      <c r="D480" s="22" t="s">
        <v>1241</v>
      </c>
      <c r="E480" s="12">
        <v>6</v>
      </c>
      <c r="F480" s="19" t="s">
        <v>346</v>
      </c>
      <c r="G480" s="14">
        <v>1750672219</v>
      </c>
      <c r="H480" s="1"/>
    </row>
    <row r="481" spans="1:8" ht="21.95" customHeight="1" x14ac:dyDescent="0.3">
      <c r="A481" s="14">
        <v>477</v>
      </c>
      <c r="B481" s="14" t="str">
        <f>T("02270078038")</f>
        <v>02270078038</v>
      </c>
      <c r="C481" s="19" t="s">
        <v>1245</v>
      </c>
      <c r="D481" s="22" t="s">
        <v>1246</v>
      </c>
      <c r="E481" s="12">
        <v>6</v>
      </c>
      <c r="F481" s="19" t="s">
        <v>346</v>
      </c>
      <c r="G481" s="14">
        <v>1705557993</v>
      </c>
      <c r="H481" s="1"/>
    </row>
    <row r="482" spans="1:8" ht="21.95" customHeight="1" x14ac:dyDescent="0.3">
      <c r="A482" s="14">
        <v>478</v>
      </c>
      <c r="B482" s="14" t="str">
        <f>T("02270078041")</f>
        <v>02270078041</v>
      </c>
      <c r="C482" s="19" t="s">
        <v>150</v>
      </c>
      <c r="D482" s="22" t="s">
        <v>1250</v>
      </c>
      <c r="E482" s="12">
        <v>6</v>
      </c>
      <c r="F482" s="19" t="s">
        <v>346</v>
      </c>
      <c r="G482" s="14">
        <v>1779750944</v>
      </c>
      <c r="H482" s="1"/>
    </row>
    <row r="483" spans="1:8" ht="21.95" customHeight="1" x14ac:dyDescent="0.3">
      <c r="A483" s="14">
        <v>479</v>
      </c>
      <c r="B483" s="14" t="str">
        <f>T("02270078042")</f>
        <v>02270078042</v>
      </c>
      <c r="C483" s="19" t="s">
        <v>882</v>
      </c>
      <c r="D483" s="22" t="s">
        <v>1251</v>
      </c>
      <c r="E483" s="12">
        <v>6</v>
      </c>
      <c r="F483" s="19" t="s">
        <v>346</v>
      </c>
      <c r="G483" s="14">
        <v>1797833415</v>
      </c>
      <c r="H483" s="1"/>
    </row>
    <row r="484" spans="1:8" ht="21.95" customHeight="1" x14ac:dyDescent="0.3">
      <c r="A484" s="14">
        <v>480</v>
      </c>
      <c r="B484" s="14" t="str">
        <f>T("02270078043")</f>
        <v>02270078043</v>
      </c>
      <c r="C484" s="19" t="s">
        <v>1133</v>
      </c>
      <c r="D484" s="22" t="s">
        <v>1252</v>
      </c>
      <c r="E484" s="12">
        <v>6</v>
      </c>
      <c r="F484" s="19" t="s">
        <v>346</v>
      </c>
      <c r="G484" s="14">
        <v>1770848584</v>
      </c>
      <c r="H484" s="1"/>
    </row>
    <row r="485" spans="1:8" ht="21.95" customHeight="1" x14ac:dyDescent="0.3">
      <c r="A485" s="14">
        <v>481</v>
      </c>
      <c r="B485" s="14" t="str">
        <f>T("02270078046")</f>
        <v>02270078046</v>
      </c>
      <c r="C485" s="19" t="s">
        <v>1257</v>
      </c>
      <c r="D485" s="22" t="s">
        <v>1258</v>
      </c>
      <c r="E485" s="12">
        <v>6</v>
      </c>
      <c r="F485" s="19" t="s">
        <v>346</v>
      </c>
      <c r="G485" s="14">
        <v>1703173122</v>
      </c>
      <c r="H485" s="1"/>
    </row>
    <row r="486" spans="1:8" ht="21.95" customHeight="1" x14ac:dyDescent="0.3">
      <c r="A486" s="14">
        <v>482</v>
      </c>
      <c r="B486" s="14" t="str">
        <f>T("02270078049")</f>
        <v>02270078049</v>
      </c>
      <c r="C486" s="19" t="s">
        <v>1262</v>
      </c>
      <c r="D486" s="22" t="s">
        <v>539</v>
      </c>
      <c r="E486" s="12">
        <v>6</v>
      </c>
      <c r="F486" s="19" t="s">
        <v>346</v>
      </c>
      <c r="G486" s="14">
        <v>1723463181</v>
      </c>
      <c r="H486" s="1"/>
    </row>
    <row r="487" spans="1:8" ht="21.95" customHeight="1" x14ac:dyDescent="0.3">
      <c r="A487" s="14">
        <v>483</v>
      </c>
      <c r="B487" s="14" t="str">
        <f>T("02270078052")</f>
        <v>02270078052</v>
      </c>
      <c r="C487" s="19" t="s">
        <v>1266</v>
      </c>
      <c r="D487" s="22" t="s">
        <v>1267</v>
      </c>
      <c r="E487" s="12">
        <v>6</v>
      </c>
      <c r="F487" s="19" t="s">
        <v>346</v>
      </c>
      <c r="G487" s="14">
        <v>1728729104</v>
      </c>
      <c r="H487" s="1"/>
    </row>
    <row r="488" spans="1:8" ht="21.95" customHeight="1" x14ac:dyDescent="0.3">
      <c r="A488" s="14">
        <v>484</v>
      </c>
      <c r="B488" s="14" t="str">
        <f>T("02270078053")</f>
        <v>02270078053</v>
      </c>
      <c r="C488" s="19" t="s">
        <v>1268</v>
      </c>
      <c r="D488" s="22" t="s">
        <v>1269</v>
      </c>
      <c r="E488" s="12">
        <v>6</v>
      </c>
      <c r="F488" s="19" t="s">
        <v>346</v>
      </c>
      <c r="G488" s="14">
        <v>1751799392</v>
      </c>
      <c r="H488" s="1"/>
    </row>
    <row r="489" spans="1:8" ht="21.95" customHeight="1" x14ac:dyDescent="0.3">
      <c r="A489" s="14">
        <v>485</v>
      </c>
      <c r="B489" s="14" t="str">
        <f>T("02270078056")</f>
        <v>02270078056</v>
      </c>
      <c r="C489" s="19" t="s">
        <v>1274</v>
      </c>
      <c r="D489" s="22" t="s">
        <v>1275</v>
      </c>
      <c r="E489" s="12">
        <v>6</v>
      </c>
      <c r="F489" s="19" t="s">
        <v>346</v>
      </c>
      <c r="G489" s="14">
        <v>1721434483</v>
      </c>
      <c r="H489" s="1"/>
    </row>
    <row r="490" spans="1:8" ht="21.95" customHeight="1" x14ac:dyDescent="0.3">
      <c r="A490" s="14">
        <v>486</v>
      </c>
      <c r="B490" s="14" t="str">
        <f>T("02270078058")</f>
        <v>02270078058</v>
      </c>
      <c r="C490" s="19" t="s">
        <v>1278</v>
      </c>
      <c r="D490" s="22" t="s">
        <v>1279</v>
      </c>
      <c r="E490" s="12">
        <v>6</v>
      </c>
      <c r="F490" s="19" t="s">
        <v>346</v>
      </c>
      <c r="G490" s="14">
        <v>1771065445</v>
      </c>
      <c r="H490" s="1"/>
    </row>
    <row r="491" spans="1:8" ht="21.95" customHeight="1" x14ac:dyDescent="0.3">
      <c r="A491" s="14">
        <v>487</v>
      </c>
      <c r="B491" s="14" t="str">
        <f>T("02270078072")</f>
        <v>02270078072</v>
      </c>
      <c r="C491" s="19" t="s">
        <v>1305</v>
      </c>
      <c r="D491" s="22" t="s">
        <v>1306</v>
      </c>
      <c r="E491" s="12">
        <v>6</v>
      </c>
      <c r="F491" s="19" t="s">
        <v>346</v>
      </c>
      <c r="G491" s="14">
        <v>1736553419</v>
      </c>
      <c r="H491" s="1"/>
    </row>
    <row r="492" spans="1:8" ht="21.95" customHeight="1" x14ac:dyDescent="0.3">
      <c r="A492" s="14">
        <v>488</v>
      </c>
      <c r="B492" s="14" t="str">
        <f>T("02270078081")</f>
        <v>02270078081</v>
      </c>
      <c r="C492" s="19" t="s">
        <v>1319</v>
      </c>
      <c r="D492" s="22" t="s">
        <v>1320</v>
      </c>
      <c r="E492" s="12">
        <v>6</v>
      </c>
      <c r="F492" s="19" t="s">
        <v>346</v>
      </c>
      <c r="G492" s="14">
        <v>1794282732</v>
      </c>
      <c r="H492" s="1"/>
    </row>
    <row r="493" spans="1:8" ht="21.95" customHeight="1" x14ac:dyDescent="0.3">
      <c r="A493" s="14">
        <v>489</v>
      </c>
      <c r="B493" s="14" t="str">
        <f>T("02270078090")</f>
        <v>02270078090</v>
      </c>
      <c r="C493" s="19" t="s">
        <v>1333</v>
      </c>
      <c r="D493" s="22" t="s">
        <v>1334</v>
      </c>
      <c r="E493" s="12">
        <v>6</v>
      </c>
      <c r="F493" s="19" t="s">
        <v>346</v>
      </c>
      <c r="G493" s="14">
        <v>1842097522</v>
      </c>
      <c r="H493" s="1"/>
    </row>
    <row r="494" spans="1:8" ht="21.95" customHeight="1" x14ac:dyDescent="0.3">
      <c r="A494" s="14">
        <v>490</v>
      </c>
      <c r="B494" s="14" t="str">
        <f>T("02270078093")</f>
        <v>02270078093</v>
      </c>
      <c r="C494" s="19" t="s">
        <v>1338</v>
      </c>
      <c r="D494" s="22" t="s">
        <v>1339</v>
      </c>
      <c r="E494" s="12">
        <v>6</v>
      </c>
      <c r="F494" s="19" t="s">
        <v>346</v>
      </c>
      <c r="G494" s="14">
        <v>1760929704</v>
      </c>
      <c r="H494" s="1"/>
    </row>
    <row r="495" spans="1:8" ht="21.95" customHeight="1" x14ac:dyDescent="0.3">
      <c r="A495" s="14">
        <v>491</v>
      </c>
      <c r="B495" s="14" t="str">
        <f>T("02270078097")</f>
        <v>02270078097</v>
      </c>
      <c r="C495" s="19" t="s">
        <v>1344</v>
      </c>
      <c r="D495" s="22" t="s">
        <v>1345</v>
      </c>
      <c r="E495" s="12">
        <v>6</v>
      </c>
      <c r="F495" s="19" t="s">
        <v>346</v>
      </c>
      <c r="G495" s="14">
        <v>1765405508</v>
      </c>
      <c r="H495" s="1"/>
    </row>
    <row r="496" spans="1:8" ht="21.95" customHeight="1" x14ac:dyDescent="0.3">
      <c r="A496" s="14">
        <v>492</v>
      </c>
      <c r="B496" s="14" t="str">
        <f>T("02270078098")</f>
        <v>02270078098</v>
      </c>
      <c r="C496" s="19" t="s">
        <v>1346</v>
      </c>
      <c r="D496" s="22" t="s">
        <v>1347</v>
      </c>
      <c r="E496" s="12">
        <v>6</v>
      </c>
      <c r="F496" s="19" t="s">
        <v>346</v>
      </c>
      <c r="G496" s="14">
        <v>1762702746</v>
      </c>
      <c r="H496" s="1"/>
    </row>
    <row r="497" spans="1:8" ht="21.95" customHeight="1" x14ac:dyDescent="0.3">
      <c r="A497" s="14">
        <v>493</v>
      </c>
      <c r="B497" s="14" t="str">
        <f>T("02270078099")</f>
        <v>02270078099</v>
      </c>
      <c r="C497" s="19" t="s">
        <v>1348</v>
      </c>
      <c r="D497" s="22" t="s">
        <v>1349</v>
      </c>
      <c r="E497" s="12">
        <v>6</v>
      </c>
      <c r="F497" s="19" t="s">
        <v>346</v>
      </c>
      <c r="G497" s="14">
        <v>1704860218</v>
      </c>
      <c r="H497" s="1"/>
    </row>
    <row r="498" spans="1:8" ht="21.95" customHeight="1" x14ac:dyDescent="0.3">
      <c r="A498" s="14">
        <v>494</v>
      </c>
      <c r="B498" s="14" t="str">
        <f>T("02270078100")</f>
        <v>02270078100</v>
      </c>
      <c r="C498" s="19" t="s">
        <v>1350</v>
      </c>
      <c r="D498" s="22" t="s">
        <v>1351</v>
      </c>
      <c r="E498" s="12">
        <v>6</v>
      </c>
      <c r="F498" s="19" t="s">
        <v>346</v>
      </c>
      <c r="G498" s="14">
        <v>1746447831</v>
      </c>
      <c r="H498" s="1"/>
    </row>
    <row r="499" spans="1:8" ht="21.95" customHeight="1" x14ac:dyDescent="0.3">
      <c r="A499" s="14">
        <v>495</v>
      </c>
      <c r="B499" s="14" t="str">
        <f>T("02270078101")</f>
        <v>02270078101</v>
      </c>
      <c r="C499" s="19" t="s">
        <v>424</v>
      </c>
      <c r="D499" s="22" t="s">
        <v>1352</v>
      </c>
      <c r="E499" s="12">
        <v>6</v>
      </c>
      <c r="F499" s="19" t="s">
        <v>346</v>
      </c>
      <c r="G499" s="14">
        <v>1793340587</v>
      </c>
      <c r="H499" s="1"/>
    </row>
    <row r="500" spans="1:8" ht="21.95" customHeight="1" x14ac:dyDescent="0.3">
      <c r="A500" s="14">
        <v>496</v>
      </c>
      <c r="B500" s="14" t="str">
        <f>T("02270078102")</f>
        <v>02270078102</v>
      </c>
      <c r="C500" s="19" t="s">
        <v>1353</v>
      </c>
      <c r="D500" s="22" t="s">
        <v>1354</v>
      </c>
      <c r="E500" s="12">
        <v>6</v>
      </c>
      <c r="F500" s="19" t="s">
        <v>346</v>
      </c>
      <c r="G500" s="14">
        <v>1738842309</v>
      </c>
      <c r="H500" s="1"/>
    </row>
    <row r="501" spans="1:8" ht="21.95" customHeight="1" x14ac:dyDescent="0.3">
      <c r="A501" s="14">
        <v>497</v>
      </c>
      <c r="B501" s="14" t="str">
        <f>T("02270078103")</f>
        <v>02270078103</v>
      </c>
      <c r="C501" s="19" t="s">
        <v>941</v>
      </c>
      <c r="D501" s="22" t="s">
        <v>749</v>
      </c>
      <c r="E501" s="12">
        <v>6</v>
      </c>
      <c r="F501" s="19" t="s">
        <v>346</v>
      </c>
      <c r="G501" s="14">
        <v>1722649391</v>
      </c>
      <c r="H501" s="1"/>
    </row>
    <row r="502" spans="1:8" ht="21.95" customHeight="1" x14ac:dyDescent="0.3">
      <c r="A502" s="14">
        <v>498</v>
      </c>
      <c r="B502" s="14" t="str">
        <f>T("02270078104")</f>
        <v>02270078104</v>
      </c>
      <c r="C502" s="19" t="s">
        <v>1355</v>
      </c>
      <c r="D502" s="22" t="s">
        <v>500</v>
      </c>
      <c r="E502" s="12">
        <v>6</v>
      </c>
      <c r="F502" s="19" t="s">
        <v>346</v>
      </c>
      <c r="G502" s="14">
        <v>1773374433</v>
      </c>
      <c r="H502" s="1"/>
    </row>
    <row r="503" spans="1:8" ht="21.95" customHeight="1" x14ac:dyDescent="0.3">
      <c r="A503" s="14">
        <v>499</v>
      </c>
      <c r="B503" s="14" t="str">
        <f>T("02270078106")</f>
        <v>02270078106</v>
      </c>
      <c r="C503" s="19" t="s">
        <v>1358</v>
      </c>
      <c r="D503" s="22" t="s">
        <v>151</v>
      </c>
      <c r="E503" s="12">
        <v>6</v>
      </c>
      <c r="F503" s="19" t="s">
        <v>346</v>
      </c>
      <c r="G503" s="14">
        <v>1767335014</v>
      </c>
      <c r="H503" s="1"/>
    </row>
    <row r="504" spans="1:8" ht="21.95" customHeight="1" x14ac:dyDescent="0.3">
      <c r="A504" s="14">
        <v>500</v>
      </c>
      <c r="B504" s="14" t="str">
        <f>T("02270078108")</f>
        <v>02270078108</v>
      </c>
      <c r="C504" s="19" t="s">
        <v>1360</v>
      </c>
      <c r="D504" s="22" t="s">
        <v>1361</v>
      </c>
      <c r="E504" s="12">
        <v>6</v>
      </c>
      <c r="F504" s="19" t="s">
        <v>1362</v>
      </c>
      <c r="G504" s="14">
        <v>1722958221</v>
      </c>
      <c r="H504" s="1"/>
    </row>
    <row r="505" spans="1:8" ht="21.95" customHeight="1" x14ac:dyDescent="0.3">
      <c r="A505" s="14">
        <v>501</v>
      </c>
      <c r="B505" s="14" t="str">
        <f>T("02270078111")</f>
        <v>02270078111</v>
      </c>
      <c r="C505" s="19" t="s">
        <v>1365</v>
      </c>
      <c r="D505" s="22" t="s">
        <v>1366</v>
      </c>
      <c r="E505" s="12">
        <v>6</v>
      </c>
      <c r="F505" s="19" t="s">
        <v>346</v>
      </c>
      <c r="G505" s="14">
        <v>1797967533</v>
      </c>
      <c r="H505" s="1"/>
    </row>
    <row r="506" spans="1:8" ht="21.95" customHeight="1" x14ac:dyDescent="0.3">
      <c r="A506" s="14">
        <v>502</v>
      </c>
      <c r="B506" s="14" t="str">
        <f>T("02270078113")</f>
        <v>02270078113</v>
      </c>
      <c r="C506" s="19" t="s">
        <v>1369</v>
      </c>
      <c r="D506" s="22" t="s">
        <v>1370</v>
      </c>
      <c r="E506" s="12">
        <v>6</v>
      </c>
      <c r="F506" s="19" t="s">
        <v>346</v>
      </c>
      <c r="G506" s="14">
        <v>1723466028</v>
      </c>
      <c r="H506" s="1"/>
    </row>
    <row r="507" spans="1:8" ht="21.95" customHeight="1" x14ac:dyDescent="0.3">
      <c r="A507" s="14">
        <v>503</v>
      </c>
      <c r="B507" s="14" t="str">
        <f>T("02270078115")</f>
        <v>02270078115</v>
      </c>
      <c r="C507" s="19" t="s">
        <v>1372</v>
      </c>
      <c r="D507" s="22" t="s">
        <v>705</v>
      </c>
      <c r="E507" s="12">
        <v>6</v>
      </c>
      <c r="F507" s="19" t="s">
        <v>346</v>
      </c>
      <c r="G507" s="14">
        <v>1780961457</v>
      </c>
      <c r="H507" s="1"/>
    </row>
    <row r="508" spans="1:8" ht="21.95" customHeight="1" x14ac:dyDescent="0.3">
      <c r="A508" s="14">
        <v>504</v>
      </c>
      <c r="B508" s="14" t="str">
        <f>T("02270078122")</f>
        <v>02270078122</v>
      </c>
      <c r="C508" s="19" t="s">
        <v>1141</v>
      </c>
      <c r="D508" s="22" t="s">
        <v>1383</v>
      </c>
      <c r="E508" s="12">
        <v>6</v>
      </c>
      <c r="F508" s="19" t="s">
        <v>346</v>
      </c>
      <c r="G508" s="14">
        <v>1762690232</v>
      </c>
      <c r="H508" s="1"/>
    </row>
    <row r="509" spans="1:8" ht="21.95" customHeight="1" x14ac:dyDescent="0.3">
      <c r="A509" s="14">
        <v>505</v>
      </c>
      <c r="B509" s="14" t="str">
        <f>T("02270094469")</f>
        <v>02270094469</v>
      </c>
      <c r="C509" s="19" t="s">
        <v>150</v>
      </c>
      <c r="D509" s="22" t="s">
        <v>1410</v>
      </c>
      <c r="E509" s="12">
        <v>6</v>
      </c>
      <c r="F509" s="19" t="s">
        <v>346</v>
      </c>
      <c r="G509" s="14">
        <v>1305485880</v>
      </c>
      <c r="H509" s="1"/>
    </row>
    <row r="510" spans="1:8" ht="21.95" customHeight="1" x14ac:dyDescent="0.3">
      <c r="A510" s="14">
        <v>506</v>
      </c>
      <c r="B510" s="14" t="str">
        <f>T("02270013690")</f>
        <v>02270013690</v>
      </c>
      <c r="C510" s="19" t="s">
        <v>349</v>
      </c>
      <c r="D510" s="22" t="s">
        <v>132</v>
      </c>
      <c r="E510" s="12">
        <v>7</v>
      </c>
      <c r="F510" s="19" t="s">
        <v>350</v>
      </c>
      <c r="G510" s="14">
        <v>1846585423</v>
      </c>
      <c r="H510" s="1"/>
    </row>
    <row r="511" spans="1:8" ht="21.95" customHeight="1" x14ac:dyDescent="0.3">
      <c r="A511" s="14">
        <v>507</v>
      </c>
      <c r="B511" s="14" t="str">
        <f>T("02270019415")</f>
        <v>02270019415</v>
      </c>
      <c r="C511" s="19" t="s">
        <v>484</v>
      </c>
      <c r="D511" s="22" t="s">
        <v>485</v>
      </c>
      <c r="E511" s="12">
        <v>7</v>
      </c>
      <c r="F511" s="19" t="s">
        <v>350</v>
      </c>
      <c r="G511" s="14">
        <v>1721669957</v>
      </c>
      <c r="H511" s="1"/>
    </row>
    <row r="512" spans="1:8" ht="21.95" customHeight="1" x14ac:dyDescent="0.3">
      <c r="A512" s="14">
        <v>508</v>
      </c>
      <c r="B512" s="14" t="str">
        <f>T("02270019421")</f>
        <v>02270019421</v>
      </c>
      <c r="C512" s="19" t="s">
        <v>486</v>
      </c>
      <c r="D512" s="22" t="s">
        <v>487</v>
      </c>
      <c r="E512" s="12">
        <v>7</v>
      </c>
      <c r="F512" s="19" t="s">
        <v>350</v>
      </c>
      <c r="G512" s="14">
        <v>1324106038</v>
      </c>
      <c r="H512" s="1"/>
    </row>
    <row r="513" spans="1:8" ht="21.95" customHeight="1" x14ac:dyDescent="0.3">
      <c r="A513" s="14">
        <v>509</v>
      </c>
      <c r="B513" s="14" t="str">
        <f>T("02270019428")</f>
        <v>02270019428</v>
      </c>
      <c r="C513" s="19" t="s">
        <v>488</v>
      </c>
      <c r="D513" s="22" t="s">
        <v>489</v>
      </c>
      <c r="E513" s="12">
        <v>7</v>
      </c>
      <c r="F513" s="19" t="s">
        <v>350</v>
      </c>
      <c r="G513" s="14">
        <v>1763111120</v>
      </c>
      <c r="H513" s="1"/>
    </row>
    <row r="514" spans="1:8" ht="21.95" customHeight="1" x14ac:dyDescent="0.3">
      <c r="A514" s="14">
        <v>510</v>
      </c>
      <c r="B514" s="14" t="str">
        <f>T("02270019429")</f>
        <v>02270019429</v>
      </c>
      <c r="C514" s="19" t="s">
        <v>490</v>
      </c>
      <c r="D514" s="22" t="s">
        <v>491</v>
      </c>
      <c r="E514" s="12">
        <v>7</v>
      </c>
      <c r="F514" s="19" t="s">
        <v>350</v>
      </c>
      <c r="G514" s="14">
        <v>1324105165</v>
      </c>
      <c r="H514" s="1"/>
    </row>
    <row r="515" spans="1:8" ht="21.95" customHeight="1" x14ac:dyDescent="0.3">
      <c r="A515" s="14">
        <v>511</v>
      </c>
      <c r="B515" s="14" t="str">
        <f>T("02270019430")</f>
        <v>02270019430</v>
      </c>
      <c r="C515" s="19" t="s">
        <v>492</v>
      </c>
      <c r="D515" s="22" t="s">
        <v>493</v>
      </c>
      <c r="E515" s="12">
        <v>7</v>
      </c>
      <c r="F515" s="19" t="s">
        <v>350</v>
      </c>
      <c r="G515" s="14">
        <v>1787971644</v>
      </c>
      <c r="H515" s="1"/>
    </row>
    <row r="516" spans="1:8" ht="21.95" customHeight="1" x14ac:dyDescent="0.3">
      <c r="A516" s="14">
        <v>512</v>
      </c>
      <c r="B516" s="14" t="str">
        <f>T("02270019432")</f>
        <v>02270019432</v>
      </c>
      <c r="C516" s="19" t="s">
        <v>494</v>
      </c>
      <c r="D516" s="22" t="s">
        <v>495</v>
      </c>
      <c r="E516" s="12">
        <v>7</v>
      </c>
      <c r="F516" s="19" t="s">
        <v>350</v>
      </c>
      <c r="G516" s="14">
        <v>1791887053</v>
      </c>
      <c r="H516" s="1"/>
    </row>
    <row r="517" spans="1:8" ht="21.95" customHeight="1" x14ac:dyDescent="0.3">
      <c r="A517" s="14">
        <v>513</v>
      </c>
      <c r="B517" s="14" t="str">
        <f>T("02270019433")</f>
        <v>02270019433</v>
      </c>
      <c r="C517" s="19" t="s">
        <v>39</v>
      </c>
      <c r="D517" s="22" t="s">
        <v>496</v>
      </c>
      <c r="E517" s="12">
        <v>7</v>
      </c>
      <c r="F517" s="19" t="s">
        <v>497</v>
      </c>
      <c r="G517" s="14">
        <v>1744732148</v>
      </c>
      <c r="H517" s="1"/>
    </row>
    <row r="518" spans="1:8" ht="21.95" customHeight="1" x14ac:dyDescent="0.3">
      <c r="A518" s="14">
        <v>514</v>
      </c>
      <c r="B518" s="14" t="str">
        <f>T("02270019449")</f>
        <v>02270019449</v>
      </c>
      <c r="C518" s="19" t="s">
        <v>498</v>
      </c>
      <c r="D518" s="22" t="s">
        <v>500</v>
      </c>
      <c r="E518" s="12">
        <v>7</v>
      </c>
      <c r="F518" s="19" t="s">
        <v>350</v>
      </c>
      <c r="G518" s="14">
        <v>1758460453</v>
      </c>
      <c r="H518" s="1"/>
    </row>
    <row r="519" spans="1:8" ht="21.95" customHeight="1" x14ac:dyDescent="0.3">
      <c r="A519" s="14">
        <v>515</v>
      </c>
      <c r="B519" s="14" t="str">
        <f>T("02270019456")</f>
        <v>02270019456</v>
      </c>
      <c r="C519" s="19" t="s">
        <v>501</v>
      </c>
      <c r="D519" s="22" t="s">
        <v>502</v>
      </c>
      <c r="E519" s="12">
        <v>7</v>
      </c>
      <c r="F519" s="19" t="s">
        <v>350</v>
      </c>
      <c r="G519" s="14">
        <v>1762945886</v>
      </c>
      <c r="H519" s="1"/>
    </row>
    <row r="520" spans="1:8" ht="21.95" customHeight="1" x14ac:dyDescent="0.3">
      <c r="A520" s="14">
        <v>516</v>
      </c>
      <c r="B520" s="14" t="str">
        <f>T("02270019461")</f>
        <v>02270019461</v>
      </c>
      <c r="C520" s="19" t="s">
        <v>503</v>
      </c>
      <c r="D520" s="22" t="s">
        <v>504</v>
      </c>
      <c r="E520" s="12">
        <v>7</v>
      </c>
      <c r="F520" s="19" t="s">
        <v>350</v>
      </c>
      <c r="G520" s="14">
        <v>1752104784</v>
      </c>
      <c r="H520" s="1"/>
    </row>
    <row r="521" spans="1:8" ht="21.95" customHeight="1" x14ac:dyDescent="0.3">
      <c r="A521" s="14">
        <v>517</v>
      </c>
      <c r="B521" s="14" t="str">
        <f>T("02270019463")</f>
        <v>02270019463</v>
      </c>
      <c r="C521" s="19" t="s">
        <v>505</v>
      </c>
      <c r="D521" s="22" t="s">
        <v>506</v>
      </c>
      <c r="E521" s="12">
        <v>7</v>
      </c>
      <c r="F521" s="19" t="s">
        <v>350</v>
      </c>
      <c r="G521" s="14">
        <v>1324105524</v>
      </c>
      <c r="H521" s="1"/>
    </row>
    <row r="522" spans="1:8" ht="21.95" customHeight="1" x14ac:dyDescent="0.3">
      <c r="A522" s="14">
        <v>518</v>
      </c>
      <c r="B522" s="14" t="str">
        <f>T("02270019467")</f>
        <v>02270019467</v>
      </c>
      <c r="C522" s="19" t="s">
        <v>507</v>
      </c>
      <c r="D522" s="22" t="s">
        <v>508</v>
      </c>
      <c r="E522" s="12">
        <v>7</v>
      </c>
      <c r="F522" s="19" t="s">
        <v>350</v>
      </c>
      <c r="G522" s="14">
        <v>1727774757</v>
      </c>
      <c r="H522" s="1"/>
    </row>
    <row r="523" spans="1:8" ht="21.95" customHeight="1" x14ac:dyDescent="0.3">
      <c r="A523" s="14">
        <v>519</v>
      </c>
      <c r="B523" s="14" t="str">
        <f>T("02270019471")</f>
        <v>02270019471</v>
      </c>
      <c r="C523" s="19" t="s">
        <v>509</v>
      </c>
      <c r="D523" s="22" t="s">
        <v>510</v>
      </c>
      <c r="E523" s="12">
        <v>7</v>
      </c>
      <c r="F523" s="19" t="s">
        <v>350</v>
      </c>
      <c r="G523" s="14">
        <v>1767195520</v>
      </c>
      <c r="H523" s="1"/>
    </row>
    <row r="524" spans="1:8" ht="21.95" customHeight="1" x14ac:dyDescent="0.3">
      <c r="A524" s="14">
        <v>520</v>
      </c>
      <c r="B524" s="14" t="str">
        <f>T("02270019479")</f>
        <v>02270019479</v>
      </c>
      <c r="C524" s="19" t="s">
        <v>511</v>
      </c>
      <c r="D524" s="22" t="s">
        <v>244</v>
      </c>
      <c r="E524" s="12">
        <v>7</v>
      </c>
      <c r="F524" s="19" t="s">
        <v>350</v>
      </c>
      <c r="G524" s="14">
        <v>1709332391</v>
      </c>
      <c r="H524" s="1"/>
    </row>
    <row r="525" spans="1:8" ht="21.95" customHeight="1" x14ac:dyDescent="0.3">
      <c r="A525" s="14">
        <v>521</v>
      </c>
      <c r="B525" s="14" t="str">
        <f>T("02270019482")</f>
        <v>02270019482</v>
      </c>
      <c r="C525" s="19" t="s">
        <v>512</v>
      </c>
      <c r="D525" s="22" t="s">
        <v>513</v>
      </c>
      <c r="E525" s="12">
        <v>7</v>
      </c>
      <c r="F525" s="19" t="s">
        <v>350</v>
      </c>
      <c r="G525" s="14">
        <v>1737794872</v>
      </c>
      <c r="H525" s="1"/>
    </row>
    <row r="526" spans="1:8" ht="21.95" customHeight="1" x14ac:dyDescent="0.3">
      <c r="A526" s="14">
        <v>522</v>
      </c>
      <c r="B526" s="14" t="str">
        <f>T("02270019483")</f>
        <v>02270019483</v>
      </c>
      <c r="C526" s="19" t="s">
        <v>514</v>
      </c>
      <c r="D526" s="22" t="s">
        <v>515</v>
      </c>
      <c r="E526" s="12">
        <v>7</v>
      </c>
      <c r="F526" s="19" t="s">
        <v>350</v>
      </c>
      <c r="G526" s="14">
        <v>1790746516</v>
      </c>
      <c r="H526" s="1"/>
    </row>
    <row r="527" spans="1:8" ht="21.95" customHeight="1" x14ac:dyDescent="0.3">
      <c r="A527" s="14">
        <v>523</v>
      </c>
      <c r="B527" s="14" t="str">
        <f>T("02270019487")</f>
        <v>02270019487</v>
      </c>
      <c r="C527" s="19" t="s">
        <v>516</v>
      </c>
      <c r="D527" s="22" t="s">
        <v>517</v>
      </c>
      <c r="E527" s="12">
        <v>7</v>
      </c>
      <c r="F527" s="19" t="s">
        <v>350</v>
      </c>
      <c r="G527" s="14">
        <v>1707414773</v>
      </c>
      <c r="H527" s="1"/>
    </row>
    <row r="528" spans="1:8" ht="21.95" customHeight="1" x14ac:dyDescent="0.3">
      <c r="A528" s="14">
        <v>524</v>
      </c>
      <c r="B528" s="14" t="str">
        <f>T("02270019493")</f>
        <v>02270019493</v>
      </c>
      <c r="C528" s="19" t="s">
        <v>150</v>
      </c>
      <c r="D528" s="22" t="s">
        <v>224</v>
      </c>
      <c r="E528" s="12">
        <v>7</v>
      </c>
      <c r="F528" s="19" t="s">
        <v>350</v>
      </c>
      <c r="G528" s="14">
        <v>1725235940</v>
      </c>
      <c r="H528" s="1"/>
    </row>
    <row r="529" spans="1:8" ht="21.95" customHeight="1" x14ac:dyDescent="0.3">
      <c r="A529" s="14">
        <v>525</v>
      </c>
      <c r="B529" s="14" t="str">
        <f>T("02270022106")</f>
        <v>02270022106</v>
      </c>
      <c r="C529" s="19" t="s">
        <v>594</v>
      </c>
      <c r="D529" s="22" t="s">
        <v>595</v>
      </c>
      <c r="E529" s="12">
        <v>7</v>
      </c>
      <c r="F529" s="19" t="s">
        <v>350</v>
      </c>
      <c r="G529" s="14">
        <v>1305147500</v>
      </c>
      <c r="H529" s="1"/>
    </row>
    <row r="530" spans="1:8" ht="21.95" customHeight="1" x14ac:dyDescent="0.3">
      <c r="A530" s="14">
        <v>526</v>
      </c>
      <c r="B530" s="14" t="str">
        <f>T("02270022111")</f>
        <v>02270022111</v>
      </c>
      <c r="C530" s="19" t="s">
        <v>596</v>
      </c>
      <c r="D530" s="22" t="s">
        <v>597</v>
      </c>
      <c r="E530" s="12">
        <v>7</v>
      </c>
      <c r="F530" s="19" t="s">
        <v>350</v>
      </c>
      <c r="G530" s="14">
        <v>1885389964</v>
      </c>
      <c r="H530" s="1"/>
    </row>
    <row r="531" spans="1:8" ht="21.95" customHeight="1" x14ac:dyDescent="0.3">
      <c r="A531" s="14">
        <v>527</v>
      </c>
      <c r="B531" s="14" t="str">
        <f>T("02270022128")</f>
        <v>02270022128</v>
      </c>
      <c r="C531" s="19" t="s">
        <v>598</v>
      </c>
      <c r="D531" s="22" t="s">
        <v>599</v>
      </c>
      <c r="E531" s="12">
        <v>7</v>
      </c>
      <c r="F531" s="19" t="s">
        <v>350</v>
      </c>
      <c r="G531" s="14">
        <v>1312728668</v>
      </c>
      <c r="H531" s="1"/>
    </row>
    <row r="532" spans="1:8" ht="21.95" customHeight="1" x14ac:dyDescent="0.3">
      <c r="A532" s="14">
        <v>528</v>
      </c>
      <c r="B532" s="14" t="str">
        <f>T("02270022134")</f>
        <v>02270022134</v>
      </c>
      <c r="C532" s="19" t="s">
        <v>600</v>
      </c>
      <c r="D532" s="22" t="s">
        <v>601</v>
      </c>
      <c r="E532" s="12">
        <v>7</v>
      </c>
      <c r="F532" s="19" t="s">
        <v>350</v>
      </c>
      <c r="G532" s="14">
        <v>1709328123</v>
      </c>
      <c r="H532" s="1"/>
    </row>
    <row r="533" spans="1:8" ht="21.95" customHeight="1" x14ac:dyDescent="0.3">
      <c r="A533" s="14">
        <v>529</v>
      </c>
      <c r="B533" s="14" t="str">
        <f>T("02270022139")</f>
        <v>02270022139</v>
      </c>
      <c r="C533" s="19" t="s">
        <v>602</v>
      </c>
      <c r="D533" s="22" t="s">
        <v>603</v>
      </c>
      <c r="E533" s="12">
        <v>7</v>
      </c>
      <c r="F533" s="19" t="s">
        <v>350</v>
      </c>
      <c r="G533" s="14">
        <v>1885389368</v>
      </c>
      <c r="H533" s="1"/>
    </row>
    <row r="534" spans="1:8" ht="21.95" customHeight="1" x14ac:dyDescent="0.3">
      <c r="A534" s="14">
        <v>530</v>
      </c>
      <c r="B534" s="14" t="str">
        <f>T("02270022144")</f>
        <v>02270022144</v>
      </c>
      <c r="C534" s="19" t="s">
        <v>604</v>
      </c>
      <c r="D534" s="22" t="s">
        <v>605</v>
      </c>
      <c r="E534" s="12">
        <v>7</v>
      </c>
      <c r="F534" s="19" t="s">
        <v>350</v>
      </c>
      <c r="G534" s="14">
        <v>1312653805</v>
      </c>
      <c r="H534" s="1"/>
    </row>
    <row r="535" spans="1:8" ht="21.95" customHeight="1" x14ac:dyDescent="0.3">
      <c r="A535" s="14">
        <v>531</v>
      </c>
      <c r="B535" s="14" t="str">
        <f>T("02270022156")</f>
        <v>02270022156</v>
      </c>
      <c r="C535" s="19" t="s">
        <v>606</v>
      </c>
      <c r="D535" s="22" t="s">
        <v>607</v>
      </c>
      <c r="E535" s="12">
        <v>7</v>
      </c>
      <c r="F535" s="19" t="s">
        <v>350</v>
      </c>
      <c r="G535" s="14">
        <v>1324105328</v>
      </c>
      <c r="H535" s="1"/>
    </row>
    <row r="536" spans="1:8" ht="21.95" customHeight="1" x14ac:dyDescent="0.3">
      <c r="A536" s="14">
        <v>532</v>
      </c>
      <c r="B536" s="14" t="str">
        <f>T("02270022163")</f>
        <v>02270022163</v>
      </c>
      <c r="C536" s="19" t="s">
        <v>608</v>
      </c>
      <c r="D536" s="22" t="s">
        <v>610</v>
      </c>
      <c r="E536" s="12">
        <v>7</v>
      </c>
      <c r="F536" s="19" t="s">
        <v>350</v>
      </c>
      <c r="G536" s="14">
        <v>1575600667</v>
      </c>
      <c r="H536" s="1"/>
    </row>
    <row r="537" spans="1:8" ht="21.95" customHeight="1" x14ac:dyDescent="0.3">
      <c r="A537" s="14">
        <v>533</v>
      </c>
      <c r="B537" s="14" t="str">
        <f>T("02270022169")</f>
        <v>02270022169</v>
      </c>
      <c r="C537" s="19" t="s">
        <v>611</v>
      </c>
      <c r="D537" s="22" t="s">
        <v>612</v>
      </c>
      <c r="E537" s="12">
        <v>7</v>
      </c>
      <c r="F537" s="19" t="s">
        <v>350</v>
      </c>
      <c r="G537" s="14">
        <v>1746958169</v>
      </c>
      <c r="H537" s="1"/>
    </row>
    <row r="538" spans="1:8" ht="21.95" customHeight="1" x14ac:dyDescent="0.3">
      <c r="A538" s="14">
        <v>534</v>
      </c>
      <c r="B538" s="14" t="str">
        <f>T("02270022173")</f>
        <v>02270022173</v>
      </c>
      <c r="C538" s="19" t="s">
        <v>613</v>
      </c>
      <c r="D538" s="22" t="s">
        <v>614</v>
      </c>
      <c r="E538" s="12">
        <v>7</v>
      </c>
      <c r="F538" s="19" t="s">
        <v>350</v>
      </c>
      <c r="G538" s="14">
        <v>1314212418</v>
      </c>
      <c r="H538" s="1"/>
    </row>
    <row r="539" spans="1:8" ht="21.95" customHeight="1" x14ac:dyDescent="0.3">
      <c r="A539" s="14">
        <v>535</v>
      </c>
      <c r="B539" s="14" t="str">
        <f>T("02270022188")</f>
        <v>02270022188</v>
      </c>
      <c r="C539" s="19" t="s">
        <v>615</v>
      </c>
      <c r="D539" s="22" t="s">
        <v>616</v>
      </c>
      <c r="E539" s="12">
        <v>7</v>
      </c>
      <c r="F539" s="19" t="s">
        <v>350</v>
      </c>
      <c r="G539" s="14">
        <v>1311972313</v>
      </c>
      <c r="H539" s="1"/>
    </row>
    <row r="540" spans="1:8" ht="21.95" customHeight="1" x14ac:dyDescent="0.3">
      <c r="A540" s="14">
        <v>536</v>
      </c>
      <c r="B540" s="14" t="str">
        <f>T("02270022196")</f>
        <v>02270022196</v>
      </c>
      <c r="C540" s="19" t="s">
        <v>617</v>
      </c>
      <c r="D540" s="22" t="s">
        <v>618</v>
      </c>
      <c r="E540" s="12">
        <v>7</v>
      </c>
      <c r="F540" s="19" t="s">
        <v>350</v>
      </c>
      <c r="G540" s="14">
        <v>1311676967</v>
      </c>
      <c r="H540" s="1"/>
    </row>
    <row r="541" spans="1:8" ht="21.95" customHeight="1" x14ac:dyDescent="0.3">
      <c r="A541" s="14">
        <v>537</v>
      </c>
      <c r="B541" s="14" t="str">
        <f>T("02270022211")</f>
        <v>02270022211</v>
      </c>
      <c r="C541" s="19" t="s">
        <v>619</v>
      </c>
      <c r="D541" s="22" t="s">
        <v>621</v>
      </c>
      <c r="E541" s="12">
        <v>7</v>
      </c>
      <c r="F541" s="19" t="s">
        <v>350</v>
      </c>
      <c r="G541" s="14">
        <v>1788268189</v>
      </c>
      <c r="H541" s="1"/>
    </row>
    <row r="542" spans="1:8" ht="21.95" customHeight="1" x14ac:dyDescent="0.3">
      <c r="A542" s="14">
        <v>538</v>
      </c>
      <c r="B542" s="14" t="str">
        <f>T("02270022217")</f>
        <v>02270022217</v>
      </c>
      <c r="C542" s="19" t="s">
        <v>622</v>
      </c>
      <c r="D542" s="22" t="s">
        <v>623</v>
      </c>
      <c r="E542" s="12">
        <v>7</v>
      </c>
      <c r="F542" s="19" t="s">
        <v>350</v>
      </c>
      <c r="G542" s="14">
        <v>1705470563</v>
      </c>
      <c r="H542" s="1"/>
    </row>
    <row r="543" spans="1:8" ht="21.95" customHeight="1" x14ac:dyDescent="0.3">
      <c r="A543" s="14">
        <v>539</v>
      </c>
      <c r="B543" s="14" t="str">
        <f>T("02270022229")</f>
        <v>02270022229</v>
      </c>
      <c r="C543" s="19" t="s">
        <v>624</v>
      </c>
      <c r="D543" s="22" t="s">
        <v>625</v>
      </c>
      <c r="E543" s="12">
        <v>7</v>
      </c>
      <c r="F543" s="19" t="s">
        <v>350</v>
      </c>
      <c r="G543" s="14">
        <v>1723447033</v>
      </c>
      <c r="H543" s="1"/>
    </row>
    <row r="544" spans="1:8" ht="21.95" customHeight="1" x14ac:dyDescent="0.3">
      <c r="A544" s="14">
        <v>540</v>
      </c>
      <c r="B544" s="14" t="str">
        <f>T("02270022241")</f>
        <v>02270022241</v>
      </c>
      <c r="C544" s="19" t="s">
        <v>626</v>
      </c>
      <c r="D544" s="22" t="s">
        <v>627</v>
      </c>
      <c r="E544" s="12">
        <v>7</v>
      </c>
      <c r="F544" s="19" t="s">
        <v>497</v>
      </c>
      <c r="G544" s="14">
        <v>1304654139</v>
      </c>
      <c r="H544" s="1"/>
    </row>
    <row r="545" spans="1:8" ht="21.95" customHeight="1" x14ac:dyDescent="0.3">
      <c r="A545" s="14">
        <v>541</v>
      </c>
      <c r="B545" s="14" t="str">
        <f>T("02270022258")</f>
        <v>02270022258</v>
      </c>
      <c r="C545" s="19" t="s">
        <v>628</v>
      </c>
      <c r="D545" s="22" t="s">
        <v>629</v>
      </c>
      <c r="E545" s="12">
        <v>7</v>
      </c>
      <c r="F545" s="19" t="s">
        <v>497</v>
      </c>
      <c r="G545" s="14">
        <v>1779339353</v>
      </c>
      <c r="H545" s="1"/>
    </row>
    <row r="546" spans="1:8" ht="21.95" customHeight="1" x14ac:dyDescent="0.3">
      <c r="A546" s="14">
        <v>542</v>
      </c>
      <c r="B546" s="14" t="str">
        <f>T("02270022273")</f>
        <v>02270022273</v>
      </c>
      <c r="C546" s="19" t="s">
        <v>630</v>
      </c>
      <c r="D546" s="22" t="s">
        <v>631</v>
      </c>
      <c r="E546" s="12">
        <v>7</v>
      </c>
      <c r="F546" s="19" t="s">
        <v>497</v>
      </c>
      <c r="G546" s="14">
        <v>1324105533</v>
      </c>
      <c r="H546" s="1"/>
    </row>
    <row r="547" spans="1:8" ht="21.95" customHeight="1" x14ac:dyDescent="0.3">
      <c r="A547" s="14">
        <v>543</v>
      </c>
      <c r="B547" s="14" t="str">
        <f>T("02270022279")</f>
        <v>02270022279</v>
      </c>
      <c r="C547" s="19" t="s">
        <v>632</v>
      </c>
      <c r="D547" s="22" t="s">
        <v>633</v>
      </c>
      <c r="E547" s="12">
        <v>7</v>
      </c>
      <c r="F547" s="19" t="s">
        <v>497</v>
      </c>
      <c r="G547" s="14">
        <v>1312809474</v>
      </c>
      <c r="H547" s="1"/>
    </row>
    <row r="548" spans="1:8" ht="21.95" customHeight="1" x14ac:dyDescent="0.3">
      <c r="A548" s="14">
        <v>544</v>
      </c>
      <c r="B548" s="14" t="str">
        <f>T("02270022294")</f>
        <v>02270022294</v>
      </c>
      <c r="C548" s="19" t="s">
        <v>634</v>
      </c>
      <c r="D548" s="22" t="s">
        <v>635</v>
      </c>
      <c r="E548" s="12">
        <v>7</v>
      </c>
      <c r="F548" s="19" t="s">
        <v>497</v>
      </c>
      <c r="G548" s="14">
        <v>1752356180</v>
      </c>
      <c r="H548" s="1"/>
    </row>
    <row r="549" spans="1:8" ht="21.95" customHeight="1" x14ac:dyDescent="0.3">
      <c r="A549" s="14">
        <v>545</v>
      </c>
      <c r="B549" s="14" t="str">
        <f>T("02270022300")</f>
        <v>02270022300</v>
      </c>
      <c r="C549" s="19" t="s">
        <v>636</v>
      </c>
      <c r="D549" s="22" t="s">
        <v>637</v>
      </c>
      <c r="E549" s="12">
        <v>7</v>
      </c>
      <c r="F549" s="19" t="s">
        <v>497</v>
      </c>
      <c r="G549" s="14">
        <v>1773612924</v>
      </c>
      <c r="H549" s="1"/>
    </row>
    <row r="550" spans="1:8" ht="21.95" customHeight="1" x14ac:dyDescent="0.3">
      <c r="A550" s="14">
        <v>546</v>
      </c>
      <c r="B550" s="14" t="str">
        <f>T("02270022308")</f>
        <v>02270022308</v>
      </c>
      <c r="C550" s="19" t="s">
        <v>638</v>
      </c>
      <c r="D550" s="22" t="s">
        <v>639</v>
      </c>
      <c r="E550" s="12">
        <v>7</v>
      </c>
      <c r="F550" s="19" t="s">
        <v>497</v>
      </c>
      <c r="G550" s="14">
        <v>1324042420</v>
      </c>
      <c r="H550" s="1"/>
    </row>
    <row r="551" spans="1:8" ht="21.95" customHeight="1" x14ac:dyDescent="0.3">
      <c r="A551" s="14">
        <v>547</v>
      </c>
      <c r="B551" s="14" t="str">
        <f>T("02270022315")</f>
        <v>02270022315</v>
      </c>
      <c r="C551" s="19" t="s">
        <v>640</v>
      </c>
      <c r="D551" s="22" t="s">
        <v>642</v>
      </c>
      <c r="E551" s="12">
        <v>7</v>
      </c>
      <c r="F551" s="19" t="s">
        <v>497</v>
      </c>
      <c r="G551" s="14">
        <v>1773653882</v>
      </c>
      <c r="H551" s="1"/>
    </row>
    <row r="552" spans="1:8" ht="21.95" customHeight="1" x14ac:dyDescent="0.3">
      <c r="A552" s="14">
        <v>548</v>
      </c>
      <c r="B552" s="14" t="str">
        <f>T("02270022736")</f>
        <v>02270022736</v>
      </c>
      <c r="C552" s="19" t="s">
        <v>643</v>
      </c>
      <c r="D552" s="22" t="s">
        <v>644</v>
      </c>
      <c r="E552" s="12">
        <v>7</v>
      </c>
      <c r="F552" s="19" t="s">
        <v>497</v>
      </c>
      <c r="G552" s="14">
        <v>1313295913</v>
      </c>
      <c r="H552" s="1"/>
    </row>
    <row r="553" spans="1:8" ht="21.95" customHeight="1" x14ac:dyDescent="0.3">
      <c r="A553" s="14">
        <v>549</v>
      </c>
      <c r="B553" s="14" t="str">
        <f>T("02270022749")</f>
        <v>02270022749</v>
      </c>
      <c r="C553" s="19" t="s">
        <v>645</v>
      </c>
      <c r="D553" s="22" t="s">
        <v>646</v>
      </c>
      <c r="E553" s="12">
        <v>7</v>
      </c>
      <c r="F553" s="19" t="s">
        <v>497</v>
      </c>
      <c r="G553" s="14">
        <v>1324105785</v>
      </c>
      <c r="H553" s="1"/>
    </row>
    <row r="554" spans="1:8" ht="21.95" customHeight="1" x14ac:dyDescent="0.3">
      <c r="A554" s="14">
        <v>550</v>
      </c>
      <c r="B554" s="14" t="str">
        <f>T("02270022761")</f>
        <v>02270022761</v>
      </c>
      <c r="C554" s="19" t="s">
        <v>647</v>
      </c>
      <c r="D554" s="22" t="s">
        <v>648</v>
      </c>
      <c r="E554" s="12">
        <v>7</v>
      </c>
      <c r="F554" s="19" t="s">
        <v>497</v>
      </c>
      <c r="G554" s="14">
        <v>1784988388</v>
      </c>
      <c r="H554" s="1"/>
    </row>
    <row r="555" spans="1:8" ht="21.95" customHeight="1" x14ac:dyDescent="0.3">
      <c r="A555" s="14">
        <v>551</v>
      </c>
      <c r="B555" s="14" t="str">
        <f>T("02270022768")</f>
        <v>02270022768</v>
      </c>
      <c r="C555" s="19" t="s">
        <v>649</v>
      </c>
      <c r="D555" s="22" t="s">
        <v>650</v>
      </c>
      <c r="E555" s="12">
        <v>7</v>
      </c>
      <c r="F555" s="19" t="s">
        <v>497</v>
      </c>
      <c r="G555" s="14">
        <v>1783256106</v>
      </c>
      <c r="H555" s="1"/>
    </row>
    <row r="556" spans="1:8" ht="21.95" customHeight="1" x14ac:dyDescent="0.3">
      <c r="A556" s="14">
        <v>552</v>
      </c>
      <c r="B556" s="14" t="str">
        <f>T("02270041923")</f>
        <v>02270041923</v>
      </c>
      <c r="C556" s="19" t="s">
        <v>441</v>
      </c>
      <c r="D556" s="22" t="s">
        <v>832</v>
      </c>
      <c r="E556" s="12">
        <v>7</v>
      </c>
      <c r="F556" s="19" t="s">
        <v>350</v>
      </c>
      <c r="G556" s="14">
        <v>1791438891</v>
      </c>
      <c r="H556" s="1"/>
    </row>
    <row r="557" spans="1:8" ht="21.95" customHeight="1" x14ac:dyDescent="0.3">
      <c r="A557" s="14">
        <v>553</v>
      </c>
      <c r="B557" s="14" t="str">
        <f>T("02270041941")</f>
        <v>02270041941</v>
      </c>
      <c r="C557" s="19" t="s">
        <v>371</v>
      </c>
      <c r="D557" s="22" t="s">
        <v>833</v>
      </c>
      <c r="E557" s="12">
        <v>7</v>
      </c>
      <c r="F557" s="19" t="s">
        <v>350</v>
      </c>
      <c r="G557" s="14">
        <v>1701905991</v>
      </c>
      <c r="H557" s="1"/>
    </row>
    <row r="558" spans="1:8" ht="21.95" customHeight="1" x14ac:dyDescent="0.3">
      <c r="A558" s="14">
        <v>554</v>
      </c>
      <c r="B558" s="14" t="str">
        <f>T("02270050059")</f>
        <v>02270050059</v>
      </c>
      <c r="C558" s="19" t="s">
        <v>840</v>
      </c>
      <c r="D558" s="22" t="s">
        <v>841</v>
      </c>
      <c r="E558" s="12">
        <v>7</v>
      </c>
      <c r="F558" s="19" t="s">
        <v>350</v>
      </c>
      <c r="G558" s="14">
        <v>1785286534</v>
      </c>
      <c r="H558" s="1"/>
    </row>
    <row r="559" spans="1:8" ht="21.95" customHeight="1" x14ac:dyDescent="0.3">
      <c r="A559" s="14">
        <v>555</v>
      </c>
      <c r="B559" s="14" t="str">
        <f>T("02270077824")</f>
        <v>02270077824</v>
      </c>
      <c r="C559" s="19" t="s">
        <v>853</v>
      </c>
      <c r="D559" s="22" t="s">
        <v>854</v>
      </c>
      <c r="E559" s="12">
        <v>7</v>
      </c>
      <c r="F559" s="19" t="s">
        <v>497</v>
      </c>
      <c r="G559" s="14">
        <v>1710110335</v>
      </c>
      <c r="H559" s="1"/>
    </row>
    <row r="560" spans="1:8" ht="21.95" customHeight="1" x14ac:dyDescent="0.3">
      <c r="A560" s="14">
        <v>556</v>
      </c>
      <c r="B560" s="14" t="str">
        <f>T("02270077825")</f>
        <v>02270077825</v>
      </c>
      <c r="C560" s="19" t="s">
        <v>855</v>
      </c>
      <c r="D560" s="22" t="s">
        <v>856</v>
      </c>
      <c r="E560" s="12">
        <v>7</v>
      </c>
      <c r="F560" s="19" t="s">
        <v>350</v>
      </c>
      <c r="G560" s="14">
        <v>1922973827</v>
      </c>
      <c r="H560" s="1"/>
    </row>
    <row r="561" spans="1:8" ht="21.95" customHeight="1" x14ac:dyDescent="0.3">
      <c r="A561" s="14">
        <v>557</v>
      </c>
      <c r="B561" s="14" t="str">
        <f>T("02270077868")</f>
        <v>02270077868</v>
      </c>
      <c r="C561" s="19" t="s">
        <v>935</v>
      </c>
      <c r="D561" s="22" t="s">
        <v>936</v>
      </c>
      <c r="E561" s="12">
        <v>7</v>
      </c>
      <c r="F561" s="19" t="s">
        <v>350</v>
      </c>
      <c r="G561" s="14">
        <v>1709113102</v>
      </c>
      <c r="H561" s="1"/>
    </row>
    <row r="562" spans="1:8" ht="21.95" customHeight="1" x14ac:dyDescent="0.3">
      <c r="A562" s="14">
        <v>558</v>
      </c>
      <c r="B562" s="14" t="str">
        <f>T("02270077869")</f>
        <v>02270077869</v>
      </c>
      <c r="C562" s="19" t="s">
        <v>937</v>
      </c>
      <c r="D562" s="22" t="s">
        <v>938</v>
      </c>
      <c r="E562" s="12">
        <v>7</v>
      </c>
      <c r="F562" s="19" t="s">
        <v>350</v>
      </c>
      <c r="G562" s="14">
        <v>1709119134</v>
      </c>
      <c r="H562" s="1"/>
    </row>
    <row r="563" spans="1:8" ht="21.95" customHeight="1" x14ac:dyDescent="0.3">
      <c r="A563" s="14">
        <v>559</v>
      </c>
      <c r="B563" s="14" t="str">
        <f>T("02270077884")</f>
        <v>02270077884</v>
      </c>
      <c r="C563" s="19" t="s">
        <v>967</v>
      </c>
      <c r="D563" s="22" t="s">
        <v>968</v>
      </c>
      <c r="E563" s="12">
        <v>7</v>
      </c>
      <c r="F563" s="19" t="s">
        <v>497</v>
      </c>
      <c r="G563" s="14">
        <v>1729449103</v>
      </c>
      <c r="H563" s="1"/>
    </row>
    <row r="564" spans="1:8" ht="21.95" customHeight="1" x14ac:dyDescent="0.3">
      <c r="A564" s="14">
        <v>560</v>
      </c>
      <c r="B564" s="14" t="str">
        <f>T("02270077894")</f>
        <v>02270077894</v>
      </c>
      <c r="C564" s="19" t="s">
        <v>988</v>
      </c>
      <c r="D564" s="22" t="s">
        <v>989</v>
      </c>
      <c r="E564" s="12">
        <v>7</v>
      </c>
      <c r="F564" s="19" t="s">
        <v>497</v>
      </c>
      <c r="G564" s="14">
        <v>1709127940</v>
      </c>
      <c r="H564" s="1"/>
    </row>
    <row r="565" spans="1:8" ht="21.95" customHeight="1" x14ac:dyDescent="0.3">
      <c r="A565" s="14">
        <v>561</v>
      </c>
      <c r="B565" s="14" t="str">
        <f>T("02270077895")</f>
        <v>02270077895</v>
      </c>
      <c r="C565" s="19" t="s">
        <v>990</v>
      </c>
      <c r="D565" s="22" t="s">
        <v>991</v>
      </c>
      <c r="E565" s="12">
        <v>7</v>
      </c>
      <c r="F565" s="19" t="s">
        <v>497</v>
      </c>
      <c r="G565" s="14">
        <v>1709122438</v>
      </c>
      <c r="H565" s="1"/>
    </row>
    <row r="566" spans="1:8" ht="21.95" customHeight="1" x14ac:dyDescent="0.3">
      <c r="A566" s="14">
        <v>562</v>
      </c>
      <c r="B566" s="14" t="str">
        <f>T("02270077897")</f>
        <v>02270077897</v>
      </c>
      <c r="C566" s="19" t="s">
        <v>994</v>
      </c>
      <c r="D566" s="22" t="s">
        <v>995</v>
      </c>
      <c r="E566" s="12">
        <v>7</v>
      </c>
      <c r="F566" s="19" t="s">
        <v>497</v>
      </c>
      <c r="G566" s="14">
        <v>1309494783</v>
      </c>
      <c r="H566" s="1"/>
    </row>
    <row r="567" spans="1:8" ht="21.95" customHeight="1" x14ac:dyDescent="0.3">
      <c r="A567" s="14">
        <v>563</v>
      </c>
      <c r="B567" s="14" t="str">
        <f>T("02270077902")</f>
        <v>02270077902</v>
      </c>
      <c r="C567" s="19" t="s">
        <v>324</v>
      </c>
      <c r="D567" s="22" t="s">
        <v>1004</v>
      </c>
      <c r="E567" s="12">
        <v>7</v>
      </c>
      <c r="F567" s="19" t="s">
        <v>497</v>
      </c>
      <c r="G567" s="14">
        <v>1796817338</v>
      </c>
      <c r="H567" s="1"/>
    </row>
    <row r="568" spans="1:8" ht="21.95" customHeight="1" x14ac:dyDescent="0.3">
      <c r="A568" s="14">
        <v>564</v>
      </c>
      <c r="B568" s="14" t="str">
        <f>T("02270077904")</f>
        <v>02270077904</v>
      </c>
      <c r="C568" s="19" t="s">
        <v>1007</v>
      </c>
      <c r="D568" s="22" t="s">
        <v>1008</v>
      </c>
      <c r="E568" s="12">
        <v>7</v>
      </c>
      <c r="F568" s="19" t="s">
        <v>19</v>
      </c>
      <c r="G568" s="14">
        <v>1744916149</v>
      </c>
      <c r="H568" s="1"/>
    </row>
    <row r="569" spans="1:8" ht="21.95" customHeight="1" x14ac:dyDescent="0.3">
      <c r="A569" s="14">
        <v>565</v>
      </c>
      <c r="B569" s="14" t="str">
        <f>T("02270077905")</f>
        <v>02270077905</v>
      </c>
      <c r="C569" s="19" t="s">
        <v>25</v>
      </c>
      <c r="D569" s="22" t="s">
        <v>1009</v>
      </c>
      <c r="E569" s="12">
        <v>7</v>
      </c>
      <c r="F569" s="19" t="s">
        <v>497</v>
      </c>
      <c r="G569" s="14">
        <v>1738064559</v>
      </c>
      <c r="H569" s="1"/>
    </row>
    <row r="570" spans="1:8" ht="21.95" customHeight="1" x14ac:dyDescent="0.3">
      <c r="A570" s="14">
        <v>566</v>
      </c>
      <c r="B570" s="14" t="str">
        <f>T("02270077909")</f>
        <v>02270077909</v>
      </c>
      <c r="C570" s="19" t="s">
        <v>1015</v>
      </c>
      <c r="D570" s="22" t="s">
        <v>1016</v>
      </c>
      <c r="E570" s="12">
        <v>7</v>
      </c>
      <c r="F570" s="19" t="s">
        <v>350</v>
      </c>
      <c r="G570" s="14">
        <v>1750463384</v>
      </c>
      <c r="H570" s="1"/>
    </row>
    <row r="571" spans="1:8" ht="21.95" customHeight="1" x14ac:dyDescent="0.3">
      <c r="A571" s="14">
        <v>567</v>
      </c>
      <c r="B571" s="14" t="str">
        <f>T("02270077910")</f>
        <v>02270077910</v>
      </c>
      <c r="C571" s="19" t="s">
        <v>1017</v>
      </c>
      <c r="D571" s="22" t="s">
        <v>450</v>
      </c>
      <c r="E571" s="12">
        <v>7</v>
      </c>
      <c r="F571" s="19" t="s">
        <v>350</v>
      </c>
      <c r="G571" s="14">
        <v>1767099743</v>
      </c>
      <c r="H571" s="1"/>
    </row>
    <row r="572" spans="1:8" ht="21.95" customHeight="1" x14ac:dyDescent="0.3">
      <c r="A572" s="14">
        <v>568</v>
      </c>
      <c r="B572" s="14" t="str">
        <f>T("02270077911")</f>
        <v>02270077911</v>
      </c>
      <c r="C572" s="19" t="s">
        <v>722</v>
      </c>
      <c r="D572" s="22" t="s">
        <v>1018</v>
      </c>
      <c r="E572" s="12">
        <v>7</v>
      </c>
      <c r="F572" s="19" t="s">
        <v>350</v>
      </c>
      <c r="G572" s="14">
        <v>1302024695</v>
      </c>
      <c r="H572" s="1"/>
    </row>
    <row r="573" spans="1:8" ht="21.95" customHeight="1" x14ac:dyDescent="0.3">
      <c r="A573" s="14">
        <v>569</v>
      </c>
      <c r="B573" s="14" t="str">
        <f>T("02270077913")</f>
        <v>02270077913</v>
      </c>
      <c r="C573" s="19" t="s">
        <v>24</v>
      </c>
      <c r="D573" s="22" t="s">
        <v>1021</v>
      </c>
      <c r="E573" s="12">
        <v>7</v>
      </c>
      <c r="F573" s="19" t="s">
        <v>350</v>
      </c>
      <c r="G573" s="14">
        <v>1767446468</v>
      </c>
      <c r="H573" s="1"/>
    </row>
    <row r="574" spans="1:8" ht="21.95" customHeight="1" x14ac:dyDescent="0.3">
      <c r="A574" s="14">
        <v>570</v>
      </c>
      <c r="B574" s="14" t="str">
        <f>T("02270077914")</f>
        <v>02270077914</v>
      </c>
      <c r="C574" s="19" t="s">
        <v>1022</v>
      </c>
      <c r="D574" s="22" t="s">
        <v>1023</v>
      </c>
      <c r="E574" s="12">
        <v>7</v>
      </c>
      <c r="F574" s="19" t="s">
        <v>350</v>
      </c>
      <c r="G574" s="14">
        <v>1761204030</v>
      </c>
      <c r="H574" s="1"/>
    </row>
    <row r="575" spans="1:8" ht="21.95" customHeight="1" x14ac:dyDescent="0.3">
      <c r="A575" s="14">
        <v>571</v>
      </c>
      <c r="B575" s="14" t="str">
        <f>T("02270077919")</f>
        <v>02270077919</v>
      </c>
      <c r="C575" s="19" t="s">
        <v>1031</v>
      </c>
      <c r="D575" s="22" t="s">
        <v>1032</v>
      </c>
      <c r="E575" s="12">
        <v>7</v>
      </c>
      <c r="F575" s="19" t="s">
        <v>497</v>
      </c>
      <c r="G575" s="14">
        <v>1888452916</v>
      </c>
      <c r="H575" s="1"/>
    </row>
    <row r="576" spans="1:8" ht="21.95" customHeight="1" x14ac:dyDescent="0.3">
      <c r="A576" s="14">
        <v>572</v>
      </c>
      <c r="B576" s="14" t="str">
        <f>T("02270077921")</f>
        <v>02270077921</v>
      </c>
      <c r="C576" s="19" t="s">
        <v>1035</v>
      </c>
      <c r="D576" s="22" t="s">
        <v>451</v>
      </c>
      <c r="E576" s="12">
        <v>7</v>
      </c>
      <c r="F576" s="19" t="s">
        <v>350</v>
      </c>
      <c r="G576" s="14">
        <v>1738367067</v>
      </c>
      <c r="H576" s="1"/>
    </row>
    <row r="577" spans="1:8" ht="21.95" customHeight="1" x14ac:dyDescent="0.3">
      <c r="A577" s="14">
        <v>573</v>
      </c>
      <c r="B577" s="14" t="str">
        <f>T("02270077922")</f>
        <v>02270077922</v>
      </c>
      <c r="C577" s="19" t="s">
        <v>641</v>
      </c>
      <c r="D577" s="22" t="s">
        <v>1036</v>
      </c>
      <c r="E577" s="12">
        <v>7</v>
      </c>
      <c r="F577" s="19" t="s">
        <v>350</v>
      </c>
      <c r="G577" s="14">
        <v>1796416023</v>
      </c>
      <c r="H577" s="1"/>
    </row>
    <row r="578" spans="1:8" ht="21.95" customHeight="1" x14ac:dyDescent="0.3">
      <c r="A578" s="14">
        <v>574</v>
      </c>
      <c r="B578" s="14" t="str">
        <f>T("02270077930")</f>
        <v>02270077930</v>
      </c>
      <c r="C578" s="19" t="s">
        <v>307</v>
      </c>
      <c r="D578" s="22" t="s">
        <v>1049</v>
      </c>
      <c r="E578" s="12">
        <v>7</v>
      </c>
      <c r="F578" s="19" t="s">
        <v>350</v>
      </c>
      <c r="G578" s="14">
        <v>1738697807</v>
      </c>
      <c r="H578" s="1"/>
    </row>
    <row r="579" spans="1:8" ht="21.95" customHeight="1" x14ac:dyDescent="0.3">
      <c r="A579" s="14">
        <v>575</v>
      </c>
      <c r="B579" s="14" t="str">
        <f>T("02270077931")</f>
        <v>02270077931</v>
      </c>
      <c r="C579" s="19" t="s">
        <v>1050</v>
      </c>
      <c r="D579" s="22" t="s">
        <v>1051</v>
      </c>
      <c r="E579" s="12">
        <v>7</v>
      </c>
      <c r="F579" s="19" t="s">
        <v>350</v>
      </c>
      <c r="G579" s="14">
        <v>1724997096</v>
      </c>
      <c r="H579" s="1"/>
    </row>
    <row r="580" spans="1:8" ht="21.95" customHeight="1" x14ac:dyDescent="0.3">
      <c r="A580" s="14">
        <v>576</v>
      </c>
      <c r="B580" s="14" t="str">
        <f>T("02270077932")</f>
        <v>02270077932</v>
      </c>
      <c r="C580" s="19" t="s">
        <v>21</v>
      </c>
      <c r="D580" s="22" t="s">
        <v>1052</v>
      </c>
      <c r="E580" s="12">
        <v>7</v>
      </c>
      <c r="F580" s="19" t="s">
        <v>350</v>
      </c>
      <c r="G580" s="14">
        <v>1305751213</v>
      </c>
      <c r="H580" s="1"/>
    </row>
    <row r="581" spans="1:8" ht="21.95" customHeight="1" x14ac:dyDescent="0.3">
      <c r="A581" s="14">
        <v>577</v>
      </c>
      <c r="B581" s="14" t="str">
        <f>T("02270077933")</f>
        <v>02270077933</v>
      </c>
      <c r="C581" s="19" t="s">
        <v>1053</v>
      </c>
      <c r="D581" s="22" t="s">
        <v>1054</v>
      </c>
      <c r="E581" s="12">
        <v>7</v>
      </c>
      <c r="F581" s="19" t="s">
        <v>350</v>
      </c>
      <c r="G581" s="14">
        <v>1312106967</v>
      </c>
      <c r="H581" s="1"/>
    </row>
    <row r="582" spans="1:8" ht="21.95" customHeight="1" x14ac:dyDescent="0.3">
      <c r="A582" s="14">
        <v>578</v>
      </c>
      <c r="B582" s="14" t="str">
        <f>T("02270077943")</f>
        <v>02270077943</v>
      </c>
      <c r="C582" s="19" t="s">
        <v>1071</v>
      </c>
      <c r="D582" s="22" t="s">
        <v>1072</v>
      </c>
      <c r="E582" s="12">
        <v>7</v>
      </c>
      <c r="F582" s="19" t="s">
        <v>350</v>
      </c>
      <c r="G582" s="14">
        <v>1709893839</v>
      </c>
      <c r="H582" s="1"/>
    </row>
    <row r="583" spans="1:8" ht="21.95" customHeight="1" x14ac:dyDescent="0.3">
      <c r="A583" s="14">
        <v>579</v>
      </c>
      <c r="B583" s="14" t="str">
        <f>T("02270077951")</f>
        <v>02270077951</v>
      </c>
      <c r="C583" s="19" t="s">
        <v>165</v>
      </c>
      <c r="D583" s="22" t="s">
        <v>1087</v>
      </c>
      <c r="E583" s="12">
        <v>7</v>
      </c>
      <c r="F583" s="19" t="s">
        <v>350</v>
      </c>
      <c r="G583" s="14">
        <v>1843649345</v>
      </c>
      <c r="H583" s="1"/>
    </row>
    <row r="584" spans="1:8" ht="21.95" customHeight="1" x14ac:dyDescent="0.3">
      <c r="A584" s="14">
        <v>580</v>
      </c>
      <c r="B584" s="14" t="str">
        <f>T("02270077962")</f>
        <v>02270077962</v>
      </c>
      <c r="C584" s="19" t="s">
        <v>1103</v>
      </c>
      <c r="D584" s="22" t="s">
        <v>1104</v>
      </c>
      <c r="E584" s="12">
        <v>7</v>
      </c>
      <c r="F584" s="19" t="s">
        <v>350</v>
      </c>
      <c r="G584" s="14">
        <v>1314212258</v>
      </c>
      <c r="H584" s="1"/>
    </row>
    <row r="585" spans="1:8" ht="21.95" customHeight="1" x14ac:dyDescent="0.3">
      <c r="A585" s="14">
        <v>581</v>
      </c>
      <c r="B585" s="14" t="str">
        <f>T("02270077963")</f>
        <v>02270077963</v>
      </c>
      <c r="C585" s="19" t="s">
        <v>1105</v>
      </c>
      <c r="D585" s="22" t="s">
        <v>1106</v>
      </c>
      <c r="E585" s="12">
        <v>7</v>
      </c>
      <c r="F585" s="19" t="s">
        <v>350</v>
      </c>
      <c r="G585" s="14">
        <v>1747531556</v>
      </c>
      <c r="H585" s="1"/>
    </row>
    <row r="586" spans="1:8" ht="21.95" customHeight="1" x14ac:dyDescent="0.3">
      <c r="A586" s="14">
        <v>582</v>
      </c>
      <c r="B586" s="14" t="str">
        <f>T("02270077964")</f>
        <v>02270077964</v>
      </c>
      <c r="C586" s="19" t="s">
        <v>1107</v>
      </c>
      <c r="D586" s="22" t="s">
        <v>1109</v>
      </c>
      <c r="E586" s="12">
        <v>7</v>
      </c>
      <c r="F586" s="19" t="s">
        <v>350</v>
      </c>
      <c r="G586" s="14">
        <v>1752102237</v>
      </c>
      <c r="H586" s="1"/>
    </row>
    <row r="587" spans="1:8" ht="21.95" customHeight="1" x14ac:dyDescent="0.3">
      <c r="A587" s="14">
        <v>583</v>
      </c>
      <c r="B587" s="14" t="str">
        <f>T("02270077965")</f>
        <v>02270077965</v>
      </c>
      <c r="C587" s="19" t="s">
        <v>665</v>
      </c>
      <c r="D587" s="22" t="s">
        <v>1110</v>
      </c>
      <c r="E587" s="12">
        <v>7</v>
      </c>
      <c r="F587" s="19" t="s">
        <v>350</v>
      </c>
      <c r="G587" s="14">
        <v>1710597648</v>
      </c>
      <c r="H587" s="1"/>
    </row>
    <row r="588" spans="1:8" ht="21.95" customHeight="1" x14ac:dyDescent="0.3">
      <c r="A588" s="14">
        <v>584</v>
      </c>
      <c r="B588" s="14" t="str">
        <f>T("02270077966")</f>
        <v>02270077966</v>
      </c>
      <c r="C588" s="19" t="s">
        <v>1111</v>
      </c>
      <c r="D588" s="22" t="s">
        <v>1112</v>
      </c>
      <c r="E588" s="12">
        <v>7</v>
      </c>
      <c r="F588" s="19" t="s">
        <v>497</v>
      </c>
      <c r="G588" s="14">
        <v>1797943772</v>
      </c>
      <c r="H588" s="1"/>
    </row>
    <row r="589" spans="1:8" ht="21.95" customHeight="1" x14ac:dyDescent="0.3">
      <c r="A589" s="14">
        <v>585</v>
      </c>
      <c r="B589" s="14" t="str">
        <f>T("02270077967")</f>
        <v>02270077967</v>
      </c>
      <c r="C589" s="19" t="s">
        <v>1113</v>
      </c>
      <c r="D589" s="22" t="s">
        <v>1114</v>
      </c>
      <c r="E589" s="12">
        <v>7</v>
      </c>
      <c r="F589" s="19" t="s">
        <v>350</v>
      </c>
      <c r="G589" s="14">
        <v>1746394900</v>
      </c>
      <c r="H589" s="1"/>
    </row>
    <row r="590" spans="1:8" ht="21.95" customHeight="1" x14ac:dyDescent="0.3">
      <c r="A590" s="14">
        <v>586</v>
      </c>
      <c r="B590" s="14" t="str">
        <f>T("02270077969")</f>
        <v>02270077969</v>
      </c>
      <c r="C590" s="19" t="s">
        <v>1117</v>
      </c>
      <c r="D590" s="22" t="s">
        <v>1118</v>
      </c>
      <c r="E590" s="12">
        <v>7</v>
      </c>
      <c r="F590" s="19" t="s">
        <v>350</v>
      </c>
      <c r="G590" s="14">
        <v>1317171098</v>
      </c>
      <c r="H590" s="1"/>
    </row>
    <row r="591" spans="1:8" ht="21.95" customHeight="1" x14ac:dyDescent="0.3">
      <c r="A591" s="14">
        <v>587</v>
      </c>
      <c r="B591" s="14" t="str">
        <f>T("02270077993")</f>
        <v>02270077993</v>
      </c>
      <c r="C591" s="19" t="s">
        <v>1163</v>
      </c>
      <c r="D591" s="22" t="s">
        <v>1164</v>
      </c>
      <c r="E591" s="12">
        <v>7</v>
      </c>
      <c r="F591" s="19" t="s">
        <v>350</v>
      </c>
      <c r="G591" s="14">
        <v>1309927966</v>
      </c>
      <c r="H591" s="1"/>
    </row>
    <row r="592" spans="1:8" ht="21.95" customHeight="1" x14ac:dyDescent="0.3">
      <c r="A592" s="14">
        <v>588</v>
      </c>
      <c r="B592" s="14" t="str">
        <f>T("02270077996")</f>
        <v>02270077996</v>
      </c>
      <c r="C592" s="19" t="s">
        <v>1168</v>
      </c>
      <c r="D592" s="22" t="s">
        <v>1169</v>
      </c>
      <c r="E592" s="12">
        <v>7</v>
      </c>
      <c r="F592" s="19" t="s">
        <v>497</v>
      </c>
      <c r="G592" s="14">
        <v>1792219344</v>
      </c>
      <c r="H592" s="1"/>
    </row>
    <row r="593" spans="1:8" ht="21.95" customHeight="1" x14ac:dyDescent="0.3">
      <c r="A593" s="14">
        <v>589</v>
      </c>
      <c r="B593" s="14" t="str">
        <f>T("02270078006")</f>
        <v>02270078006</v>
      </c>
      <c r="C593" s="19" t="s">
        <v>1187</v>
      </c>
      <c r="D593" s="22" t="s">
        <v>1188</v>
      </c>
      <c r="E593" s="12">
        <v>7</v>
      </c>
      <c r="F593" s="19" t="s">
        <v>350</v>
      </c>
      <c r="G593" s="14">
        <v>1750888030</v>
      </c>
      <c r="H593" s="1"/>
    </row>
    <row r="594" spans="1:8" ht="21.95" customHeight="1" x14ac:dyDescent="0.3">
      <c r="A594" s="14">
        <v>590</v>
      </c>
      <c r="B594" s="14" t="str">
        <f>T("02270078028")</f>
        <v>02270078028</v>
      </c>
      <c r="C594" s="19" t="s">
        <v>1227</v>
      </c>
      <c r="D594" s="22" t="s">
        <v>1228</v>
      </c>
      <c r="E594" s="12">
        <v>7</v>
      </c>
      <c r="F594" s="19" t="s">
        <v>1229</v>
      </c>
      <c r="G594" s="14">
        <v>1751122469</v>
      </c>
      <c r="H594" s="1"/>
    </row>
    <row r="595" spans="1:8" ht="21.95" customHeight="1" x14ac:dyDescent="0.3">
      <c r="A595" s="14">
        <v>591</v>
      </c>
      <c r="B595" s="14" t="str">
        <f>T("02270078029")</f>
        <v>02270078029</v>
      </c>
      <c r="C595" s="19" t="s">
        <v>949</v>
      </c>
      <c r="D595" s="22" t="s">
        <v>500</v>
      </c>
      <c r="E595" s="12">
        <v>7</v>
      </c>
      <c r="F595" s="19" t="s">
        <v>1229</v>
      </c>
      <c r="G595" s="14">
        <v>1735751927</v>
      </c>
      <c r="H595" s="1"/>
    </row>
    <row r="596" spans="1:8" ht="21.95" customHeight="1" x14ac:dyDescent="0.3">
      <c r="A596" s="14">
        <v>592</v>
      </c>
      <c r="B596" s="14" t="str">
        <f>T("02270078032")</f>
        <v>02270078032</v>
      </c>
      <c r="C596" s="19" t="s">
        <v>1234</v>
      </c>
      <c r="D596" s="22" t="s">
        <v>1235</v>
      </c>
      <c r="E596" s="12">
        <v>7</v>
      </c>
      <c r="F596" s="19" t="s">
        <v>350</v>
      </c>
      <c r="G596" s="14">
        <v>1751435727</v>
      </c>
      <c r="H596" s="1"/>
    </row>
    <row r="597" spans="1:8" ht="21.95" customHeight="1" x14ac:dyDescent="0.3">
      <c r="A597" s="14">
        <v>593</v>
      </c>
      <c r="B597" s="14" t="str">
        <f>T("02270078033")</f>
        <v>02270078033</v>
      </c>
      <c r="C597" s="19" t="s">
        <v>1236</v>
      </c>
      <c r="D597" s="22" t="s">
        <v>1237</v>
      </c>
      <c r="E597" s="12">
        <v>7</v>
      </c>
      <c r="F597" s="19" t="s">
        <v>350</v>
      </c>
      <c r="G597" s="14">
        <v>1722522594</v>
      </c>
      <c r="H597" s="1"/>
    </row>
    <row r="598" spans="1:8" ht="21.95" customHeight="1" x14ac:dyDescent="0.3">
      <c r="A598" s="14">
        <v>594</v>
      </c>
      <c r="B598" s="14" t="str">
        <f>T("02270078035")</f>
        <v>02270078035</v>
      </c>
      <c r="C598" s="19" t="s">
        <v>441</v>
      </c>
      <c r="D598" s="22" t="s">
        <v>1239</v>
      </c>
      <c r="E598" s="12">
        <v>7</v>
      </c>
      <c r="F598" s="19" t="s">
        <v>350</v>
      </c>
      <c r="G598" s="14">
        <v>1723142615</v>
      </c>
      <c r="H598" s="1"/>
    </row>
    <row r="599" spans="1:8" ht="21.95" customHeight="1" x14ac:dyDescent="0.3">
      <c r="A599" s="14">
        <v>595</v>
      </c>
      <c r="B599" s="14" t="str">
        <f>T("02270078050")</f>
        <v>02270078050</v>
      </c>
      <c r="C599" s="19" t="s">
        <v>1263</v>
      </c>
      <c r="D599" s="22" t="s">
        <v>1264</v>
      </c>
      <c r="E599" s="12">
        <v>7</v>
      </c>
      <c r="F599" s="19" t="s">
        <v>350</v>
      </c>
      <c r="G599" s="14">
        <v>1730280243</v>
      </c>
      <c r="H599" s="1"/>
    </row>
    <row r="600" spans="1:8" ht="21.95" customHeight="1" x14ac:dyDescent="0.3">
      <c r="A600" s="14">
        <v>596</v>
      </c>
      <c r="B600" s="14" t="str">
        <f>T("02270078051")</f>
        <v>02270078051</v>
      </c>
      <c r="C600" s="19" t="s">
        <v>1187</v>
      </c>
      <c r="D600" s="22" t="s">
        <v>1265</v>
      </c>
      <c r="E600" s="12">
        <v>7</v>
      </c>
      <c r="F600" s="19" t="s">
        <v>350</v>
      </c>
      <c r="G600" s="14">
        <v>1737573184</v>
      </c>
      <c r="H600" s="1"/>
    </row>
    <row r="601" spans="1:8" ht="21.95" customHeight="1" x14ac:dyDescent="0.3">
      <c r="A601" s="14">
        <v>597</v>
      </c>
      <c r="B601" s="14" t="str">
        <f>T("02270078055")</f>
        <v>02270078055</v>
      </c>
      <c r="C601" s="19" t="s">
        <v>1272</v>
      </c>
      <c r="D601" s="22" t="s">
        <v>1273</v>
      </c>
      <c r="E601" s="12">
        <v>7</v>
      </c>
      <c r="F601" s="19" t="s">
        <v>350</v>
      </c>
      <c r="G601" s="14">
        <v>1320895574</v>
      </c>
      <c r="H601" s="1"/>
    </row>
    <row r="602" spans="1:8" ht="21.95" customHeight="1" x14ac:dyDescent="0.3">
      <c r="A602" s="14">
        <v>598</v>
      </c>
      <c r="B602" s="14" t="str">
        <f>T("02270078064")</f>
        <v>02270078064</v>
      </c>
      <c r="C602" s="19" t="s">
        <v>1289</v>
      </c>
      <c r="D602" s="22" t="s">
        <v>1290</v>
      </c>
      <c r="E602" s="12">
        <v>7</v>
      </c>
      <c r="F602" s="19" t="s">
        <v>350</v>
      </c>
      <c r="G602" s="14">
        <v>1324105509</v>
      </c>
      <c r="H602" s="1"/>
    </row>
    <row r="603" spans="1:8" ht="21.95" customHeight="1" x14ac:dyDescent="0.3">
      <c r="A603" s="14">
        <v>599</v>
      </c>
      <c r="B603" s="14" t="str">
        <f>T("02270078065")</f>
        <v>02270078065</v>
      </c>
      <c r="C603" s="19" t="s">
        <v>1291</v>
      </c>
      <c r="D603" s="22" t="s">
        <v>1292</v>
      </c>
      <c r="E603" s="12">
        <v>7</v>
      </c>
      <c r="F603" s="19" t="s">
        <v>350</v>
      </c>
      <c r="G603" s="14">
        <v>1322749774</v>
      </c>
      <c r="H603" s="1"/>
    </row>
    <row r="604" spans="1:8" ht="21.95" customHeight="1" x14ac:dyDescent="0.3">
      <c r="A604" s="14">
        <v>600</v>
      </c>
      <c r="B604" s="14" t="str">
        <f>T("02270078066")</f>
        <v>02270078066</v>
      </c>
      <c r="C604" s="19" t="s">
        <v>1293</v>
      </c>
      <c r="D604" s="22" t="s">
        <v>1294</v>
      </c>
      <c r="E604" s="12">
        <v>7</v>
      </c>
      <c r="F604" s="19" t="s">
        <v>350</v>
      </c>
      <c r="G604" s="14">
        <v>1318032334</v>
      </c>
      <c r="H604" s="1"/>
    </row>
    <row r="605" spans="1:8" ht="21.95" customHeight="1" x14ac:dyDescent="0.3">
      <c r="A605" s="14">
        <v>601</v>
      </c>
      <c r="B605" s="14" t="str">
        <f>T("02270078086")</f>
        <v>02270078086</v>
      </c>
      <c r="C605" s="19" t="s">
        <v>1091</v>
      </c>
      <c r="D605" s="22" t="s">
        <v>690</v>
      </c>
      <c r="E605" s="12">
        <v>7</v>
      </c>
      <c r="F605" s="19" t="s">
        <v>350</v>
      </c>
      <c r="G605" s="14">
        <v>1729874254</v>
      </c>
      <c r="H605" s="1"/>
    </row>
    <row r="606" spans="1:8" ht="21.95" customHeight="1" x14ac:dyDescent="0.3">
      <c r="A606" s="14">
        <v>602</v>
      </c>
      <c r="B606" s="14" t="str">
        <f>T("02270078087")</f>
        <v>02270078087</v>
      </c>
      <c r="C606" s="19" t="s">
        <v>1039</v>
      </c>
      <c r="D606" s="22" t="s">
        <v>1329</v>
      </c>
      <c r="E606" s="12">
        <v>7</v>
      </c>
      <c r="F606" s="19" t="s">
        <v>350</v>
      </c>
      <c r="G606" s="14">
        <v>1762968106</v>
      </c>
      <c r="H606" s="1"/>
    </row>
    <row r="607" spans="1:8" ht="21.95" customHeight="1" x14ac:dyDescent="0.3">
      <c r="A607" s="14">
        <v>603</v>
      </c>
      <c r="B607" s="14" t="str">
        <f>T("02270078089")</f>
        <v>02270078089</v>
      </c>
      <c r="C607" s="19" t="s">
        <v>1331</v>
      </c>
      <c r="D607" s="22" t="s">
        <v>1332</v>
      </c>
      <c r="E607" s="12">
        <v>7</v>
      </c>
      <c r="F607" s="19" t="s">
        <v>350</v>
      </c>
      <c r="G607" s="14">
        <v>1767177642</v>
      </c>
      <c r="H607" s="1"/>
    </row>
    <row r="608" spans="1:8" ht="21.95" customHeight="1" x14ac:dyDescent="0.3">
      <c r="A608" s="14">
        <v>604</v>
      </c>
      <c r="B608" s="14" t="str">
        <f>T("02270078121")</f>
        <v>02270078121</v>
      </c>
      <c r="C608" s="19" t="s">
        <v>340</v>
      </c>
      <c r="D608" s="22" t="s">
        <v>1382</v>
      </c>
      <c r="E608" s="12">
        <v>7</v>
      </c>
      <c r="F608" s="19" t="s">
        <v>350</v>
      </c>
      <c r="G608" s="14">
        <v>1725506389</v>
      </c>
      <c r="H608" s="1"/>
    </row>
    <row r="609" spans="1:8" ht="21.95" customHeight="1" x14ac:dyDescent="0.3">
      <c r="A609" s="14">
        <v>605</v>
      </c>
      <c r="B609" s="14" t="str">
        <f>T("02270078123")</f>
        <v>02270078123</v>
      </c>
      <c r="C609" s="19" t="s">
        <v>320</v>
      </c>
      <c r="D609" s="22" t="s">
        <v>57</v>
      </c>
      <c r="E609" s="12">
        <v>7</v>
      </c>
      <c r="F609" s="19" t="s">
        <v>350</v>
      </c>
      <c r="G609" s="14">
        <v>1709775861</v>
      </c>
      <c r="H609" s="1"/>
    </row>
    <row r="610" spans="1:8" ht="21.95" customHeight="1" x14ac:dyDescent="0.3">
      <c r="A610" s="14">
        <v>606</v>
      </c>
      <c r="B610" s="14" t="str">
        <f>T("02270078124")</f>
        <v>02270078124</v>
      </c>
      <c r="C610" s="19" t="s">
        <v>1384</v>
      </c>
      <c r="D610" s="22" t="s">
        <v>1385</v>
      </c>
      <c r="E610" s="12">
        <v>7</v>
      </c>
      <c r="F610" s="19" t="s">
        <v>350</v>
      </c>
      <c r="G610" s="14">
        <v>1738666908</v>
      </c>
      <c r="H610" s="1"/>
    </row>
    <row r="611" spans="1:8" ht="21.95" customHeight="1" x14ac:dyDescent="0.3">
      <c r="A611" s="14">
        <v>607</v>
      </c>
      <c r="B611" s="14" t="str">
        <f>T("02270078128")</f>
        <v>02270078128</v>
      </c>
      <c r="C611" s="19" t="s">
        <v>1392</v>
      </c>
      <c r="D611" s="22" t="s">
        <v>1393</v>
      </c>
      <c r="E611" s="12">
        <v>7</v>
      </c>
      <c r="F611" s="19" t="s">
        <v>350</v>
      </c>
      <c r="G611" s="14">
        <v>1751642604</v>
      </c>
      <c r="H611" s="1"/>
    </row>
    <row r="612" spans="1:8" ht="21.95" customHeight="1" x14ac:dyDescent="0.3">
      <c r="A612" s="14">
        <v>608</v>
      </c>
      <c r="B612" s="14" t="str">
        <f>T("02270078130")</f>
        <v>02270078130</v>
      </c>
      <c r="C612" s="19" t="s">
        <v>1394</v>
      </c>
      <c r="D612" s="22" t="s">
        <v>1395</v>
      </c>
      <c r="E612" s="12">
        <v>7</v>
      </c>
      <c r="F612" s="19" t="s">
        <v>350</v>
      </c>
      <c r="G612" s="14">
        <v>1722852218</v>
      </c>
      <c r="H612" s="1"/>
    </row>
    <row r="613" spans="1:8" ht="21.95" customHeight="1" x14ac:dyDescent="0.3">
      <c r="A613" s="14">
        <v>609</v>
      </c>
      <c r="B613" s="14" t="str">
        <f>T("02270008791")</f>
        <v>02270008791</v>
      </c>
      <c r="C613" s="19" t="s">
        <v>205</v>
      </c>
      <c r="D613" s="22" t="s">
        <v>206</v>
      </c>
      <c r="E613" s="12">
        <v>8</v>
      </c>
      <c r="F613" s="19" t="s">
        <v>207</v>
      </c>
      <c r="G613" s="14">
        <v>1324105820</v>
      </c>
      <c r="H613" s="1"/>
    </row>
    <row r="614" spans="1:8" ht="21.95" customHeight="1" x14ac:dyDescent="0.3">
      <c r="A614" s="14">
        <v>610</v>
      </c>
      <c r="B614" s="14" t="str">
        <f>T("02270023506")</f>
        <v>02270023506</v>
      </c>
      <c r="C614" s="19" t="s">
        <v>672</v>
      </c>
      <c r="D614" s="22" t="s">
        <v>673</v>
      </c>
      <c r="E614" s="12">
        <v>8</v>
      </c>
      <c r="F614" s="19" t="s">
        <v>207</v>
      </c>
      <c r="G614" s="14">
        <v>1723177379</v>
      </c>
      <c r="H614" s="1"/>
    </row>
    <row r="615" spans="1:8" ht="21.95" customHeight="1" x14ac:dyDescent="0.3">
      <c r="A615" s="14">
        <v>611</v>
      </c>
      <c r="B615" s="14" t="str">
        <f>T("02270023583")</f>
        <v>02270023583</v>
      </c>
      <c r="C615" s="19" t="s">
        <v>674</v>
      </c>
      <c r="D615" s="22" t="s">
        <v>675</v>
      </c>
      <c r="E615" s="12">
        <v>8</v>
      </c>
      <c r="F615" s="19" t="s">
        <v>207</v>
      </c>
      <c r="G615" s="14">
        <v>1322750853</v>
      </c>
      <c r="H615" s="1"/>
    </row>
    <row r="616" spans="1:8" ht="21.95" customHeight="1" x14ac:dyDescent="0.3">
      <c r="A616" s="14">
        <v>612</v>
      </c>
      <c r="B616" s="14" t="str">
        <f>T("02270023591")</f>
        <v>02270023591</v>
      </c>
      <c r="C616" s="19" t="s">
        <v>676</v>
      </c>
      <c r="D616" s="22" t="s">
        <v>677</v>
      </c>
      <c r="E616" s="12">
        <v>8</v>
      </c>
      <c r="F616" s="19" t="s">
        <v>207</v>
      </c>
      <c r="G616" s="14">
        <v>1729808915</v>
      </c>
      <c r="H616" s="1"/>
    </row>
    <row r="617" spans="1:8" ht="21.95" customHeight="1" x14ac:dyDescent="0.3">
      <c r="A617" s="14">
        <v>613</v>
      </c>
      <c r="B617" s="14" t="str">
        <f>T("02270023609")</f>
        <v>02270023609</v>
      </c>
      <c r="C617" s="19" t="s">
        <v>449</v>
      </c>
      <c r="D617" s="22" t="s">
        <v>678</v>
      </c>
      <c r="E617" s="12">
        <v>8</v>
      </c>
      <c r="F617" s="19" t="s">
        <v>207</v>
      </c>
      <c r="G617" s="14">
        <v>1885340515</v>
      </c>
      <c r="H617" s="1"/>
    </row>
    <row r="618" spans="1:8" ht="21.95" customHeight="1" x14ac:dyDescent="0.3">
      <c r="A618" s="14">
        <v>614</v>
      </c>
      <c r="B618" s="14" t="str">
        <f>T("02270023617")</f>
        <v>02270023617</v>
      </c>
      <c r="C618" s="19" t="s">
        <v>679</v>
      </c>
      <c r="D618" s="22" t="s">
        <v>680</v>
      </c>
      <c r="E618" s="12">
        <v>8</v>
      </c>
      <c r="F618" s="19" t="s">
        <v>207</v>
      </c>
      <c r="G618" s="14">
        <v>1317081990</v>
      </c>
      <c r="H618" s="1"/>
    </row>
    <row r="619" spans="1:8" ht="21.95" customHeight="1" x14ac:dyDescent="0.3">
      <c r="A619" s="14">
        <v>615</v>
      </c>
      <c r="B619" s="14" t="str">
        <f>T("02270023626")</f>
        <v>02270023626</v>
      </c>
      <c r="C619" s="19" t="s">
        <v>681</v>
      </c>
      <c r="D619" s="22" t="s">
        <v>682</v>
      </c>
      <c r="E619" s="12">
        <v>8</v>
      </c>
      <c r="F619" s="19" t="s">
        <v>207</v>
      </c>
      <c r="G619" s="14">
        <v>1885133830</v>
      </c>
      <c r="H619" s="1"/>
    </row>
    <row r="620" spans="1:8" ht="21.95" customHeight="1" x14ac:dyDescent="0.3">
      <c r="A620" s="14">
        <v>616</v>
      </c>
      <c r="B620" s="14" t="str">
        <f>T("02270023691")</f>
        <v>02270023691</v>
      </c>
      <c r="C620" s="19" t="s">
        <v>261</v>
      </c>
      <c r="D620" s="22" t="s">
        <v>683</v>
      </c>
      <c r="E620" s="12">
        <v>8</v>
      </c>
      <c r="F620" s="19" t="s">
        <v>207</v>
      </c>
      <c r="G620" s="14">
        <v>1307137569</v>
      </c>
      <c r="H620" s="1"/>
    </row>
    <row r="621" spans="1:8" ht="21.95" customHeight="1" x14ac:dyDescent="0.3">
      <c r="A621" s="14">
        <v>617</v>
      </c>
      <c r="B621" s="14" t="str">
        <f>T("02270023698")</f>
        <v>02270023698</v>
      </c>
      <c r="C621" s="19" t="s">
        <v>684</v>
      </c>
      <c r="D621" s="22" t="s">
        <v>685</v>
      </c>
      <c r="E621" s="12">
        <v>8</v>
      </c>
      <c r="F621" s="19" t="s">
        <v>207</v>
      </c>
      <c r="G621" s="14">
        <v>1740171941</v>
      </c>
      <c r="H621" s="1"/>
    </row>
    <row r="622" spans="1:8" ht="21.95" customHeight="1" x14ac:dyDescent="0.3">
      <c r="A622" s="14">
        <v>618</v>
      </c>
      <c r="B622" s="14" t="str">
        <f>T("02270023716")</f>
        <v>02270023716</v>
      </c>
      <c r="C622" s="19" t="s">
        <v>686</v>
      </c>
      <c r="D622" s="22" t="s">
        <v>671</v>
      </c>
      <c r="E622" s="12">
        <v>8</v>
      </c>
      <c r="F622" s="19" t="s">
        <v>207</v>
      </c>
      <c r="G622" s="14">
        <v>1781328146</v>
      </c>
      <c r="H622" s="1"/>
    </row>
    <row r="623" spans="1:8" ht="21.95" customHeight="1" x14ac:dyDescent="0.3">
      <c r="A623" s="14">
        <v>619</v>
      </c>
      <c r="B623" s="14" t="str">
        <f>T("02270023718")</f>
        <v>02270023718</v>
      </c>
      <c r="C623" s="19" t="s">
        <v>687</v>
      </c>
      <c r="D623" s="22" t="s">
        <v>688</v>
      </c>
      <c r="E623" s="12">
        <v>8</v>
      </c>
      <c r="F623" s="19" t="s">
        <v>207</v>
      </c>
      <c r="G623" s="14">
        <v>1324106037</v>
      </c>
      <c r="H623" s="1"/>
    </row>
    <row r="624" spans="1:8" ht="21.95" customHeight="1" x14ac:dyDescent="0.3">
      <c r="A624" s="14">
        <v>620</v>
      </c>
      <c r="B624" s="14" t="str">
        <f>T("02270023721")</f>
        <v>02270023721</v>
      </c>
      <c r="C624" s="19" t="s">
        <v>689</v>
      </c>
      <c r="D624" s="22" t="s">
        <v>690</v>
      </c>
      <c r="E624" s="12">
        <v>8</v>
      </c>
      <c r="F624" s="19" t="s">
        <v>207</v>
      </c>
      <c r="G624" s="14">
        <v>1324105234</v>
      </c>
      <c r="H624" s="1"/>
    </row>
    <row r="625" spans="1:8" ht="21.95" customHeight="1" x14ac:dyDescent="0.3">
      <c r="A625" s="14">
        <v>621</v>
      </c>
      <c r="B625" s="14" t="str">
        <f>T("02270023723")</f>
        <v>02270023723</v>
      </c>
      <c r="C625" s="19" t="s">
        <v>691</v>
      </c>
      <c r="D625" s="22" t="s">
        <v>692</v>
      </c>
      <c r="E625" s="12">
        <v>8</v>
      </c>
      <c r="F625" s="19" t="s">
        <v>207</v>
      </c>
      <c r="G625" s="14">
        <v>1324105179</v>
      </c>
      <c r="H625" s="1"/>
    </row>
    <row r="626" spans="1:8" ht="21.95" customHeight="1" x14ac:dyDescent="0.3">
      <c r="A626" s="14">
        <v>622</v>
      </c>
      <c r="B626" s="14" t="str">
        <f>T("02270023731")</f>
        <v>02270023731</v>
      </c>
      <c r="C626" s="19" t="s">
        <v>693</v>
      </c>
      <c r="D626" s="22" t="s">
        <v>694</v>
      </c>
      <c r="E626" s="12">
        <v>8</v>
      </c>
      <c r="F626" s="19" t="s">
        <v>207</v>
      </c>
      <c r="G626" s="14">
        <v>1740506093</v>
      </c>
      <c r="H626" s="1"/>
    </row>
    <row r="627" spans="1:8" ht="21.95" customHeight="1" x14ac:dyDescent="0.3">
      <c r="A627" s="14">
        <v>623</v>
      </c>
      <c r="B627" s="14" t="str">
        <f>T("02270024333")</f>
        <v>02270024333</v>
      </c>
      <c r="C627" s="19" t="s">
        <v>704</v>
      </c>
      <c r="D627" s="22" t="s">
        <v>705</v>
      </c>
      <c r="E627" s="12">
        <v>8</v>
      </c>
      <c r="F627" s="19" t="s">
        <v>706</v>
      </c>
      <c r="G627" s="14">
        <v>1315743585</v>
      </c>
      <c r="H627" s="1"/>
    </row>
    <row r="628" spans="1:8" ht="21.95" customHeight="1" x14ac:dyDescent="0.3">
      <c r="A628" s="14">
        <v>624</v>
      </c>
      <c r="B628" s="14" t="str">
        <f>T("02270024335")</f>
        <v>02270024335</v>
      </c>
      <c r="C628" s="19" t="s">
        <v>707</v>
      </c>
      <c r="D628" s="22" t="s">
        <v>708</v>
      </c>
      <c r="E628" s="12">
        <v>8</v>
      </c>
      <c r="F628" s="19" t="s">
        <v>706</v>
      </c>
      <c r="G628" s="14">
        <v>1767391560</v>
      </c>
      <c r="H628" s="1"/>
    </row>
    <row r="629" spans="1:8" ht="21.95" customHeight="1" x14ac:dyDescent="0.3">
      <c r="A629" s="14">
        <v>625</v>
      </c>
      <c r="B629" s="14" t="str">
        <f>T("02270024336")</f>
        <v>02270024336</v>
      </c>
      <c r="C629" s="19" t="s">
        <v>709</v>
      </c>
      <c r="D629" s="22" t="s">
        <v>710</v>
      </c>
      <c r="E629" s="12">
        <v>8</v>
      </c>
      <c r="F629" s="19" t="s">
        <v>706</v>
      </c>
      <c r="G629" s="14">
        <v>1705254902</v>
      </c>
      <c r="H629" s="1"/>
    </row>
    <row r="630" spans="1:8" ht="21.95" customHeight="1" x14ac:dyDescent="0.3">
      <c r="A630" s="14">
        <v>626</v>
      </c>
      <c r="B630" s="14" t="str">
        <f>T("02270024345")</f>
        <v>02270024345</v>
      </c>
      <c r="C630" s="19" t="s">
        <v>711</v>
      </c>
      <c r="D630" s="22" t="s">
        <v>712</v>
      </c>
      <c r="E630" s="12">
        <v>8</v>
      </c>
      <c r="F630" s="19" t="s">
        <v>706</v>
      </c>
      <c r="G630" s="14">
        <v>1794854196</v>
      </c>
      <c r="H630" s="1"/>
    </row>
    <row r="631" spans="1:8" ht="21.95" customHeight="1" x14ac:dyDescent="0.3">
      <c r="A631" s="14">
        <v>627</v>
      </c>
      <c r="B631" s="14" t="str">
        <f>T("02270024347")</f>
        <v>02270024347</v>
      </c>
      <c r="C631" s="19" t="s">
        <v>713</v>
      </c>
      <c r="D631" s="22" t="s">
        <v>714</v>
      </c>
      <c r="E631" s="12">
        <v>8</v>
      </c>
      <c r="F631" s="19" t="s">
        <v>706</v>
      </c>
      <c r="G631" s="14">
        <v>1324106015</v>
      </c>
      <c r="H631" s="1"/>
    </row>
    <row r="632" spans="1:8" ht="21.95" customHeight="1" x14ac:dyDescent="0.3">
      <c r="A632" s="14">
        <v>628</v>
      </c>
      <c r="B632" s="14" t="str">
        <f>T("02270024351")</f>
        <v>02270024351</v>
      </c>
      <c r="C632" s="19" t="s">
        <v>715</v>
      </c>
      <c r="D632" s="22" t="s">
        <v>716</v>
      </c>
      <c r="E632" s="12">
        <v>8</v>
      </c>
      <c r="F632" s="19" t="s">
        <v>706</v>
      </c>
      <c r="G632" s="14">
        <v>1990862715</v>
      </c>
      <c r="H632" s="1"/>
    </row>
    <row r="633" spans="1:8" ht="21.95" customHeight="1" x14ac:dyDescent="0.3">
      <c r="A633" s="14">
        <v>629</v>
      </c>
      <c r="B633" s="14" t="str">
        <f>T("02270024356")</f>
        <v>02270024356</v>
      </c>
      <c r="C633" s="19" t="s">
        <v>717</v>
      </c>
      <c r="D633" s="22" t="s">
        <v>719</v>
      </c>
      <c r="E633" s="12">
        <v>8</v>
      </c>
      <c r="F633" s="19" t="s">
        <v>706</v>
      </c>
      <c r="G633" s="14">
        <v>1324106047</v>
      </c>
      <c r="H633" s="1"/>
    </row>
    <row r="634" spans="1:8" ht="21.95" customHeight="1" x14ac:dyDescent="0.3">
      <c r="A634" s="14">
        <v>630</v>
      </c>
      <c r="B634" s="14" t="str">
        <f>T("02270024365")</f>
        <v>02270024365</v>
      </c>
      <c r="C634" s="19" t="s">
        <v>720</v>
      </c>
      <c r="D634" s="22" t="s">
        <v>721</v>
      </c>
      <c r="E634" s="12">
        <v>8</v>
      </c>
      <c r="F634" s="19" t="s">
        <v>706</v>
      </c>
      <c r="G634" s="14">
        <v>1723857337</v>
      </c>
      <c r="H634" s="1"/>
    </row>
    <row r="635" spans="1:8" ht="21.95" customHeight="1" x14ac:dyDescent="0.3">
      <c r="A635" s="14">
        <v>631</v>
      </c>
      <c r="B635" s="14" t="str">
        <f>T("02270024368")</f>
        <v>02270024368</v>
      </c>
      <c r="C635" s="19" t="s">
        <v>722</v>
      </c>
      <c r="D635" s="22" t="s">
        <v>723</v>
      </c>
      <c r="E635" s="12">
        <v>8</v>
      </c>
      <c r="F635" s="19" t="s">
        <v>706</v>
      </c>
      <c r="G635" s="14">
        <v>1725699930</v>
      </c>
      <c r="H635" s="1"/>
    </row>
    <row r="636" spans="1:8" ht="21.95" customHeight="1" x14ac:dyDescent="0.3">
      <c r="A636" s="14">
        <v>632</v>
      </c>
      <c r="B636" s="14" t="str">
        <f>T("02270024373")</f>
        <v>02270024373</v>
      </c>
      <c r="C636" s="19" t="s">
        <v>724</v>
      </c>
      <c r="D636" s="22" t="s">
        <v>725</v>
      </c>
      <c r="E636" s="12">
        <v>8</v>
      </c>
      <c r="F636" s="19" t="s">
        <v>706</v>
      </c>
      <c r="G636" s="14">
        <v>1885340476</v>
      </c>
      <c r="H636" s="1"/>
    </row>
    <row r="637" spans="1:8" ht="21.95" customHeight="1" x14ac:dyDescent="0.3">
      <c r="A637" s="14">
        <v>633</v>
      </c>
      <c r="B637" s="14" t="str">
        <f>T("02270024379")</f>
        <v>02270024379</v>
      </c>
      <c r="C637" s="19" t="s">
        <v>726</v>
      </c>
      <c r="D637" s="22" t="s">
        <v>727</v>
      </c>
      <c r="E637" s="12">
        <v>8</v>
      </c>
      <c r="F637" s="19" t="s">
        <v>706</v>
      </c>
      <c r="G637" s="14">
        <v>1322751126</v>
      </c>
      <c r="H637" s="1"/>
    </row>
    <row r="638" spans="1:8" ht="21.95" customHeight="1" x14ac:dyDescent="0.3">
      <c r="A638" s="14">
        <v>634</v>
      </c>
      <c r="B638" s="14" t="str">
        <f>T("02270024383")</f>
        <v>02270024383</v>
      </c>
      <c r="C638" s="19" t="s">
        <v>728</v>
      </c>
      <c r="D638" s="22" t="s">
        <v>729</v>
      </c>
      <c r="E638" s="12">
        <v>8</v>
      </c>
      <c r="F638" s="19" t="s">
        <v>706</v>
      </c>
      <c r="G638" s="14">
        <v>1317193509</v>
      </c>
      <c r="H638" s="1"/>
    </row>
    <row r="639" spans="1:8" ht="21.95" customHeight="1" x14ac:dyDescent="0.3">
      <c r="A639" s="14">
        <v>635</v>
      </c>
      <c r="B639" s="14" t="str">
        <f>T("02270024385")</f>
        <v>02270024385</v>
      </c>
      <c r="C639" s="19" t="s">
        <v>730</v>
      </c>
      <c r="D639" s="22" t="s">
        <v>731</v>
      </c>
      <c r="E639" s="12">
        <v>8</v>
      </c>
      <c r="F639" s="19" t="s">
        <v>706</v>
      </c>
      <c r="G639" s="14">
        <v>1324105368</v>
      </c>
      <c r="H639" s="1"/>
    </row>
    <row r="640" spans="1:8" ht="21.95" customHeight="1" x14ac:dyDescent="0.3">
      <c r="A640" s="14">
        <v>636</v>
      </c>
      <c r="B640" s="14" t="str">
        <f>T("02270024390")</f>
        <v>02270024390</v>
      </c>
      <c r="C640" s="19" t="s">
        <v>732</v>
      </c>
      <c r="D640" s="22" t="s">
        <v>671</v>
      </c>
      <c r="E640" s="12">
        <v>8</v>
      </c>
      <c r="F640" s="19" t="s">
        <v>706</v>
      </c>
      <c r="G640" s="14">
        <v>1885340228</v>
      </c>
      <c r="H640" s="1"/>
    </row>
    <row r="641" spans="1:8" ht="21.95" customHeight="1" x14ac:dyDescent="0.3">
      <c r="A641" s="14">
        <v>637</v>
      </c>
      <c r="B641" s="14" t="str">
        <f>T("02270024391")</f>
        <v>02270024391</v>
      </c>
      <c r="C641" s="19" t="s">
        <v>734</v>
      </c>
      <c r="D641" s="22" t="s">
        <v>735</v>
      </c>
      <c r="E641" s="12">
        <v>8</v>
      </c>
      <c r="F641" s="19" t="s">
        <v>706</v>
      </c>
      <c r="G641" s="14">
        <v>1324106051</v>
      </c>
      <c r="H641" s="1"/>
    </row>
    <row r="642" spans="1:8" ht="21.95" customHeight="1" x14ac:dyDescent="0.3">
      <c r="A642" s="14">
        <v>638</v>
      </c>
      <c r="B642" s="14" t="str">
        <f>T("02270024395")</f>
        <v>02270024395</v>
      </c>
      <c r="C642" s="19" t="s">
        <v>736</v>
      </c>
      <c r="D642" s="22" t="s">
        <v>737</v>
      </c>
      <c r="E642" s="12">
        <v>8</v>
      </c>
      <c r="F642" s="19" t="s">
        <v>738</v>
      </c>
      <c r="G642" s="14">
        <v>1324105536</v>
      </c>
      <c r="H642" s="1"/>
    </row>
    <row r="643" spans="1:8" ht="21.95" customHeight="1" x14ac:dyDescent="0.3">
      <c r="A643" s="14">
        <v>639</v>
      </c>
      <c r="B643" s="14" t="str">
        <f>T("02270024398")</f>
        <v>02270024398</v>
      </c>
      <c r="C643" s="19" t="s">
        <v>739</v>
      </c>
      <c r="D643" s="22" t="s">
        <v>740</v>
      </c>
      <c r="E643" s="12">
        <v>8</v>
      </c>
      <c r="F643" s="19" t="s">
        <v>706</v>
      </c>
      <c r="G643" s="14">
        <v>1324105169</v>
      </c>
      <c r="H643" s="1"/>
    </row>
    <row r="644" spans="1:8" ht="21.95" customHeight="1" x14ac:dyDescent="0.3">
      <c r="A644" s="14">
        <v>640</v>
      </c>
      <c r="B644" s="14" t="str">
        <f>T("02270024413")</f>
        <v>02270024413</v>
      </c>
      <c r="C644" s="19" t="s">
        <v>717</v>
      </c>
      <c r="D644" s="22" t="s">
        <v>741</v>
      </c>
      <c r="E644" s="12">
        <v>8</v>
      </c>
      <c r="F644" s="19" t="s">
        <v>706</v>
      </c>
      <c r="G644" s="14">
        <v>1885340328</v>
      </c>
      <c r="H644" s="1"/>
    </row>
    <row r="645" spans="1:8" ht="21.95" customHeight="1" x14ac:dyDescent="0.3">
      <c r="A645" s="14">
        <v>641</v>
      </c>
      <c r="B645" s="14" t="str">
        <f>T("02270024437")</f>
        <v>02270024437</v>
      </c>
      <c r="C645" s="19" t="s">
        <v>742</v>
      </c>
      <c r="D645" s="22" t="s">
        <v>743</v>
      </c>
      <c r="E645" s="12">
        <v>8</v>
      </c>
      <c r="F645" s="19" t="s">
        <v>706</v>
      </c>
      <c r="G645" s="14">
        <v>1324105810</v>
      </c>
      <c r="H645" s="1"/>
    </row>
    <row r="646" spans="1:8" ht="21.95" customHeight="1" x14ac:dyDescent="0.3">
      <c r="A646" s="14">
        <v>642</v>
      </c>
      <c r="B646" s="14" t="str">
        <f>T("02270024440")</f>
        <v>02270024440</v>
      </c>
      <c r="C646" s="19" t="s">
        <v>744</v>
      </c>
      <c r="D646" s="22" t="s">
        <v>745</v>
      </c>
      <c r="E646" s="12">
        <v>8</v>
      </c>
      <c r="F646" s="19" t="s">
        <v>706</v>
      </c>
      <c r="G646" s="14">
        <v>1322749468</v>
      </c>
      <c r="H646" s="1"/>
    </row>
    <row r="647" spans="1:8" ht="21.95" customHeight="1" x14ac:dyDescent="0.3">
      <c r="A647" s="14">
        <v>643</v>
      </c>
      <c r="B647" s="14" t="str">
        <f>T("02270024446")</f>
        <v>02270024446</v>
      </c>
      <c r="C647" s="19" t="s">
        <v>746</v>
      </c>
      <c r="D647" s="22" t="s">
        <v>747</v>
      </c>
      <c r="E647" s="12">
        <v>8</v>
      </c>
      <c r="F647" s="19" t="s">
        <v>706</v>
      </c>
      <c r="G647" s="14">
        <v>1307766218</v>
      </c>
      <c r="H647" s="1"/>
    </row>
    <row r="648" spans="1:8" ht="21.95" customHeight="1" x14ac:dyDescent="0.3">
      <c r="A648" s="14">
        <v>644</v>
      </c>
      <c r="B648" s="14" t="str">
        <f>T("02270024453")</f>
        <v>02270024453</v>
      </c>
      <c r="C648" s="19" t="s">
        <v>748</v>
      </c>
      <c r="D648" s="22" t="s">
        <v>749</v>
      </c>
      <c r="E648" s="12">
        <v>8</v>
      </c>
      <c r="F648" s="19" t="s">
        <v>706</v>
      </c>
      <c r="G648" s="14">
        <v>1708327897</v>
      </c>
      <c r="H648" s="1"/>
    </row>
    <row r="649" spans="1:8" ht="21.95" customHeight="1" x14ac:dyDescent="0.3">
      <c r="A649" s="14">
        <v>645</v>
      </c>
      <c r="B649" s="14" t="str">
        <f>T("02270024463")</f>
        <v>02270024463</v>
      </c>
      <c r="C649" s="19" t="s">
        <v>750</v>
      </c>
      <c r="D649" s="22" t="s">
        <v>751</v>
      </c>
      <c r="E649" s="12">
        <v>8</v>
      </c>
      <c r="F649" s="19" t="s">
        <v>706</v>
      </c>
      <c r="G649" s="14">
        <v>1991077899</v>
      </c>
      <c r="H649" s="1"/>
    </row>
    <row r="650" spans="1:8" ht="21.95" customHeight="1" x14ac:dyDescent="0.3">
      <c r="A650" s="14">
        <v>646</v>
      </c>
      <c r="B650" s="14" t="str">
        <f>T("02270024469")</f>
        <v>02270024469</v>
      </c>
      <c r="C650" s="19" t="s">
        <v>752</v>
      </c>
      <c r="D650" s="22" t="s">
        <v>753</v>
      </c>
      <c r="E650" s="12">
        <v>8</v>
      </c>
      <c r="F650" s="19" t="s">
        <v>706</v>
      </c>
      <c r="G650" s="14">
        <v>1750843794</v>
      </c>
      <c r="H650" s="1"/>
    </row>
    <row r="651" spans="1:8" ht="21.95" customHeight="1" x14ac:dyDescent="0.3">
      <c r="A651" s="14">
        <v>647</v>
      </c>
      <c r="B651" s="14" t="str">
        <f>T("02270035393")</f>
        <v>02270035393</v>
      </c>
      <c r="C651" s="19" t="s">
        <v>819</v>
      </c>
      <c r="D651" s="22" t="s">
        <v>820</v>
      </c>
      <c r="E651" s="12">
        <v>8</v>
      </c>
      <c r="F651" s="19" t="s">
        <v>207</v>
      </c>
      <c r="G651" s="14">
        <v>1324105344</v>
      </c>
      <c r="H651" s="1"/>
    </row>
    <row r="652" spans="1:8" ht="21.95" customHeight="1" x14ac:dyDescent="0.3">
      <c r="A652" s="14">
        <v>648</v>
      </c>
      <c r="B652" s="14" t="str">
        <f>T("02270050062")</f>
        <v>02270050062</v>
      </c>
      <c r="C652" s="19" t="s">
        <v>845</v>
      </c>
      <c r="D652" s="22" t="s">
        <v>846</v>
      </c>
      <c r="E652" s="12">
        <v>8</v>
      </c>
      <c r="F652" s="19" t="s">
        <v>149</v>
      </c>
      <c r="G652" s="14">
        <v>1766432984</v>
      </c>
      <c r="H652" s="1"/>
    </row>
    <row r="653" spans="1:8" ht="21.95" customHeight="1" x14ac:dyDescent="0.3">
      <c r="A653" s="14">
        <v>649</v>
      </c>
      <c r="B653" s="14" t="str">
        <f>T("02270077885")</f>
        <v>02270077885</v>
      </c>
      <c r="C653" s="19" t="s">
        <v>969</v>
      </c>
      <c r="D653" s="22" t="s">
        <v>971</v>
      </c>
      <c r="E653" s="12">
        <v>8</v>
      </c>
      <c r="F653" s="19" t="s">
        <v>207</v>
      </c>
      <c r="G653" s="14">
        <v>1772933634</v>
      </c>
      <c r="H653" s="1"/>
    </row>
    <row r="654" spans="1:8" ht="21.95" customHeight="1" x14ac:dyDescent="0.3">
      <c r="A654" s="14">
        <v>650</v>
      </c>
      <c r="B654" s="14" t="str">
        <f>T("02270077984")</f>
        <v>02270077984</v>
      </c>
      <c r="C654" s="19" t="s">
        <v>1145</v>
      </c>
      <c r="D654" s="22" t="s">
        <v>1146</v>
      </c>
      <c r="E654" s="12">
        <v>8</v>
      </c>
      <c r="F654" s="19" t="s">
        <v>207</v>
      </c>
      <c r="G654" s="14">
        <v>1709190743</v>
      </c>
      <c r="H654" s="1"/>
    </row>
    <row r="655" spans="1:8" ht="21.95" customHeight="1" x14ac:dyDescent="0.3">
      <c r="A655" s="14">
        <v>651</v>
      </c>
      <c r="B655" s="14" t="str">
        <f>T("02270077985")</f>
        <v>02270077985</v>
      </c>
      <c r="C655" s="19" t="s">
        <v>1147</v>
      </c>
      <c r="D655" s="22" t="s">
        <v>1148</v>
      </c>
      <c r="E655" s="12">
        <v>8</v>
      </c>
      <c r="F655" s="19" t="s">
        <v>207</v>
      </c>
      <c r="G655" s="14">
        <v>1312195281</v>
      </c>
      <c r="H655" s="1"/>
    </row>
    <row r="656" spans="1:8" ht="21.95" customHeight="1" x14ac:dyDescent="0.3">
      <c r="A656" s="14">
        <v>652</v>
      </c>
      <c r="B656" s="14" t="str">
        <f>T("02270077995")</f>
        <v>02270077995</v>
      </c>
      <c r="C656" s="19" t="s">
        <v>732</v>
      </c>
      <c r="D656" s="22" t="s">
        <v>1167</v>
      </c>
      <c r="E656" s="12">
        <v>8</v>
      </c>
      <c r="F656" s="19" t="s">
        <v>207</v>
      </c>
      <c r="G656" s="14">
        <v>1758361698</v>
      </c>
      <c r="H656" s="1"/>
    </row>
    <row r="657" spans="1:8" ht="21.95" customHeight="1" x14ac:dyDescent="0.3">
      <c r="A657" s="14">
        <v>653</v>
      </c>
      <c r="B657" s="14" t="str">
        <f>T("02270078011")</f>
        <v>02270078011</v>
      </c>
      <c r="C657" s="19" t="s">
        <v>278</v>
      </c>
      <c r="D657" s="22" t="s">
        <v>1195</v>
      </c>
      <c r="E657" s="12">
        <v>8</v>
      </c>
      <c r="F657" s="19" t="s">
        <v>207</v>
      </c>
      <c r="G657" s="14">
        <v>1746056948</v>
      </c>
      <c r="H657" s="1"/>
    </row>
    <row r="658" spans="1:8" ht="21.95" customHeight="1" x14ac:dyDescent="0.3">
      <c r="A658" s="14">
        <v>654</v>
      </c>
      <c r="B658" s="14" t="str">
        <f>T("02270078047")</f>
        <v>02270078047</v>
      </c>
      <c r="C658" s="19" t="s">
        <v>1259</v>
      </c>
      <c r="D658" s="22" t="s">
        <v>1260</v>
      </c>
      <c r="E658" s="12">
        <v>8</v>
      </c>
      <c r="F658" s="19" t="s">
        <v>207</v>
      </c>
      <c r="G658" s="14">
        <v>1710254216</v>
      </c>
      <c r="H658" s="1"/>
    </row>
    <row r="659" spans="1:8" ht="21.95" customHeight="1" x14ac:dyDescent="0.3">
      <c r="A659" s="14">
        <v>655</v>
      </c>
      <c r="B659" s="14" t="str">
        <f>T("02270078048")</f>
        <v>02270078048</v>
      </c>
      <c r="C659" s="19" t="s">
        <v>1261</v>
      </c>
      <c r="D659" s="22" t="s">
        <v>132</v>
      </c>
      <c r="E659" s="12">
        <v>8</v>
      </c>
      <c r="F659" s="19" t="s">
        <v>207</v>
      </c>
      <c r="G659" s="14">
        <v>1757043651</v>
      </c>
      <c r="H659" s="1"/>
    </row>
    <row r="660" spans="1:8" ht="21.95" customHeight="1" x14ac:dyDescent="0.3">
      <c r="A660" s="14">
        <v>656</v>
      </c>
      <c r="B660" s="14" t="str">
        <f>T("02270078060")</f>
        <v>02270078060</v>
      </c>
      <c r="C660" s="19" t="s">
        <v>1281</v>
      </c>
      <c r="D660" s="22" t="s">
        <v>1282</v>
      </c>
      <c r="E660" s="12">
        <v>8</v>
      </c>
      <c r="F660" s="19" t="s">
        <v>207</v>
      </c>
      <c r="G660" s="14">
        <v>1302018362</v>
      </c>
      <c r="H660" s="1"/>
    </row>
    <row r="661" spans="1:8" ht="21.95" customHeight="1" x14ac:dyDescent="0.3">
      <c r="A661" s="14">
        <v>657</v>
      </c>
      <c r="B661" s="14" t="str">
        <f>T("02270078078")</f>
        <v>02270078078</v>
      </c>
      <c r="C661" s="19" t="s">
        <v>181</v>
      </c>
      <c r="D661" s="22" t="s">
        <v>1314</v>
      </c>
      <c r="E661" s="12">
        <v>8</v>
      </c>
      <c r="F661" s="19" t="s">
        <v>207</v>
      </c>
      <c r="G661" s="14">
        <v>1773187101</v>
      </c>
      <c r="H661" s="1"/>
    </row>
    <row r="662" spans="1:8" ht="21.95" customHeight="1" x14ac:dyDescent="0.3">
      <c r="A662" s="14">
        <v>658</v>
      </c>
      <c r="B662" s="14" t="str">
        <f>T("02270078117")</f>
        <v>02270078117</v>
      </c>
      <c r="C662" s="19" t="s">
        <v>1375</v>
      </c>
      <c r="D662" s="22" t="s">
        <v>1376</v>
      </c>
      <c r="E662" s="12">
        <v>8</v>
      </c>
      <c r="F662" s="19" t="s">
        <v>207</v>
      </c>
      <c r="G662" s="14">
        <v>1765255853</v>
      </c>
      <c r="H662" s="1"/>
    </row>
    <row r="663" spans="1:8" ht="21.95" customHeight="1" x14ac:dyDescent="0.3">
      <c r="A663" s="14">
        <v>659</v>
      </c>
      <c r="B663" s="14" t="str">
        <f>T("02270094007")</f>
        <v>02270094007</v>
      </c>
      <c r="C663" s="19" t="s">
        <v>1407</v>
      </c>
      <c r="D663" s="22" t="s">
        <v>229</v>
      </c>
      <c r="E663" s="12">
        <v>8</v>
      </c>
      <c r="F663" s="19" t="s">
        <v>207</v>
      </c>
      <c r="G663" s="14">
        <v>1309494706</v>
      </c>
      <c r="H663" s="1"/>
    </row>
    <row r="664" spans="1:8" ht="21.95" customHeight="1" x14ac:dyDescent="0.3">
      <c r="A664" s="14">
        <v>660</v>
      </c>
      <c r="B664" s="14" t="str">
        <f>T("02270095300")</f>
        <v>02270095300</v>
      </c>
      <c r="C664" s="19" t="s">
        <v>1411</v>
      </c>
      <c r="D664" s="22" t="s">
        <v>400</v>
      </c>
      <c r="E664" s="12">
        <v>8</v>
      </c>
      <c r="F664" s="19" t="s">
        <v>207</v>
      </c>
      <c r="G664" s="14">
        <v>1757557312</v>
      </c>
      <c r="H664" s="1"/>
    </row>
    <row r="665" spans="1:8" ht="21.95" customHeight="1" x14ac:dyDescent="0.3">
      <c r="A665" s="14">
        <v>661</v>
      </c>
      <c r="B665" s="14" t="str">
        <f>T("02270007986")</f>
        <v>02270007986</v>
      </c>
      <c r="C665" s="19" t="s">
        <v>147</v>
      </c>
      <c r="D665" s="22" t="s">
        <v>148</v>
      </c>
      <c r="E665" s="12">
        <v>9</v>
      </c>
      <c r="F665" s="19" t="s">
        <v>149</v>
      </c>
      <c r="G665" s="14">
        <v>1744252402</v>
      </c>
      <c r="H665" s="1"/>
    </row>
    <row r="666" spans="1:8" ht="21.95" customHeight="1" x14ac:dyDescent="0.3">
      <c r="A666" s="14">
        <v>662</v>
      </c>
      <c r="B666" s="14" t="str">
        <f>T("02270022877")</f>
        <v>02270022877</v>
      </c>
      <c r="C666" s="19" t="s">
        <v>651</v>
      </c>
      <c r="D666" s="22" t="s">
        <v>652</v>
      </c>
      <c r="E666" s="12">
        <v>9</v>
      </c>
      <c r="F666" s="19" t="s">
        <v>149</v>
      </c>
      <c r="G666" s="14">
        <v>1705950680</v>
      </c>
      <c r="H666" s="1"/>
    </row>
    <row r="667" spans="1:8" ht="21.95" customHeight="1" x14ac:dyDescent="0.3">
      <c r="A667" s="14">
        <v>663</v>
      </c>
      <c r="B667" s="14" t="str">
        <f>T("02270023426")</f>
        <v>02270023426</v>
      </c>
      <c r="C667" s="19" t="s">
        <v>653</v>
      </c>
      <c r="D667" s="22" t="s">
        <v>654</v>
      </c>
      <c r="E667" s="12">
        <v>9</v>
      </c>
      <c r="F667" s="19" t="s">
        <v>655</v>
      </c>
      <c r="G667" s="14">
        <v>1744724625</v>
      </c>
      <c r="H667" s="1"/>
    </row>
    <row r="668" spans="1:8" ht="21.95" customHeight="1" x14ac:dyDescent="0.3">
      <c r="A668" s="14">
        <v>664</v>
      </c>
      <c r="B668" s="14" t="str">
        <f>T("02270023431")</f>
        <v>02270023431</v>
      </c>
      <c r="C668" s="19" t="s">
        <v>656</v>
      </c>
      <c r="D668" s="22" t="s">
        <v>657</v>
      </c>
      <c r="E668" s="12">
        <v>9</v>
      </c>
      <c r="F668" s="19" t="s">
        <v>149</v>
      </c>
      <c r="G668" s="14">
        <v>1785352774</v>
      </c>
      <c r="H668" s="1"/>
    </row>
    <row r="669" spans="1:8" ht="21.95" customHeight="1" x14ac:dyDescent="0.3">
      <c r="A669" s="14">
        <v>665</v>
      </c>
      <c r="B669" s="14" t="str">
        <f>T("02270023432")</f>
        <v>02270023432</v>
      </c>
      <c r="C669" s="19" t="s">
        <v>658</v>
      </c>
      <c r="D669" s="22" t="s">
        <v>659</v>
      </c>
      <c r="E669" s="12">
        <v>9</v>
      </c>
      <c r="F669" s="19" t="s">
        <v>149</v>
      </c>
      <c r="G669" s="14">
        <v>1744625565</v>
      </c>
      <c r="H669" s="1"/>
    </row>
    <row r="670" spans="1:8" ht="21.95" customHeight="1" x14ac:dyDescent="0.3">
      <c r="A670" s="14">
        <v>666</v>
      </c>
      <c r="B670" s="14" t="str">
        <f>T("02270023437")</f>
        <v>02270023437</v>
      </c>
      <c r="C670" s="19" t="s">
        <v>660</v>
      </c>
      <c r="D670" s="22" t="s">
        <v>661</v>
      </c>
      <c r="E670" s="12">
        <v>9</v>
      </c>
      <c r="F670" s="19" t="s">
        <v>149</v>
      </c>
      <c r="G670" s="14">
        <v>1737470073</v>
      </c>
      <c r="H670" s="1"/>
    </row>
    <row r="671" spans="1:8" ht="21.95" customHeight="1" x14ac:dyDescent="0.3">
      <c r="A671" s="14">
        <v>667</v>
      </c>
      <c r="B671" s="14" t="str">
        <f>T("02270023440")</f>
        <v>02270023440</v>
      </c>
      <c r="C671" s="19" t="s">
        <v>662</v>
      </c>
      <c r="D671" s="22" t="s">
        <v>663</v>
      </c>
      <c r="E671" s="12">
        <v>9</v>
      </c>
      <c r="F671" s="19" t="s">
        <v>149</v>
      </c>
      <c r="G671" s="14">
        <v>1774036290</v>
      </c>
      <c r="H671" s="1"/>
    </row>
    <row r="672" spans="1:8" ht="21.95" customHeight="1" x14ac:dyDescent="0.3">
      <c r="A672" s="14">
        <v>668</v>
      </c>
      <c r="B672" s="14" t="str">
        <f>T("02270023444")</f>
        <v>02270023444</v>
      </c>
      <c r="C672" s="19" t="s">
        <v>664</v>
      </c>
      <c r="D672" s="22" t="s">
        <v>666</v>
      </c>
      <c r="E672" s="12">
        <v>9</v>
      </c>
      <c r="F672" s="19" t="s">
        <v>149</v>
      </c>
      <c r="G672" s="14">
        <v>1709387236</v>
      </c>
      <c r="H672" s="1"/>
    </row>
    <row r="673" spans="1:8" ht="21.95" customHeight="1" x14ac:dyDescent="0.3">
      <c r="A673" s="14">
        <v>669</v>
      </c>
      <c r="B673" s="14" t="str">
        <f>T("02270023447")</f>
        <v>02270023447</v>
      </c>
      <c r="C673" s="19" t="s">
        <v>226</v>
      </c>
      <c r="D673" s="22" t="s">
        <v>110</v>
      </c>
      <c r="E673" s="12">
        <v>9</v>
      </c>
      <c r="F673" s="19" t="s">
        <v>149</v>
      </c>
      <c r="G673" s="14">
        <v>1709398093</v>
      </c>
      <c r="H673" s="1"/>
    </row>
    <row r="674" spans="1:8" ht="21.95" customHeight="1" x14ac:dyDescent="0.3">
      <c r="A674" s="14">
        <v>670</v>
      </c>
      <c r="B674" s="14" t="str">
        <f>T("02270023452")</f>
        <v>02270023452</v>
      </c>
      <c r="C674" s="19" t="s">
        <v>668</v>
      </c>
      <c r="D674" s="22" t="s">
        <v>669</v>
      </c>
      <c r="E674" s="12">
        <v>9</v>
      </c>
      <c r="F674" s="19" t="s">
        <v>149</v>
      </c>
      <c r="G674" s="14">
        <v>1744625546</v>
      </c>
      <c r="H674" s="1"/>
    </row>
    <row r="675" spans="1:8" ht="21.95" customHeight="1" x14ac:dyDescent="0.3">
      <c r="A675" s="14">
        <v>671</v>
      </c>
      <c r="B675" s="14" t="str">
        <f>T("02270023457")</f>
        <v>02270023457</v>
      </c>
      <c r="C675" s="19" t="s">
        <v>670</v>
      </c>
      <c r="D675" s="22" t="s">
        <v>671</v>
      </c>
      <c r="E675" s="12">
        <v>9</v>
      </c>
      <c r="F675" s="19" t="s">
        <v>149</v>
      </c>
      <c r="G675" s="14">
        <v>1744625960</v>
      </c>
      <c r="H675" s="1"/>
    </row>
    <row r="676" spans="1:8" ht="21.95" customHeight="1" x14ac:dyDescent="0.3">
      <c r="A676" s="14">
        <v>672</v>
      </c>
      <c r="B676" s="14" t="str">
        <f>T("02270023831")</f>
        <v>02270023831</v>
      </c>
      <c r="C676" s="19" t="s">
        <v>695</v>
      </c>
      <c r="D676" s="22" t="s">
        <v>696</v>
      </c>
      <c r="E676" s="12">
        <v>9</v>
      </c>
      <c r="F676" s="19" t="s">
        <v>149</v>
      </c>
      <c r="G676" s="14">
        <v>1752104500</v>
      </c>
      <c r="H676" s="1"/>
    </row>
    <row r="677" spans="1:8" ht="21.95" customHeight="1" x14ac:dyDescent="0.3">
      <c r="A677" s="14">
        <v>673</v>
      </c>
      <c r="B677" s="14" t="str">
        <f>T("02270024314")</f>
        <v>02270024314</v>
      </c>
      <c r="C677" s="19" t="s">
        <v>219</v>
      </c>
      <c r="D677" s="22" t="s">
        <v>697</v>
      </c>
      <c r="E677" s="12">
        <v>9</v>
      </c>
      <c r="F677" s="19" t="s">
        <v>149</v>
      </c>
      <c r="G677" s="14">
        <v>1993174861</v>
      </c>
      <c r="H677" s="1"/>
    </row>
    <row r="678" spans="1:8" ht="21.95" customHeight="1" x14ac:dyDescent="0.3">
      <c r="A678" s="14">
        <v>674</v>
      </c>
      <c r="B678" s="14" t="str">
        <f>T("02270024316")</f>
        <v>02270024316</v>
      </c>
      <c r="C678" s="19" t="s">
        <v>698</v>
      </c>
      <c r="D678" s="22" t="s">
        <v>699</v>
      </c>
      <c r="E678" s="12">
        <v>9</v>
      </c>
      <c r="F678" s="19" t="s">
        <v>149</v>
      </c>
      <c r="G678" s="14">
        <v>1744625189</v>
      </c>
      <c r="H678" s="1"/>
    </row>
    <row r="679" spans="1:8" ht="21.95" customHeight="1" x14ac:dyDescent="0.3">
      <c r="A679" s="14">
        <v>675</v>
      </c>
      <c r="B679" s="14" t="str">
        <f>T("02270024319")</f>
        <v>02270024319</v>
      </c>
      <c r="C679" s="19" t="s">
        <v>700</v>
      </c>
      <c r="D679" s="22" t="s">
        <v>701</v>
      </c>
      <c r="E679" s="12">
        <v>9</v>
      </c>
      <c r="F679" s="19" t="s">
        <v>149</v>
      </c>
      <c r="G679" s="14">
        <v>1846252361</v>
      </c>
      <c r="H679" s="1"/>
    </row>
    <row r="680" spans="1:8" ht="21.95" customHeight="1" x14ac:dyDescent="0.3">
      <c r="A680" s="14">
        <v>676</v>
      </c>
      <c r="B680" s="14" t="str">
        <f>T("02270024321")</f>
        <v>02270024321</v>
      </c>
      <c r="C680" s="19" t="s">
        <v>702</v>
      </c>
      <c r="D680" s="22" t="s">
        <v>703</v>
      </c>
      <c r="E680" s="12">
        <v>9</v>
      </c>
      <c r="F680" s="19" t="s">
        <v>149</v>
      </c>
      <c r="G680" s="14">
        <v>1737606341</v>
      </c>
      <c r="H680" s="1"/>
    </row>
    <row r="681" spans="1:8" ht="21.95" customHeight="1" x14ac:dyDescent="0.3">
      <c r="A681" s="14">
        <v>677</v>
      </c>
      <c r="B681" s="14" t="str">
        <f>T("02270024912")</f>
        <v>02270024912</v>
      </c>
      <c r="C681" s="19" t="s">
        <v>754</v>
      </c>
      <c r="D681" s="22" t="s">
        <v>755</v>
      </c>
      <c r="E681" s="12">
        <v>9</v>
      </c>
      <c r="F681" s="19" t="s">
        <v>149</v>
      </c>
      <c r="G681" s="14">
        <v>1986845439</v>
      </c>
      <c r="H681" s="1"/>
    </row>
    <row r="682" spans="1:8" ht="21.95" customHeight="1" x14ac:dyDescent="0.3">
      <c r="A682" s="14">
        <v>678</v>
      </c>
      <c r="B682" s="14" t="str">
        <f>T("02270024918")</f>
        <v>02270024918</v>
      </c>
      <c r="C682" s="19" t="s">
        <v>756</v>
      </c>
      <c r="D682" s="22" t="s">
        <v>757</v>
      </c>
      <c r="E682" s="12">
        <v>9</v>
      </c>
      <c r="F682" s="19" t="s">
        <v>149</v>
      </c>
      <c r="G682" s="14">
        <v>1704860301</v>
      </c>
      <c r="H682" s="1"/>
    </row>
    <row r="683" spans="1:8" ht="21.95" customHeight="1" x14ac:dyDescent="0.3">
      <c r="A683" s="14">
        <v>679</v>
      </c>
      <c r="B683" s="14" t="str">
        <f>T("02270024923")</f>
        <v>02270024923</v>
      </c>
      <c r="C683" s="19" t="s">
        <v>516</v>
      </c>
      <c r="D683" s="22" t="s">
        <v>758</v>
      </c>
      <c r="E683" s="12">
        <v>9</v>
      </c>
      <c r="F683" s="19" t="s">
        <v>149</v>
      </c>
      <c r="G683" s="14">
        <v>1736063457</v>
      </c>
      <c r="H683" s="1"/>
    </row>
    <row r="684" spans="1:8" ht="21.95" customHeight="1" x14ac:dyDescent="0.3">
      <c r="A684" s="14">
        <v>680</v>
      </c>
      <c r="B684" s="14" t="str">
        <f>T("02270024924")</f>
        <v>02270024924</v>
      </c>
      <c r="C684" s="19" t="s">
        <v>759</v>
      </c>
      <c r="D684" s="22" t="s">
        <v>760</v>
      </c>
      <c r="E684" s="12">
        <v>9</v>
      </c>
      <c r="F684" s="19" t="s">
        <v>149</v>
      </c>
      <c r="G684" s="14">
        <v>1738453450</v>
      </c>
      <c r="H684" s="1"/>
    </row>
    <row r="685" spans="1:8" ht="21.95" customHeight="1" x14ac:dyDescent="0.3">
      <c r="A685" s="14">
        <v>681</v>
      </c>
      <c r="B685" s="14" t="str">
        <f>T("02270024927")</f>
        <v>02270024927</v>
      </c>
      <c r="C685" s="19" t="s">
        <v>761</v>
      </c>
      <c r="D685" s="22" t="s">
        <v>654</v>
      </c>
      <c r="E685" s="12">
        <v>9</v>
      </c>
      <c r="F685" s="19" t="s">
        <v>655</v>
      </c>
      <c r="G685" s="14">
        <v>1744621596</v>
      </c>
      <c r="H685" s="1"/>
    </row>
    <row r="686" spans="1:8" ht="21.95" customHeight="1" x14ac:dyDescent="0.3">
      <c r="A686" s="14">
        <v>682</v>
      </c>
      <c r="B686" s="14" t="str">
        <f>T("02270024934")</f>
        <v>02270024934</v>
      </c>
      <c r="C686" s="19" t="s">
        <v>762</v>
      </c>
      <c r="D686" s="22" t="s">
        <v>763</v>
      </c>
      <c r="E686" s="12">
        <v>9</v>
      </c>
      <c r="F686" s="19" t="s">
        <v>149</v>
      </c>
      <c r="G686" s="14">
        <v>1744629979</v>
      </c>
      <c r="H686" s="1"/>
    </row>
    <row r="687" spans="1:8" ht="21.95" customHeight="1" x14ac:dyDescent="0.3">
      <c r="A687" s="14">
        <v>683</v>
      </c>
      <c r="B687" s="14" t="str">
        <f>T("02270025184")</f>
        <v>02270025184</v>
      </c>
      <c r="C687" s="19" t="s">
        <v>764</v>
      </c>
      <c r="D687" s="22" t="s">
        <v>765</v>
      </c>
      <c r="E687" s="12">
        <v>9</v>
      </c>
      <c r="F687" s="19" t="s">
        <v>149</v>
      </c>
      <c r="G687" s="14">
        <v>1741397693</v>
      </c>
      <c r="H687" s="1"/>
    </row>
    <row r="688" spans="1:8" ht="21.95" customHeight="1" x14ac:dyDescent="0.3">
      <c r="A688" s="14">
        <v>684</v>
      </c>
      <c r="B688" s="14" t="str">
        <f>T("02270025190")</f>
        <v>02270025190</v>
      </c>
      <c r="C688" s="19" t="s">
        <v>766</v>
      </c>
      <c r="D688" s="22" t="s">
        <v>767</v>
      </c>
      <c r="E688" s="12">
        <v>9</v>
      </c>
      <c r="F688" s="19" t="s">
        <v>149</v>
      </c>
      <c r="G688" s="14">
        <v>1744720427</v>
      </c>
      <c r="H688" s="1"/>
    </row>
    <row r="689" spans="1:8" ht="21.95" customHeight="1" x14ac:dyDescent="0.3">
      <c r="A689" s="14">
        <v>685</v>
      </c>
      <c r="B689" s="14" t="str">
        <f>T("02270025193")</f>
        <v>02270025193</v>
      </c>
      <c r="C689" s="19" t="s">
        <v>768</v>
      </c>
      <c r="D689" s="22" t="s">
        <v>769</v>
      </c>
      <c r="E689" s="12">
        <v>9</v>
      </c>
      <c r="F689" s="19" t="s">
        <v>149</v>
      </c>
      <c r="G689" s="14">
        <v>1744526033</v>
      </c>
      <c r="H689" s="1"/>
    </row>
    <row r="690" spans="1:8" ht="21.95" customHeight="1" x14ac:dyDescent="0.3">
      <c r="A690" s="14">
        <v>686</v>
      </c>
      <c r="B690" s="14" t="str">
        <f>T("02270025195")</f>
        <v>02270025195</v>
      </c>
      <c r="C690" s="19" t="s">
        <v>770</v>
      </c>
      <c r="D690" s="22" t="s">
        <v>771</v>
      </c>
      <c r="E690" s="12">
        <v>9</v>
      </c>
      <c r="F690" s="19" t="s">
        <v>149</v>
      </c>
      <c r="G690" s="14">
        <v>1754175511</v>
      </c>
      <c r="H690" s="1"/>
    </row>
    <row r="691" spans="1:8" ht="21.95" customHeight="1" x14ac:dyDescent="0.3">
      <c r="A691" s="14">
        <v>687</v>
      </c>
      <c r="B691" s="14" t="str">
        <f>T("02270025197")</f>
        <v>02270025197</v>
      </c>
      <c r="C691" s="19" t="s">
        <v>772</v>
      </c>
      <c r="D691" s="22" t="s">
        <v>773</v>
      </c>
      <c r="E691" s="12">
        <v>9</v>
      </c>
      <c r="F691" s="19" t="s">
        <v>149</v>
      </c>
      <c r="G691" s="14">
        <v>1324106041</v>
      </c>
      <c r="H691" s="1"/>
    </row>
    <row r="692" spans="1:8" ht="21.95" customHeight="1" x14ac:dyDescent="0.3">
      <c r="A692" s="14">
        <v>688</v>
      </c>
      <c r="B692" s="14" t="str">
        <f>T("02270025198")</f>
        <v>02270025198</v>
      </c>
      <c r="C692" s="19" t="s">
        <v>774</v>
      </c>
      <c r="D692" s="22" t="s">
        <v>775</v>
      </c>
      <c r="E692" s="12">
        <v>9</v>
      </c>
      <c r="F692" s="19" t="s">
        <v>149</v>
      </c>
      <c r="G692" s="14">
        <v>1744525443</v>
      </c>
      <c r="H692" s="1"/>
    </row>
    <row r="693" spans="1:8" ht="21.95" customHeight="1" x14ac:dyDescent="0.3">
      <c r="A693" s="14">
        <v>689</v>
      </c>
      <c r="B693" s="14" t="str">
        <f>T("02270026247")</f>
        <v>02270026247</v>
      </c>
      <c r="C693" s="19" t="s">
        <v>217</v>
      </c>
      <c r="D693" s="22" t="s">
        <v>295</v>
      </c>
      <c r="E693" s="12">
        <v>9</v>
      </c>
      <c r="F693" s="19" t="s">
        <v>149</v>
      </c>
      <c r="G693" s="14">
        <v>1752359899</v>
      </c>
      <c r="H693" s="1"/>
    </row>
    <row r="694" spans="1:8" ht="21.95" customHeight="1" x14ac:dyDescent="0.3">
      <c r="A694" s="14">
        <v>690</v>
      </c>
      <c r="B694" s="14" t="str">
        <f>T("02270026249")</f>
        <v>02270026249</v>
      </c>
      <c r="C694" s="19" t="s">
        <v>776</v>
      </c>
      <c r="D694" s="22" t="s">
        <v>777</v>
      </c>
      <c r="E694" s="12">
        <v>9</v>
      </c>
      <c r="F694" s="19" t="s">
        <v>149</v>
      </c>
      <c r="G694" s="14">
        <v>1780978913</v>
      </c>
      <c r="H694" s="1"/>
    </row>
    <row r="695" spans="1:8" ht="21.95" customHeight="1" x14ac:dyDescent="0.3">
      <c r="A695" s="14">
        <v>691</v>
      </c>
      <c r="B695" s="14" t="str">
        <f>T("02270026252")</f>
        <v>02270026252</v>
      </c>
      <c r="C695" s="19" t="s">
        <v>778</v>
      </c>
      <c r="D695" s="22" t="s">
        <v>779</v>
      </c>
      <c r="E695" s="12">
        <v>9</v>
      </c>
      <c r="F695" s="19" t="s">
        <v>149</v>
      </c>
      <c r="G695" s="14">
        <v>1796947040</v>
      </c>
      <c r="H695" s="1"/>
    </row>
    <row r="696" spans="1:8" ht="21.95" customHeight="1" x14ac:dyDescent="0.3">
      <c r="A696" s="14">
        <v>692</v>
      </c>
      <c r="B696" s="14" t="str">
        <f>T("02270026255")</f>
        <v>02270026255</v>
      </c>
      <c r="C696" s="19" t="s">
        <v>780</v>
      </c>
      <c r="D696" s="22" t="s">
        <v>781</v>
      </c>
      <c r="E696" s="12">
        <v>9</v>
      </c>
      <c r="F696" s="19" t="s">
        <v>149</v>
      </c>
      <c r="G696" s="14">
        <v>1750213645</v>
      </c>
      <c r="H696" s="1"/>
    </row>
    <row r="697" spans="1:8" ht="21.95" customHeight="1" x14ac:dyDescent="0.3">
      <c r="A697" s="14">
        <v>693</v>
      </c>
      <c r="B697" s="14" t="str">
        <f>T("02270026256")</f>
        <v>02270026256</v>
      </c>
      <c r="C697" s="19" t="s">
        <v>782</v>
      </c>
      <c r="D697" s="22" t="s">
        <v>783</v>
      </c>
      <c r="E697" s="12">
        <v>9</v>
      </c>
      <c r="F697" s="19" t="s">
        <v>149</v>
      </c>
      <c r="G697" s="14">
        <v>1324106103</v>
      </c>
      <c r="H697" s="1"/>
    </row>
    <row r="698" spans="1:8" ht="21.95" customHeight="1" x14ac:dyDescent="0.3">
      <c r="A698" s="14">
        <v>694</v>
      </c>
      <c r="B698" s="14" t="str">
        <f>T("02270026257")</f>
        <v>02270026257</v>
      </c>
      <c r="C698" s="19" t="s">
        <v>784</v>
      </c>
      <c r="D698" s="22" t="s">
        <v>785</v>
      </c>
      <c r="E698" s="12">
        <v>9</v>
      </c>
      <c r="F698" s="19" t="s">
        <v>149</v>
      </c>
      <c r="G698" s="14">
        <v>1725704676</v>
      </c>
      <c r="H698" s="1"/>
    </row>
    <row r="699" spans="1:8" ht="21.95" customHeight="1" x14ac:dyDescent="0.3">
      <c r="A699" s="14">
        <v>695</v>
      </c>
      <c r="B699" s="14" t="str">
        <f>T("02270026259")</f>
        <v>02270026259</v>
      </c>
      <c r="C699" s="19" t="s">
        <v>786</v>
      </c>
      <c r="D699" s="22" t="s">
        <v>460</v>
      </c>
      <c r="E699" s="12">
        <v>9</v>
      </c>
      <c r="F699" s="19" t="s">
        <v>149</v>
      </c>
      <c r="G699" s="14">
        <v>1324106101</v>
      </c>
      <c r="H699" s="1"/>
    </row>
    <row r="700" spans="1:8" ht="21.95" customHeight="1" x14ac:dyDescent="0.3">
      <c r="A700" s="14">
        <v>696</v>
      </c>
      <c r="B700" s="14" t="str">
        <f>T("02270026263")</f>
        <v>02270026263</v>
      </c>
      <c r="C700" s="19" t="s">
        <v>787</v>
      </c>
      <c r="D700" s="22" t="s">
        <v>788</v>
      </c>
      <c r="E700" s="12">
        <v>9</v>
      </c>
      <c r="F700" s="19" t="s">
        <v>655</v>
      </c>
      <c r="G700" s="14">
        <v>1737620778</v>
      </c>
      <c r="H700" s="1"/>
    </row>
    <row r="701" spans="1:8" ht="21.95" customHeight="1" x14ac:dyDescent="0.3">
      <c r="A701" s="14">
        <v>697</v>
      </c>
      <c r="B701" s="14" t="str">
        <f>T("02270026265")</f>
        <v>02270026265</v>
      </c>
      <c r="C701" s="19" t="s">
        <v>789</v>
      </c>
      <c r="D701" s="22" t="s">
        <v>790</v>
      </c>
      <c r="E701" s="12">
        <v>9</v>
      </c>
      <c r="F701" s="19" t="s">
        <v>655</v>
      </c>
      <c r="G701" s="14">
        <v>1751293090</v>
      </c>
      <c r="H701" s="1"/>
    </row>
    <row r="702" spans="1:8" ht="21.95" customHeight="1" x14ac:dyDescent="0.3">
      <c r="A702" s="14">
        <v>698</v>
      </c>
      <c r="B702" s="14" t="str">
        <f>T("02270026266")</f>
        <v>02270026266</v>
      </c>
      <c r="C702" s="19" t="s">
        <v>791</v>
      </c>
      <c r="D702" s="22" t="s">
        <v>792</v>
      </c>
      <c r="E702" s="12">
        <v>9</v>
      </c>
      <c r="F702" s="19" t="s">
        <v>655</v>
      </c>
      <c r="G702" s="14">
        <v>1744723506</v>
      </c>
      <c r="H702" s="1"/>
    </row>
    <row r="703" spans="1:8" ht="21.95" customHeight="1" x14ac:dyDescent="0.3">
      <c r="A703" s="14">
        <v>699</v>
      </c>
      <c r="B703" s="14" t="str">
        <f>T("02270026267")</f>
        <v>02270026267</v>
      </c>
      <c r="C703" s="19" t="s">
        <v>793</v>
      </c>
      <c r="D703" s="22" t="s">
        <v>794</v>
      </c>
      <c r="E703" s="12">
        <v>9</v>
      </c>
      <c r="F703" s="19" t="s">
        <v>655</v>
      </c>
      <c r="G703" s="14">
        <v>1744627640</v>
      </c>
      <c r="H703" s="1"/>
    </row>
    <row r="704" spans="1:8" ht="21.95" customHeight="1" x14ac:dyDescent="0.3">
      <c r="A704" s="14">
        <v>700</v>
      </c>
      <c r="B704" s="14" t="str">
        <f>T("02270026268")</f>
        <v>02270026268</v>
      </c>
      <c r="C704" s="19" t="s">
        <v>795</v>
      </c>
      <c r="D704" s="22" t="s">
        <v>796</v>
      </c>
      <c r="E704" s="12">
        <v>9</v>
      </c>
      <c r="F704" s="19" t="s">
        <v>655</v>
      </c>
      <c r="G704" s="14">
        <v>1744519856</v>
      </c>
      <c r="H704" s="1"/>
    </row>
    <row r="705" spans="1:8" ht="21.95" customHeight="1" x14ac:dyDescent="0.3">
      <c r="A705" s="14">
        <v>701</v>
      </c>
      <c r="B705" s="14" t="str">
        <f>T("02270026269")</f>
        <v>02270026269</v>
      </c>
      <c r="C705" s="19" t="s">
        <v>797</v>
      </c>
      <c r="D705" s="22" t="s">
        <v>798</v>
      </c>
      <c r="E705" s="12">
        <v>9</v>
      </c>
      <c r="F705" s="19" t="s">
        <v>655</v>
      </c>
      <c r="G705" s="14">
        <v>1744726073</v>
      </c>
      <c r="H705" s="1"/>
    </row>
    <row r="706" spans="1:8" ht="21.95" customHeight="1" x14ac:dyDescent="0.3">
      <c r="A706" s="14">
        <v>702</v>
      </c>
      <c r="B706" s="14" t="str">
        <f>T("02270026271")</f>
        <v>02270026271</v>
      </c>
      <c r="C706" s="19" t="s">
        <v>799</v>
      </c>
      <c r="D706" s="22" t="s">
        <v>800</v>
      </c>
      <c r="E706" s="12">
        <v>9</v>
      </c>
      <c r="F706" s="19" t="s">
        <v>655</v>
      </c>
      <c r="G706" s="14">
        <v>1774471027</v>
      </c>
      <c r="H706" s="1"/>
    </row>
    <row r="707" spans="1:8" ht="21.95" customHeight="1" x14ac:dyDescent="0.3">
      <c r="A707" s="14">
        <v>703</v>
      </c>
      <c r="B707" s="14" t="str">
        <f>T("02270029576")</f>
        <v>02270029576</v>
      </c>
      <c r="C707" s="19" t="s">
        <v>801</v>
      </c>
      <c r="D707" s="22" t="s">
        <v>802</v>
      </c>
      <c r="E707" s="12">
        <v>9</v>
      </c>
      <c r="F707" s="19" t="s">
        <v>655</v>
      </c>
      <c r="G707" s="14">
        <v>1744529328</v>
      </c>
      <c r="H707" s="1"/>
    </row>
    <row r="708" spans="1:8" ht="21.95" customHeight="1" x14ac:dyDescent="0.3">
      <c r="A708" s="14">
        <v>704</v>
      </c>
      <c r="B708" s="14" t="str">
        <f>T("02270029582")</f>
        <v>02270029582</v>
      </c>
      <c r="C708" s="19" t="s">
        <v>733</v>
      </c>
      <c r="D708" s="22" t="s">
        <v>803</v>
      </c>
      <c r="E708" s="12">
        <v>9</v>
      </c>
      <c r="F708" s="19" t="s">
        <v>655</v>
      </c>
      <c r="G708" s="14">
        <v>1744629412</v>
      </c>
      <c r="H708" s="1"/>
    </row>
    <row r="709" spans="1:8" ht="21.95" customHeight="1" x14ac:dyDescent="0.3">
      <c r="A709" s="14">
        <v>705</v>
      </c>
      <c r="B709" s="14" t="str">
        <f>T("02270029586")</f>
        <v>02270029586</v>
      </c>
      <c r="C709" s="19" t="s">
        <v>804</v>
      </c>
      <c r="D709" s="22" t="s">
        <v>805</v>
      </c>
      <c r="E709" s="12">
        <v>9</v>
      </c>
      <c r="F709" s="19" t="s">
        <v>655</v>
      </c>
      <c r="G709" s="14">
        <v>1324105214</v>
      </c>
      <c r="H709" s="1"/>
    </row>
    <row r="710" spans="1:8" ht="21.95" customHeight="1" x14ac:dyDescent="0.3">
      <c r="A710" s="14">
        <v>706</v>
      </c>
      <c r="B710" s="14" t="str">
        <f>T("02270029589")</f>
        <v>02270029589</v>
      </c>
      <c r="C710" s="19" t="s">
        <v>806</v>
      </c>
      <c r="D710" s="22" t="s">
        <v>807</v>
      </c>
      <c r="E710" s="12">
        <v>9</v>
      </c>
      <c r="F710" s="19" t="s">
        <v>655</v>
      </c>
      <c r="G710" s="14">
        <v>1755148996</v>
      </c>
      <c r="H710" s="1"/>
    </row>
    <row r="711" spans="1:8" ht="21.95" customHeight="1" x14ac:dyDescent="0.3">
      <c r="A711" s="14">
        <v>707</v>
      </c>
      <c r="B711" s="14" t="str">
        <f>T("02270029600")</f>
        <v>02270029600</v>
      </c>
      <c r="C711" s="19" t="s">
        <v>810</v>
      </c>
      <c r="D711" s="22" t="s">
        <v>812</v>
      </c>
      <c r="E711" s="12">
        <v>9</v>
      </c>
      <c r="F711" s="19" t="s">
        <v>655</v>
      </c>
      <c r="G711" s="14">
        <v>1752359104</v>
      </c>
      <c r="H711" s="1"/>
    </row>
    <row r="712" spans="1:8" ht="21.95" customHeight="1" x14ac:dyDescent="0.3">
      <c r="A712" s="14">
        <v>708</v>
      </c>
      <c r="B712" s="14" t="str">
        <f>T("02270029649")</f>
        <v>02270029649</v>
      </c>
      <c r="C712" s="19" t="s">
        <v>813</v>
      </c>
      <c r="D712" s="22" t="s">
        <v>814</v>
      </c>
      <c r="E712" s="12">
        <v>9</v>
      </c>
      <c r="F712" s="19" t="s">
        <v>655</v>
      </c>
      <c r="G712" s="14">
        <v>1744527330</v>
      </c>
      <c r="H712" s="1"/>
    </row>
    <row r="713" spans="1:8" ht="21.95" customHeight="1" x14ac:dyDescent="0.3">
      <c r="A713" s="14">
        <v>709</v>
      </c>
      <c r="B713" s="14" t="str">
        <f>T("02270040254")</f>
        <v>02270040254</v>
      </c>
      <c r="C713" s="19" t="s">
        <v>824</v>
      </c>
      <c r="D713" s="22" t="s">
        <v>825</v>
      </c>
      <c r="E713" s="12">
        <v>9</v>
      </c>
      <c r="F713" s="19" t="s">
        <v>149</v>
      </c>
      <c r="G713" s="14">
        <v>1717079539</v>
      </c>
      <c r="H713" s="1"/>
    </row>
    <row r="714" spans="1:8" ht="21.95" customHeight="1" x14ac:dyDescent="0.3">
      <c r="A714" s="14">
        <v>710</v>
      </c>
      <c r="B714" s="14" t="str">
        <f>T("02270041229")</f>
        <v>02270041229</v>
      </c>
      <c r="C714" s="19" t="s">
        <v>828</v>
      </c>
      <c r="D714" s="22" t="s">
        <v>829</v>
      </c>
      <c r="E714" s="12">
        <v>9</v>
      </c>
      <c r="F714" s="19" t="s">
        <v>149</v>
      </c>
      <c r="G714" s="14">
        <v>1761655564</v>
      </c>
      <c r="H714" s="1"/>
    </row>
    <row r="715" spans="1:8" ht="21.95" customHeight="1" x14ac:dyDescent="0.3">
      <c r="A715" s="14">
        <v>711</v>
      </c>
      <c r="B715" s="14" t="str">
        <f>T("02270041230")</f>
        <v>02270041230</v>
      </c>
      <c r="C715" s="19" t="s">
        <v>830</v>
      </c>
      <c r="D715" s="22" t="s">
        <v>831</v>
      </c>
      <c r="E715" s="12">
        <v>9</v>
      </c>
      <c r="F715" s="19" t="s">
        <v>149</v>
      </c>
      <c r="G715" s="14">
        <v>1717119281</v>
      </c>
      <c r="H715" s="1"/>
    </row>
    <row r="716" spans="1:8" ht="21.95" customHeight="1" x14ac:dyDescent="0.3">
      <c r="A716" s="14">
        <v>712</v>
      </c>
      <c r="B716" s="14" t="str">
        <f>T("02270042217")</f>
        <v>02270042217</v>
      </c>
      <c r="C716" s="19" t="s">
        <v>811</v>
      </c>
      <c r="D716" s="22" t="s">
        <v>835</v>
      </c>
      <c r="E716" s="12">
        <v>9</v>
      </c>
      <c r="F716" s="19" t="s">
        <v>149</v>
      </c>
      <c r="G716" s="14">
        <v>1965807955</v>
      </c>
      <c r="H716" s="1"/>
    </row>
    <row r="717" spans="1:8" ht="21.95" customHeight="1" x14ac:dyDescent="0.3">
      <c r="A717" s="14">
        <v>713</v>
      </c>
      <c r="B717" s="14" t="str">
        <f>T("02270077872")</f>
        <v>02270077872</v>
      </c>
      <c r="C717" s="19" t="s">
        <v>656</v>
      </c>
      <c r="D717" s="22" t="s">
        <v>943</v>
      </c>
      <c r="E717" s="12">
        <v>9</v>
      </c>
      <c r="F717" s="19" t="s">
        <v>944</v>
      </c>
      <c r="G717" s="14">
        <v>1774073465</v>
      </c>
      <c r="H717" s="1"/>
    </row>
    <row r="718" spans="1:8" ht="21.95" customHeight="1" x14ac:dyDescent="0.3">
      <c r="A718" s="14">
        <v>714</v>
      </c>
      <c r="B718" s="14" t="str">
        <f>T("02270077875")</f>
        <v>02270077875</v>
      </c>
      <c r="C718" s="19" t="s">
        <v>945</v>
      </c>
      <c r="D718" s="22" t="s">
        <v>946</v>
      </c>
      <c r="E718" s="12">
        <v>9</v>
      </c>
      <c r="F718" s="19" t="s">
        <v>947</v>
      </c>
      <c r="G718" s="14">
        <v>1778346197</v>
      </c>
      <c r="H718" s="1"/>
    </row>
    <row r="719" spans="1:8" ht="21.95" customHeight="1" x14ac:dyDescent="0.3">
      <c r="A719" s="14">
        <v>715</v>
      </c>
      <c r="B719" s="14" t="str">
        <f>T("02270077888")</f>
        <v>02270077888</v>
      </c>
      <c r="C719" s="19" t="s">
        <v>976</v>
      </c>
      <c r="D719" s="22" t="s">
        <v>977</v>
      </c>
      <c r="E719" s="12">
        <v>9</v>
      </c>
      <c r="F719" s="19" t="s">
        <v>655</v>
      </c>
      <c r="G719" s="14">
        <v>1764351546</v>
      </c>
      <c r="H719" s="1"/>
    </row>
    <row r="720" spans="1:8" ht="21.95" customHeight="1" x14ac:dyDescent="0.3">
      <c r="A720" s="14">
        <v>716</v>
      </c>
      <c r="B720" s="14" t="str">
        <f>T("02270077890")</f>
        <v>02270077890</v>
      </c>
      <c r="C720" s="19" t="s">
        <v>980</v>
      </c>
      <c r="D720" s="22" t="s">
        <v>981</v>
      </c>
      <c r="E720" s="12">
        <v>9</v>
      </c>
      <c r="F720" s="19" t="s">
        <v>655</v>
      </c>
      <c r="G720" s="14">
        <v>1302709300</v>
      </c>
      <c r="H720" s="1"/>
    </row>
    <row r="721" spans="1:8" ht="21.95" customHeight="1" x14ac:dyDescent="0.3">
      <c r="A721" s="14">
        <v>717</v>
      </c>
      <c r="B721" s="14" t="str">
        <f>T("02270077898")</f>
        <v>02270077898</v>
      </c>
      <c r="C721" s="19" t="s">
        <v>996</v>
      </c>
      <c r="D721" s="22" t="s">
        <v>997</v>
      </c>
      <c r="E721" s="12">
        <v>9</v>
      </c>
      <c r="F721" s="19" t="s">
        <v>149</v>
      </c>
      <c r="G721" s="14">
        <v>1755141988</v>
      </c>
      <c r="H721" s="1"/>
    </row>
    <row r="722" spans="1:8" ht="21.95" customHeight="1" x14ac:dyDescent="0.3">
      <c r="A722" s="14">
        <v>718</v>
      </c>
      <c r="B722" s="14" t="str">
        <f>T("02270077923")</f>
        <v>02270077923</v>
      </c>
      <c r="C722" s="19" t="s">
        <v>1037</v>
      </c>
      <c r="D722" s="22" t="s">
        <v>1038</v>
      </c>
      <c r="E722" s="12">
        <v>9</v>
      </c>
      <c r="F722" s="19" t="s">
        <v>149</v>
      </c>
      <c r="G722" s="14">
        <v>1738756248</v>
      </c>
      <c r="H722" s="1"/>
    </row>
    <row r="723" spans="1:8" ht="21.95" customHeight="1" x14ac:dyDescent="0.3">
      <c r="A723" s="14">
        <v>719</v>
      </c>
      <c r="B723" s="14" t="str">
        <f>T("02270077937")</f>
        <v>02270077937</v>
      </c>
      <c r="C723" s="19" t="s">
        <v>499</v>
      </c>
      <c r="D723" s="22" t="s">
        <v>1060</v>
      </c>
      <c r="E723" s="12">
        <v>9</v>
      </c>
      <c r="F723" s="19" t="s">
        <v>655</v>
      </c>
      <c r="G723" s="14">
        <v>1773397824</v>
      </c>
      <c r="H723" s="1"/>
    </row>
    <row r="724" spans="1:8" ht="21.95" customHeight="1" x14ac:dyDescent="0.3">
      <c r="A724" s="14">
        <v>720</v>
      </c>
      <c r="B724" s="14" t="str">
        <f>T("02270077938")</f>
        <v>02270077938</v>
      </c>
      <c r="C724" s="19" t="s">
        <v>1061</v>
      </c>
      <c r="D724" s="22" t="s">
        <v>1062</v>
      </c>
      <c r="E724" s="12">
        <v>9</v>
      </c>
      <c r="F724" s="19" t="s">
        <v>655</v>
      </c>
      <c r="G724" s="14">
        <v>1780557100</v>
      </c>
      <c r="H724" s="1"/>
    </row>
    <row r="725" spans="1:8" ht="21.95" customHeight="1" x14ac:dyDescent="0.3">
      <c r="A725" s="14">
        <v>721</v>
      </c>
      <c r="B725" s="14" t="str">
        <f>T("02270077939")</f>
        <v>02270077939</v>
      </c>
      <c r="C725" s="19" t="s">
        <v>1063</v>
      </c>
      <c r="D725" s="22" t="s">
        <v>1064</v>
      </c>
      <c r="E725" s="12">
        <v>9</v>
      </c>
      <c r="F725" s="19" t="s">
        <v>149</v>
      </c>
      <c r="G725" s="14">
        <v>1313307423</v>
      </c>
      <c r="H725" s="1"/>
    </row>
    <row r="726" spans="1:8" ht="21.95" customHeight="1" x14ac:dyDescent="0.3">
      <c r="A726" s="14">
        <v>722</v>
      </c>
      <c r="B726" s="14" t="str">
        <f>T("02270077940")</f>
        <v>02270077940</v>
      </c>
      <c r="C726" s="19" t="s">
        <v>1065</v>
      </c>
      <c r="D726" s="22" t="s">
        <v>1066</v>
      </c>
      <c r="E726" s="12">
        <v>9</v>
      </c>
      <c r="F726" s="19" t="s">
        <v>149</v>
      </c>
      <c r="G726" s="14">
        <v>1763158404</v>
      </c>
      <c r="H726" s="1"/>
    </row>
    <row r="727" spans="1:8" ht="21.95" customHeight="1" x14ac:dyDescent="0.3">
      <c r="A727" s="14">
        <v>723</v>
      </c>
      <c r="B727" s="14" t="str">
        <f>T("02270077944")</f>
        <v>02270077944</v>
      </c>
      <c r="C727" s="19" t="s">
        <v>1073</v>
      </c>
      <c r="D727" s="22" t="s">
        <v>1074</v>
      </c>
      <c r="E727" s="12">
        <v>9</v>
      </c>
      <c r="F727" s="19" t="s">
        <v>149</v>
      </c>
      <c r="G727" s="14">
        <v>1889318531</v>
      </c>
      <c r="H727" s="1"/>
    </row>
    <row r="728" spans="1:8" ht="21.95" customHeight="1" x14ac:dyDescent="0.3">
      <c r="A728" s="14">
        <v>724</v>
      </c>
      <c r="B728" s="14" t="str">
        <f>T("02270077950")</f>
        <v>02270077950</v>
      </c>
      <c r="C728" s="19" t="s">
        <v>1085</v>
      </c>
      <c r="D728" s="22" t="s">
        <v>1086</v>
      </c>
      <c r="E728" s="12">
        <v>9</v>
      </c>
      <c r="F728" s="19" t="s">
        <v>655</v>
      </c>
      <c r="G728" s="14">
        <v>1755982774</v>
      </c>
      <c r="H728" s="1"/>
    </row>
    <row r="729" spans="1:8" ht="21.95" customHeight="1" x14ac:dyDescent="0.3">
      <c r="A729" s="14">
        <v>725</v>
      </c>
      <c r="B729" s="14" t="str">
        <f>T("02270077957")</f>
        <v>02270077957</v>
      </c>
      <c r="C729" s="19" t="s">
        <v>1096</v>
      </c>
      <c r="D729" s="22" t="s">
        <v>1097</v>
      </c>
      <c r="E729" s="12">
        <v>9</v>
      </c>
      <c r="F729" s="19" t="s">
        <v>655</v>
      </c>
      <c r="G729" s="14">
        <v>1763760235</v>
      </c>
      <c r="H729" s="1"/>
    </row>
    <row r="730" spans="1:8" ht="21.95" customHeight="1" x14ac:dyDescent="0.3">
      <c r="A730" s="14">
        <v>726</v>
      </c>
      <c r="B730" s="14" t="str">
        <f>T("02270077971")</f>
        <v>02270077971</v>
      </c>
      <c r="C730" s="19" t="s">
        <v>1121</v>
      </c>
      <c r="D730" s="22" t="s">
        <v>1122</v>
      </c>
      <c r="E730" s="12">
        <v>9</v>
      </c>
      <c r="F730" s="19" t="s">
        <v>149</v>
      </c>
      <c r="G730" s="14">
        <v>1318031839</v>
      </c>
      <c r="H730" s="1"/>
    </row>
    <row r="731" spans="1:8" ht="21.95" customHeight="1" x14ac:dyDescent="0.3">
      <c r="A731" s="14">
        <v>727</v>
      </c>
      <c r="B731" s="14" t="str">
        <f>T("02270077972")</f>
        <v>02270077972</v>
      </c>
      <c r="C731" s="19" t="s">
        <v>1123</v>
      </c>
      <c r="D731" s="22" t="s">
        <v>1124</v>
      </c>
      <c r="E731" s="12">
        <v>9</v>
      </c>
      <c r="F731" s="19" t="s">
        <v>149</v>
      </c>
      <c r="G731" s="14">
        <v>1773726637</v>
      </c>
      <c r="H731" s="1"/>
    </row>
    <row r="732" spans="1:8" ht="21.95" customHeight="1" x14ac:dyDescent="0.3">
      <c r="A732" s="14">
        <v>728</v>
      </c>
      <c r="B732" s="14" t="str">
        <f>T("02270077975")</f>
        <v>02270077975</v>
      </c>
      <c r="C732" s="19" t="s">
        <v>62</v>
      </c>
      <c r="D732" s="22" t="s">
        <v>1128</v>
      </c>
      <c r="E732" s="12">
        <v>9</v>
      </c>
      <c r="F732" s="19" t="s">
        <v>149</v>
      </c>
      <c r="G732" s="14">
        <v>1877859460</v>
      </c>
      <c r="H732" s="1"/>
    </row>
    <row r="733" spans="1:8" ht="21.95" customHeight="1" x14ac:dyDescent="0.3">
      <c r="A733" s="14">
        <v>729</v>
      </c>
      <c r="B733" s="14" t="str">
        <f>T("02270077980")</f>
        <v>02270077980</v>
      </c>
      <c r="C733" s="19" t="s">
        <v>1137</v>
      </c>
      <c r="D733" s="22" t="s">
        <v>1138</v>
      </c>
      <c r="E733" s="12">
        <v>9</v>
      </c>
      <c r="F733" s="19" t="s">
        <v>149</v>
      </c>
      <c r="G733" s="14">
        <v>1767177891</v>
      </c>
      <c r="H733" s="1"/>
    </row>
    <row r="734" spans="1:8" ht="21.95" customHeight="1" x14ac:dyDescent="0.3">
      <c r="A734" s="14">
        <v>730</v>
      </c>
      <c r="B734" s="14" t="str">
        <f>T("02270077987")</f>
        <v>02270077987</v>
      </c>
      <c r="C734" s="19" t="s">
        <v>1151</v>
      </c>
      <c r="D734" s="22" t="s">
        <v>1152</v>
      </c>
      <c r="E734" s="12">
        <v>9</v>
      </c>
      <c r="F734" s="19" t="s">
        <v>149</v>
      </c>
      <c r="G734" s="14">
        <v>1761120485</v>
      </c>
      <c r="H734" s="1"/>
    </row>
    <row r="735" spans="1:8" ht="21.95" customHeight="1" x14ac:dyDescent="0.3">
      <c r="A735" s="14">
        <v>731</v>
      </c>
      <c r="B735" s="14" t="str">
        <f>T("02270077988")</f>
        <v>02270077988</v>
      </c>
      <c r="C735" s="19" t="s">
        <v>1153</v>
      </c>
      <c r="D735" s="22" t="s">
        <v>1154</v>
      </c>
      <c r="E735" s="12">
        <v>9</v>
      </c>
      <c r="F735" s="19" t="s">
        <v>149</v>
      </c>
      <c r="G735" s="14">
        <v>1746444966</v>
      </c>
      <c r="H735" s="1"/>
    </row>
    <row r="736" spans="1:8" ht="21.95" customHeight="1" x14ac:dyDescent="0.3">
      <c r="A736" s="14">
        <v>732</v>
      </c>
      <c r="B736" s="14" t="str">
        <f>T("02270078010")</f>
        <v>02270078010</v>
      </c>
      <c r="C736" s="19" t="s">
        <v>1193</v>
      </c>
      <c r="D736" s="22" t="s">
        <v>1194</v>
      </c>
      <c r="E736" s="12">
        <v>9</v>
      </c>
      <c r="F736" s="19" t="s">
        <v>149</v>
      </c>
      <c r="G736" s="14">
        <v>1706509798</v>
      </c>
      <c r="H736" s="1"/>
    </row>
    <row r="737" spans="1:8" ht="21.95" customHeight="1" x14ac:dyDescent="0.3">
      <c r="A737" s="14">
        <v>733</v>
      </c>
      <c r="B737" s="14" t="str">
        <f>T("02270078015")</f>
        <v>02270078015</v>
      </c>
      <c r="C737" s="19" t="s">
        <v>1202</v>
      </c>
      <c r="D737" s="22" t="s">
        <v>1203</v>
      </c>
      <c r="E737" s="12">
        <v>9</v>
      </c>
      <c r="F737" s="19" t="s">
        <v>149</v>
      </c>
      <c r="G737" s="14">
        <v>1774478496</v>
      </c>
      <c r="H737" s="1"/>
    </row>
    <row r="738" spans="1:8" ht="21.95" customHeight="1" x14ac:dyDescent="0.3">
      <c r="A738" s="14">
        <v>734</v>
      </c>
      <c r="B738" s="14" t="str">
        <f>T("02270078019")</f>
        <v>02270078019</v>
      </c>
      <c r="C738" s="19" t="s">
        <v>1209</v>
      </c>
      <c r="D738" s="22" t="s">
        <v>1210</v>
      </c>
      <c r="E738" s="12">
        <v>9</v>
      </c>
      <c r="F738" s="19" t="s">
        <v>149</v>
      </c>
      <c r="G738" s="14">
        <v>1723748255</v>
      </c>
      <c r="H738" s="1"/>
    </row>
    <row r="739" spans="1:8" ht="21.95" customHeight="1" x14ac:dyDescent="0.3">
      <c r="A739" s="14">
        <v>735</v>
      </c>
      <c r="B739" s="14" t="str">
        <f>T("02270078020")</f>
        <v>02270078020</v>
      </c>
      <c r="C739" s="19" t="s">
        <v>1211</v>
      </c>
      <c r="D739" s="22" t="s">
        <v>1212</v>
      </c>
      <c r="E739" s="12">
        <v>9</v>
      </c>
      <c r="F739" s="19" t="s">
        <v>1213</v>
      </c>
      <c r="G739" s="14">
        <v>1706150000</v>
      </c>
      <c r="H739" s="1"/>
    </row>
    <row r="740" spans="1:8" ht="21.95" customHeight="1" x14ac:dyDescent="0.3">
      <c r="A740" s="14">
        <v>736</v>
      </c>
      <c r="B740" s="14" t="str">
        <f>T("02270078030")</f>
        <v>02270078030</v>
      </c>
      <c r="C740" s="19" t="s">
        <v>1230</v>
      </c>
      <c r="D740" s="22" t="s">
        <v>1231</v>
      </c>
      <c r="E740" s="12">
        <v>9</v>
      </c>
      <c r="F740" s="19" t="s">
        <v>655</v>
      </c>
      <c r="G740" s="14">
        <v>1784990788</v>
      </c>
      <c r="H740" s="1"/>
    </row>
    <row r="741" spans="1:8" ht="21.95" customHeight="1" x14ac:dyDescent="0.3">
      <c r="A741" s="14">
        <v>737</v>
      </c>
      <c r="B741" s="14" t="str">
        <f>T("02270078031")</f>
        <v>02270078031</v>
      </c>
      <c r="C741" s="19" t="s">
        <v>1232</v>
      </c>
      <c r="D741" s="22" t="s">
        <v>1233</v>
      </c>
      <c r="E741" s="12">
        <v>9</v>
      </c>
      <c r="F741" s="19" t="s">
        <v>149</v>
      </c>
      <c r="G741" s="14">
        <v>1319638492</v>
      </c>
      <c r="H741" s="1"/>
    </row>
    <row r="742" spans="1:8" ht="21.95" customHeight="1" x14ac:dyDescent="0.3">
      <c r="A742" s="14">
        <v>738</v>
      </c>
      <c r="B742" s="14" t="str">
        <f>T("02270078034")</f>
        <v>02270078034</v>
      </c>
      <c r="C742" s="19" t="s">
        <v>580</v>
      </c>
      <c r="D742" s="22" t="s">
        <v>1238</v>
      </c>
      <c r="E742" s="12">
        <v>9</v>
      </c>
      <c r="F742" s="19" t="s">
        <v>149</v>
      </c>
      <c r="G742" s="14">
        <v>1710297251</v>
      </c>
      <c r="H742" s="1"/>
    </row>
    <row r="743" spans="1:8" ht="21.95" customHeight="1" x14ac:dyDescent="0.3">
      <c r="A743" s="14">
        <v>739</v>
      </c>
      <c r="B743" s="14" t="str">
        <f>T("02270078040")</f>
        <v>02270078040</v>
      </c>
      <c r="C743" s="19" t="s">
        <v>622</v>
      </c>
      <c r="D743" s="22" t="s">
        <v>1249</v>
      </c>
      <c r="E743" s="12">
        <v>9</v>
      </c>
      <c r="F743" s="19" t="s">
        <v>149</v>
      </c>
      <c r="G743" s="14">
        <v>1722709969</v>
      </c>
      <c r="H743" s="1"/>
    </row>
    <row r="744" spans="1:8" ht="21.95" customHeight="1" x14ac:dyDescent="0.3">
      <c r="A744" s="14">
        <v>740</v>
      </c>
      <c r="B744" s="14" t="str">
        <f>T("02270078057")</f>
        <v>02270078057</v>
      </c>
      <c r="C744" s="19" t="s">
        <v>1276</v>
      </c>
      <c r="D744" s="22" t="s">
        <v>1277</v>
      </c>
      <c r="E744" s="12">
        <v>9</v>
      </c>
      <c r="F744" s="19" t="s">
        <v>149</v>
      </c>
      <c r="G744" s="14">
        <v>1749655397</v>
      </c>
      <c r="H744" s="1"/>
    </row>
    <row r="745" spans="1:8" ht="21.95" customHeight="1" x14ac:dyDescent="0.3">
      <c r="A745" s="14">
        <v>741</v>
      </c>
      <c r="B745" s="14" t="str">
        <f>T("02270078076")</f>
        <v>02270078076</v>
      </c>
      <c r="C745" s="19" t="s">
        <v>1311</v>
      </c>
      <c r="D745" s="22" t="s">
        <v>1277</v>
      </c>
      <c r="E745" s="12">
        <v>9</v>
      </c>
      <c r="F745" s="19" t="s">
        <v>149</v>
      </c>
      <c r="G745" s="14">
        <v>1324105752</v>
      </c>
      <c r="H745" s="1"/>
    </row>
    <row r="746" spans="1:8" ht="21.95" customHeight="1" x14ac:dyDescent="0.3">
      <c r="A746" s="14">
        <v>742</v>
      </c>
      <c r="B746" s="14" t="str">
        <f>T("02270078096")</f>
        <v>02270078096</v>
      </c>
      <c r="C746" s="19" t="s">
        <v>698</v>
      </c>
      <c r="D746" s="22" t="s">
        <v>146</v>
      </c>
      <c r="E746" s="12">
        <v>9</v>
      </c>
      <c r="F746" s="19" t="s">
        <v>655</v>
      </c>
      <c r="G746" s="14">
        <v>1751573203</v>
      </c>
      <c r="H746" s="1"/>
    </row>
    <row r="747" spans="1:8" ht="21.95" customHeight="1" x14ac:dyDescent="0.3">
      <c r="A747" s="14">
        <v>743</v>
      </c>
      <c r="B747" s="14" t="str">
        <f>T("02270078119")</f>
        <v>02270078119</v>
      </c>
      <c r="C747" s="19" t="s">
        <v>1379</v>
      </c>
      <c r="D747" s="22" t="s">
        <v>1380</v>
      </c>
      <c r="E747" s="12">
        <v>9</v>
      </c>
      <c r="F747" s="19" t="s">
        <v>655</v>
      </c>
      <c r="G747" s="14">
        <v>1717812974</v>
      </c>
      <c r="H747" s="1"/>
    </row>
    <row r="748" spans="1:8" ht="21.95" customHeight="1" x14ac:dyDescent="0.3">
      <c r="A748" s="14">
        <v>744</v>
      </c>
      <c r="B748" s="14" t="str">
        <f>T("02270078129")</f>
        <v>02270078129</v>
      </c>
      <c r="C748" s="19" t="s">
        <v>1085</v>
      </c>
      <c r="D748" s="22" t="s">
        <v>1080</v>
      </c>
      <c r="E748" s="12">
        <v>9</v>
      </c>
      <c r="F748" s="19" t="s">
        <v>149</v>
      </c>
      <c r="G748" s="14">
        <v>1306070544</v>
      </c>
      <c r="H748" s="1"/>
    </row>
    <row r="749" spans="1:8" ht="21.95" customHeight="1" x14ac:dyDescent="0.3">
      <c r="A749" s="14">
        <v>745</v>
      </c>
      <c r="B749" s="14" t="str">
        <f>T("02270094008")</f>
        <v>02270094008</v>
      </c>
      <c r="C749" s="19" t="s">
        <v>499</v>
      </c>
      <c r="D749" s="22" t="s">
        <v>1118</v>
      </c>
      <c r="E749" s="12">
        <v>9</v>
      </c>
      <c r="F749" s="19" t="s">
        <v>655</v>
      </c>
      <c r="G749" s="14">
        <v>1738504019</v>
      </c>
      <c r="H749" s="1"/>
    </row>
    <row r="750" spans="1:8" ht="21.95" customHeight="1" x14ac:dyDescent="0.3">
      <c r="A750" s="14">
        <v>746</v>
      </c>
      <c r="B750" s="14" t="str">
        <f>T("02270094009")</f>
        <v>02270094009</v>
      </c>
      <c r="C750" s="19" t="s">
        <v>1408</v>
      </c>
      <c r="D750" s="22" t="s">
        <v>1409</v>
      </c>
      <c r="E750" s="12">
        <v>9</v>
      </c>
      <c r="F750" s="19" t="s">
        <v>149</v>
      </c>
      <c r="G750" s="14">
        <v>1799174727</v>
      </c>
      <c r="H750" s="1"/>
    </row>
    <row r="751" spans="1:8" ht="21.95" customHeight="1" x14ac:dyDescent="0.3">
      <c r="A751" s="14"/>
      <c r="B751" s="14"/>
      <c r="C751" s="19"/>
      <c r="D751" s="22"/>
      <c r="E751" s="16"/>
      <c r="F751" s="19"/>
      <c r="G751" s="14"/>
      <c r="H751" s="1"/>
    </row>
    <row r="752" spans="1:8" ht="21.95" customHeight="1" x14ac:dyDescent="0.3">
      <c r="A752" s="14"/>
      <c r="B752" s="14"/>
      <c r="C752" s="19"/>
      <c r="D752" s="22"/>
      <c r="E752" s="16"/>
      <c r="F752" s="19"/>
      <c r="G752" s="14"/>
      <c r="H752" s="1"/>
    </row>
    <row r="753" spans="1:8" ht="21.95" customHeight="1" x14ac:dyDescent="0.3">
      <c r="A753" s="14"/>
      <c r="B753" s="14"/>
      <c r="C753" s="19"/>
      <c r="D753" s="22"/>
      <c r="E753" s="16"/>
      <c r="F753" s="19"/>
      <c r="G753" s="14"/>
      <c r="H753" s="1"/>
    </row>
    <row r="754" spans="1:8" ht="21.95" customHeight="1" x14ac:dyDescent="0.3">
      <c r="A754" s="14"/>
      <c r="B754" s="14"/>
      <c r="C754" s="19"/>
      <c r="D754" s="22"/>
      <c r="E754" s="16"/>
      <c r="F754" s="19"/>
      <c r="G754" s="14"/>
      <c r="H754" s="1"/>
    </row>
    <row r="755" spans="1:8" ht="21.95" customHeight="1" x14ac:dyDescent="0.3">
      <c r="A755" s="14"/>
      <c r="B755" s="14"/>
      <c r="C755" s="19"/>
      <c r="D755" s="22"/>
      <c r="E755" s="16"/>
      <c r="F755" s="19"/>
      <c r="G755" s="14"/>
      <c r="H755" s="1"/>
    </row>
    <row r="756" spans="1:8" ht="21.95" customHeight="1" x14ac:dyDescent="0.3">
      <c r="A756" s="14"/>
      <c r="B756" s="14"/>
      <c r="C756" s="19"/>
      <c r="D756" s="22"/>
      <c r="E756" s="16"/>
      <c r="F756" s="19"/>
      <c r="G756" s="14"/>
      <c r="H756" s="1"/>
    </row>
    <row r="757" spans="1:8" ht="21.95" customHeight="1" x14ac:dyDescent="0.3">
      <c r="A757" s="14"/>
      <c r="B757" s="14"/>
      <c r="C757" s="19"/>
      <c r="D757" s="22"/>
      <c r="E757" s="16"/>
      <c r="F757" s="19"/>
      <c r="G757" s="14"/>
      <c r="H757" s="1"/>
    </row>
    <row r="758" spans="1:8" ht="21.95" customHeight="1" x14ac:dyDescent="0.3">
      <c r="A758" s="14"/>
      <c r="B758" s="14"/>
      <c r="C758" s="19"/>
      <c r="D758" s="22"/>
      <c r="E758" s="16"/>
      <c r="F758" s="19"/>
      <c r="G758" s="14"/>
      <c r="H758" s="1"/>
    </row>
    <row r="759" spans="1:8" ht="21.95" customHeight="1" x14ac:dyDescent="0.3">
      <c r="A759" s="14"/>
      <c r="B759" s="14"/>
      <c r="C759" s="19"/>
      <c r="D759" s="22"/>
      <c r="E759" s="16"/>
      <c r="F759" s="19"/>
      <c r="G759" s="14"/>
      <c r="H759" s="1"/>
    </row>
    <row r="760" spans="1:8" ht="21.95" customHeight="1" x14ac:dyDescent="0.3">
      <c r="A760" s="14"/>
      <c r="B760" s="14"/>
      <c r="C760" s="19"/>
      <c r="D760" s="22"/>
      <c r="E760" s="16"/>
      <c r="F760" s="19"/>
      <c r="G760" s="14"/>
      <c r="H760" s="1"/>
    </row>
    <row r="761" spans="1:8" ht="21.95" customHeight="1" x14ac:dyDescent="0.3">
      <c r="A761" s="14"/>
      <c r="B761" s="14"/>
      <c r="C761" s="19"/>
      <c r="D761" s="22"/>
      <c r="E761" s="16"/>
      <c r="F761" s="19"/>
      <c r="G761" s="14"/>
      <c r="H761" s="1"/>
    </row>
    <row r="762" spans="1:8" ht="21.95" customHeight="1" x14ac:dyDescent="0.3">
      <c r="A762" s="14"/>
      <c r="B762" s="14"/>
      <c r="C762" s="19"/>
      <c r="D762" s="22"/>
      <c r="E762" s="16"/>
      <c r="F762" s="19"/>
      <c r="G762" s="14"/>
      <c r="H762" s="1"/>
    </row>
    <row r="763" spans="1:8" ht="21.95" customHeight="1" x14ac:dyDescent="0.3">
      <c r="A763" s="14"/>
      <c r="B763" s="14"/>
      <c r="C763" s="19"/>
      <c r="D763" s="22"/>
      <c r="E763" s="16"/>
      <c r="F763" s="19"/>
      <c r="G763" s="14"/>
      <c r="H763" s="1"/>
    </row>
    <row r="764" spans="1:8" ht="21.95" customHeight="1" x14ac:dyDescent="0.3">
      <c r="A764" s="14"/>
      <c r="B764" s="14"/>
      <c r="C764" s="19"/>
      <c r="D764" s="22"/>
      <c r="E764" s="16"/>
      <c r="F764" s="19"/>
      <c r="G764" s="14"/>
      <c r="H764" s="1"/>
    </row>
    <row r="765" spans="1:8" ht="21.95" customHeight="1" x14ac:dyDescent="0.3">
      <c r="A765" s="14"/>
      <c r="B765" s="14"/>
      <c r="C765" s="19"/>
      <c r="D765" s="22"/>
      <c r="E765" s="16"/>
      <c r="F765" s="19"/>
      <c r="G765" s="14"/>
      <c r="H765" s="1"/>
    </row>
    <row r="766" spans="1:8" ht="21.95" customHeight="1" x14ac:dyDescent="0.3">
      <c r="A766" s="14"/>
      <c r="B766" s="14"/>
      <c r="C766" s="19"/>
      <c r="D766" s="22"/>
      <c r="E766" s="16"/>
      <c r="F766" s="19"/>
      <c r="G766" s="14"/>
      <c r="H766" s="1"/>
    </row>
    <row r="767" spans="1:8" ht="21.95" customHeight="1" x14ac:dyDescent="0.3">
      <c r="A767" s="14"/>
      <c r="B767" s="14"/>
      <c r="C767" s="19"/>
      <c r="D767" s="22"/>
      <c r="E767" s="16"/>
      <c r="F767" s="19"/>
      <c r="G767" s="14"/>
      <c r="H767" s="1"/>
    </row>
    <row r="768" spans="1:8" ht="21.95" customHeight="1" x14ac:dyDescent="0.3">
      <c r="A768" s="14"/>
      <c r="B768" s="14"/>
      <c r="C768" s="19"/>
      <c r="D768" s="22"/>
      <c r="E768" s="16"/>
      <c r="F768" s="19"/>
      <c r="G768" s="14"/>
      <c r="H768" s="1"/>
    </row>
    <row r="769" spans="1:8" ht="21.95" customHeight="1" x14ac:dyDescent="0.3">
      <c r="A769" s="14"/>
      <c r="B769" s="14"/>
      <c r="C769" s="19"/>
      <c r="D769" s="22"/>
      <c r="E769" s="16"/>
      <c r="F769" s="19"/>
      <c r="G769" s="14"/>
      <c r="H769" s="1"/>
    </row>
    <row r="770" spans="1:8" ht="21.95" customHeight="1" x14ac:dyDescent="0.3">
      <c r="A770" s="14"/>
      <c r="B770" s="14"/>
      <c r="C770" s="19"/>
      <c r="D770" s="22"/>
      <c r="E770" s="16"/>
      <c r="F770" s="19"/>
      <c r="G770" s="14"/>
      <c r="H770" s="1"/>
    </row>
    <row r="771" spans="1:8" ht="21.95" customHeight="1" x14ac:dyDescent="0.3">
      <c r="A771" s="14"/>
      <c r="B771" s="14"/>
      <c r="C771" s="19"/>
      <c r="D771" s="22"/>
      <c r="E771" s="16"/>
      <c r="F771" s="19"/>
      <c r="G771" s="14"/>
      <c r="H771" s="1"/>
    </row>
    <row r="772" spans="1:8" ht="21.95" customHeight="1" x14ac:dyDescent="0.3">
      <c r="A772" s="14"/>
      <c r="B772" s="14"/>
      <c r="C772" s="19"/>
      <c r="D772" s="22"/>
      <c r="E772" s="16"/>
      <c r="F772" s="19"/>
      <c r="G772" s="14"/>
      <c r="H772" s="1"/>
    </row>
    <row r="773" spans="1:8" ht="21.95" customHeight="1" x14ac:dyDescent="0.3">
      <c r="A773" s="14"/>
      <c r="B773" s="14"/>
      <c r="C773" s="19"/>
      <c r="D773" s="22"/>
      <c r="E773" s="16"/>
      <c r="F773" s="19"/>
      <c r="G773" s="14"/>
      <c r="H773" s="1"/>
    </row>
  </sheetData>
  <autoFilter ref="E4:E750">
    <sortState ref="A5:H750">
      <sortCondition ref="E4:E750"/>
    </sortState>
  </autoFilter>
  <mergeCells count="1">
    <mergeCell ref="A1:H3"/>
  </mergeCells>
  <pageMargins left="0.05" right="0.05" top="0.05" bottom="0.05" header="0.1" footer="0.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26042022-042737_beneficiary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USSO BIROL</dc:creator>
  <cp:lastModifiedBy>USSO BIROL</cp:lastModifiedBy>
  <cp:lastPrinted>2022-04-26T03:51:22Z</cp:lastPrinted>
  <dcterms:created xsi:type="dcterms:W3CDTF">2022-04-26T03:36:34Z</dcterms:created>
  <dcterms:modified xsi:type="dcterms:W3CDTF">2022-04-26T03:54:10Z</dcterms:modified>
</cp:coreProperties>
</file>