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9420" windowHeight="7760"/>
  </bookViews>
  <sheets>
    <sheet name="COP Aman loc" sheetId="9" r:id="rId1"/>
  </sheets>
  <definedNames>
    <definedName name="_xlnm.Print_Area" localSheetId="0">'COP Aman loc'!$B$1:$G$52</definedName>
    <definedName name="_xlnm.Print_Titles" localSheetId="0">'COP Aman loc'!$1:$2</definedName>
  </definedNames>
  <calcPr calcId="152511" fullCalcOnLoad="1"/>
</workbook>
</file>

<file path=xl/calcChain.xml><?xml version="1.0" encoding="utf-8"?>
<calcChain xmlns="http://schemas.openxmlformats.org/spreadsheetml/2006/main">
  <c r="E49" i="9" l="1"/>
  <c r="G49" i="9"/>
  <c r="G50" i="9"/>
  <c r="E45" i="9"/>
  <c r="G45" i="9"/>
  <c r="E33" i="9"/>
  <c r="G33" i="9"/>
  <c r="E48" i="9"/>
  <c r="G48" i="9"/>
  <c r="E47" i="9"/>
  <c r="G47" i="9"/>
  <c r="E42" i="9"/>
  <c r="G42" i="9"/>
  <c r="E40" i="9"/>
  <c r="G40" i="9"/>
  <c r="E39" i="9"/>
  <c r="E37" i="9"/>
  <c r="E36" i="9"/>
  <c r="G36" i="9"/>
  <c r="G25" i="9"/>
  <c r="G24" i="9"/>
  <c r="G22" i="9"/>
  <c r="G21" i="9"/>
  <c r="G19" i="9"/>
  <c r="G18" i="9"/>
  <c r="G17" i="9"/>
  <c r="G14" i="9"/>
  <c r="G13" i="9"/>
  <c r="G12" i="9"/>
  <c r="G11" i="9"/>
  <c r="G10" i="9"/>
  <c r="G9" i="9"/>
  <c r="G8" i="9"/>
  <c r="G6" i="9"/>
  <c r="G5" i="9"/>
  <c r="G3" i="9"/>
  <c r="G15" i="9"/>
  <c r="G27" i="9"/>
  <c r="G28" i="9"/>
  <c r="G30" i="9"/>
  <c r="G34" i="9"/>
  <c r="G35" i="9"/>
  <c r="F37" i="9"/>
  <c r="G37" i="9"/>
  <c r="G38" i="9"/>
  <c r="G41" i="9"/>
  <c r="G39" i="9"/>
  <c r="G43" i="9"/>
  <c r="G51" i="9"/>
  <c r="G52" i="9"/>
</calcChain>
</file>

<file path=xl/sharedStrings.xml><?xml version="1.0" encoding="utf-8"?>
<sst xmlns="http://schemas.openxmlformats.org/spreadsheetml/2006/main" count="74" uniqueCount="61">
  <si>
    <t>উপকরণের বিবরণ</t>
  </si>
  <si>
    <t>একক</t>
  </si>
  <si>
    <t>একর প্রতি (পরিমাণ)</t>
  </si>
  <si>
    <t>একক মূল্য (টাকা)</t>
  </si>
  <si>
    <t>একর প্রতি মূল/ব্যয় টাকা</t>
  </si>
  <si>
    <t>বীজ</t>
  </si>
  <si>
    <t>কেজি</t>
  </si>
  <si>
    <t>চারা উৎপাদন খরচ</t>
  </si>
  <si>
    <t>টাকা</t>
  </si>
  <si>
    <t>বীজতলা প্রস্তুত ও ব্যবস্থাপনা (5 শতাংশ জমি)</t>
  </si>
  <si>
    <t>শ্রমিক</t>
  </si>
  <si>
    <t>চারা উত্তোলন ও রোপন</t>
  </si>
  <si>
    <t>সার</t>
  </si>
  <si>
    <t>ইউরিয়া</t>
  </si>
  <si>
    <t>টি এস পি</t>
  </si>
  <si>
    <t>"</t>
  </si>
  <si>
    <t>ডি এ পি</t>
  </si>
  <si>
    <t>এম ও পি</t>
  </si>
  <si>
    <t>জিপসাম</t>
  </si>
  <si>
    <t>দস্তা</t>
  </si>
  <si>
    <t>জৈব সার</t>
  </si>
  <si>
    <t>সারের উপমোট</t>
  </si>
  <si>
    <t>বালাই ব্যবস্থাপনা</t>
  </si>
  <si>
    <t>রোগ ব্যবস্থাপনা</t>
  </si>
  <si>
    <t>পোকা ব্যবস্থাপনা</t>
  </si>
  <si>
    <t>আগাছা ব্যবস্থাপনা</t>
  </si>
  <si>
    <t>শ্রমিক খরচ</t>
  </si>
  <si>
    <t>পারিবারিক শ্রম</t>
  </si>
  <si>
    <t>জনদিবস</t>
  </si>
  <si>
    <t>ভাড়াকৃত শ্রম</t>
  </si>
  <si>
    <t>চুক্তিভিত্তিক শ্রমিক খরচ</t>
  </si>
  <si>
    <t>জমি কর্ষণ (পাওয়ার টিলার)</t>
  </si>
  <si>
    <t>পানি ব্যবস্থাপনা</t>
  </si>
  <si>
    <t>মাড়াই খরচ</t>
  </si>
  <si>
    <t>চলতি মূলধন</t>
  </si>
  <si>
    <t>চলতি মূলধনের সুদ</t>
  </si>
  <si>
    <t>জমির ভাড়া/লিজ</t>
  </si>
  <si>
    <t>একর প্রতি মোট উৎপাদন ব্যয়</t>
  </si>
  <si>
    <t>উৎপাদনঃ</t>
  </si>
  <si>
    <t>খড়</t>
  </si>
  <si>
    <t>একর প্রতি নীট উৎপাদন ব্যয় (মোট ব্যয় - খড়ের মূল্য)</t>
  </si>
  <si>
    <t>কেজি প্রতি নীট উৎপাদন ব্যয়</t>
  </si>
  <si>
    <t>চালঃ</t>
  </si>
  <si>
    <t>ধান হতে উৎপাদিত চালের পরিমাণ (6৬%)</t>
  </si>
  <si>
    <t>একর প্রতি উপজাতের পরিমাণ ও মূল্য</t>
  </si>
  <si>
    <t xml:space="preserve">ধান (14% আদ্রতাসহ) </t>
  </si>
  <si>
    <t>কমিশন এজেন্ট এর বিপণন খরচ ও মুনাফা</t>
  </si>
  <si>
    <t>উপজাত থেকে আয়</t>
  </si>
  <si>
    <t>একর প্রতি ভাঙ্গা চাল/খুদের পরিমাণ ও মূল্য (৪%)</t>
  </si>
  <si>
    <t>একর প্রতি তুষের পরিমাণ ও মূল্য (২০%)</t>
  </si>
  <si>
    <t>একর প্রতি ব্রান/কুড়ার পরিমাণ ও মূল্য (৮.৫%)</t>
  </si>
  <si>
    <t xml:space="preserve">পরিবহণ ও অন্যান্য ব্যয় </t>
  </si>
  <si>
    <t>একর প্রতি কৃষকের মুনাফা</t>
  </si>
  <si>
    <t>একর প্রতি কৃষক পর্যায়ে ধানের বিক্রয় মূল্য</t>
  </si>
  <si>
    <t>কেজি প্রতি কৃষক পর্যায়ে ধানের বিক্রয়মূল্য</t>
  </si>
  <si>
    <t>কেজি প্রতি মিলার কর্তৃক ধানের ক্রয়মূল্য</t>
  </si>
  <si>
    <t xml:space="preserve">মিলিং খরচ </t>
  </si>
  <si>
    <t>একর প্রতি নীট ধান প্রকিয়াকরণ খরচ (১৬+১৮+২০)(মিলার পর্যায়ে)</t>
  </si>
  <si>
    <t>একর প্রতি চালের নীট উৎপাদন খরচ (২১-২৪) (মিলার  পর্যায়ে)</t>
  </si>
  <si>
    <t>কেজি প্রতি চালের উৎপাদন খরচ (মিলার  পর্যায়ে)</t>
  </si>
  <si>
    <t>আমন ধান/চালের কেজি প্রতি উৎপাদন ব্যয় (2024-2025)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</si>
</sst>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[$-5000445]0"/>
    <numFmt numFmtId="166" formatCode="[$-5000445]0.#"/>
    <numFmt numFmtId="167" formatCode="[$-5000445]0.##"/>
    <numFmt numFmtId="170" formatCode="[$-5000445]0.#####"/>
  </numFmts>
  <fonts count="10">
    <font>
      <sz val="11"/>
      <color theme="1"/>
      <name val="Calibri"/>
      <family val="2"/>
      <scheme val="minor"/>
    </font>
    <font>
      <b/>
      <sz val="12"/>
      <name val="NikoshBAN"/>
    </font>
    <font>
      <sz val="12"/>
      <name val="NikoshBAN"/>
    </font>
    <font>
      <sz val="11"/>
      <color theme="1"/>
      <name val="NikoshBAN"/>
    </font>
    <font>
      <sz val="12"/>
      <color theme="1"/>
      <name val="NikoshBAN"/>
    </font>
    <font>
      <b/>
      <sz val="11"/>
      <color theme="1"/>
      <name val="NikoshBAN"/>
    </font>
    <font>
      <b/>
      <sz val="12"/>
      <color theme="1"/>
      <name val="NikoshBAN"/>
    </font>
    <font>
      <sz val="12"/>
      <color rgb="FFFF0000"/>
      <name val="NikoshBAN"/>
    </font>
    <font>
      <sz val="11"/>
      <color rgb="FFFF0000"/>
      <name val="NikoshBAN"/>
    </font>
    <font>
      <b/>
      <sz val="11"/>
      <color rgb="FFFF0000"/>
      <name val="NikoshBAN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66" fontId="3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1" fontId="6" fillId="0" borderId="1" xfId="0" applyNumberFormat="1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" fontId="1" fillId="0" borderId="1" xfId="0" applyNumberFormat="1" applyFont="1" applyFill="1" applyBorder="1" applyAlignment="1">
      <alignment horizontal="right" vertical="center"/>
    </xf>
    <xf numFmtId="165" fontId="3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horizontal="right" vertical="center"/>
    </xf>
    <xf numFmtId="165" fontId="2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horizontal="right" vertical="center"/>
    </xf>
    <xf numFmtId="165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vertical="center"/>
    </xf>
    <xf numFmtId="1" fontId="4" fillId="2" borderId="1" xfId="0" applyNumberFormat="1" applyFont="1" applyFill="1" applyBorder="1" applyAlignment="1">
      <alignment vertical="center"/>
    </xf>
    <xf numFmtId="0" fontId="0" fillId="2" borderId="0" xfId="0" applyFill="1"/>
    <xf numFmtId="2" fontId="4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Fill="1" applyBorder="1" applyAlignment="1">
      <alignment vertical="center"/>
    </xf>
    <xf numFmtId="167" fontId="7" fillId="0" borderId="1" xfId="0" applyNumberFormat="1" applyFont="1" applyFill="1" applyBorder="1" applyAlignment="1">
      <alignment vertical="center"/>
    </xf>
    <xf numFmtId="170" fontId="4" fillId="0" borderId="1" xfId="0" applyNumberFormat="1" applyFont="1" applyFill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2" fontId="5" fillId="0" borderId="1" xfId="0" applyNumberFormat="1" applyFont="1" applyFill="1" applyBorder="1" applyAlignment="1">
      <alignment vertical="center"/>
    </xf>
    <xf numFmtId="167" fontId="3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2"/>
  <sheetViews>
    <sheetView tabSelected="1" topLeftCell="B37" workbookViewId="0">
      <selection activeCell="E3" sqref="E3"/>
    </sheetView>
  </sheetViews>
  <sheetFormatPr defaultRowHeight="14.5"/>
  <cols>
    <col min="3" max="3" width="40.1796875" customWidth="1"/>
    <col min="7" max="7" width="10.453125" customWidth="1"/>
  </cols>
  <sheetData>
    <row r="1" spans="2:7" ht="15.5">
      <c r="B1" s="51" t="s">
        <v>60</v>
      </c>
      <c r="C1" s="51"/>
      <c r="D1" s="51"/>
      <c r="E1" s="51"/>
      <c r="F1" s="51"/>
      <c r="G1" s="51"/>
    </row>
    <row r="2" spans="2:7" ht="62">
      <c r="B2" s="1"/>
      <c r="C2" s="1" t="s">
        <v>0</v>
      </c>
      <c r="D2" s="2" t="s">
        <v>1</v>
      </c>
      <c r="E2" s="50" t="s">
        <v>2</v>
      </c>
      <c r="F2" s="50" t="s">
        <v>3</v>
      </c>
      <c r="G2" s="50" t="s">
        <v>4</v>
      </c>
    </row>
    <row r="3" spans="2:7" ht="15.5">
      <c r="B3" s="3">
        <v>1</v>
      </c>
      <c r="C3" s="1" t="s">
        <v>5</v>
      </c>
      <c r="D3" s="2" t="s">
        <v>6</v>
      </c>
      <c r="E3" s="4"/>
      <c r="F3" s="4"/>
      <c r="G3" s="5">
        <f>F3*E3</f>
        <v>0</v>
      </c>
    </row>
    <row r="4" spans="2:7" ht="15.5">
      <c r="B4" s="3">
        <v>2</v>
      </c>
      <c r="C4" s="1" t="s">
        <v>7</v>
      </c>
      <c r="D4" s="2" t="s">
        <v>8</v>
      </c>
      <c r="E4" s="4"/>
      <c r="F4" s="4"/>
      <c r="G4" s="6"/>
    </row>
    <row r="5" spans="2:7" ht="15.5">
      <c r="B5" s="3">
        <v>2.1</v>
      </c>
      <c r="C5" s="1" t="s">
        <v>9</v>
      </c>
      <c r="D5" s="2" t="s">
        <v>10</v>
      </c>
      <c r="E5" s="4"/>
      <c r="F5" s="4"/>
      <c r="G5" s="5">
        <f>F5*E5</f>
        <v>0</v>
      </c>
    </row>
    <row r="6" spans="2:7" ht="15.5">
      <c r="B6" s="3">
        <v>2.2000000000000002</v>
      </c>
      <c r="C6" s="1" t="s">
        <v>11</v>
      </c>
      <c r="D6" s="2" t="s">
        <v>10</v>
      </c>
      <c r="E6" s="4"/>
      <c r="F6" s="4"/>
      <c r="G6" s="5">
        <f>F6*E6</f>
        <v>0</v>
      </c>
    </row>
    <row r="7" spans="2:7" ht="15.5">
      <c r="B7" s="3">
        <v>3</v>
      </c>
      <c r="C7" s="1" t="s">
        <v>12</v>
      </c>
      <c r="D7" s="2"/>
      <c r="E7" s="7"/>
      <c r="F7" s="7"/>
      <c r="G7" s="5"/>
    </row>
    <row r="8" spans="2:7" ht="15.5">
      <c r="B8" s="3">
        <v>3.1</v>
      </c>
      <c r="C8" s="1" t="s">
        <v>13</v>
      </c>
      <c r="D8" s="2" t="s">
        <v>6</v>
      </c>
      <c r="E8" s="4"/>
      <c r="F8" s="4"/>
      <c r="G8" s="5">
        <f t="shared" ref="G8:G14" si="0">F8*E8</f>
        <v>0</v>
      </c>
    </row>
    <row r="9" spans="2:7" ht="15.5">
      <c r="B9" s="3">
        <v>3.2</v>
      </c>
      <c r="C9" s="1" t="s">
        <v>14</v>
      </c>
      <c r="D9" s="2" t="s">
        <v>15</v>
      </c>
      <c r="E9" s="4"/>
      <c r="F9" s="4"/>
      <c r="G9" s="5">
        <f t="shared" si="0"/>
        <v>0</v>
      </c>
    </row>
    <row r="10" spans="2:7" ht="15.5">
      <c r="B10" s="3">
        <v>3.3</v>
      </c>
      <c r="C10" s="1" t="s">
        <v>16</v>
      </c>
      <c r="D10" s="2"/>
      <c r="E10" s="4"/>
      <c r="F10" s="4"/>
      <c r="G10" s="5">
        <f t="shared" si="0"/>
        <v>0</v>
      </c>
    </row>
    <row r="11" spans="2:7" ht="15.5">
      <c r="B11" s="3">
        <v>3.4</v>
      </c>
      <c r="C11" s="1" t="s">
        <v>17</v>
      </c>
      <c r="D11" s="2" t="s">
        <v>15</v>
      </c>
      <c r="E11" s="4"/>
      <c r="F11" s="4"/>
      <c r="G11" s="5">
        <f t="shared" si="0"/>
        <v>0</v>
      </c>
    </row>
    <row r="12" spans="2:7" ht="15.5">
      <c r="B12" s="3">
        <v>3.5</v>
      </c>
      <c r="C12" s="1" t="s">
        <v>18</v>
      </c>
      <c r="D12" s="2" t="s">
        <v>15</v>
      </c>
      <c r="E12" s="4"/>
      <c r="F12" s="4"/>
      <c r="G12" s="5">
        <f t="shared" si="0"/>
        <v>0</v>
      </c>
    </row>
    <row r="13" spans="2:7" ht="15.5">
      <c r="B13" s="3">
        <v>3.6</v>
      </c>
      <c r="C13" s="1" t="s">
        <v>19</v>
      </c>
      <c r="D13" s="2"/>
      <c r="E13" s="4"/>
      <c r="F13" s="4"/>
      <c r="G13" s="5">
        <f t="shared" si="0"/>
        <v>0</v>
      </c>
    </row>
    <row r="14" spans="2:7" ht="15.5">
      <c r="B14" s="3">
        <v>3.7</v>
      </c>
      <c r="C14" s="1" t="s">
        <v>20</v>
      </c>
      <c r="D14" s="2" t="s">
        <v>15</v>
      </c>
      <c r="E14" s="4"/>
      <c r="F14" s="4"/>
      <c r="G14" s="5">
        <f t="shared" si="0"/>
        <v>0</v>
      </c>
    </row>
    <row r="15" spans="2:7" ht="15.5">
      <c r="B15" s="3">
        <v>3</v>
      </c>
      <c r="C15" s="9" t="s">
        <v>21</v>
      </c>
      <c r="D15" s="1"/>
      <c r="E15" s="4"/>
      <c r="F15" s="4"/>
      <c r="G15" s="10">
        <f>SUM(G8:G14)</f>
        <v>0</v>
      </c>
    </row>
    <row r="16" spans="2:7" ht="15.5">
      <c r="B16" s="3">
        <v>4</v>
      </c>
      <c r="C16" s="1" t="s">
        <v>22</v>
      </c>
      <c r="D16" s="1"/>
      <c r="E16" s="7"/>
      <c r="F16" s="4"/>
      <c r="G16" s="11"/>
    </row>
    <row r="17" spans="2:8" ht="15.5">
      <c r="B17" s="3">
        <v>4.0999999999999996</v>
      </c>
      <c r="C17" s="1" t="s">
        <v>23</v>
      </c>
      <c r="D17" s="1"/>
      <c r="E17" s="4"/>
      <c r="F17" s="4"/>
      <c r="G17" s="11">
        <f t="shared" ref="G17:G22" si="1">F17*E17</f>
        <v>0</v>
      </c>
    </row>
    <row r="18" spans="2:8" ht="15.5">
      <c r="B18" s="3">
        <v>4.2</v>
      </c>
      <c r="C18" s="1" t="s">
        <v>24</v>
      </c>
      <c r="D18" s="1"/>
      <c r="E18" s="4"/>
      <c r="F18" s="4"/>
      <c r="G18" s="11">
        <f t="shared" si="1"/>
        <v>0</v>
      </c>
    </row>
    <row r="19" spans="2:8" ht="15.5">
      <c r="B19" s="3">
        <v>4.3</v>
      </c>
      <c r="C19" s="1" t="s">
        <v>25</v>
      </c>
      <c r="D19" s="1"/>
      <c r="E19" s="4"/>
      <c r="F19" s="4"/>
      <c r="G19" s="11">
        <f t="shared" si="1"/>
        <v>0</v>
      </c>
    </row>
    <row r="20" spans="2:8" ht="15.5">
      <c r="B20" s="3">
        <v>5</v>
      </c>
      <c r="C20" s="1" t="s">
        <v>26</v>
      </c>
      <c r="D20" s="1"/>
      <c r="E20" s="7"/>
      <c r="F20" s="7"/>
      <c r="G20" s="11"/>
    </row>
    <row r="21" spans="2:8" ht="15.5">
      <c r="B21" s="8">
        <v>5.0999999999999996</v>
      </c>
      <c r="C21" s="1" t="s">
        <v>27</v>
      </c>
      <c r="D21" s="1" t="s">
        <v>28</v>
      </c>
      <c r="E21" s="4"/>
      <c r="F21" s="4"/>
      <c r="G21" s="11">
        <f t="shared" si="1"/>
        <v>0</v>
      </c>
    </row>
    <row r="22" spans="2:8" ht="15.5">
      <c r="B22" s="8">
        <v>5.2</v>
      </c>
      <c r="C22" s="1" t="s">
        <v>29</v>
      </c>
      <c r="D22" s="1" t="s">
        <v>28</v>
      </c>
      <c r="E22" s="4"/>
      <c r="F22" s="4"/>
      <c r="G22" s="11">
        <f t="shared" si="1"/>
        <v>0</v>
      </c>
    </row>
    <row r="23" spans="2:8" ht="15.5">
      <c r="B23" s="8">
        <v>5.3</v>
      </c>
      <c r="C23" s="1" t="s">
        <v>30</v>
      </c>
      <c r="D23" s="1" t="s">
        <v>8</v>
      </c>
      <c r="E23" s="4"/>
      <c r="F23" s="4"/>
      <c r="G23" s="11">
        <v>0</v>
      </c>
    </row>
    <row r="24" spans="2:8" ht="15.5">
      <c r="B24" s="3">
        <v>6</v>
      </c>
      <c r="C24" s="1" t="s">
        <v>31</v>
      </c>
      <c r="D24" s="1"/>
      <c r="E24" s="4"/>
      <c r="F24" s="4"/>
      <c r="G24" s="5">
        <f>F24*E24</f>
        <v>0</v>
      </c>
    </row>
    <row r="25" spans="2:8" ht="15.5">
      <c r="B25" s="3">
        <v>7</v>
      </c>
      <c r="C25" s="1" t="s">
        <v>32</v>
      </c>
      <c r="D25" s="1"/>
      <c r="E25" s="11"/>
      <c r="F25" s="4"/>
      <c r="G25" s="5">
        <f>F25*E25</f>
        <v>0</v>
      </c>
    </row>
    <row r="26" spans="2:8" ht="15.5">
      <c r="B26" s="3">
        <v>8</v>
      </c>
      <c r="C26" s="1" t="s">
        <v>33</v>
      </c>
      <c r="D26" s="1"/>
      <c r="E26" s="7"/>
      <c r="F26" s="4"/>
      <c r="G26" s="5"/>
    </row>
    <row r="27" spans="2:8" ht="15.5">
      <c r="B27" s="3">
        <v>9</v>
      </c>
      <c r="C27" s="1" t="s">
        <v>34</v>
      </c>
      <c r="D27" s="1"/>
      <c r="E27" s="7"/>
      <c r="F27" s="7"/>
      <c r="G27" s="12">
        <f>SUM(G26+G25+G24+G22+G19+G18+G17+G15+G6+G5+G3+G4)</f>
        <v>0</v>
      </c>
    </row>
    <row r="28" spans="2:8" ht="15.5">
      <c r="B28" s="3">
        <v>10</v>
      </c>
      <c r="C28" s="1" t="s">
        <v>35</v>
      </c>
      <c r="D28" s="1"/>
      <c r="E28" s="7"/>
      <c r="F28" s="7"/>
      <c r="G28" s="12">
        <f>G27*0.09/2</f>
        <v>0</v>
      </c>
    </row>
    <row r="29" spans="2:8" ht="15.5">
      <c r="B29" s="3">
        <v>11</v>
      </c>
      <c r="C29" s="1" t="s">
        <v>36</v>
      </c>
      <c r="D29" s="1"/>
      <c r="E29" s="7"/>
      <c r="F29" s="4"/>
      <c r="G29" s="11"/>
    </row>
    <row r="30" spans="2:8" ht="15.5">
      <c r="B30" s="13">
        <v>12</v>
      </c>
      <c r="C30" s="14" t="s">
        <v>37</v>
      </c>
      <c r="D30" s="1"/>
      <c r="E30" s="7"/>
      <c r="F30" s="7"/>
      <c r="G30" s="15">
        <f>G27+G28+G29</f>
        <v>0</v>
      </c>
    </row>
    <row r="31" spans="2:8" ht="15.5">
      <c r="B31" s="16">
        <v>13</v>
      </c>
      <c r="C31" s="1" t="s">
        <v>38</v>
      </c>
      <c r="D31" s="1"/>
      <c r="E31" s="7"/>
      <c r="F31" s="7"/>
      <c r="G31" s="11"/>
    </row>
    <row r="32" spans="2:8" ht="15.5">
      <c r="B32" s="23">
        <v>13.1</v>
      </c>
      <c r="C32" s="24" t="s">
        <v>45</v>
      </c>
      <c r="D32" s="25" t="s">
        <v>6</v>
      </c>
      <c r="E32" s="26"/>
      <c r="F32" s="27"/>
      <c r="G32" s="27"/>
      <c r="H32" s="28"/>
    </row>
    <row r="33" spans="2:8" ht="15.5">
      <c r="B33" s="23">
        <v>13.2</v>
      </c>
      <c r="C33" s="24" t="s">
        <v>39</v>
      </c>
      <c r="D33" s="25" t="s">
        <v>15</v>
      </c>
      <c r="E33" s="26">
        <f>E32*2</f>
        <v>0</v>
      </c>
      <c r="F33" s="27"/>
      <c r="G33" s="27">
        <f>SUM(F33*E33)</f>
        <v>0</v>
      </c>
      <c r="H33" s="28"/>
    </row>
    <row r="34" spans="2:8" ht="15.5">
      <c r="B34" s="3">
        <v>14</v>
      </c>
      <c r="C34" s="1" t="s">
        <v>40</v>
      </c>
      <c r="D34" s="1"/>
      <c r="E34" s="7"/>
      <c r="F34" s="7"/>
      <c r="G34" s="11">
        <f>SUM(G30-G33)</f>
        <v>0</v>
      </c>
    </row>
    <row r="35" spans="2:8" ht="15.5">
      <c r="B35" s="33">
        <v>15</v>
      </c>
      <c r="C35" s="34" t="s">
        <v>41</v>
      </c>
      <c r="D35" s="35"/>
      <c r="E35" s="7"/>
      <c r="F35" s="7"/>
      <c r="G35" s="48" t="e">
        <f>SUM(G34/E32)</f>
        <v>#DIV/0!</v>
      </c>
    </row>
    <row r="36" spans="2:8" ht="15.5">
      <c r="B36" s="36">
        <v>15.1</v>
      </c>
      <c r="C36" s="35" t="s">
        <v>51</v>
      </c>
      <c r="D36" s="35"/>
      <c r="E36" s="4">
        <f>E32</f>
        <v>0</v>
      </c>
      <c r="F36" s="17"/>
      <c r="G36" s="18">
        <f>E36*F36</f>
        <v>0</v>
      </c>
    </row>
    <row r="37" spans="2:8" ht="15.5">
      <c r="B37" s="36">
        <v>15.2</v>
      </c>
      <c r="C37" s="35" t="s">
        <v>52</v>
      </c>
      <c r="D37" s="35"/>
      <c r="E37" s="4">
        <f>E32</f>
        <v>0</v>
      </c>
      <c r="F37" s="49" t="e">
        <f>G35*0.2</f>
        <v>#DIV/0!</v>
      </c>
      <c r="G37" s="19" t="e">
        <f>E37*F37</f>
        <v>#DIV/0!</v>
      </c>
    </row>
    <row r="38" spans="2:8" ht="15.5">
      <c r="B38" s="37">
        <v>16</v>
      </c>
      <c r="C38" s="38" t="s">
        <v>53</v>
      </c>
      <c r="D38" s="35"/>
      <c r="E38" s="4"/>
      <c r="F38" s="17"/>
      <c r="G38" s="19" t="e">
        <f>G34+G36+G37</f>
        <v>#DIV/0!</v>
      </c>
    </row>
    <row r="39" spans="2:8" ht="15.5">
      <c r="B39" s="37">
        <v>17</v>
      </c>
      <c r="C39" s="34" t="s">
        <v>54</v>
      </c>
      <c r="D39" s="35"/>
      <c r="E39" s="4">
        <f>E32</f>
        <v>0</v>
      </c>
      <c r="F39" s="17"/>
      <c r="G39" s="29" t="e">
        <f>G38/E39</f>
        <v>#DIV/0!</v>
      </c>
    </row>
    <row r="40" spans="2:8" ht="15.5">
      <c r="B40" s="37">
        <v>18</v>
      </c>
      <c r="C40" s="34" t="s">
        <v>46</v>
      </c>
      <c r="D40" s="35"/>
      <c r="E40" s="4">
        <f>E32</f>
        <v>0</v>
      </c>
      <c r="F40" s="17"/>
      <c r="G40" s="19">
        <f>F40*E40</f>
        <v>0</v>
      </c>
    </row>
    <row r="41" spans="2:8" ht="15.5">
      <c r="B41" s="39">
        <v>19</v>
      </c>
      <c r="C41" s="40" t="s">
        <v>55</v>
      </c>
      <c r="D41" s="41"/>
      <c r="E41" s="30"/>
      <c r="F41" s="31"/>
      <c r="G41" s="22" t="e">
        <f>(G40+G38)/E32</f>
        <v>#DIV/0!</v>
      </c>
    </row>
    <row r="42" spans="2:8" ht="15.5">
      <c r="B42" s="33">
        <v>20</v>
      </c>
      <c r="C42" s="34" t="s">
        <v>56</v>
      </c>
      <c r="D42" s="35"/>
      <c r="E42" s="4">
        <f>E32</f>
        <v>0</v>
      </c>
      <c r="F42" s="32"/>
      <c r="G42" s="29">
        <f>E42*3</f>
        <v>0</v>
      </c>
    </row>
    <row r="43" spans="2:8" ht="15.5">
      <c r="B43" s="33">
        <v>21</v>
      </c>
      <c r="C43" s="34" t="s">
        <v>57</v>
      </c>
      <c r="D43" s="35"/>
      <c r="E43" s="4"/>
      <c r="F43" s="17"/>
      <c r="G43" s="19" t="e">
        <f>G38+G40+G42</f>
        <v>#DIV/0!</v>
      </c>
    </row>
    <row r="44" spans="2:8" ht="15.5">
      <c r="B44" s="42" t="s">
        <v>42</v>
      </c>
      <c r="C44" s="43"/>
      <c r="D44" s="35"/>
      <c r="E44" s="7"/>
      <c r="F44" s="7"/>
      <c r="G44" s="11"/>
    </row>
    <row r="45" spans="2:8" ht="15.5">
      <c r="B45" s="36">
        <v>22</v>
      </c>
      <c r="C45" s="35" t="s">
        <v>43</v>
      </c>
      <c r="D45" s="44" t="s">
        <v>6</v>
      </c>
      <c r="E45" s="20">
        <f>SUM(E32*66%)</f>
        <v>0</v>
      </c>
      <c r="F45" s="7"/>
      <c r="G45" s="11">
        <f>E45</f>
        <v>0</v>
      </c>
    </row>
    <row r="46" spans="2:8" ht="15.5">
      <c r="B46" s="45">
        <v>23</v>
      </c>
      <c r="C46" s="38" t="s">
        <v>44</v>
      </c>
      <c r="D46" s="44"/>
      <c r="E46" s="4"/>
      <c r="F46" s="11"/>
      <c r="G46" s="11"/>
    </row>
    <row r="47" spans="2:8" ht="15.5">
      <c r="B47" s="36">
        <v>23.1</v>
      </c>
      <c r="C47" s="35" t="s">
        <v>48</v>
      </c>
      <c r="D47" s="44" t="s">
        <v>6</v>
      </c>
      <c r="E47" s="20">
        <f>E32*0.04</f>
        <v>0</v>
      </c>
      <c r="F47" s="11"/>
      <c r="G47" s="11">
        <f>SUM(F47*E47)</f>
        <v>0</v>
      </c>
    </row>
    <row r="48" spans="2:8" ht="15.5">
      <c r="B48" s="36">
        <v>23.2</v>
      </c>
      <c r="C48" s="35" t="s">
        <v>49</v>
      </c>
      <c r="D48" s="44" t="s">
        <v>6</v>
      </c>
      <c r="E48" s="20">
        <f>E32*0.2</f>
        <v>0</v>
      </c>
      <c r="F48" s="11"/>
      <c r="G48" s="11">
        <f>SUM(F48*E48)</f>
        <v>0</v>
      </c>
    </row>
    <row r="49" spans="2:7" ht="15.5">
      <c r="B49" s="36">
        <v>23.3</v>
      </c>
      <c r="C49" s="35" t="s">
        <v>50</v>
      </c>
      <c r="D49" s="44" t="s">
        <v>6</v>
      </c>
      <c r="E49" s="20">
        <f>E32*0.085</f>
        <v>0</v>
      </c>
      <c r="F49" s="11"/>
      <c r="G49" s="11">
        <f>SUM(F49*E49)</f>
        <v>0</v>
      </c>
    </row>
    <row r="50" spans="2:7" ht="15.5">
      <c r="B50" s="45">
        <v>24</v>
      </c>
      <c r="C50" s="38" t="s">
        <v>47</v>
      </c>
      <c r="D50" s="44"/>
      <c r="E50" s="20"/>
      <c r="F50" s="18"/>
      <c r="G50" s="11">
        <f>G47+G48+G49</f>
        <v>0</v>
      </c>
    </row>
    <row r="51" spans="2:7" ht="15.5">
      <c r="B51" s="45">
        <v>25</v>
      </c>
      <c r="C51" s="38" t="s">
        <v>58</v>
      </c>
      <c r="D51" s="35"/>
      <c r="E51" s="7"/>
      <c r="F51" s="7"/>
      <c r="G51" s="11" t="e">
        <f>G43-G47-G48-G49</f>
        <v>#DIV/0!</v>
      </c>
    </row>
    <row r="52" spans="2:7" ht="15.5">
      <c r="B52" s="46">
        <v>26</v>
      </c>
      <c r="C52" s="47" t="s">
        <v>59</v>
      </c>
      <c r="D52" s="41"/>
      <c r="E52" s="21"/>
      <c r="F52" s="21"/>
      <c r="G52" s="22" t="e">
        <f>G51/E45</f>
        <v>#DIV/0!</v>
      </c>
    </row>
  </sheetData>
  <mergeCells count="1">
    <mergeCell ref="B1:G1"/>
  </mergeCells>
  <printOptions horizontalCentered="1"/>
  <pageMargins left="0.7" right="1.2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COP Aman loc</vt:lpstr>
      <vt:lpstr>'COP Aman loc'!Print_Area</vt:lpstr>
      <vt:lpstr>'COP Aman loc'!Print_Titles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2024-09-25T11:05:21Z</dcterms:modified>
</cp:coreProperties>
</file>