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B744" i="1" l="1"/>
  <c r="B743" i="1"/>
  <c r="B742" i="1"/>
  <c r="B741" i="1"/>
  <c r="B740" i="1"/>
  <c r="B739" i="1"/>
  <c r="B738" i="1"/>
  <c r="B737" i="1"/>
  <c r="B736" i="1"/>
  <c r="B735" i="1"/>
  <c r="B734" i="1"/>
  <c r="B733" i="1"/>
  <c r="B732" i="1"/>
  <c r="B731" i="1"/>
  <c r="B730" i="1"/>
  <c r="B729" i="1"/>
  <c r="B728" i="1"/>
  <c r="B727" i="1"/>
  <c r="B726" i="1"/>
  <c r="B725" i="1"/>
  <c r="B724" i="1"/>
  <c r="B723" i="1"/>
  <c r="B722" i="1"/>
  <c r="B721" i="1"/>
  <c r="B720" i="1"/>
  <c r="B719" i="1"/>
  <c r="B718" i="1"/>
  <c r="B717" i="1"/>
  <c r="B716" i="1"/>
  <c r="B715" i="1"/>
  <c r="B714" i="1"/>
  <c r="B713" i="1"/>
  <c r="B712" i="1"/>
  <c r="B711" i="1"/>
  <c r="B710" i="1"/>
  <c r="B709" i="1"/>
  <c r="B708" i="1"/>
  <c r="B707" i="1"/>
  <c r="B706" i="1"/>
  <c r="B705" i="1"/>
  <c r="B704" i="1"/>
  <c r="B703" i="1"/>
  <c r="B702" i="1"/>
  <c r="B701" i="1"/>
  <c r="B700" i="1"/>
  <c r="B699" i="1"/>
  <c r="B698" i="1"/>
  <c r="B697" i="1"/>
  <c r="B696" i="1"/>
  <c r="B695" i="1"/>
  <c r="B694" i="1"/>
  <c r="B693" i="1"/>
  <c r="B692" i="1"/>
  <c r="B691" i="1"/>
  <c r="B690" i="1"/>
  <c r="B689" i="1"/>
  <c r="B688" i="1"/>
  <c r="B687" i="1"/>
  <c r="B686" i="1"/>
  <c r="B685" i="1"/>
  <c r="B684" i="1"/>
  <c r="B683" i="1"/>
  <c r="B682" i="1"/>
  <c r="B681" i="1"/>
  <c r="B680" i="1"/>
  <c r="B679" i="1"/>
  <c r="B678" i="1"/>
  <c r="B677" i="1"/>
  <c r="B676" i="1"/>
  <c r="B675" i="1"/>
  <c r="B674" i="1"/>
  <c r="B673" i="1"/>
  <c r="B672" i="1"/>
  <c r="B671" i="1"/>
  <c r="B670" i="1"/>
  <c r="B669" i="1"/>
  <c r="B668" i="1"/>
  <c r="B667" i="1"/>
  <c r="B666" i="1"/>
  <c r="B665" i="1"/>
  <c r="B664" i="1"/>
  <c r="B663" i="1"/>
  <c r="B662" i="1"/>
  <c r="B661" i="1"/>
  <c r="B660" i="1"/>
  <c r="B659" i="1"/>
  <c r="B658" i="1"/>
  <c r="B657" i="1"/>
  <c r="B656" i="1"/>
  <c r="B655" i="1"/>
  <c r="B654" i="1"/>
  <c r="B653" i="1"/>
  <c r="B652" i="1"/>
  <c r="B651" i="1"/>
  <c r="B650" i="1"/>
  <c r="B649" i="1"/>
  <c r="B648" i="1"/>
  <c r="B647" i="1"/>
  <c r="B646" i="1"/>
  <c r="B645" i="1"/>
  <c r="B644" i="1"/>
  <c r="B643" i="1"/>
  <c r="B642" i="1"/>
  <c r="B641" i="1"/>
  <c r="B640" i="1"/>
  <c r="B639" i="1"/>
  <c r="B638" i="1"/>
  <c r="B637" i="1"/>
  <c r="B636" i="1"/>
  <c r="B635" i="1"/>
  <c r="B634" i="1"/>
  <c r="B633" i="1"/>
  <c r="B632" i="1"/>
  <c r="B631" i="1"/>
  <c r="B630" i="1"/>
  <c r="B629" i="1"/>
  <c r="B628" i="1"/>
  <c r="B627" i="1"/>
  <c r="B626" i="1"/>
  <c r="B625" i="1"/>
  <c r="B624" i="1"/>
  <c r="B623" i="1"/>
  <c r="B622" i="1"/>
  <c r="B621" i="1"/>
  <c r="B620" i="1"/>
  <c r="B619" i="1"/>
  <c r="B618" i="1"/>
  <c r="B617" i="1"/>
  <c r="B616" i="1"/>
  <c r="B615" i="1"/>
  <c r="B614" i="1"/>
  <c r="B613" i="1"/>
  <c r="B612" i="1"/>
  <c r="B611" i="1"/>
  <c r="B610" i="1"/>
  <c r="B609" i="1"/>
  <c r="B608" i="1"/>
  <c r="B607" i="1"/>
  <c r="B606" i="1"/>
  <c r="B605" i="1"/>
  <c r="B604" i="1"/>
  <c r="B603" i="1"/>
  <c r="B602" i="1"/>
  <c r="B601" i="1"/>
  <c r="B600" i="1"/>
  <c r="B599" i="1"/>
  <c r="B598" i="1"/>
  <c r="B597" i="1"/>
  <c r="B596" i="1"/>
  <c r="B595" i="1"/>
  <c r="B594" i="1"/>
  <c r="B593" i="1"/>
  <c r="B592" i="1"/>
  <c r="B591" i="1"/>
  <c r="B590" i="1"/>
  <c r="B589" i="1"/>
  <c r="B588" i="1"/>
  <c r="B587" i="1"/>
  <c r="B586" i="1"/>
  <c r="B585" i="1"/>
  <c r="B584" i="1"/>
  <c r="B583" i="1"/>
  <c r="B582" i="1"/>
  <c r="B581" i="1"/>
  <c r="B580" i="1"/>
  <c r="B579" i="1"/>
  <c r="B578" i="1"/>
  <c r="B577" i="1"/>
  <c r="B576" i="1"/>
  <c r="B575" i="1"/>
  <c r="B574" i="1"/>
  <c r="B573" i="1"/>
  <c r="B572" i="1"/>
  <c r="B571" i="1"/>
  <c r="B570" i="1"/>
  <c r="B569" i="1"/>
  <c r="B568" i="1"/>
  <c r="B567" i="1"/>
  <c r="B566" i="1"/>
  <c r="B565" i="1"/>
  <c r="B564" i="1"/>
  <c r="B563" i="1"/>
  <c r="B562" i="1"/>
  <c r="B561" i="1"/>
  <c r="B560" i="1"/>
  <c r="B559" i="1"/>
  <c r="B558" i="1"/>
  <c r="B557" i="1"/>
  <c r="B556" i="1"/>
  <c r="B555" i="1"/>
  <c r="B554" i="1"/>
  <c r="B553" i="1"/>
  <c r="B552" i="1"/>
  <c r="B551" i="1"/>
  <c r="B550" i="1"/>
  <c r="B549" i="1"/>
  <c r="B548" i="1"/>
  <c r="B547" i="1"/>
  <c r="B546" i="1"/>
  <c r="B545" i="1"/>
  <c r="B544" i="1"/>
  <c r="B543" i="1"/>
  <c r="B542" i="1"/>
  <c r="B541" i="1"/>
  <c r="B540" i="1"/>
  <c r="B539" i="1"/>
  <c r="B538" i="1"/>
  <c r="B537" i="1"/>
  <c r="B536" i="1"/>
  <c r="B535" i="1"/>
  <c r="B534" i="1"/>
  <c r="B533" i="1"/>
  <c r="B532" i="1"/>
  <c r="B531" i="1"/>
  <c r="B530" i="1"/>
  <c r="B529" i="1"/>
  <c r="B528" i="1"/>
  <c r="B527" i="1"/>
  <c r="B526" i="1"/>
  <c r="B525" i="1"/>
  <c r="B524" i="1"/>
  <c r="B523" i="1"/>
  <c r="B522" i="1"/>
  <c r="B521" i="1"/>
  <c r="B520" i="1"/>
  <c r="B519" i="1"/>
  <c r="B518" i="1"/>
  <c r="B517" i="1"/>
  <c r="B516" i="1"/>
  <c r="B515" i="1"/>
  <c r="B514" i="1"/>
  <c r="B513" i="1"/>
  <c r="B512" i="1"/>
  <c r="B511" i="1"/>
  <c r="B510" i="1"/>
  <c r="B509" i="1"/>
  <c r="B508" i="1"/>
  <c r="B507" i="1"/>
  <c r="B506" i="1"/>
  <c r="B505" i="1"/>
  <c r="B504" i="1"/>
  <c r="B503" i="1"/>
  <c r="B502" i="1"/>
  <c r="B501" i="1"/>
  <c r="B500" i="1"/>
  <c r="B499" i="1"/>
  <c r="B498" i="1"/>
  <c r="B497" i="1"/>
  <c r="B496" i="1"/>
  <c r="B495" i="1"/>
  <c r="B494" i="1"/>
  <c r="B493" i="1"/>
  <c r="B492" i="1"/>
  <c r="B491" i="1"/>
  <c r="B490" i="1"/>
  <c r="B489" i="1"/>
  <c r="B488" i="1"/>
  <c r="B487" i="1"/>
  <c r="B486" i="1"/>
  <c r="B485" i="1"/>
  <c r="B484" i="1"/>
  <c r="B483" i="1"/>
  <c r="B482" i="1"/>
  <c r="B481" i="1"/>
  <c r="B480" i="1"/>
  <c r="B479" i="1"/>
  <c r="B478" i="1"/>
  <c r="B477" i="1"/>
  <c r="B476" i="1"/>
  <c r="B475" i="1"/>
  <c r="B474" i="1"/>
  <c r="B473" i="1"/>
  <c r="B472" i="1"/>
  <c r="B471" i="1"/>
  <c r="B470" i="1"/>
  <c r="B469" i="1"/>
  <c r="B468" i="1"/>
  <c r="B467" i="1"/>
  <c r="B466" i="1"/>
  <c r="B465" i="1"/>
  <c r="B464" i="1"/>
  <c r="B463" i="1"/>
  <c r="B462" i="1"/>
  <c r="B461" i="1"/>
  <c r="B460" i="1"/>
  <c r="B459" i="1"/>
  <c r="B458" i="1"/>
  <c r="B457" i="1"/>
  <c r="B456" i="1"/>
  <c r="B455" i="1"/>
  <c r="B454" i="1"/>
  <c r="B453" i="1"/>
  <c r="B452" i="1"/>
  <c r="B451" i="1"/>
  <c r="B450" i="1"/>
  <c r="B449" i="1"/>
  <c r="B448" i="1"/>
  <c r="B447" i="1"/>
  <c r="B446" i="1"/>
  <c r="B445" i="1"/>
  <c r="B444" i="1"/>
  <c r="B443" i="1"/>
  <c r="B442" i="1"/>
  <c r="B441" i="1"/>
  <c r="B440" i="1"/>
  <c r="B439" i="1"/>
  <c r="B438" i="1"/>
  <c r="B437" i="1"/>
  <c r="B436" i="1"/>
  <c r="B435" i="1"/>
  <c r="B434" i="1"/>
  <c r="B433" i="1"/>
  <c r="B432" i="1"/>
  <c r="B431" i="1"/>
  <c r="B430" i="1"/>
  <c r="B429" i="1"/>
  <c r="B428" i="1"/>
  <c r="B427" i="1"/>
  <c r="B426" i="1"/>
  <c r="B425" i="1"/>
  <c r="B424" i="1"/>
  <c r="B423" i="1"/>
  <c r="B422" i="1"/>
  <c r="B421" i="1"/>
  <c r="B420" i="1"/>
  <c r="B419" i="1"/>
  <c r="B418" i="1"/>
  <c r="B417" i="1"/>
  <c r="B416" i="1"/>
  <c r="B415" i="1"/>
  <c r="B414" i="1"/>
  <c r="B413" i="1"/>
  <c r="B412" i="1"/>
  <c r="B411" i="1"/>
  <c r="B410" i="1"/>
  <c r="B409" i="1"/>
  <c r="B408" i="1"/>
  <c r="B407" i="1"/>
  <c r="B406" i="1"/>
  <c r="B405" i="1"/>
  <c r="B404" i="1"/>
  <c r="B403" i="1"/>
  <c r="B402" i="1"/>
  <c r="B401" i="1"/>
  <c r="B400" i="1"/>
  <c r="B399" i="1"/>
  <c r="B398" i="1"/>
  <c r="B397" i="1"/>
  <c r="B396" i="1"/>
  <c r="B395" i="1"/>
  <c r="B394" i="1"/>
  <c r="B393" i="1"/>
  <c r="B392" i="1"/>
  <c r="B391" i="1"/>
  <c r="B390" i="1"/>
  <c r="B389" i="1"/>
  <c r="B388" i="1"/>
  <c r="B387" i="1"/>
  <c r="B386" i="1"/>
  <c r="B385" i="1"/>
  <c r="B384" i="1"/>
  <c r="B383" i="1"/>
  <c r="B382" i="1"/>
  <c r="B381" i="1"/>
  <c r="B380" i="1"/>
  <c r="B379" i="1"/>
  <c r="B378" i="1"/>
  <c r="B377" i="1"/>
  <c r="B376" i="1"/>
  <c r="B375" i="1"/>
  <c r="B374" i="1"/>
  <c r="B373" i="1"/>
  <c r="B372" i="1"/>
  <c r="B371" i="1"/>
  <c r="B370" i="1"/>
  <c r="B369" i="1"/>
  <c r="B368" i="1"/>
  <c r="B367" i="1"/>
  <c r="B366" i="1"/>
  <c r="B365" i="1"/>
  <c r="B364" i="1"/>
  <c r="B363" i="1"/>
  <c r="B362" i="1"/>
  <c r="B361" i="1"/>
  <c r="B360" i="1"/>
  <c r="B359" i="1"/>
  <c r="B358" i="1"/>
  <c r="B357" i="1"/>
  <c r="B356" i="1"/>
  <c r="B355" i="1"/>
  <c r="B354" i="1"/>
  <c r="B353" i="1"/>
  <c r="B352" i="1"/>
  <c r="B351" i="1"/>
  <c r="B350" i="1"/>
  <c r="B349" i="1"/>
  <c r="B348" i="1"/>
  <c r="B347" i="1"/>
  <c r="B346" i="1"/>
  <c r="B345" i="1"/>
  <c r="B344" i="1"/>
  <c r="B343" i="1"/>
  <c r="B342" i="1"/>
  <c r="B341" i="1"/>
  <c r="B340" i="1"/>
  <c r="B339" i="1"/>
  <c r="B338" i="1"/>
  <c r="B337" i="1"/>
  <c r="B336" i="1"/>
  <c r="B335" i="1"/>
  <c r="B334" i="1"/>
  <c r="B333" i="1"/>
  <c r="B332" i="1"/>
  <c r="B331" i="1"/>
  <c r="B330" i="1"/>
  <c r="B329" i="1"/>
  <c r="B328" i="1"/>
  <c r="B327" i="1"/>
  <c r="B326" i="1"/>
  <c r="B325" i="1"/>
  <c r="B324" i="1"/>
  <c r="B323" i="1"/>
  <c r="B322" i="1"/>
  <c r="B321" i="1"/>
  <c r="B320" i="1"/>
  <c r="B319" i="1"/>
  <c r="B318" i="1"/>
  <c r="B317" i="1"/>
  <c r="B316" i="1"/>
  <c r="B315" i="1"/>
  <c r="B314" i="1"/>
  <c r="B313" i="1"/>
  <c r="B312" i="1"/>
  <c r="B311" i="1"/>
  <c r="B310" i="1"/>
  <c r="B309" i="1"/>
  <c r="B308" i="1"/>
  <c r="B307" i="1"/>
  <c r="B306" i="1"/>
  <c r="B305" i="1"/>
  <c r="B304" i="1"/>
  <c r="B303" i="1"/>
  <c r="B302" i="1"/>
  <c r="B301" i="1"/>
  <c r="B300" i="1"/>
  <c r="B299" i="1"/>
  <c r="B298" i="1"/>
  <c r="B297" i="1"/>
  <c r="B296" i="1"/>
  <c r="B295" i="1"/>
  <c r="B294" i="1"/>
  <c r="B293" i="1"/>
  <c r="B292" i="1"/>
  <c r="B291" i="1"/>
  <c r="B290" i="1"/>
  <c r="B289" i="1"/>
  <c r="B288" i="1"/>
  <c r="B287" i="1"/>
  <c r="B286" i="1"/>
  <c r="B285" i="1"/>
  <c r="B284" i="1"/>
  <c r="B283" i="1"/>
  <c r="B282" i="1"/>
  <c r="B281" i="1"/>
  <c r="B280" i="1"/>
  <c r="B279" i="1"/>
  <c r="B278" i="1"/>
  <c r="B277" i="1"/>
  <c r="B276" i="1"/>
  <c r="B275" i="1"/>
  <c r="B274" i="1"/>
  <c r="B273" i="1"/>
  <c r="B272" i="1"/>
  <c r="B271" i="1"/>
  <c r="B270" i="1"/>
  <c r="B269" i="1"/>
  <c r="B268" i="1"/>
  <c r="B267" i="1"/>
  <c r="B266" i="1"/>
  <c r="B265" i="1"/>
  <c r="B264" i="1"/>
  <c r="B263" i="1"/>
  <c r="B262" i="1"/>
  <c r="B261" i="1"/>
  <c r="B260" i="1"/>
  <c r="B259" i="1"/>
  <c r="B258" i="1"/>
  <c r="B257" i="1"/>
  <c r="B256" i="1"/>
  <c r="B255" i="1"/>
  <c r="B254" i="1"/>
  <c r="B253" i="1"/>
  <c r="B252" i="1"/>
  <c r="B251" i="1"/>
  <c r="B250" i="1"/>
  <c r="B249" i="1"/>
  <c r="B248" i="1"/>
  <c r="B247" i="1"/>
  <c r="B246" i="1"/>
  <c r="B245" i="1"/>
  <c r="B244" i="1"/>
  <c r="B243" i="1"/>
  <c r="B242" i="1"/>
  <c r="B241" i="1"/>
  <c r="B240" i="1"/>
  <c r="B239" i="1"/>
  <c r="B238" i="1"/>
  <c r="B237" i="1"/>
  <c r="B236" i="1"/>
  <c r="B235" i="1"/>
  <c r="B234" i="1"/>
  <c r="B233" i="1"/>
  <c r="B232" i="1"/>
  <c r="B231" i="1"/>
  <c r="B230" i="1"/>
  <c r="B229" i="1"/>
  <c r="B228" i="1"/>
  <c r="B227" i="1"/>
  <c r="B226" i="1"/>
  <c r="B225" i="1"/>
  <c r="B224" i="1"/>
  <c r="B223" i="1"/>
  <c r="B222" i="1"/>
  <c r="B221" i="1"/>
  <c r="B220" i="1"/>
  <c r="B219" i="1"/>
  <c r="B218" i="1"/>
  <c r="B217" i="1"/>
  <c r="B216" i="1"/>
  <c r="B215" i="1"/>
  <c r="B214" i="1"/>
  <c r="B213" i="1"/>
  <c r="B212" i="1"/>
  <c r="B211" i="1"/>
  <c r="B210" i="1"/>
  <c r="B209" i="1"/>
  <c r="B208" i="1"/>
  <c r="B207" i="1"/>
  <c r="B206" i="1"/>
  <c r="B205" i="1"/>
  <c r="B204" i="1"/>
  <c r="B203" i="1"/>
  <c r="B202" i="1"/>
  <c r="B201" i="1"/>
  <c r="B200" i="1"/>
  <c r="B199" i="1"/>
  <c r="B198" i="1"/>
  <c r="B197" i="1"/>
  <c r="B196" i="1"/>
  <c r="B195" i="1"/>
  <c r="B194" i="1"/>
  <c r="B193" i="1"/>
  <c r="B192" i="1"/>
  <c r="B191" i="1"/>
  <c r="B190" i="1"/>
  <c r="B189" i="1"/>
  <c r="B188" i="1"/>
  <c r="B187" i="1"/>
  <c r="B186" i="1"/>
  <c r="B185" i="1"/>
  <c r="B184" i="1"/>
  <c r="B183" i="1"/>
  <c r="B182" i="1"/>
  <c r="B181" i="1"/>
  <c r="B180" i="1"/>
  <c r="B179" i="1"/>
  <c r="B178" i="1"/>
  <c r="B177" i="1"/>
  <c r="B176" i="1"/>
  <c r="B175" i="1"/>
  <c r="B174" i="1"/>
  <c r="B173" i="1"/>
  <c r="B172" i="1"/>
  <c r="B171" i="1"/>
  <c r="B170" i="1"/>
  <c r="B169" i="1"/>
  <c r="B168" i="1"/>
  <c r="B167" i="1"/>
  <c r="B166" i="1"/>
  <c r="B165" i="1"/>
  <c r="B164" i="1"/>
  <c r="B163" i="1"/>
  <c r="B162" i="1"/>
  <c r="B161" i="1"/>
  <c r="B160" i="1"/>
  <c r="B159" i="1"/>
  <c r="B158" i="1"/>
  <c r="B157" i="1"/>
  <c r="B156" i="1"/>
  <c r="B155" i="1"/>
  <c r="B154" i="1"/>
  <c r="B153" i="1"/>
  <c r="B152" i="1"/>
  <c r="B151" i="1"/>
  <c r="B150" i="1"/>
  <c r="B149" i="1"/>
  <c r="B148" i="1"/>
  <c r="B147" i="1"/>
  <c r="B146" i="1"/>
  <c r="B145" i="1"/>
  <c r="B144" i="1"/>
  <c r="B143" i="1"/>
  <c r="B142" i="1"/>
  <c r="B141" i="1"/>
  <c r="B140" i="1"/>
  <c r="B139" i="1"/>
  <c r="B138" i="1"/>
  <c r="B137" i="1"/>
  <c r="B136" i="1"/>
  <c r="B135" i="1"/>
  <c r="B134" i="1"/>
  <c r="B133" i="1"/>
  <c r="B132" i="1"/>
  <c r="B131" i="1"/>
  <c r="B130" i="1"/>
  <c r="B129" i="1"/>
  <c r="B128" i="1"/>
  <c r="B127" i="1"/>
  <c r="B126" i="1"/>
  <c r="B125" i="1"/>
  <c r="B124" i="1"/>
  <c r="B123" i="1"/>
  <c r="B122" i="1"/>
  <c r="B121" i="1"/>
  <c r="B120" i="1"/>
  <c r="B119" i="1"/>
  <c r="B118" i="1"/>
  <c r="B117" i="1"/>
  <c r="B116" i="1"/>
  <c r="B115" i="1"/>
  <c r="B114" i="1"/>
  <c r="B113" i="1"/>
  <c r="B112" i="1"/>
  <c r="B111" i="1"/>
  <c r="B110" i="1"/>
  <c r="B109" i="1"/>
  <c r="B108" i="1"/>
  <c r="B107" i="1"/>
  <c r="B106" i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71" i="1"/>
  <c r="B70" i="1"/>
  <c r="B69" i="1"/>
  <c r="B68" i="1"/>
  <c r="B67" i="1"/>
  <c r="B66" i="1"/>
  <c r="B65" i="1"/>
  <c r="B64" i="1"/>
  <c r="B63" i="1"/>
  <c r="B62" i="1"/>
  <c r="B61" i="1"/>
  <c r="B60" i="1"/>
  <c r="B59" i="1"/>
  <c r="B58" i="1"/>
  <c r="B57" i="1"/>
  <c r="B56" i="1"/>
  <c r="B55" i="1"/>
  <c r="B54" i="1"/>
  <c r="B53" i="1"/>
  <c r="B52" i="1"/>
  <c r="B51" i="1"/>
  <c r="B50" i="1"/>
  <c r="B49" i="1"/>
  <c r="B48" i="1"/>
  <c r="B47" i="1"/>
  <c r="B46" i="1"/>
  <c r="B4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</calcChain>
</file>

<file path=xl/sharedStrings.xml><?xml version="1.0" encoding="utf-8"?>
<sst xmlns="http://schemas.openxmlformats.org/spreadsheetml/2006/main" count="4390" uniqueCount="1925">
  <si>
    <t>উপকারভোগীর তালিকা</t>
  </si>
  <si>
    <t>ক্রমিক নম্বর</t>
  </si>
  <si>
    <t>উপকারভোগীর ID</t>
  </si>
  <si>
    <t>উপকারভোগীর নাম</t>
  </si>
  <si>
    <t>মাতার নাম</t>
  </si>
  <si>
    <t>পিতার নাম</t>
  </si>
  <si>
    <t>ইউনিয়ন</t>
  </si>
  <si>
    <t>ওয়ার্ড</t>
  </si>
  <si>
    <t>গ্রাম</t>
  </si>
  <si>
    <t>ধর্ম</t>
  </si>
  <si>
    <t>বিপ্লব বিশ্বাস</t>
  </si>
  <si>
    <t>রিক্তা</t>
  </si>
  <si>
    <t>ওহিদ বিশ্বাস</t>
  </si>
  <si>
    <t>ছাগলাদহ</t>
  </si>
  <si>
    <t>ধানখালী</t>
  </si>
  <si>
    <t>ইসলাম</t>
  </si>
  <si>
    <t>লামিয়া</t>
  </si>
  <si>
    <t>মুক্তা খানম</t>
  </si>
  <si>
    <t>খোকন মোল্যা</t>
  </si>
  <si>
    <t>পলি খাতুন</t>
  </si>
  <si>
    <t>সরেজান</t>
  </si>
  <si>
    <t>এহিয়া বিশ্বাস</t>
  </si>
  <si>
    <t>মুক্তা</t>
  </si>
  <si>
    <t>রেখা বেগম</t>
  </si>
  <si>
    <t>বাবুল মোল্যা</t>
  </si>
  <si>
    <t>কুশলা</t>
  </si>
  <si>
    <t>বি,এম বাবলু মিয়া</t>
  </si>
  <si>
    <t>আনোয়ারা বেগম</t>
  </si>
  <si>
    <t>জহুরুল হক ভুইয়া</t>
  </si>
  <si>
    <t>মোঃ কবীর হোসেন</t>
  </si>
  <si>
    <t>আনোয়ারা বেগম</t>
  </si>
  <si>
    <t>জহুরুল হক ভুঁইয়া</t>
  </si>
  <si>
    <t>আনু বালা</t>
  </si>
  <si>
    <t>উর্মিলা বিশ্বাস</t>
  </si>
  <si>
    <t>অধীর বিশ্বাস</t>
  </si>
  <si>
    <t>হিন্দু কুশলা</t>
  </si>
  <si>
    <t>হিন্দু</t>
  </si>
  <si>
    <t>তহমিনা বেগম</t>
  </si>
  <si>
    <t>ছবুরন নেছা</t>
  </si>
  <si>
    <t>জহর চৌধুরী</t>
  </si>
  <si>
    <t>আয়েব আলী</t>
  </si>
  <si>
    <t>কাজল বেগম</t>
  </si>
  <si>
    <t>আলতাপ ভুইয়া</t>
  </si>
  <si>
    <t>মোঃ দিতু ভূঁইয়া</t>
  </si>
  <si>
    <t>এসমেকা খানম</t>
  </si>
  <si>
    <t>ভূঁইয়া মোহাম্মাদ আলী</t>
  </si>
  <si>
    <t>তানিশা</t>
  </si>
  <si>
    <t>চম্পা বেগম</t>
  </si>
  <si>
    <t>জাহিদুল শেখ</t>
  </si>
  <si>
    <t>শেখ সাহেব আলী</t>
  </si>
  <si>
    <t>সখিনা বিবি</t>
  </si>
  <si>
    <t>শেখ রোকন উদ্দীন</t>
  </si>
  <si>
    <t>নূর জাহান বেগম</t>
  </si>
  <si>
    <t>আছিয়া বেগম</t>
  </si>
  <si>
    <t>নওশাদ বিশ্বাস</t>
  </si>
  <si>
    <t>আয়শা খাতুন</t>
  </si>
  <si>
    <t>জেরিনা</t>
  </si>
  <si>
    <t>নুর ইসলাম শেখ</t>
  </si>
  <si>
    <t>সুখিয়া খানম</t>
  </si>
  <si>
    <t>মজিরন নেছা</t>
  </si>
  <si>
    <t>শেখ রুস্তম আলী</t>
  </si>
  <si>
    <t>হোসাইন সর্দার</t>
  </si>
  <si>
    <t>সালেহা বেগম</t>
  </si>
  <si>
    <t>সবুজ সর্দার</t>
  </si>
  <si>
    <t>মোঃ আশিকুল শেখ</t>
  </si>
  <si>
    <t>ফজিলা বেগম</t>
  </si>
  <si>
    <t>মোঃ উজির আলী শেখ</t>
  </si>
  <si>
    <t>ইমান খাঁ</t>
  </si>
  <si>
    <t>রাবিয়া বেগম</t>
  </si>
  <si>
    <t>সুলতান খাঁ</t>
  </si>
  <si>
    <t>মোঃ রোকা ভুইয়া</t>
  </si>
  <si>
    <t>মোছাঃ রিজিয়া বেগম</t>
  </si>
  <si>
    <t>আজিদ ভুইয়া</t>
  </si>
  <si>
    <t>হাবিজা খাতুন</t>
  </si>
  <si>
    <t>ফতেমা বেগম</t>
  </si>
  <si>
    <t>আব্দুল মালেক মোল্যা</t>
  </si>
  <si>
    <t>মর্জিনা</t>
  </si>
  <si>
    <t>ফতেমা</t>
  </si>
  <si>
    <t>লায়েক শেখ</t>
  </si>
  <si>
    <t>ফিরোজা বেগম</t>
  </si>
  <si>
    <t>রাশিদা বেগম</t>
  </si>
  <si>
    <t>আমজেদ চৌধুরী</t>
  </si>
  <si>
    <t>মামুন মোল্যা</t>
  </si>
  <si>
    <t>সাহানারা বেগম</t>
  </si>
  <si>
    <t>ঠা্ন্ডু মোল্যা</t>
  </si>
  <si>
    <t>জবেদা বেগম</t>
  </si>
  <si>
    <t>শেখ ইমদাদুল হক</t>
  </si>
  <si>
    <t>মোঃ আবু সাইদ ভূইয়া</t>
  </si>
  <si>
    <t>রাবেয়া বেগম</t>
  </si>
  <si>
    <t>সুলতান ভুঁইয়া</t>
  </si>
  <si>
    <t>দক্ষিন কুশলা</t>
  </si>
  <si>
    <t>নজরুল চৌধুরী</t>
  </si>
  <si>
    <t>নাহার বেগম</t>
  </si>
  <si>
    <t>খেয়াল চৌধুরী</t>
  </si>
  <si>
    <t>খান মাহামুদ হুসাইন</t>
  </si>
  <si>
    <t>রিলিয়া বেগম</t>
  </si>
  <si>
    <t>খান হাবিবুর রহমান</t>
  </si>
  <si>
    <t>অহিদুল ইসলাম</t>
  </si>
  <si>
    <t>ভানু বেগম</t>
  </si>
  <si>
    <t>মৃত আঃ সালাম</t>
  </si>
  <si>
    <t>রিনু বেগম</t>
  </si>
  <si>
    <t>মহিতোন্নেসা</t>
  </si>
  <si>
    <t>সামাদ শরীফ</t>
  </si>
  <si>
    <t>আলামত খান</t>
  </si>
  <si>
    <t>রেহানা বেগম</t>
  </si>
  <si>
    <t>খান বাচ্চু</t>
  </si>
  <si>
    <t>আদরী বেগম</t>
  </si>
  <si>
    <t>রিনা বেগম</t>
  </si>
  <si>
    <t>বাচ্চু খান</t>
  </si>
  <si>
    <t>সেকেন্দার মোল্যা</t>
  </si>
  <si>
    <t>জমিরুন বেগম</t>
  </si>
  <si>
    <t>খলিলুর রহমান মোল্যা</t>
  </si>
  <si>
    <t>আলেয়া বেগম</t>
  </si>
  <si>
    <t>জেলেখা বেগম</t>
  </si>
  <si>
    <t>ময়েন উদ্দিন শেখ</t>
  </si>
  <si>
    <t>শুকুরোননেসা</t>
  </si>
  <si>
    <t>খায়রন বেগম</t>
  </si>
  <si>
    <t>আকফান ফরির</t>
  </si>
  <si>
    <t>হিরা খাতুন</t>
  </si>
  <si>
    <t>রেনজিনা খাতুন</t>
  </si>
  <si>
    <t>মিটু শেখ</t>
  </si>
  <si>
    <t>মোঃ ইসানত শেখ</t>
  </si>
  <si>
    <t>মিলিনা বেগম</t>
  </si>
  <si>
    <t>মোঃ ইমান শেখ</t>
  </si>
  <si>
    <t>উত্তর কুশলা</t>
  </si>
  <si>
    <t>সাজেদা বেগম</t>
  </si>
  <si>
    <t>পাচি বিবি</t>
  </si>
  <si>
    <t>আবু বক্কার ভুইয়া</t>
  </si>
  <si>
    <t>আজিজুল শেখ</t>
  </si>
  <si>
    <t>জাহেদা শেখ</t>
  </si>
  <si>
    <t>গফুর শেখ</t>
  </si>
  <si>
    <t>দ্বারা মিয়া</t>
  </si>
  <si>
    <t>সুলতানা বেগম</t>
  </si>
  <si>
    <t>মিয়া আঃ হাদী</t>
  </si>
  <si>
    <t>শেখ ছানা মিয়া</t>
  </si>
  <si>
    <t>দুলিয়া বেগম</t>
  </si>
  <si>
    <t>শেখ আল মাহামুদ</t>
  </si>
  <si>
    <t>আজিজ শেখ</t>
  </si>
  <si>
    <t>ইয়াছমিন খাতুন</t>
  </si>
  <si>
    <t>পান্নু শেখ</t>
  </si>
  <si>
    <t>রাজু তরফদার</t>
  </si>
  <si>
    <t>ববিতা বেগম</t>
  </si>
  <si>
    <t>গাউচ তরফদার</t>
  </si>
  <si>
    <t>আঃ মান্নান মোল্যা</t>
  </si>
  <si>
    <t>আমেনা বেগম</t>
  </si>
  <si>
    <t>হাতেম মোল্যা</t>
  </si>
  <si>
    <t>মোঃ হেল্লাল উদ্দিন খান</t>
  </si>
  <si>
    <t>মোসাঃ বাহারুন নেছা</t>
  </si>
  <si>
    <t>মোঃ দাউদ আলী খান</t>
  </si>
  <si>
    <t>শরিফা বেগম</t>
  </si>
  <si>
    <t>মর্জিনা বেগম</t>
  </si>
  <si>
    <t>মান্দার শেখ</t>
  </si>
  <si>
    <t>ছাহেরা খাতুন</t>
  </si>
  <si>
    <t>ছিয়ারোন</t>
  </si>
  <si>
    <t>মাহাবুর খন্দকার</t>
  </si>
  <si>
    <t>নাইম শরীফ</t>
  </si>
  <si>
    <t>মোসাঃ নাদিরা বেগম</t>
  </si>
  <si>
    <t>মোঃ খলিল শরীফ</t>
  </si>
  <si>
    <t>ফেরদাউসী বেগম</t>
  </si>
  <si>
    <t>সাহিদা খাতুন</t>
  </si>
  <si>
    <t>কেরামত ফকীর</t>
  </si>
  <si>
    <t>হোসনেয়ারা খাতুন</t>
  </si>
  <si>
    <t>মনিরা বেগম</t>
  </si>
  <si>
    <t>শাহজাহান শরীফ</t>
  </si>
  <si>
    <t>চরকুশলা</t>
  </si>
  <si>
    <t>জিল্লুর রহামন</t>
  </si>
  <si>
    <t>হোসনেয়ারা বেগম</t>
  </si>
  <si>
    <t>শরীফ অলিয়ার রহমান</t>
  </si>
  <si>
    <t>আবেদ আলী মোল্যা</t>
  </si>
  <si>
    <t>ছোরফুনেছা</t>
  </si>
  <si>
    <t>হামেদ মোল্যা</t>
  </si>
  <si>
    <t>জাকির মোল্যা</t>
  </si>
  <si>
    <t>মোস্তাইন মোল্যা</t>
  </si>
  <si>
    <t>সুদেব মালাকার</t>
  </si>
  <si>
    <t>লতিকা মালাকার</t>
  </si>
  <si>
    <t>নিত্যানন্দ মালাকার</t>
  </si>
  <si>
    <t>নাওডুবি</t>
  </si>
  <si>
    <t>মিল্লাত শেখ</t>
  </si>
  <si>
    <t>জামাল শেখ</t>
  </si>
  <si>
    <t>আহাদ হাসান হৃদয়</t>
  </si>
  <si>
    <t>আজমিরা বেগম</t>
  </si>
  <si>
    <t>শরীফ ইকবাল হামিদ</t>
  </si>
  <si>
    <t>মিঠু ফকির</t>
  </si>
  <si>
    <t>আলেকজান</t>
  </si>
  <si>
    <t>জামাল ফকির</t>
  </si>
  <si>
    <t>রাজনগর</t>
  </si>
  <si>
    <t>প্রমিলা বাড়ই</t>
  </si>
  <si>
    <t>হাসা রাহা</t>
  </si>
  <si>
    <t>বিমল রাহা</t>
  </si>
  <si>
    <t>ফ্যালন খাঁন</t>
  </si>
  <si>
    <t>রাজা খান</t>
  </si>
  <si>
    <t>শরীফ মাসুদুর রহমান</t>
  </si>
  <si>
    <t>ছায়েরা বেগম</t>
  </si>
  <si>
    <t>আজিম উদ্দীন</t>
  </si>
  <si>
    <t>জামেলা বেগম</t>
  </si>
  <si>
    <t>আলতা বড়ু</t>
  </si>
  <si>
    <t>ফজলুর রহমান</t>
  </si>
  <si>
    <t>দাউদ শেখ</t>
  </si>
  <si>
    <t>হাজেরা বেগম</t>
  </si>
  <si>
    <t>বাকু শেখ</t>
  </si>
  <si>
    <t>বয়ারগাতী</t>
  </si>
  <si>
    <t>মোঃ রফিকুল ইসলাম</t>
  </si>
  <si>
    <t>কহিনুর বেগম</t>
  </si>
  <si>
    <t>মোঃ আবু হানিফ</t>
  </si>
  <si>
    <t>রিজিয়া বেগম</t>
  </si>
  <si>
    <t>রবেজান</t>
  </si>
  <si>
    <t>আজিত লস্কার</t>
  </si>
  <si>
    <t>মোল্যা রিফাত হোসেন</t>
  </si>
  <si>
    <t>রেশমা বেগম</t>
  </si>
  <si>
    <t>হাফিজুর মোল্যা</t>
  </si>
  <si>
    <t>সাবিনা ইয়াসমীন</t>
  </si>
  <si>
    <t>জুয়গতী</t>
  </si>
  <si>
    <t>নিশি কান্ত</t>
  </si>
  <si>
    <t>সজল মালাকার</t>
  </si>
  <si>
    <t>কবিতা মালাকার</t>
  </si>
  <si>
    <t>বঙ্কিম মালাকার</t>
  </si>
  <si>
    <t>নৌকাডুবি</t>
  </si>
  <si>
    <t>সাগর সরদার</t>
  </si>
  <si>
    <t>নীলে বেগম</t>
  </si>
  <si>
    <t>শাহিদ সরদার</t>
  </si>
  <si>
    <t>লিমন শেখ</t>
  </si>
  <si>
    <t>সেলিনা বেগম</t>
  </si>
  <si>
    <t>মোহাম্মাদ শেখ</t>
  </si>
  <si>
    <t>ইছামতি</t>
  </si>
  <si>
    <t>মোঃ ইমন শেখ</t>
  </si>
  <si>
    <t>মোহাম্মদ শেখ</t>
  </si>
  <si>
    <t>মোসাঃ রাবেয়া খাতুন</t>
  </si>
  <si>
    <t>মোসাঃ আসমা খাতুন</t>
  </si>
  <si>
    <t>মোঃ মিজানুর রহমান</t>
  </si>
  <si>
    <t>সাহিতাজ</t>
  </si>
  <si>
    <t>আসমা বেগম</t>
  </si>
  <si>
    <t>শফিকুল মোল্যা</t>
  </si>
  <si>
    <t>নাজমুল মোল্যা</t>
  </si>
  <si>
    <t>কুলসুম বেগম</t>
  </si>
  <si>
    <t>আঃ রাজ্জাক মোল্যা</t>
  </si>
  <si>
    <t>আদরী</t>
  </si>
  <si>
    <t>আছমা বেগম</t>
  </si>
  <si>
    <t>রবুল শেখ</t>
  </si>
  <si>
    <t>সেতারা খানম</t>
  </si>
  <si>
    <t>সুলতান শেখ</t>
  </si>
  <si>
    <t>লিতুন জিরা</t>
  </si>
  <si>
    <t>সামচুন নাহার</t>
  </si>
  <si>
    <t>এসকেন শেখ</t>
  </si>
  <si>
    <t>মুনজিলা খাতুন</t>
  </si>
  <si>
    <t>লালভানু</t>
  </si>
  <si>
    <t>রাঙ্গা মিয়া</t>
  </si>
  <si>
    <t>ইব্রাহিম মোল্যা</t>
  </si>
  <si>
    <t>কাজল রেখা</t>
  </si>
  <si>
    <t>আকরাম মোল্যঅ</t>
  </si>
  <si>
    <t>রাসেল মোল্যা</t>
  </si>
  <si>
    <t>জবেদা</t>
  </si>
  <si>
    <t>আবু তালেব মোল্যা</t>
  </si>
  <si>
    <t>তানিয়া খানম</t>
  </si>
  <si>
    <t>বিনা বেগম</t>
  </si>
  <si>
    <t>আদর শিকদার</t>
  </si>
  <si>
    <t>শরিফুল ইসলাম</t>
  </si>
  <si>
    <t>আঃ হক</t>
  </si>
  <si>
    <t>শাহিনুর</t>
  </si>
  <si>
    <t>কনিকা</t>
  </si>
  <si>
    <t>নজরুল মোল্যা</t>
  </si>
  <si>
    <t>নয়ন তারা</t>
  </si>
  <si>
    <t>মোসাঃ রোজিনা</t>
  </si>
  <si>
    <t>শরিফুল মোল্যা</t>
  </si>
  <si>
    <t>মরিয়াম খাতুন</t>
  </si>
  <si>
    <t>মোসাঃ ইতি</t>
  </si>
  <si>
    <t>মিরাজ মোল্যা</t>
  </si>
  <si>
    <t>মিম</t>
  </si>
  <si>
    <t>মনিকা বেগম</t>
  </si>
  <si>
    <t>টুটুল কাজী</t>
  </si>
  <si>
    <t>জামিলা</t>
  </si>
  <si>
    <t>বেদেনা</t>
  </si>
  <si>
    <t>ইনদা শেখ</t>
  </si>
  <si>
    <t>রিক্তা খাতুন</t>
  </si>
  <si>
    <t>মোমতাজ বেগম</t>
  </si>
  <si>
    <t>সাহেব আলী</t>
  </si>
  <si>
    <t>মোঃ ইমদাদুল হক মোল্যা</t>
  </si>
  <si>
    <t>তামেশা বেগম</t>
  </si>
  <si>
    <t>মোঃ শাহদুল মোল্যা</t>
  </si>
  <si>
    <t>তাছকিয়া</t>
  </si>
  <si>
    <t>রেনুকা</t>
  </si>
  <si>
    <t>সিরাজ</t>
  </si>
  <si>
    <t>ফাতেমা</t>
  </si>
  <si>
    <t>হেলেনা বেগম</t>
  </si>
  <si>
    <t>সাজ্জাদুর কাজী</t>
  </si>
  <si>
    <t>মোঃ সাইফুল ইসলাম</t>
  </si>
  <si>
    <t>শাহাজান মোল্যা</t>
  </si>
  <si>
    <t>মোঃ কাজী ইমাম হোসেন</t>
  </si>
  <si>
    <t>মোসাঃ দুলালী খানম</t>
  </si>
  <si>
    <t>কাজী আজিম উদ্দিন</t>
  </si>
  <si>
    <t>দিন ইসলাম</t>
  </si>
  <si>
    <t>লাকী বেগম</t>
  </si>
  <si>
    <t>হাসমত বেগম</t>
  </si>
  <si>
    <t>আফিল উদ্দিন</t>
  </si>
  <si>
    <t>খাদিজা বেগম</t>
  </si>
  <si>
    <t>আমি হোসেন মোল্যা</t>
  </si>
  <si>
    <t>সুশান্ত মন্ডল</t>
  </si>
  <si>
    <t>গুরু মন্ডল</t>
  </si>
  <si>
    <t>দিবেন্দ্র মন্ডল</t>
  </si>
  <si>
    <t>তারজিনা খানম</t>
  </si>
  <si>
    <t>শেখ হারুনুর রশিদ</t>
  </si>
  <si>
    <t>নজরুল শিকদার</t>
  </si>
  <si>
    <t>আনেজেরা বেগম</t>
  </si>
  <si>
    <t>আঃ লতিফ শিকদার</t>
  </si>
  <si>
    <t>মোল্যা ইকবাল হোসেন</t>
  </si>
  <si>
    <t>আবুবক্কর মোল্যা</t>
  </si>
  <si>
    <t>মোঃ ইব্রাহিম মোল্যা</t>
  </si>
  <si>
    <t>মোসাঃ নারগিস বেগম</t>
  </si>
  <si>
    <t>মোঃ হান্নান মোল্যা</t>
  </si>
  <si>
    <t>হান্নান মোল্যা</t>
  </si>
  <si>
    <t>মোমেলা বেগম</t>
  </si>
  <si>
    <t>আবুল মোল্যা</t>
  </si>
  <si>
    <t>মোঃ আব্দুল্লাহ আল- মামুন</t>
  </si>
  <si>
    <t>দুলি বেগম</t>
  </si>
  <si>
    <t>সাইদুর রহমান</t>
  </si>
  <si>
    <t>মোমেলা খাতুন</t>
  </si>
  <si>
    <t>শেফালী বেগম</t>
  </si>
  <si>
    <t>বুলু শেখ</t>
  </si>
  <si>
    <t>কবির শেখ</t>
  </si>
  <si>
    <t>হেমায়েত শেখ</t>
  </si>
  <si>
    <t>হাসনাত জাহান এশা</t>
  </si>
  <si>
    <t>রোজিনা বেগম</t>
  </si>
  <si>
    <t>হাবিবুর রহমান</t>
  </si>
  <si>
    <t>মোসফাইন কাজী</t>
  </si>
  <si>
    <t>মরজিনা বেগম</t>
  </si>
  <si>
    <t>ছালাম কাজী</t>
  </si>
  <si>
    <t>কাজোল</t>
  </si>
  <si>
    <t>মেহেরোন নেছা</t>
  </si>
  <si>
    <t>আবু তালেব শেখ</t>
  </si>
  <si>
    <t>সুমি মন্ডল</t>
  </si>
  <si>
    <t>মনিরা মন্ডল</t>
  </si>
  <si>
    <t>মৃত গনেশ মন্ডল</t>
  </si>
  <si>
    <t>সরোয়ার শেখ</t>
  </si>
  <si>
    <t>জোহরা</t>
  </si>
  <si>
    <t>মজিদ</t>
  </si>
  <si>
    <t>কোদলা</t>
  </si>
  <si>
    <t>জুলফিকার শেখ</t>
  </si>
  <si>
    <t>মজিদ শেখ</t>
  </si>
  <si>
    <t>মোঃ সেলিম শেখ</t>
  </si>
  <si>
    <t>পান্না বেগম</t>
  </si>
  <si>
    <t>মোঃ পিরু শেখ</t>
  </si>
  <si>
    <t>শাহ আলম গাজী</t>
  </si>
  <si>
    <t>হুসনা</t>
  </si>
  <si>
    <t>রবি গাজী</t>
  </si>
  <si>
    <t>আবুল বশার</t>
  </si>
  <si>
    <t>ধুনা বিবি</t>
  </si>
  <si>
    <t>ফজলু শেখ</t>
  </si>
  <si>
    <t>আড়কান্দি</t>
  </si>
  <si>
    <t>সুরাইয়া খাতুন</t>
  </si>
  <si>
    <t>মোসাঃ নাজমা বেগম</t>
  </si>
  <si>
    <t>মোঃ রসুল মোল্যা</t>
  </si>
  <si>
    <t>মোঃ জাহিদ গাজী</t>
  </si>
  <si>
    <t>রোকেয়া বেগম</t>
  </si>
  <si>
    <t>মোঃ রিজ্জাক গাজী</t>
  </si>
  <si>
    <t>ওমর ফারুক</t>
  </si>
  <si>
    <t>লিতুনজেরা</t>
  </si>
  <si>
    <t>জসিম শেখ</t>
  </si>
  <si>
    <t>রওশনারা</t>
  </si>
  <si>
    <t>রাহিলা বেগম</t>
  </si>
  <si>
    <t>রুস্তম</t>
  </si>
  <si>
    <t>মিরাজুল সরদার</t>
  </si>
  <si>
    <t>রাজিয়া</t>
  </si>
  <si>
    <t>জেকের সরদার</t>
  </si>
  <si>
    <t>ইসারোত মোল্যা</t>
  </si>
  <si>
    <t>ব্যালকা বেগম</t>
  </si>
  <si>
    <t>ফায়েক মোল্যা</t>
  </si>
  <si>
    <t>তহমিনা খানম</t>
  </si>
  <si>
    <t>রজিন বেগম</t>
  </si>
  <si>
    <t>বশির মোল্যা</t>
  </si>
  <si>
    <t>আরিফুল</t>
  </si>
  <si>
    <t>সায়েবা খাতুন</t>
  </si>
  <si>
    <t>শহর গাজী</t>
  </si>
  <si>
    <t>জিন্নাত আলী</t>
  </si>
  <si>
    <t>কুলসুম বিবি</t>
  </si>
  <si>
    <t>শোকর আলী</t>
  </si>
  <si>
    <t>ইয়াসিন শেখ</t>
  </si>
  <si>
    <t>শারমিন বেগম</t>
  </si>
  <si>
    <t>আরিফুল শেখ</t>
  </si>
  <si>
    <t>সেখ বাবর আলী</t>
  </si>
  <si>
    <t>তছিয়া বেগম</t>
  </si>
  <si>
    <t>শেখ রুহোল আলী</t>
  </si>
  <si>
    <t>রোজা মনি</t>
  </si>
  <si>
    <t>তাহেরা বেগম</t>
  </si>
  <si>
    <t>শফিকুল ইসলঅম</t>
  </si>
  <si>
    <t>মাফুজ শেখ</t>
  </si>
  <si>
    <t>আলেয়া</t>
  </si>
  <si>
    <t>দুলাল</t>
  </si>
  <si>
    <t>চাদনী খানম</t>
  </si>
  <si>
    <t>লাখ বেগম</t>
  </si>
  <si>
    <t>বিল্লাল আলী মীর</t>
  </si>
  <si>
    <t>অপু</t>
  </si>
  <si>
    <t>সুহিনা</t>
  </si>
  <si>
    <t>আকরাম মোল্যা</t>
  </si>
  <si>
    <t>রকিব শেখ</t>
  </si>
  <si>
    <t>আজগার আলী</t>
  </si>
  <si>
    <t>ফায়েক মোল্যা</t>
  </si>
  <si>
    <t>আকিরন</t>
  </si>
  <si>
    <t>দলিল উদ্দিন</t>
  </si>
  <si>
    <t>খোকা গাজী</t>
  </si>
  <si>
    <t>শামেলা</t>
  </si>
  <si>
    <t>রতন গাজী</t>
  </si>
  <si>
    <t>মনোয়ারা বেগম</t>
  </si>
  <si>
    <t>লিয়াকাত বিশ্বাস</t>
  </si>
  <si>
    <t>হামিম শেখ</t>
  </si>
  <si>
    <t>রুপাল বেগম</t>
  </si>
  <si>
    <t>অহিদুল শেখ</t>
  </si>
  <si>
    <t>রুবিয়া বেগম</t>
  </si>
  <si>
    <t>সেরেজান বিবি</t>
  </si>
  <si>
    <t>হালিম মোল্যা</t>
  </si>
  <si>
    <t>মালেকা বেগম</t>
  </si>
  <si>
    <t>ছুটু বিবি</t>
  </si>
  <si>
    <t>রংগু</t>
  </si>
  <si>
    <t>ইমদাদুল শেখ</t>
  </si>
  <si>
    <t>জীবুননেছা</t>
  </si>
  <si>
    <t>শহিদ শেখ</t>
  </si>
  <si>
    <t>রেশমা খাতুন</t>
  </si>
  <si>
    <t>শহীদ শেখ</t>
  </si>
  <si>
    <t>শাহাবু্দ্দিন শেখ</t>
  </si>
  <si>
    <t>রাবেয়া</t>
  </si>
  <si>
    <t>আব্দুর রশিদ</t>
  </si>
  <si>
    <t>চায়না খাতুন</t>
  </si>
  <si>
    <t>বাহারোন নেছা</t>
  </si>
  <si>
    <t>ওদুদ শেখ</t>
  </si>
  <si>
    <t>সোবহান শেখ</t>
  </si>
  <si>
    <t>রত্না বেগম</t>
  </si>
  <si>
    <t>কামরুল শেখ</t>
  </si>
  <si>
    <t>মোঃ মেহেদী হাসান</t>
  </si>
  <si>
    <t>জাহানারা বেগম</t>
  </si>
  <si>
    <t>জাহাঙ্গীর আলম</t>
  </si>
  <si>
    <t>কুলসুম খাতুন</t>
  </si>
  <si>
    <t>নাজমা বেগম</t>
  </si>
  <si>
    <t>এসকেন মোল্যা</t>
  </si>
  <si>
    <t>দোলেনা বেগম</t>
  </si>
  <si>
    <t>আয়তন নেছা</t>
  </si>
  <si>
    <t>হোসেন</t>
  </si>
  <si>
    <t>আলিম শেখ</t>
  </si>
  <si>
    <t>বাবলু শেখ</t>
  </si>
  <si>
    <t>রুবেল শেখ</t>
  </si>
  <si>
    <t>মোকাদ্দেস শেখ</t>
  </si>
  <si>
    <t>নাজমুল শেখ</t>
  </si>
  <si>
    <t>রেকা বেগম</t>
  </si>
  <si>
    <t>ছিয়াম উদ্দিন ফকির</t>
  </si>
  <si>
    <t>জয়গুন</t>
  </si>
  <si>
    <t>সিরাজ ফকির</t>
  </si>
  <si>
    <t>ইমরান ফকির</t>
  </si>
  <si>
    <t>সেকেলা বেগম</t>
  </si>
  <si>
    <t>তানজিলা খানম</t>
  </si>
  <si>
    <t>ইসমেতারা বেগম</t>
  </si>
  <si>
    <t>জালাল শেখ</t>
  </si>
  <si>
    <t>‌খাঁন নজরুল ইসলাম</t>
  </si>
  <si>
    <t>রোকেয়া বেগম</t>
  </si>
  <si>
    <t>লাল মাহামুদ খান</t>
  </si>
  <si>
    <t>পাতলেডাঙ্গা</t>
  </si>
  <si>
    <t>মোঃ আলামিন মিকদার</t>
  </si>
  <si>
    <t>মোঃ আলাল শিকদার</t>
  </si>
  <si>
    <t>নাছিমা বেগম</t>
  </si>
  <si>
    <t>সাহিনা খানম</t>
  </si>
  <si>
    <t>নাজমুন নাহার</t>
  </si>
  <si>
    <t>ইনজিল কাজী</t>
  </si>
  <si>
    <t>মোঃ আব্দুল্লাহ সিকদার</t>
  </si>
  <si>
    <t>মোসাঃ লাইলী বেগম</t>
  </si>
  <si>
    <t>রাজা সিকদার</t>
  </si>
  <si>
    <t>মাহামুদ শেখ</t>
  </si>
  <si>
    <t>হাছিনা</t>
  </si>
  <si>
    <t>মতলেব শেখ</t>
  </si>
  <si>
    <t>বসুন্দারীতলা</t>
  </si>
  <si>
    <t>জাকিয়া সুলতানা</t>
  </si>
  <si>
    <t>পারভীন আক্তার</t>
  </si>
  <si>
    <t>শিবলী আলম</t>
  </si>
  <si>
    <t>সাকিয়া সুলতানা</t>
  </si>
  <si>
    <t>লায়লা খাতুন</t>
  </si>
  <si>
    <t>হেনা বেগম</t>
  </si>
  <si>
    <t>জয়নাল শেখ</t>
  </si>
  <si>
    <t>আঃ রহিম</t>
  </si>
  <si>
    <t>মোসাঃ শিখা খানম</t>
  </si>
  <si>
    <t>নাছরিন আক্তার</t>
  </si>
  <si>
    <t>হিমায়েত হোসেন</t>
  </si>
  <si>
    <t>জিল্লুর মোল্যা</t>
  </si>
  <si>
    <t>মতি বিবি</t>
  </si>
  <si>
    <t>হাফিজ মোল্যা</t>
  </si>
  <si>
    <t>ফয়জুল ইসলাম</t>
  </si>
  <si>
    <t>মনোয়ারা</t>
  </si>
  <si>
    <t>আবু সালাম</t>
  </si>
  <si>
    <t>শিপলা বেগম</t>
  </si>
  <si>
    <t>জেলেকা বিবি</t>
  </si>
  <si>
    <t>জলিল মোল্যা</t>
  </si>
  <si>
    <t>মহিবুর মোল্যা</t>
  </si>
  <si>
    <t>মানছুরা বেগম</t>
  </si>
  <si>
    <t>জলিল মোল্যা</t>
  </si>
  <si>
    <t>রমিম শেখ</t>
  </si>
  <si>
    <t>হায়দার শেখ</t>
  </si>
  <si>
    <t>এহিয়া মোল্যা</t>
  </si>
  <si>
    <t>আকরাম মোল্যা</t>
  </si>
  <si>
    <t>মোস্তাফিজুর রহমান</t>
  </si>
  <si>
    <t>তাসলিমা বেগম</t>
  </si>
  <si>
    <t>আব্দুল কুদ্দুস মোল্যা</t>
  </si>
  <si>
    <t>আরমান শিকদার</t>
  </si>
  <si>
    <t>রুপবান</t>
  </si>
  <si>
    <t>মোঃ এজেল শিকদার</t>
  </si>
  <si>
    <t>মিস মুক্তা খানম</t>
  </si>
  <si>
    <t>সুফিয়অ বেগম</t>
  </si>
  <si>
    <t>মোঃ গোলাম মোল্যা</t>
  </si>
  <si>
    <t>হুমায়ন সরদার</t>
  </si>
  <si>
    <t>কুসুম</t>
  </si>
  <si>
    <t>মোস্তাক সরদার</t>
  </si>
  <si>
    <t>নুরজাহান</t>
  </si>
  <si>
    <t>রুপবান বিবি</t>
  </si>
  <si>
    <t>এজেল শিকদার</t>
  </si>
  <si>
    <t>মাজরুল ইসলাম</t>
  </si>
  <si>
    <t>জাহিদা বেগম</t>
  </si>
  <si>
    <t>আতাহার মোল্যা</t>
  </si>
  <si>
    <t>ইলাহী মোল্যা</t>
  </si>
  <si>
    <t>সাত্তার মোল্যা</t>
  </si>
  <si>
    <t>রেহেনা বেগম</t>
  </si>
  <si>
    <t>মান্নান শেখ</t>
  </si>
  <si>
    <t>নেবুদিয়া</t>
  </si>
  <si>
    <t>তাছলিমা খাতুন</t>
  </si>
  <si>
    <t>হাওজান বেগম</t>
  </si>
  <si>
    <t>মগবুল মোল্লা</t>
  </si>
  <si>
    <t>খবীর মোল্লা</t>
  </si>
  <si>
    <t>মাঝু বিবি</t>
  </si>
  <si>
    <t>ইবারেক মোল্লা</t>
  </si>
  <si>
    <t>রাজীয়া</t>
  </si>
  <si>
    <t>তবেলা</t>
  </si>
  <si>
    <t>আব্দুর রাজ্জাক মোল্ল্যা</t>
  </si>
  <si>
    <t>মনিরুজ্জামান</t>
  </si>
  <si>
    <t>আব্দুর রজ্জাক</t>
  </si>
  <si>
    <t>ছাকায়েত মোল্লা</t>
  </si>
  <si>
    <t>মাজু বিবি</t>
  </si>
  <si>
    <t>ইবারক মোল্লা</t>
  </si>
  <si>
    <t>মিরাজ শেখ</t>
  </si>
  <si>
    <t>ঝর্না</t>
  </si>
  <si>
    <t>লাল মিয়া লস্কার</t>
  </si>
  <si>
    <t>মোঃ ইব্রাহিম হোসেন</t>
  </si>
  <si>
    <t>আক্কাস আলী</t>
  </si>
  <si>
    <t>হাবিবুর</t>
  </si>
  <si>
    <t>হাফিজা</t>
  </si>
  <si>
    <t>ফুলমিয়া লস্কর</t>
  </si>
  <si>
    <t>টুলু শেখ</t>
  </si>
  <si>
    <t>মমেলা</t>
  </si>
  <si>
    <t>পাচু শেখ</t>
  </si>
  <si>
    <t>হাসি বেগম</t>
  </si>
  <si>
    <t>আনোয়ারা</t>
  </si>
  <si>
    <t>লোকমান গাজী</t>
  </si>
  <si>
    <t>শেখ মোহাম্মদ লোকমান হোসেন</t>
  </si>
  <si>
    <t>বড়ু বিবি</t>
  </si>
  <si>
    <t>শেখ আব্দুল হোসেন</t>
  </si>
  <si>
    <t>আকবার মোল্লা</t>
  </si>
  <si>
    <t>হামিদা বেগম</t>
  </si>
  <si>
    <t>মুনসুর মোল্যা</t>
  </si>
  <si>
    <t>আকলিমা আক্তার স্বর্না</t>
  </si>
  <si>
    <t>কামরুন্নাহার স্বপ্না</t>
  </si>
  <si>
    <t>শেখ কামরুজ্জামান</t>
  </si>
  <si>
    <t>আজাদ আলি খান</t>
  </si>
  <si>
    <t>আয়মানা বেগম</t>
  </si>
  <si>
    <t>আকমান খান</t>
  </si>
  <si>
    <t>রতন শেখ</t>
  </si>
  <si>
    <t>জবেদা খাতুন</t>
  </si>
  <si>
    <t>ইস্রাইল শেখ</t>
  </si>
  <si>
    <t>মরিয়াম</t>
  </si>
  <si>
    <t>সেলিনা</t>
  </si>
  <si>
    <t>আতোষ মোল্যা</t>
  </si>
  <si>
    <t>মহর আলি</t>
  </si>
  <si>
    <t>ছবুরোন বেগম</t>
  </si>
  <si>
    <t>এজেল শেখ</t>
  </si>
  <si>
    <t>মোল্ল্যা মাহাবুর রহমান</t>
  </si>
  <si>
    <t>রাহিলা খাতুন</t>
  </si>
  <si>
    <t>খোরশেদ আলম</t>
  </si>
  <si>
    <t>তহিদুল মিনে</t>
  </si>
  <si>
    <t>শুকুরোন</t>
  </si>
  <si>
    <t>আফিল মিনে</t>
  </si>
  <si>
    <t>মিলন আলি</t>
  </si>
  <si>
    <t>রোস্তম আলি</t>
  </si>
  <si>
    <t>মুছলিমা</t>
  </si>
  <si>
    <t>হাসিয়া বেগম</t>
  </si>
  <si>
    <t>মোঃ ওমর আলী শিকদার</t>
  </si>
  <si>
    <t>হাফিজান বেগম</t>
  </si>
  <si>
    <t>ফুলি</t>
  </si>
  <si>
    <t>ফজর মোল্যা</t>
  </si>
  <si>
    <t>কামাল শেখ</t>
  </si>
  <si>
    <t>ইঞ্জিলা বেগম</t>
  </si>
  <si>
    <t>আব্দুল খালেক শেখ</t>
  </si>
  <si>
    <t>অন্তরা খানম</t>
  </si>
  <si>
    <t>অলিয়ার রহমান</t>
  </si>
  <si>
    <t>আঙ্গুরা বেগম</t>
  </si>
  <si>
    <t>কায়উম আলী</t>
  </si>
  <si>
    <t>নলামারা</t>
  </si>
  <si>
    <t>রনজিৎ পাত্র</t>
  </si>
  <si>
    <t>শ্বশানী মিত্র</t>
  </si>
  <si>
    <t>মুকুন্দ পাত্র</t>
  </si>
  <si>
    <t>অজিত বিশ্বাস</t>
  </si>
  <si>
    <t>একদষী বিশ্বাস</t>
  </si>
  <si>
    <t>কুটিশ্বর বিশ্বাস</t>
  </si>
  <si>
    <t>তামিম শেখ</t>
  </si>
  <si>
    <t>তানিয়া বেগম</t>
  </si>
  <si>
    <t>বিল্লাল শেখ</t>
  </si>
  <si>
    <t>হাড়িখালী</t>
  </si>
  <si>
    <t>রেবেকা</t>
  </si>
  <si>
    <t>মাজু</t>
  </si>
  <si>
    <t>রুস্তম মোল্যা</t>
  </si>
  <si>
    <t>গাজীপুর</t>
  </si>
  <si>
    <t>মোঃ ইমামুল ইসলাম</t>
  </si>
  <si>
    <t>তানজিলা বেগম</t>
  </si>
  <si>
    <t>ইব্রাহীম শেখ</t>
  </si>
  <si>
    <t>মন্ডলগাতী</t>
  </si>
  <si>
    <t>মোঃ আহাদ আলী</t>
  </si>
  <si>
    <t>রেক্সোনা বেগম</t>
  </si>
  <si>
    <t>মোঃ আনসার আলী</t>
  </si>
  <si>
    <t>মোঃ ইদরিচ শেখ</t>
  </si>
  <si>
    <t>লাইলী বেগম</t>
  </si>
  <si>
    <t>সামছুর রহমান শেখ</t>
  </si>
  <si>
    <t>ছবেদ আলী</t>
  </si>
  <si>
    <t>‌শেখ মিজানুর রহমান</t>
  </si>
  <si>
    <t>হামিদা খাতুন</t>
  </si>
  <si>
    <t>মমিন উদ্দিন শেখ</t>
  </si>
  <si>
    <t>শিউলী বেগম</t>
  </si>
  <si>
    <t>সৈয়দ বিশ্বাস</t>
  </si>
  <si>
    <t>মোল্যা ফরিদুজ্জামান</t>
  </si>
  <si>
    <t>দাউদ আলী মোল্যা</t>
  </si>
  <si>
    <t>মুহাসিন শেখ</t>
  </si>
  <si>
    <t>সরুজান</t>
  </si>
  <si>
    <t>নূরুল হক শেখ</t>
  </si>
  <si>
    <t>নুরজাহান বিবি</t>
  </si>
  <si>
    <t>ফহম উদ্দিন শেখ</t>
  </si>
  <si>
    <t>তাছলিমা বেগম</t>
  </si>
  <si>
    <t>হাশেম শেখ</t>
  </si>
  <si>
    <t>নিপা আক্তার</t>
  </si>
  <si>
    <t>মুজাম মুন্সী</t>
  </si>
  <si>
    <t>কাজী ফয়সাল আহমেদ লিজান</t>
  </si>
  <si>
    <t>মোসাঃ সাবিনা বেগম</t>
  </si>
  <si>
    <t>কাজী আশরাফ আলী</t>
  </si>
  <si>
    <t>হাছেনা বেগম</t>
  </si>
  <si>
    <t>ছলেমান শরিফ</t>
  </si>
  <si>
    <t>কুমিরডাঙ্গা</t>
  </si>
  <si>
    <t>নিপা খাতুন</t>
  </si>
  <si>
    <t>জেবুন্নেছা</t>
  </si>
  <si>
    <t>শেখ মোস্তাফিজুর রহমান</t>
  </si>
  <si>
    <t>মোঃ হাসান</t>
  </si>
  <si>
    <t>নুর উল্লা</t>
  </si>
  <si>
    <t>তাছিলিমা বেগম</t>
  </si>
  <si>
    <t>ছালেহা বেগম</t>
  </si>
  <si>
    <t>রুহুল ফকির</t>
  </si>
  <si>
    <t>রতনা খাতুন</t>
  </si>
  <si>
    <t>রিকাত শিকদার</t>
  </si>
  <si>
    <t>লিলা</t>
  </si>
  <si>
    <t>জাহেদা</t>
  </si>
  <si>
    <t>আমজেদ</t>
  </si>
  <si>
    <t>জুনারী</t>
  </si>
  <si>
    <t>শেখ তারেক রহমান</t>
  </si>
  <si>
    <t>রানী বেগম</t>
  </si>
  <si>
    <t>শেখ টিপু সুলতান</t>
  </si>
  <si>
    <t>জায়েদা বিবি</t>
  </si>
  <si>
    <t>দুদু বিশ্বাস</t>
  </si>
  <si>
    <t>শিহাবুর রহমান</t>
  </si>
  <si>
    <t>খদেজান বেগম</t>
  </si>
  <si>
    <t>সাত্তার ফকির</t>
  </si>
  <si>
    <t>আয়তন বেগম</t>
  </si>
  <si>
    <t>জালাল মোল্যা</t>
  </si>
  <si>
    <t>রিফাত</t>
  </si>
  <si>
    <t>রেক্সনা পারভীন</t>
  </si>
  <si>
    <t>মিজানুর ফকির</t>
  </si>
  <si>
    <t>মনা শেখ</t>
  </si>
  <si>
    <t>রিজিয়া</t>
  </si>
  <si>
    <t>উজির শেখ</t>
  </si>
  <si>
    <t>মশুন্দিয়া</t>
  </si>
  <si>
    <t>মামুন তালুকদার</t>
  </si>
  <si>
    <t>তাহমিনা</t>
  </si>
  <si>
    <t>তালুকদার আকবর আলী</t>
  </si>
  <si>
    <t>রুপাল খাতুন</t>
  </si>
  <si>
    <t>জোসনা বেগম</t>
  </si>
  <si>
    <t>তিলাপ মোল্যা</t>
  </si>
  <si>
    <t>লায়লী</t>
  </si>
  <si>
    <t>মুজিবুর মোল্যা</t>
  </si>
  <si>
    <t>মুনসুর মোল্যা</t>
  </si>
  <si>
    <t>পবন মোল্যা</t>
  </si>
  <si>
    <t>এনামুল তরফদার</t>
  </si>
  <si>
    <t>মোমেলা খাতুন</t>
  </si>
  <si>
    <t>শামছুর রহমান তরফদার</t>
  </si>
  <si>
    <t>খালেদা পারভীন তারা</t>
  </si>
  <si>
    <t>আবুল কালাম আজাদ</t>
  </si>
  <si>
    <t>পহরডাঙ্গা</t>
  </si>
  <si>
    <t>লিয়াকাত শেখ</t>
  </si>
  <si>
    <t>তৈয়বুর রহমান</t>
  </si>
  <si>
    <t>খান রবিউল ইসলাম</t>
  </si>
  <si>
    <t>আঃ মালেক খান</t>
  </si>
  <si>
    <t>রমজান আলী</t>
  </si>
  <si>
    <t>মোসাঃ রিনা বেগম</t>
  </si>
  <si>
    <t>মোঃ সেকেন্দার আলী</t>
  </si>
  <si>
    <t>মানিক সেখ</t>
  </si>
  <si>
    <t>মহরন নেছা</t>
  </si>
  <si>
    <t>শেখ দাউদ আলী</t>
  </si>
  <si>
    <t>মোঃ নাহিদ চৌধুরী</t>
  </si>
  <si>
    <t>মোসাঃ রোকেয়া বেগম</t>
  </si>
  <si>
    <t>মোঃ মিজান চৌধুরী</t>
  </si>
  <si>
    <t>আয়শা সিদ্দিকা</t>
  </si>
  <si>
    <t>শাহানাজ বেগম</t>
  </si>
  <si>
    <t>কে এম বাহারুল আলম</t>
  </si>
  <si>
    <t>মকছেদ শেখ</t>
  </si>
  <si>
    <t>ছামাদ শেখ</t>
  </si>
  <si>
    <t>বাচ্চু শিকদার</t>
  </si>
  <si>
    <t>কুলছুম বেগম</t>
  </si>
  <si>
    <t>শের আলী শিকদার</t>
  </si>
  <si>
    <t>মোল্যা জালাল উদ্দিন</t>
  </si>
  <si>
    <t>মালেক মোল্যা</t>
  </si>
  <si>
    <t>সুবল</t>
  </si>
  <si>
    <t>মধুমালা</t>
  </si>
  <si>
    <t>বিশ্বজিৎ</t>
  </si>
  <si>
    <t>শেখ আছাদুজ্জামান</t>
  </si>
  <si>
    <t>ইমদাদুল হক</t>
  </si>
  <si>
    <t>সামচুল ইসলাম</t>
  </si>
  <si>
    <t>বাবলু</t>
  </si>
  <si>
    <t>পরিজান বেগম</t>
  </si>
  <si>
    <t>জব্বার শেখ</t>
  </si>
  <si>
    <t>শাহিনুর বেগম</t>
  </si>
  <si>
    <t>আলী আকবার</t>
  </si>
  <si>
    <t>মোছাঃ রেশমা বেগম</t>
  </si>
  <si>
    <t>মোছাঃ মুনজিলা</t>
  </si>
  <si>
    <t>মোঃ খোসদেল মোল্লা</t>
  </si>
  <si>
    <t>সুজন চৌধুরী</t>
  </si>
  <si>
    <t>কামরুল চৌধুরী</t>
  </si>
  <si>
    <t>সংকর কুমার সাহা</t>
  </si>
  <si>
    <t>শেফালী রানী সাহা</t>
  </si>
  <si>
    <t>কালি কান্ত সাহা</t>
  </si>
  <si>
    <t>প্রশান্ত বিশ্বাস</t>
  </si>
  <si>
    <t>জনতা বিশ্বাস</t>
  </si>
  <si>
    <t>রবিউল ইসলাম</t>
  </si>
  <si>
    <t>আশ্বাব মোল্যা</t>
  </si>
  <si>
    <t>হেমেলা বেগম</t>
  </si>
  <si>
    <t>শফিকুজ্জামান</t>
  </si>
  <si>
    <t>আসাদুজ্জামান</t>
  </si>
  <si>
    <t>শেখ টুকু মিয়া</t>
  </si>
  <si>
    <t>মোছলেম শেখ</t>
  </si>
  <si>
    <t>সোয়াইব শেখ</t>
  </si>
  <si>
    <t>মোঃ রমজান শেখ</t>
  </si>
  <si>
    <t>মোঃ আলামিন ফকির</t>
  </si>
  <si>
    <t>আর্জিনা বেগম</t>
  </si>
  <si>
    <t>নজরুল ইসলাম</t>
  </si>
  <si>
    <t>আরিফুল ইসলাম</t>
  </si>
  <si>
    <t>আকলিমা খাতুন</t>
  </si>
  <si>
    <t>জামাল মোল্যা</t>
  </si>
  <si>
    <t>ছালিমা বেগম</t>
  </si>
  <si>
    <t>জব্বার মোল্যা</t>
  </si>
  <si>
    <t>জেসমিনা</t>
  </si>
  <si>
    <t>হাওয়াজান</t>
  </si>
  <si>
    <t>আঃ মকিত মুন্সি</t>
  </si>
  <si>
    <t>বোরহান শেখ</t>
  </si>
  <si>
    <t>জাহানারা খাতুন</t>
  </si>
  <si>
    <t>ছলেমান শেখ</t>
  </si>
  <si>
    <t>রাফিজ</t>
  </si>
  <si>
    <t>রেক্সনা বেগম</t>
  </si>
  <si>
    <t>ইসমাইল ভূঁইয়া</t>
  </si>
  <si>
    <t>ওছেল ভূঁইয়া</t>
  </si>
  <si>
    <t>উত্তরকুশলা</t>
  </si>
  <si>
    <t>মনিকা আকতার</t>
  </si>
  <si>
    <t>মোসাঃ বাহারন নেছা</t>
  </si>
  <si>
    <t>ছিয়ারোন নেছা</t>
  </si>
  <si>
    <t>ইউনুস শেখ</t>
  </si>
  <si>
    <t>প্রদীপ রায়</t>
  </si>
  <si>
    <t>স্বরসতী রায়</t>
  </si>
  <si>
    <t>পাগল চন্দ্র রায়</t>
  </si>
  <si>
    <t>নিলুফার ইয়াসমিন</t>
  </si>
  <si>
    <t>আয়তন</t>
  </si>
  <si>
    <t>ফুলমিয়া শেখ</t>
  </si>
  <si>
    <t>তসলিমা বেগম</t>
  </si>
  <si>
    <t>হামিদ শেখ</t>
  </si>
  <si>
    <t>লাবনী</t>
  </si>
  <si>
    <t>আসমা</t>
  </si>
  <si>
    <t>মিন্টু শেখ</t>
  </si>
  <si>
    <t>মোঃ শফিউল ইসলাম</t>
  </si>
  <si>
    <t>শেফালী খাতুন</t>
  </si>
  <si>
    <t>মোল্যা রাজা মিয়া</t>
  </si>
  <si>
    <t>মনিরা খাতুন</t>
  </si>
  <si>
    <t>রিনা</t>
  </si>
  <si>
    <t>মনু মোল্যা</t>
  </si>
  <si>
    <t>মোঃ নাহিদ শেখ</t>
  </si>
  <si>
    <t>মোঃ মিকাইল শেখ</t>
  </si>
  <si>
    <t>মোঃ ইমরান শেখ</t>
  </si>
  <si>
    <t>আফরোজা বেগম</t>
  </si>
  <si>
    <t>খোরশেদশেখ</t>
  </si>
  <si>
    <t>নেবুদিযা</t>
  </si>
  <si>
    <t>দেবাসিস রাজবংশী</t>
  </si>
  <si>
    <t>কানন রাজবংশী</t>
  </si>
  <si>
    <t>নিরাপদ রাজবংশী</t>
  </si>
  <si>
    <t>কবিরু‌ল ইস‍লাম</t>
  </si>
  <si>
    <t>কোহিনুর বেগম</t>
  </si>
  <si>
    <t>তাছেন মোল্যা</t>
  </si>
  <si>
    <t>মোকদ্দেশ মোল্যা</t>
  </si>
  <si>
    <t>আখিরোন বেগম</t>
  </si>
  <si>
    <t>আছাদ মোল্যা</t>
  </si>
  <si>
    <t>বন্যা মুনি রাজবংশী</t>
  </si>
  <si>
    <t>উত্তরা মুনি রাজবংশী</t>
  </si>
  <si>
    <t>জীবন মজসহ রাজবংশী</t>
  </si>
  <si>
    <t>মোঃ আকাশ সরদার</t>
  </si>
  <si>
    <t>বিনু বেগম</t>
  </si>
  <si>
    <t>মোঃ রবিউল সরদার</t>
  </si>
  <si>
    <t>নেওয়াজ</t>
  </si>
  <si>
    <t>আরজান বেগম</t>
  </si>
  <si>
    <t>জাফর শেখ</t>
  </si>
  <si>
    <t>মোঃ সোহেল মোল্যা</t>
  </si>
  <si>
    <t>মোঃ মোস্তফা</t>
  </si>
  <si>
    <t>তরিকুল ইসলাম</t>
  </si>
  <si>
    <t>জিন্নাতুননেছা</t>
  </si>
  <si>
    <t>হামিদ মোল্যা</t>
  </si>
  <si>
    <t>তমা</t>
  </si>
  <si>
    <t>মুনসুর শেখ</t>
  </si>
  <si>
    <t>আফরিন আক্তার</t>
  </si>
  <si>
    <t>মোঃ লাচ্চু শেখ</t>
  </si>
  <si>
    <t>শিখা খাতুন</t>
  </si>
  <si>
    <t>ঝর্না বেগম</t>
  </si>
  <si>
    <t>শুকুর শেখ</t>
  </si>
  <si>
    <t>মবিন ফকির</t>
  </si>
  <si>
    <t>রুনা বেগম</t>
  </si>
  <si>
    <t>খায়রুল ফকির</t>
  </si>
  <si>
    <t>সুরাইয়া ইয়াসমিন শশি</t>
  </si>
  <si>
    <t>নাদিরা খানম</t>
  </si>
  <si>
    <t>মোঃ শহিদুল ইসলাম</t>
  </si>
  <si>
    <t>তারেক তালুকদার</t>
  </si>
  <si>
    <t>রমিজা বেগম</t>
  </si>
  <si>
    <t>হুমায়ুন তালুকদার</t>
  </si>
  <si>
    <t>সাহিদ মুনসী</t>
  </si>
  <si>
    <t>ফুলি বেগম</t>
  </si>
  <si>
    <t>মালেক মুনসী</t>
  </si>
  <si>
    <t>আল্লাদি বেগম</t>
  </si>
  <si>
    <t>খুকি বেগম</t>
  </si>
  <si>
    <t>সাহিদ মুন্সী</t>
  </si>
  <si>
    <t>হিমায়েত শেখ</t>
  </si>
  <si>
    <t>শুকুরোন নেছা</t>
  </si>
  <si>
    <t>আশরাফ শেখ</t>
  </si>
  <si>
    <t>হালিমা খানম</t>
  </si>
  <si>
    <t>আঃ আলিম শিকদার</t>
  </si>
  <si>
    <t>শারমিন</t>
  </si>
  <si>
    <t>দুলালী বেগম</t>
  </si>
  <si>
    <t>সাহিদুল লস্কার</t>
  </si>
  <si>
    <t>মোঃ ইসমাইল সরদার</t>
  </si>
  <si>
    <t>তাহমিনা বেগম</t>
  </si>
  <si>
    <t>আনোয়ার সরদার</t>
  </si>
  <si>
    <t>জিবুন নাহার</t>
  </si>
  <si>
    <t>আলেম শেখ</t>
  </si>
  <si>
    <t>ইছামতী</t>
  </si>
  <si>
    <t>ওহিদুল মোল্যা</t>
  </si>
  <si>
    <t>রাজিয়া বেগম</t>
  </si>
  <si>
    <t>চাঁন মোল্যা</t>
  </si>
  <si>
    <t>আফিয়া আফরিন উমামা</t>
  </si>
  <si>
    <t>ইকলিমা খানম</t>
  </si>
  <si>
    <t>মোঃ আল রানা</t>
  </si>
  <si>
    <t>মোঃ হাসান শেখ</t>
  </si>
  <si>
    <t>ইনজাহারা বেগম</t>
  </si>
  <si>
    <t>আরজ আলি শেখ</t>
  </si>
  <si>
    <t>রুমোন মোল্যা</t>
  </si>
  <si>
    <t>খুরশিদা বেগম</t>
  </si>
  <si>
    <t>মোঃ ইকলাছ মোল্যা</t>
  </si>
  <si>
    <t>জান্নাত আলম জীম</t>
  </si>
  <si>
    <t>খান মিসবাউল আলম</t>
  </si>
  <si>
    <t>নাইম শেখ</t>
  </si>
  <si>
    <t>রিখা বেগম</t>
  </si>
  <si>
    <t>মোঃ মোকাদ্দেছ</t>
  </si>
  <si>
    <t>গোলাম রসুল সরদার</t>
  </si>
  <si>
    <t>সুপিয়া বেগম</t>
  </si>
  <si>
    <t>আবুল খায়ের সরদার</t>
  </si>
  <si>
    <t>লিপা মজুমদার</t>
  </si>
  <si>
    <t>রমা মনি</t>
  </si>
  <si>
    <t>মৃত সরত মনী</t>
  </si>
  <si>
    <t>ছামিউল</t>
  </si>
  <si>
    <t>মোছাঃ মাছুরা খানম</t>
  </si>
  <si>
    <t>মিল্টন মোল্যা</t>
  </si>
  <si>
    <t>রিবা বেগম</t>
  </si>
  <si>
    <t>মৃত তহুরোন নেছা</t>
  </si>
  <si>
    <t>হালিম শেখ</t>
  </si>
  <si>
    <t>সাথী খানম</t>
  </si>
  <si>
    <t>নুর বানু</t>
  </si>
  <si>
    <t>ওমেদ ফকির</t>
  </si>
  <si>
    <t>হিন্দুকুশলা</t>
  </si>
  <si>
    <t>মনিতাজ খাতুন</t>
  </si>
  <si>
    <t>মৃত কালু খান</t>
  </si>
  <si>
    <t>দুলালী খানম</t>
  </si>
  <si>
    <t>আবেজান</t>
  </si>
  <si>
    <t>মৃত আলি শেখ</t>
  </si>
  <si>
    <t>জোছনা</t>
  </si>
  <si>
    <t>শাহেদা বেগম</t>
  </si>
  <si>
    <t>খালেক মোল্যা</t>
  </si>
  <si>
    <t>আকলিমা বেগম</t>
  </si>
  <si>
    <t>সুটু বিবি</t>
  </si>
  <si>
    <t>লোকমান আহমেদ</t>
  </si>
  <si>
    <t>জান্নাতি</t>
  </si>
  <si>
    <t>পারভীন</t>
  </si>
  <si>
    <t>রাজু মোল্যা</t>
  </si>
  <si>
    <t>এসমেতারা বেগম</t>
  </si>
  <si>
    <t>শিরিনা বেগম</t>
  </si>
  <si>
    <t>ফুলমিয়া মোল্যা</t>
  </si>
  <si>
    <t>মোছাঃ ছকিনা বিবি</t>
  </si>
  <si>
    <t>মোছাঃ ছুটু বিবি</t>
  </si>
  <si>
    <t>আঃ গহুর কাজী</t>
  </si>
  <si>
    <t>পিলু মিয়া শেখ</t>
  </si>
  <si>
    <t>সাকিরোন নেছা</t>
  </si>
  <si>
    <t>আশরাফ আলী শেখ</t>
  </si>
  <si>
    <t>জোবেদা বেগম</t>
  </si>
  <si>
    <t>ইসরাইল শেখ</t>
  </si>
  <si>
    <t>সাকিবুল ইসলাম</t>
  </si>
  <si>
    <t>মোছাঃ নিলুফা খাতুন</t>
  </si>
  <si>
    <t>মোঃ সোহেল আহম্মেদ</t>
  </si>
  <si>
    <t>সুলেখা বিশ্বাস</t>
  </si>
  <si>
    <t>শেফালী বিশ্বাস</t>
  </si>
  <si>
    <t>কালিপদ বিশ্বাস</t>
  </si>
  <si>
    <t>মোস্তাইন খান</t>
  </si>
  <si>
    <t>সখিনা বেগম</t>
  </si>
  <si>
    <t>আব্দুল হানিফ খান</t>
  </si>
  <si>
    <t>মোঃ রমজান মোল্যা</t>
  </si>
  <si>
    <t>লকিত আলি মোল্যা</t>
  </si>
  <si>
    <t>মোঃ মুনজুর শেখ</t>
  </si>
  <si>
    <t>রাখি বেগম</t>
  </si>
  <si>
    <t>মোঃ শরফেত শেখ</t>
  </si>
  <si>
    <t>বসুন্দরীতলা</t>
  </si>
  <si>
    <t>কাজী হাবিবুর</t>
  </si>
  <si>
    <t>শাহিদা বেগম</t>
  </si>
  <si>
    <t>কাজী সাহিদুর রহমান</t>
  </si>
  <si>
    <t>ছাবিনা বেগম</t>
  </si>
  <si>
    <t>মকবুল খলিফা</t>
  </si>
  <si>
    <t>ছবুরোন নেছা</t>
  </si>
  <si>
    <t>আঃ রহমান সরদার</t>
  </si>
  <si>
    <t>জহুর শেখ</t>
  </si>
  <si>
    <t>আকামত খাঁ</t>
  </si>
  <si>
    <t>উজালা খাতুন</t>
  </si>
  <si>
    <t>হানেফ খাঁ</t>
  </si>
  <si>
    <t>আব্দুল্লাহ সিকদার</t>
  </si>
  <si>
    <t>তারজিনা বেগম</t>
  </si>
  <si>
    <t>নুর জাহান বেগম</t>
  </si>
  <si>
    <t>সাদেক শেখ</t>
  </si>
  <si>
    <t>জহুরুল হক</t>
  </si>
  <si>
    <t>মাহাতাপ শেখ</t>
  </si>
  <si>
    <t>মন্নু বেগম</t>
  </si>
  <si>
    <t>গাউছ</t>
  </si>
  <si>
    <t>ইসলাম শেখ</t>
  </si>
  <si>
    <t>নিছার শেখ</t>
  </si>
  <si>
    <t>সুলতা রাজ বংশী</t>
  </si>
  <si>
    <t>শান্তি রাজ বংশী</t>
  </si>
  <si>
    <t>নিতাই রাজ বংশী</t>
  </si>
  <si>
    <t>অনিতা মুনি</t>
  </si>
  <si>
    <t>পরিস্কার</t>
  </si>
  <si>
    <t>কেশব</t>
  </si>
  <si>
    <t>ইদ্রিস খান</t>
  </si>
  <si>
    <t>বিনয় কুমার মুনি</t>
  </si>
  <si>
    <t>মুক্তিশ্বর মুনি</t>
  </si>
  <si>
    <t>এমেকা বেগম</t>
  </si>
  <si>
    <t>শাহাদাত</t>
  </si>
  <si>
    <t>শিফালী বেগম</t>
  </si>
  <si>
    <t>রুপবান বেগম</t>
  </si>
  <si>
    <t>মো : কালাম শিকদার</t>
  </si>
  <si>
    <t>স্বনা ইসলাম সুবনা</t>
  </si>
  <si>
    <t>সাইদ সিকদার</t>
  </si>
  <si>
    <t>খোকা ফকির</t>
  </si>
  <si>
    <t>গনজেরা বেগম</t>
  </si>
  <si>
    <t>ফজলু ফকির</t>
  </si>
  <si>
    <t>তুহীন শেখ</t>
  </si>
  <si>
    <t>শেখ ইসমাইল</t>
  </si>
  <si>
    <t>দক্ষিন খালী</t>
  </si>
  <si>
    <t>আলি মিয়া</t>
  </si>
  <si>
    <t>ছালেহা খাতুন</t>
  </si>
  <si>
    <t>রানু খাতুন</t>
  </si>
  <si>
    <t>মোমরেজ কাজী</t>
  </si>
  <si>
    <t>পাতলেডাংগা</t>
  </si>
  <si>
    <t>বিলকিচ খানম</t>
  </si>
  <si>
    <t>লাল মোহাম্মদ খান</t>
  </si>
  <si>
    <t>আফরোজা খাতুন</t>
  </si>
  <si>
    <t>শুকুরোন ন্নেছা</t>
  </si>
  <si>
    <t>আরজু শেখ</t>
  </si>
  <si>
    <t>মাফিজা বেগম</t>
  </si>
  <si>
    <t>ছোট বুড়ি</t>
  </si>
  <si>
    <t>নুরুল হক শেখ</t>
  </si>
  <si>
    <t>মন্ডলীগাতী</t>
  </si>
  <si>
    <t>বিলকিস বেগম</t>
  </si>
  <si>
    <t>ছালাম শেখ</t>
  </si>
  <si>
    <t>ইছমোতারা</t>
  </si>
  <si>
    <t>আক্কাস শেখ</t>
  </si>
  <si>
    <t>রাহেন উদ্দিন</t>
  </si>
  <si>
    <t>মোঃ উকিল ভূইয়া</t>
  </si>
  <si>
    <t>সবুরোন্নেছা</t>
  </si>
  <si>
    <t>মকিম মোল্যা</t>
  </si>
  <si>
    <t>নাসিমা</t>
  </si>
  <si>
    <t>ফুল মাজু</t>
  </si>
  <si>
    <t>সামাদ শিকদার</t>
  </si>
  <si>
    <t>হাবিবুর রহমান সরদার</t>
  </si>
  <si>
    <t>জোহরা বেগম</t>
  </si>
  <si>
    <t>মোনতাছের সরদার</t>
  </si>
  <si>
    <t>শেখ কেরামত</t>
  </si>
  <si>
    <t>ধলা ছুটু</t>
  </si>
  <si>
    <t>ইয়াকুব</t>
  </si>
  <si>
    <t>মীর আনিচুর রহমান</t>
  </si>
  <si>
    <t>শারজন আলী মীর</t>
  </si>
  <si>
    <t>গোনজেরা খাতুন</t>
  </si>
  <si>
    <t>আছরা বিবি</t>
  </si>
  <si>
    <t>রমজান সরদার</t>
  </si>
  <si>
    <t>আকবার শেখ</t>
  </si>
  <si>
    <t>মোমেলা বেগম</t>
  </si>
  <si>
    <t>আউব আলি শেখ</t>
  </si>
  <si>
    <t>এসকেন্দার মোল্যা</t>
  </si>
  <si>
    <t>মকলেজ মোল্যা</t>
  </si>
  <si>
    <t>শেখ নাসির উদ্দিন</t>
  </si>
  <si>
    <t>রাহেন উদ্দিন শেখ</t>
  </si>
  <si>
    <t>ছুমাইয়া</t>
  </si>
  <si>
    <t>আব্দুল মোল্ল্যা</t>
  </si>
  <si>
    <t>গোলাম রসুল</t>
  </si>
  <si>
    <t>হালিমা খাতুন</t>
  </si>
  <si>
    <t>এলাহী শেখ</t>
  </si>
  <si>
    <t>জাহাঙ্গীর খা</t>
  </si>
  <si>
    <t>সোনাই খা</t>
  </si>
  <si>
    <t>নইম মোল্ল্যা</t>
  </si>
  <si>
    <t>মুসলিম মোল্ল্যা</t>
  </si>
  <si>
    <t>নাসির মোল্ল্যা</t>
  </si>
  <si>
    <t>মোঃ রমজান মোল্ল্যা</t>
  </si>
  <si>
    <t>স্বপ্না</t>
  </si>
  <si>
    <t>বীর মোহাজিদ</t>
  </si>
  <si>
    <t>মোঃরিফাত</t>
  </si>
  <si>
    <t>সুমি বেগম</t>
  </si>
  <si>
    <t>মোঃ মিজবা মোল্লা</t>
  </si>
  <si>
    <t>রুবেল খলিফা</t>
  </si>
  <si>
    <t>হাসমত খলিফা</t>
  </si>
  <si>
    <t>লাবিবা</t>
  </si>
  <si>
    <t>ময়না আক্তার</t>
  </si>
  <si>
    <t>মোঃগোলাম রসুল</t>
  </si>
  <si>
    <t>মোঃ হামিদুল ইসলাম নিসাত</t>
  </si>
  <si>
    <t>মোসাঃ আছিয়া বেগম</t>
  </si>
  <si>
    <t>মোঃসেলিম আহমেদ</t>
  </si>
  <si>
    <t>আফছার উদ্দিন</t>
  </si>
  <si>
    <t>পেরমত বিশ্বাস</t>
  </si>
  <si>
    <t>ইতি বিশ্বাস</t>
  </si>
  <si>
    <t>অনিল বিশ্বাস</t>
  </si>
  <si>
    <t>বিশ্বাস বাড়ি</t>
  </si>
  <si>
    <t>তারেক শেখ</t>
  </si>
  <si>
    <t>আসোরা বেগম</t>
  </si>
  <si>
    <t>মোমেলা</t>
  </si>
  <si>
    <t>আমিন শেখ</t>
  </si>
  <si>
    <t>নান্নু খাকী</t>
  </si>
  <si>
    <t>ছাকেলা বেগম</t>
  </si>
  <si>
    <t>ফজর খাকী</t>
  </si>
  <si>
    <t>মোছাঃ মোহেরোন নেছা</t>
  </si>
  <si>
    <t>মহুরোন নেছা</t>
  </si>
  <si>
    <t>আঃ মালেক শেখ</t>
  </si>
  <si>
    <t>চম্পা খাতুন</t>
  </si>
  <si>
    <t>করুনা বেগম</t>
  </si>
  <si>
    <t>মোঃ রেজোন গাজী</t>
  </si>
  <si>
    <t>শেখ ভিটু মিয়া</t>
  </si>
  <si>
    <t>শরীফুন্নেছা বেগম</t>
  </si>
  <si>
    <t>লাল মিয়া শেখ</t>
  </si>
  <si>
    <t>ফুলজান বিবি</t>
  </si>
  <si>
    <t>ফহম উদ্দিন</t>
  </si>
  <si>
    <t>ভূইয়া আক্কাস আলী</t>
  </si>
  <si>
    <t>ছলেমান ভূইয়া</t>
  </si>
  <si>
    <t>এস এম আবুল হাসান</t>
  </si>
  <si>
    <t>শেখ সামসুল হক</t>
  </si>
  <si>
    <t>শেখ বাড়ি</t>
  </si>
  <si>
    <t>মোছাঃ নাছরীন বেগম</t>
  </si>
  <si>
    <t>ফরিদা বেগম</t>
  </si>
  <si>
    <t>হানেফ শেখ</t>
  </si>
  <si>
    <t>ফরিদ মিয়া</t>
  </si>
  <si>
    <t>মৃত ধলা বিবি</t>
  </si>
  <si>
    <t>মৃত গনি মিয়া</t>
  </si>
  <si>
    <t>মোল্যা মফিজুল ইসলাম</t>
  </si>
  <si>
    <t>হেনা</t>
  </si>
  <si>
    <t>মোল্যা রহুল আলম</t>
  </si>
  <si>
    <t>মুনজিল ভুইয়া</t>
  </si>
  <si>
    <t>আমেরননেছা</t>
  </si>
  <si>
    <t>সুন্দর আলী ভুইয়া</t>
  </si>
  <si>
    <t>মোঃ আলামিন</t>
  </si>
  <si>
    <t>চামেলী বেগম</t>
  </si>
  <si>
    <t>কবির মোল্যা</t>
  </si>
  <si>
    <t>ছলেমান শরীফ</t>
  </si>
  <si>
    <t>আবুল কাশেম</t>
  </si>
  <si>
    <t>মোল্যা হাসমোত আলী</t>
  </si>
  <si>
    <t>মায়মোনা বেগম</t>
  </si>
  <si>
    <t>মোল্যা মোহাম্মদ আলী</t>
  </si>
  <si>
    <t>কুমিরডাংগা</t>
  </si>
  <si>
    <t>মান্নান ফকির</t>
  </si>
  <si>
    <t>চায়না বেগম</t>
  </si>
  <si>
    <t>রাখিয়া বেগম</t>
  </si>
  <si>
    <t>মাহাতাফ শেখ</t>
  </si>
  <si>
    <t>মতন্ডলগাতী</t>
  </si>
  <si>
    <t>হালিমা বেগম</t>
  </si>
  <si>
    <t>গোলজান বেগম</t>
  </si>
  <si>
    <t>লালমিয়া</t>
  </si>
  <si>
    <t>মোছাঃ জোহরা</t>
  </si>
  <si>
    <t>ওহাব শেখ</t>
  </si>
  <si>
    <t>আনোয়ারা</t>
  </si>
  <si>
    <t>সাদেক আলী শেখ</t>
  </si>
  <si>
    <t>ইলিয়াস তালুকদার</t>
  </si>
  <si>
    <t>গোলজান বিবি</t>
  </si>
  <si>
    <t>আলেক তালুকদার</t>
  </si>
  <si>
    <t>আবু তালহা</t>
  </si>
  <si>
    <t>রিপা বেগম</t>
  </si>
  <si>
    <t>মোঃ মিরাজুল ইসলাম</t>
  </si>
  <si>
    <t>ইবাদ শেখ</t>
  </si>
  <si>
    <t>ইন্তাজ শেখ</t>
  </si>
  <si>
    <t>চান বড়ু</t>
  </si>
  <si>
    <t>আবেজান খাতুন</t>
  </si>
  <si>
    <t>ইমান উদ্দিন শেখ</t>
  </si>
  <si>
    <t>আফরোজা বেগম</t>
  </si>
  <si>
    <t>বজলার রহমান</t>
  </si>
  <si>
    <t>আঙ্গিনা বেগম</t>
  </si>
  <si>
    <t>জয়নাব বেগম</t>
  </si>
  <si>
    <t>সুলতানা শেখ</t>
  </si>
  <si>
    <t>ইদ্রিছ মোল্যা</t>
  </si>
  <si>
    <t>মহাজন খাতুন</t>
  </si>
  <si>
    <t>ধলামিয়া মোল্যা</t>
  </si>
  <si>
    <t>আন্না খাতুন</t>
  </si>
  <si>
    <t>সুকুরন</t>
  </si>
  <si>
    <t>আরজ শেখ</t>
  </si>
  <si>
    <t>রেজাউল শেখ</t>
  </si>
  <si>
    <t>জেলেকা বেগম</t>
  </si>
  <si>
    <t>কুমিরডাঙা</t>
  </si>
  <si>
    <t>মোছা : সাহানা আক্তার</t>
  </si>
  <si>
    <t>মোছা : রাহেলা বেগম</t>
  </si>
  <si>
    <t>তফিজ উদ্দিন</t>
  </si>
  <si>
    <t>মান্নান মীর</t>
  </si>
  <si>
    <t>ফরমান আলী মীর</t>
  </si>
  <si>
    <t>আরমান</t>
  </si>
  <si>
    <t>রহিমা</t>
  </si>
  <si>
    <t>আকবর</t>
  </si>
  <si>
    <t>লুৎফর রহমান</t>
  </si>
  <si>
    <t>আব্দুস সবুর মোল্যা</t>
  </si>
  <si>
    <t>মকসুদ মোল্যা</t>
  </si>
  <si>
    <t>কাসেম শেখ</t>
  </si>
  <si>
    <t>নীল ভান বিবি</t>
  </si>
  <si>
    <t>সৈয়দ আলী শেখ</t>
  </si>
  <si>
    <t>তানবির কাজী</t>
  </si>
  <si>
    <t>কাজী আজিমউদ্দিন</t>
  </si>
  <si>
    <t>মোঃ রবিউল ইসলাম</t>
  </si>
  <si>
    <t>মোঃ আকবর আলী মীর</t>
  </si>
  <si>
    <t>আলেকজান বেগম</t>
  </si>
  <si>
    <t>আব্দুল হক শেখ</t>
  </si>
  <si>
    <t>শেখ ইব্রাহীম</t>
  </si>
  <si>
    <t>আম্বিয়া বেগম</t>
  </si>
  <si>
    <t>শেখ মুজিবর রহমান</t>
  </si>
  <si>
    <t>ছালমা আক্তার রিয়া</t>
  </si>
  <si>
    <t>হান্নান শেখ</t>
  </si>
  <si>
    <t>ছাকায়াত মোল্যা</t>
  </si>
  <si>
    <t>সবুরোন নেসা</t>
  </si>
  <si>
    <t>সুলতান মোল্যা</t>
  </si>
  <si>
    <t>সুমাইয়া খাতুন</t>
  </si>
  <si>
    <t>সালমা খাতুন</t>
  </si>
  <si>
    <t>শেখ সেকেন্দার আলী</t>
  </si>
  <si>
    <t>মিনা বেগম</t>
  </si>
  <si>
    <t>নুর ইসলাম</t>
  </si>
  <si>
    <t>আবুল কালাম</t>
  </si>
  <si>
    <t>লক্ষী বিশ্বাস</t>
  </si>
  <si>
    <t>ক্ষীরোদ বিশ্বাস</t>
  </si>
  <si>
    <t>মোঃ রিফাদুল ইসলাম</t>
  </si>
  <si>
    <t>মোসাঃ রিয়া বেগম</t>
  </si>
  <si>
    <t>মোঃদিলু শেখ</t>
  </si>
  <si>
    <t>মোঃ রাফিজ শেখ</t>
  </si>
  <si>
    <t>মুরশিদা বেগম</t>
  </si>
  <si>
    <t>টিপু শেখ</t>
  </si>
  <si>
    <t>আকিরোন</t>
  </si>
  <si>
    <t>মফজেল</t>
  </si>
  <si>
    <t>শফিকুল ইসলাম</t>
  </si>
  <si>
    <t>মো : ফুলমিয়া শেখ</t>
  </si>
  <si>
    <t>মুরা মিয়া</t>
  </si>
  <si>
    <t>সোনিয়া</t>
  </si>
  <si>
    <t>চুন্নু মোল্ল্যা</t>
  </si>
  <si>
    <t>পাতলেডাঙা</t>
  </si>
  <si>
    <t>রমজান খন্দকর</t>
  </si>
  <si>
    <t>কিরামত খন্দকর</t>
  </si>
  <si>
    <t>সুশান্ত কুমার বালা</t>
  </si>
  <si>
    <t>রনমলা বালা</t>
  </si>
  <si>
    <t>শচীদুলাল বালা</t>
  </si>
  <si>
    <t>আফরোজা</t>
  </si>
  <si>
    <t>আনজেরা বেগম</t>
  </si>
  <si>
    <t>শায়েব আলী শেখ</t>
  </si>
  <si>
    <t>শাহারা বেগম</t>
  </si>
  <si>
    <t>ঠান্ডা বেগম</t>
  </si>
  <si>
    <t>আলা উদ্দিন মোল্যা</t>
  </si>
  <si>
    <t>জোহরা বেগম</t>
  </si>
  <si>
    <t>তফছির ফকির</t>
  </si>
  <si>
    <t>সুর্যু বিবি</t>
  </si>
  <si>
    <t>নাছের ফকির</t>
  </si>
  <si>
    <t>ইয়ার শেখ</t>
  </si>
  <si>
    <t>আমজাদ শেখ</t>
  </si>
  <si>
    <t>আদালতপুর</t>
  </si>
  <si>
    <t>সাঈদ শেখ</t>
  </si>
  <si>
    <t>মোঃ খান লোকমান হাকিম</t>
  </si>
  <si>
    <t>জহরা বেগম</t>
  </si>
  <si>
    <t>খান মাহফিল উদ্দিন</t>
  </si>
  <si>
    <t>সনজিত কুমার বিশ্বাস</t>
  </si>
  <si>
    <t>কৌশুল্যা বিশ্বাস</t>
  </si>
  <si>
    <t>চিত্ত রঞ্জন বিশ্বাস</t>
  </si>
  <si>
    <t>প্রমোদনগর</t>
  </si>
  <si>
    <t>মোঃ খাজা মিয়া</t>
  </si>
  <si>
    <t>জাহেদা বেগম</t>
  </si>
  <si>
    <t>মোকছেদ শেখ</t>
  </si>
  <si>
    <t>লতিপ ফকির</t>
  </si>
  <si>
    <t>দোলেনা বেগম</t>
  </si>
  <si>
    <t>রফিক ফকির</t>
  </si>
  <si>
    <t>পাচি বেগম</t>
  </si>
  <si>
    <t>মদন চৌধুরী</t>
  </si>
  <si>
    <t>ছারা বিবি</t>
  </si>
  <si>
    <t>বজলু মোল্যা</t>
  </si>
  <si>
    <t>রশিদা</t>
  </si>
  <si>
    <t>মুন্তা সরদার</t>
  </si>
  <si>
    <t>আশ্রাব আলী শেখ</t>
  </si>
  <si>
    <t>সাজু বিবি</t>
  </si>
  <si>
    <t>আমিন উদ্দিন শেখ</t>
  </si>
  <si>
    <t>বসুন্দারীতলী</t>
  </si>
  <si>
    <t>বনি আমিন</t>
  </si>
  <si>
    <t>কবির মোল্ল্যা</t>
  </si>
  <si>
    <t>তাকিয়া খাতুন</t>
  </si>
  <si>
    <t>মোঃ আলিম মোল্যা</t>
  </si>
  <si>
    <t>চর কুশলা</t>
  </si>
  <si>
    <t>মোঃ হেলাল উদ্দিন</t>
  </si>
  <si>
    <t>সামসুর নাহার</t>
  </si>
  <si>
    <t>মোঃ আবেদ আলী</t>
  </si>
  <si>
    <t>নাজমুল কাজী</t>
  </si>
  <si>
    <t>সাবিনা বেগম</t>
  </si>
  <si>
    <t>নাশির কাজী</t>
  </si>
  <si>
    <t>সামছুন্নাহার পারভীন</t>
  </si>
  <si>
    <t>আফসার উদ্দীন ফকীর</t>
  </si>
  <si>
    <t>তাসলিমা</t>
  </si>
  <si>
    <t>আরমান সরদার</t>
  </si>
  <si>
    <t>নূর মোহাম্মদ</t>
  </si>
  <si>
    <t>হলদে ভানু</t>
  </si>
  <si>
    <t>আবু বকার মোল্যা</t>
  </si>
  <si>
    <t>নিরুফা</t>
  </si>
  <si>
    <t>খায়রুল শেখ</t>
  </si>
  <si>
    <t>অহেদ শেখ</t>
  </si>
  <si>
    <t>মাহাতাব শেখ</t>
  </si>
  <si>
    <t>মোমেনা বিবি</t>
  </si>
  <si>
    <t>আঃ রকিব শেখ</t>
  </si>
  <si>
    <t>কুমির ডাংগা</t>
  </si>
  <si>
    <t>মনোয়ারা</t>
  </si>
  <si>
    <t>লাল মাহামুদ মোল্যা</t>
  </si>
  <si>
    <t>আবুল বাসার</t>
  </si>
  <si>
    <t>মর্জিনা খাতুন</t>
  </si>
  <si>
    <t>মহুরোন নেছা</t>
  </si>
  <si>
    <t>হাফিজ খা</t>
  </si>
  <si>
    <t>মোঃ রহমাত শেখ</t>
  </si>
  <si>
    <t>মোঃ অপু শেখ</t>
  </si>
  <si>
    <t>মোঃ আকাশ শেখ</t>
  </si>
  <si>
    <t>মোসাঃ শিউলি আক্তার তিসা</t>
  </si>
  <si>
    <t>মোঃ কামরুল শেখ</t>
  </si>
  <si>
    <t>জাকারিয়া মোল্লা</t>
  </si>
  <si>
    <t>বাদশা মোল্লা</t>
  </si>
  <si>
    <t>মোঃ আলমগীর হোসেন</t>
  </si>
  <si>
    <t>শেখ তোতা মিয়া</t>
  </si>
  <si>
    <t>মিজানুর রহমান</t>
  </si>
  <si>
    <t>কোহিনুর বেগম</t>
  </si>
  <si>
    <t>আব্বাস আলী সিকদার</t>
  </si>
  <si>
    <t>গুল নাহার</t>
  </si>
  <si>
    <t>লাভলু শিকদার</t>
  </si>
  <si>
    <t>মালা বেগম</t>
  </si>
  <si>
    <t>সবুর শিকদার</t>
  </si>
  <si>
    <t>সোমেজা খাতুন</t>
  </si>
  <si>
    <t>শাহাজাহান মিনে</t>
  </si>
  <si>
    <t>মোছাঃ রাজিয়া সুলতানা</t>
  </si>
  <si>
    <t>মোছাঃ রোকেয়া</t>
  </si>
  <si>
    <t>গোলাম মোঃ মোল্লা</t>
  </si>
  <si>
    <t>হাছান বিশ্বাস</t>
  </si>
  <si>
    <t>মহর বিশ্বাস</t>
  </si>
  <si>
    <t>মোঃ মাছুদ সরদার</t>
  </si>
  <si>
    <t>চাঁন মিয়া সরদার</t>
  </si>
  <si>
    <t>শেখ আসাদুজ্জামান</t>
  </si>
  <si>
    <t>হোসনেআরা বেগম</t>
  </si>
  <si>
    <t>মমতাজ বেগম</t>
  </si>
  <si>
    <t>রাবেযা</t>
  </si>
  <si>
    <t>মালেক খা</t>
  </si>
  <si>
    <t>সামিরোন বেগম</t>
  </si>
  <si>
    <t>আজিম‌ মোল্যা</t>
  </si>
  <si>
    <t>রত্না খাতুন</t>
  </si>
  <si>
    <t>রুনা খাতুন</t>
  </si>
  <si>
    <t>মোল্ল্যা লিয়াকাত হোসেন</t>
  </si>
  <si>
    <t>দুলাল আহমেদ</t>
  </si>
  <si>
    <t>ইমরান হুছাইন</t>
  </si>
  <si>
    <t>জরিনা বেগম</t>
  </si>
  <si>
    <t>আব্দুল মান্নান মুন্সী</t>
  </si>
  <si>
    <t>জাহাঙ্গীর হোসেন</t>
  </si>
  <si>
    <t>নুর জাহান</t>
  </si>
  <si>
    <t>রেহানা আক্তার</t>
  </si>
  <si>
    <t>লিলিমা খাতুন</t>
  </si>
  <si>
    <t>তোতা মিয়া শেখ</t>
  </si>
  <si>
    <t>খালেদা বেগম</t>
  </si>
  <si>
    <t>রাফেজা</t>
  </si>
  <si>
    <t>গোলজান</t>
  </si>
  <si>
    <t>মজিদ ভূইয়া</t>
  </si>
  <si>
    <t>মোঃ টুটুল ভুঁইয়া</t>
  </si>
  <si>
    <t>মোছাঃ আফিরোন নেছা</t>
  </si>
  <si>
    <t>মোঃ রুহুল আমিন ভুঁইয়া</t>
  </si>
  <si>
    <t>আব্দুর রহমান ভুইয়া</t>
  </si>
  <si>
    <t>আমিরোন নেছা</t>
  </si>
  <si>
    <t>সুমোন মোল্লা</t>
  </si>
  <si>
    <t>ছবেলা বেগম</t>
  </si>
  <si>
    <t>মোল্লা দাউদ</t>
  </si>
  <si>
    <t>রমেশ বিশ্বাস</t>
  </si>
  <si>
    <t>কল্পনা বিশ্বাস</t>
  </si>
  <si>
    <t>রনজিৎ বিশ্বাস</t>
  </si>
  <si>
    <t>মোঃ বাবুল সরদার</t>
  </si>
  <si>
    <t>আলেকা বেগম</t>
  </si>
  <si>
    <t>ইউনুস সরদার</t>
  </si>
  <si>
    <t>লাবনী বেগম</t>
  </si>
  <si>
    <t>নাসিমা বেগম</t>
  </si>
  <si>
    <t>সিদ্দিক ফকির</t>
  </si>
  <si>
    <t>হাসমত আলী শেখ</t>
  </si>
  <si>
    <t>আমেলা বেগম</t>
  </si>
  <si>
    <t>আমিন উদ্দীন শেখ</t>
  </si>
  <si>
    <t>মিলন খান</t>
  </si>
  <si>
    <t>কোমেলা বেগম</t>
  </si>
  <si>
    <t>আকবর আলী খান</t>
  </si>
  <si>
    <t>আমেলা খানম</t>
  </si>
  <si>
    <t>হোসনে আরা বেগম</t>
  </si>
  <si>
    <t>জিয়া সরদার</t>
  </si>
  <si>
    <t>ফুলজান বেগম</t>
  </si>
  <si>
    <t>মৃত জিল্লাল সরদার</t>
  </si>
  <si>
    <t>কল্যানী বাড়ই</t>
  </si>
  <si>
    <t>হিন্দুমতী বিশ্বাস</t>
  </si>
  <si>
    <t>বিমলেন্দু বিশ্বাস</t>
  </si>
  <si>
    <t>রশোয়ারা</t>
  </si>
  <si>
    <t>লকিত শেখ</t>
  </si>
  <si>
    <t>বেগম</t>
  </si>
  <si>
    <t>গোনজেরা</t>
  </si>
  <si>
    <t>মকলেজ</t>
  </si>
  <si>
    <t>আমির হোসেন মোল্যা</t>
  </si>
  <si>
    <t>আঃ জলীল মোল্যা</t>
  </si>
  <si>
    <t>মোঃ আলাল মোল্যা</t>
  </si>
  <si>
    <t>মৃত খোকা মোল্যা</t>
  </si>
  <si>
    <t>সাহিদা বেগম</t>
  </si>
  <si>
    <t>ছুটি বিবি</t>
  </si>
  <si>
    <t>বয়েজ উদ্দিন</t>
  </si>
  <si>
    <t>চন্দনা খাতুন</t>
  </si>
  <si>
    <t>সেলিনা খাতুন</t>
  </si>
  <si>
    <t>শেখ মোহাম্মদ আলী</t>
  </si>
  <si>
    <t>হাসিনা খানম</t>
  </si>
  <si>
    <t>জয়েদা বেগম</t>
  </si>
  <si>
    <t>শেখ খলিলুর রহমান</t>
  </si>
  <si>
    <t>শিহাবুর শেখ</t>
  </si>
  <si>
    <t>আছাবুর শেখ</t>
  </si>
  <si>
    <t>মোশারেফ হোসেন</t>
  </si>
  <si>
    <t>শরিফোননেছা</t>
  </si>
  <si>
    <t>জবেদ আলী</t>
  </si>
  <si>
    <t>লায়লা</t>
  </si>
  <si>
    <t>রাবেয়া খাতুন</t>
  </si>
  <si>
    <t>বদরুল ইসলাম</t>
  </si>
  <si>
    <t>মাফুজা বেগম</t>
  </si>
  <si>
    <t>রিজাল মোল্যা</t>
  </si>
  <si>
    <t>সাহিদুল গাজী</t>
  </si>
  <si>
    <t>মোঃ রিজ্জাক গাজী</t>
  </si>
  <si>
    <t>আলামিন মোল্যা</t>
  </si>
  <si>
    <t>লায়লা বেগম</t>
  </si>
  <si>
    <t>মাজেদ মোল্যা</t>
  </si>
  <si>
    <t>সানাল শেখ</t>
  </si>
  <si>
    <t>‌মমতাজ বেগম</t>
  </si>
  <si>
    <t>শহর আলী খাঁন</t>
  </si>
  <si>
    <t>হেমায়েত মোল্লা</t>
  </si>
  <si>
    <t>তিরু মোল্লা</t>
  </si>
  <si>
    <t>মোঃ হাবিবুর রহমান</t>
  </si>
  <si>
    <t>মৃত আকলিমা বেগম</t>
  </si>
  <si>
    <t>মোঃ নুর মোল্ল্যা</t>
  </si>
  <si>
    <t>জুবায়ের হোসেন</t>
  </si>
  <si>
    <t>মোছাঃ রনি খাতুন</t>
  </si>
  <si>
    <t>মোঃ উবায়দুল্লাহ</t>
  </si>
  <si>
    <t>তহুরোন</t>
  </si>
  <si>
    <t>রোকন শেখ</t>
  </si>
  <si>
    <t>তবিবুর রহমান</t>
  </si>
  <si>
    <t>মালেক শেখ</t>
  </si>
  <si>
    <t>খোকা বিশ্বাস</t>
  </si>
  <si>
    <t>ছায়রা বিবি</t>
  </si>
  <si>
    <t>বজলু বিশ্বাস</t>
  </si>
  <si>
    <t>সহিদ শেখ</t>
  </si>
  <si>
    <t>উজলা বেগম</t>
  </si>
  <si>
    <t>আলতাফ লস্কার</t>
  </si>
  <si>
    <t>মোঃ আরমান ইমন</t>
  </si>
  <si>
    <t>মোঃ ইউসুফ বিশ্বাস</t>
  </si>
  <si>
    <t>খদিজা বেগম</t>
  </si>
  <si>
    <t>মোন্তাছের সরদার</t>
  </si>
  <si>
    <t>মোঃ ফেরদাউছ আলম</t>
  </si>
  <si>
    <t>সুরাতি বেগম</t>
  </si>
  <si>
    <t>মোসলেম শরীফ</t>
  </si>
  <si>
    <t>জাকির হোসেন</t>
  </si>
  <si>
    <t>শাহেদা</t>
  </si>
  <si>
    <t>শাহাজাহান</t>
  </si>
  <si>
    <t>সোমেলা বেগম</t>
  </si>
  <si>
    <t>বাতাসী বেগম</t>
  </si>
  <si>
    <t>কুটি মিয়া বিশ্বাস</t>
  </si>
  <si>
    <t>রেখা পাত্র</t>
  </si>
  <si>
    <t>পাচী পাত্র</t>
  </si>
  <si>
    <t>কালী পদ</t>
  </si>
  <si>
    <t>আল্লাদী বিশ্বাস</t>
  </si>
  <si>
    <t>তুলসী</t>
  </si>
  <si>
    <t>সুরেন</t>
  </si>
  <si>
    <t>কানন ঘোষ</t>
  </si>
  <si>
    <t>কুটি</t>
  </si>
  <si>
    <t>গোলক পাত্র</t>
  </si>
  <si>
    <t>জাহানারা</t>
  </si>
  <si>
    <t>সায়েরা</t>
  </si>
  <si>
    <t>বাবন গাজী</t>
  </si>
  <si>
    <t>শহিদুল মোল্লা</t>
  </si>
  <si>
    <t>ছিয়ারোন বিবি</t>
  </si>
  <si>
    <t>মহম্মদ মোল্লা</t>
  </si>
  <si>
    <t>রিজিয়া খাতুন</t>
  </si>
  <si>
    <t>শাহাদ শেখ</t>
  </si>
  <si>
    <t>জাহাঙ্গীর মোল্যা</t>
  </si>
  <si>
    <t>মজিরোন</t>
  </si>
  <si>
    <t>কালাম মোল্যা</t>
  </si>
  <si>
    <t>সাহিনা বেগম</t>
  </si>
  <si>
    <t>হাসিনা বেগম</t>
  </si>
  <si>
    <t>মকলেজ মোল্যা</t>
  </si>
  <si>
    <t>মোল্যা ওহিবুর</t>
  </si>
  <si>
    <t>সলোকা বেগম</t>
  </si>
  <si>
    <t>আব্দুর রাজ্জাক মোল্যা</t>
  </si>
  <si>
    <t>জামেলা খাতুন</t>
  </si>
  <si>
    <t>রবেজান বিবি</t>
  </si>
  <si>
    <t>বাবু শেখ</t>
  </si>
  <si>
    <t>অলিদ সিকদার</t>
  </si>
  <si>
    <t>খায়ের সিকদার</t>
  </si>
  <si>
    <t>শেখ ওছিকার রহমান</t>
  </si>
  <si>
    <t>ছাহেরা বেগম</t>
  </si>
  <si>
    <t>বিলায়েত শেখ</t>
  </si>
  <si>
    <t>মন্জু শেখ</t>
  </si>
  <si>
    <t>মাকমুদা আক্তার লামিয়া</t>
  </si>
  <si>
    <t>রাফেজা বেগম</t>
  </si>
  <si>
    <t>মোঃ সেকেন্দার শেখ</t>
  </si>
  <si>
    <t>রওশানয়ারা বেগম</t>
  </si>
  <si>
    <t>মোল্লা আলাউদ্দীন</t>
  </si>
  <si>
    <t>ধানখালি</t>
  </si>
  <si>
    <t>ময়না খানম</t>
  </si>
  <si>
    <t>হাবিবুর সরদার</t>
  </si>
  <si>
    <t>Harikhali</t>
  </si>
  <si>
    <t>জিন্নাহ খাতুন</t>
  </si>
  <si>
    <t>আজিজার শেখ</t>
  </si>
  <si>
    <t>Junari</t>
  </si>
  <si>
    <t>মাবিয়া বেগম</t>
  </si>
  <si>
    <t>সাম তরফদার</t>
  </si>
  <si>
    <t>দুরজয় রাজ বংশী</t>
  </si>
  <si>
    <t>উন্নতি রাজ বংশী</t>
  </si>
  <si>
    <t>দিলিপ রাজ বংশী</t>
  </si>
  <si>
    <t>বিল্লাল সেখ</t>
  </si>
  <si>
    <t>হলদে বড়ু</t>
  </si>
  <si>
    <t>ইয়াকুব শেখ</t>
  </si>
  <si>
    <t>তালিবুল ইসলাম</t>
  </si>
  <si>
    <t>ডলি বেগম</t>
  </si>
  <si>
    <t>মোহাম্মদ আবুল খায়ের</t>
  </si>
  <si>
    <t>মোঃ ছরোয়ার হোসেন</t>
  </si>
  <si>
    <t>হাজেরা</t>
  </si>
  <si>
    <t>আতাহার শেখ</t>
  </si>
  <si>
    <t>পহরডাংগা</t>
  </si>
  <si>
    <t>বাচ্চু খাঁন</t>
  </si>
  <si>
    <t>খলিল খাঁন</t>
  </si>
  <si>
    <t>লিতুনজিরা খাতুন</t>
  </si>
  <si>
    <t>মুন্নী বেগম</t>
  </si>
  <si>
    <t>আব্দুল হান্নান শেখ</t>
  </si>
  <si>
    <t>মোহরা বিবি</t>
  </si>
  <si>
    <t>শমসের শেখ</t>
  </si>
  <si>
    <t>নার্গিস বেগম</t>
  </si>
  <si>
    <t>পরী বিবি</t>
  </si>
  <si>
    <t>সরদার আব্দুস সাত্তার</t>
  </si>
  <si>
    <t>উ কুশলা</t>
  </si>
  <si>
    <t>সামছুন্নাহার খানম</t>
  </si>
  <si>
    <t>আব্দুল সালাম মোল্যা</t>
  </si>
  <si>
    <t>মোস্তফা মুছল্লী</t>
  </si>
  <si>
    <t>কুটি বড়ু</t>
  </si>
  <si>
    <t>ফুলমিয়া মুছল্লী</t>
  </si>
  <si>
    <t>মন্ডলগাতি</t>
  </si>
  <si>
    <t>মহিতোন নেছা</t>
  </si>
  <si>
    <t>ছবেদা বেগম</t>
  </si>
  <si>
    <t>সাখাওয়াত শেখ</t>
  </si>
  <si>
    <t>ইউনূছ সরদার</t>
  </si>
  <si>
    <t>খতেজান বিবি</t>
  </si>
  <si>
    <t>আবু সরদার</t>
  </si>
  <si>
    <t>মীর ফহম মীর</t>
  </si>
  <si>
    <t>পারুল বেগম</t>
  </si>
  <si>
    <t>মেহেরুন নেছা</t>
  </si>
  <si>
    <t>ছুমির মোল্যা</t>
  </si>
  <si>
    <t>ফাতেমা খাতুন</t>
  </si>
  <si>
    <t>হালিম উদ্দিন শেখ</t>
  </si>
  <si>
    <t>মোঃ সুলতান সরদার</t>
  </si>
  <si>
    <t>ময়না বেগম</t>
  </si>
  <si>
    <t>আফছার সরদার</t>
  </si>
  <si>
    <t>‌ওছিকার রহমান</t>
  </si>
  <si>
    <t>নুর জাহান বিবি</t>
  </si>
  <si>
    <t>আঃ হাশেম মোল্যা</t>
  </si>
  <si>
    <t>সাহেরা বেগম</t>
  </si>
  <si>
    <t>মোনতাজ সিকদার</t>
  </si>
  <si>
    <t>হাবিবুর রহমান মোল্যা</t>
  </si>
  <si>
    <t>মোহাম্মদ শিবলী আলম</t>
  </si>
  <si>
    <t>ফারহানা জামান</t>
  </si>
  <si>
    <t>শেখ ফায়েকুজ্জামান</t>
  </si>
  <si>
    <t>দঃ কুশলা</t>
  </si>
  <si>
    <t>রিকাত শেখ</t>
  </si>
  <si>
    <t>জোহরা</t>
  </si>
  <si>
    <t>আব্দুল মালেক</t>
  </si>
  <si>
    <t>আয়শা বেগম</t>
  </si>
  <si>
    <t>ধলাছুটু</t>
  </si>
  <si>
    <t>কালু খাঁন</t>
  </si>
  <si>
    <t>ইছা মোল্যা</t>
  </si>
  <si>
    <t>হাওয়া বেগম</t>
  </si>
  <si>
    <t>মোল্লা মুজিবর রহমান</t>
  </si>
  <si>
    <t>হিরু খাঁন</t>
  </si>
  <si>
    <t>আব্দুল খালেক খাঁন</t>
  </si>
  <si>
    <t>জিসান আরাফাত</t>
  </si>
  <si>
    <t>রিফাত জাহান</t>
  </si>
  <si>
    <t>আব্দুল্লাহ আল কাফি</t>
  </si>
  <si>
    <t>জহর মুন্সী</t>
  </si>
  <si>
    <t>মোঃ মহিন গাজী</t>
  </si>
  <si>
    <t>লেকজান</t>
  </si>
  <si>
    <t>ইমা খাতুন</t>
  </si>
  <si>
    <t>আনজু আরা</t>
  </si>
  <si>
    <t>তরু শেখ</t>
  </si>
  <si>
    <t>লেকজান বিবি</t>
  </si>
  <si>
    <t>ইসহাক মোল্লা</t>
  </si>
  <si>
    <t>রাবেয়া খাতুন আশা</t>
  </si>
  <si>
    <t>লাখী বেগম</t>
  </si>
  <si>
    <t>শফিক খা</t>
  </si>
  <si>
    <t>ঝুমুর</t>
  </si>
  <si>
    <t>রোজিনা</t>
  </si>
  <si>
    <t>ইমান খান</t>
  </si>
  <si>
    <t>মোল্যা মোসারেফ হোসেন</t>
  </si>
  <si>
    <t>সায়েমেনা বেগম</t>
  </si>
  <si>
    <t>সাকিব খন্দকার সুজন</t>
  </si>
  <si>
    <t>সবির খন্দকার</t>
  </si>
  <si>
    <t>আলাল শিকদার</t>
  </si>
  <si>
    <t>রস্তম শিকদার</t>
  </si>
  <si>
    <t>মোমোতাজ বেগম</t>
  </si>
  <si>
    <t>ছব্দার মোল্লা</t>
  </si>
  <si>
    <t>ছবিরোন নেছা</t>
  </si>
  <si>
    <t>মগবুল হোসেন</t>
  </si>
  <si>
    <t>আমির হামজা</t>
  </si>
  <si>
    <t>মুসা মোল্যা</t>
  </si>
  <si>
    <t>মোছাঃ গোলাপজান</t>
  </si>
  <si>
    <t>সোনা বিবি</t>
  </si>
  <si>
    <t>শেখ রাহেন উদ্দিন</t>
  </si>
  <si>
    <t>আছাদ শেখ</t>
  </si>
  <si>
    <t>আদিল উদ্দিন শেখ</t>
  </si>
  <si>
    <t>আয়শা</t>
  </si>
  <si>
    <t>মহিদুল খান</t>
  </si>
  <si>
    <t>বিল্লাল শিকদার</t>
  </si>
  <si>
    <t>তোয়েব আলী শিকদার</t>
  </si>
  <si>
    <t>মোঃ গাউছ তরফদার</t>
  </si>
  <si>
    <t>ছায়তুন বেগম</t>
  </si>
  <si>
    <t>সেকেল উদ্দিন তরফদার</t>
  </si>
  <si>
    <t>উঃ কুশলা</t>
  </si>
  <si>
    <t>সারমিন আক্তার</t>
  </si>
  <si>
    <t>শেখ আছাদ</t>
  </si>
  <si>
    <t>দেক্ষিন কুশলা</t>
  </si>
  <si>
    <t>মোঃ হৃদয় শেখ</t>
  </si>
  <si>
    <t>ফুরি বেগম</t>
  </si>
  <si>
    <t>ইয়াছিন শেখ</t>
  </si>
  <si>
    <t>আবু মুসা রাজ</t>
  </si>
  <si>
    <t>বাবু মোল্যা</t>
  </si>
  <si>
    <t>অরিদা বেগম</t>
  </si>
  <si>
    <t>গোলেজান বিবি</t>
  </si>
  <si>
    <t>আব্দুল গফুর মোল্যা</t>
  </si>
  <si>
    <t>সাহেব আলী মোল্লা</t>
  </si>
  <si>
    <t>আবু বক্কর মোল্লা</t>
  </si>
  <si>
    <t>শিকদার তৈয়েবুর রহমান</t>
  </si>
  <si>
    <t>আব্দুল বারিক শিকদার</t>
  </si>
  <si>
    <t>বয়ারগাতি</t>
  </si>
  <si>
    <t>নাছের সরদার</t>
  </si>
  <si>
    <t>কুমরিডাংগা</t>
  </si>
  <si>
    <t>সাইফুর মোল্যা</t>
  </si>
  <si>
    <t>আব্দুর রজ্জাক মোল্যা</t>
  </si>
  <si>
    <t>শ্বশানী মুনি</t>
  </si>
  <si>
    <t>উজলা</t>
  </si>
  <si>
    <t>অক্ষয়</t>
  </si>
  <si>
    <t>মোঃ ইব্রাহিম শেখ</t>
  </si>
  <si>
    <t>মুন্নি বেগম</t>
  </si>
  <si>
    <t>শেখ শামসুর রহমান</t>
  </si>
  <si>
    <t>মোল্যা আবুল বাশার</t>
  </si>
  <si>
    <t>মোঃ ফারুখ হোসেন</t>
  </si>
  <si>
    <t>মোল্লা দেলোয়ার হোসেন</t>
  </si>
  <si>
    <t>মাহিম মোল্যা</t>
  </si>
  <si>
    <t>নিলুফা খাতুন</t>
  </si>
  <si>
    <t>উজির মোল্যা</t>
  </si>
  <si>
    <t>হাকিম ভূইয়া</t>
  </si>
  <si>
    <t>চেমেনা বেগম</t>
  </si>
  <si>
    <t>মাইসা আক্তার মিনা</t>
  </si>
  <si>
    <t>শাহানা আক্তার</t>
  </si>
  <si>
    <t>মোহসীন কাজী</t>
  </si>
  <si>
    <t>তানিয়া খাতুন</t>
  </si>
  <si>
    <t>ছকিনা বেগম</t>
  </si>
  <si>
    <t>খসরুল মোল্যা</t>
  </si>
  <si>
    <t>সৌরভ খান</t>
  </si>
  <si>
    <t>রিনিয়া বেগম</t>
  </si>
  <si>
    <t>খান জিহাদুল</t>
  </si>
  <si>
    <t>মোঃ হাকিম মোল্যা</t>
  </si>
  <si>
    <t>জব্বার মোল্যা</t>
  </si>
  <si>
    <t>তাছেন উদ্দিন</t>
  </si>
  <si>
    <t>জাহিদুল মোল্লা</t>
  </si>
  <si>
    <t>মমতাজ</t>
  </si>
  <si>
    <t>রশিদ মোল্লা</t>
  </si>
  <si>
    <t>ছামিরোন বেগম</t>
  </si>
  <si>
    <t>গাউচ শেখ</t>
  </si>
  <si>
    <t>মোহাম্মদ সদর আলী</t>
  </si>
  <si>
    <t>লায়েক</t>
  </si>
  <si>
    <t>জামিলা বেগম</t>
  </si>
  <si>
    <t>আবু বক্কার মোল্যা</t>
  </si>
  <si>
    <t>প্রদীপ রাজ বংশী</t>
  </si>
  <si>
    <t>শিখা রাজ বংশী</t>
  </si>
  <si>
    <t>মহানন্দ রাজ বংশী</t>
  </si>
  <si>
    <t>রাজ বংশীবাড়ী</t>
  </si>
  <si>
    <t>পওহরডাংগা</t>
  </si>
  <si>
    <t>আলা মিয়া মোল্যা</t>
  </si>
  <si>
    <t>খান মাহবুর</t>
  </si>
  <si>
    <t>গোলেজান বেগম</t>
  </si>
  <si>
    <t>মুনসুর খান</t>
  </si>
  <si>
    <t>হাছান কাজী</t>
  </si>
  <si>
    <t>গোলাপজান বেগম</t>
  </si>
  <si>
    <t>আকবার কাজী</t>
  </si>
  <si>
    <t>জাহেদা খাতুন</t>
  </si>
  <si>
    <t>খালেক মোল্যা</t>
  </si>
  <si>
    <t>মোঃ বাবুল হুসাইন</t>
  </si>
  <si>
    <t>রাহিমা বেগম</t>
  </si>
  <si>
    <t>মোঃ আসাদুজ্জামান</t>
  </si>
  <si>
    <t>ইমদাদ</t>
  </si>
  <si>
    <t>ফুল মতি</t>
  </si>
  <si>
    <t>রোকন ফকির</t>
  </si>
  <si>
    <t>সুকুমার বিশ্বাস</t>
  </si>
  <si>
    <t>পুতুল রানী বিশ্বাস</t>
  </si>
  <si>
    <t>বাসুদেব বিশ্বাস</t>
  </si>
  <si>
    <t>সাহার বানু</t>
  </si>
  <si>
    <t>আমেনা</t>
  </si>
  <si>
    <t>সবেদ শিকদার</t>
  </si>
  <si>
    <t>রফিকুল ইসলাম</t>
  </si>
  <si>
    <t>শাহিদা</t>
  </si>
  <si>
    <t>মুরসালিন</t>
  </si>
  <si>
    <t>হাওয়া বিবি</t>
  </si>
  <si>
    <t>মোঃ আছিকুর রহমান</t>
  </si>
  <si>
    <t>সবুরোন নেছা</t>
  </si>
  <si>
    <t>আব্দুল মজিদ</t>
  </si>
  <si>
    <t>বচন মোল্যা</t>
  </si>
  <si>
    <t>লাল মতি</t>
  </si>
  <si>
    <t>নিছার উদ্দিন</t>
  </si>
  <si>
    <t>সাহেব আলী শেখ</t>
  </si>
  <si>
    <t>মহিতুন নেছা</t>
  </si>
  <si>
    <t>ফুল সুটু</t>
  </si>
  <si>
    <t>জুবান শেখ</t>
  </si>
  <si>
    <t>মোল্যা রবিউল ইসলাম</t>
  </si>
  <si>
    <t>তায়জেল মোল্যা</t>
  </si>
  <si>
    <t>মোঃ আকিজুর</t>
  </si>
  <si>
    <t>ফিরোজা খাতুন</t>
  </si>
  <si>
    <t>মোঃ বিল্লাল শেখ</t>
  </si>
  <si>
    <t>মোঃ ছাকা লস্কর</t>
  </si>
  <si>
    <t>জোহরা খাতুন</t>
  </si>
  <si>
    <t>মোমরেজ লস্কর</t>
  </si>
  <si>
    <t>ইলিয়াছ মোল্লা</t>
  </si>
  <si>
    <t>তকব্বার মোল্যা</t>
  </si>
  <si>
    <t>বেবিয়া খাতুন</t>
  </si>
  <si>
    <t>মেরেজান</t>
  </si>
  <si>
    <t>আব্দুল হালিম মোল্যা</t>
  </si>
  <si>
    <t>মোঃ অলিচ শেখ</t>
  </si>
  <si>
    <t>নুরি বেগম</t>
  </si>
  <si>
    <t>খতেজান</t>
  </si>
  <si>
    <t>আঃ গফুর শেখ</t>
  </si>
  <si>
    <t>জাহাঙ্গীর শেখ</t>
  </si>
  <si>
    <t>নুরজাহান বেগম</t>
  </si>
  <si>
    <t>কুটি মিয়া শেখ</t>
  </si>
  <si>
    <t>সাকিরোন নেছা</t>
  </si>
  <si>
    <t>আশ্রাব শেখ</t>
  </si>
  <si>
    <t>তুষার খাঁন</t>
  </si>
  <si>
    <t>আব্দুল মাজেদ খাঁন</t>
  </si>
  <si>
    <t>জহুরা বেগম</t>
  </si>
  <si>
    <t>পাচা মিয়া সরদার</t>
  </si>
  <si>
    <t>ফয়জুল্লাহ মোল্যা</t>
  </si>
  <si>
    <t>নুপুর খাতুন</t>
  </si>
  <si>
    <t>তাহমীনা বেগম</t>
  </si>
  <si>
    <t>লামিয়া খানম</t>
  </si>
  <si>
    <t>রাজ মিয়া</t>
  </si>
  <si>
    <t>ভুট্রা শরীফ</t>
  </si>
  <si>
    <t>লস্কর আল রাফি</t>
  </si>
  <si>
    <t>লতা</t>
  </si>
  <si>
    <t>রবিউল লস্কর</t>
  </si>
  <si>
    <t>সপনা খাতুন</t>
  </si>
  <si>
    <t>কামাল মোল্যা</t>
  </si>
  <si>
    <t>ছালেক মোল্যা</t>
  </si>
  <si>
    <t>সাখাওয়াত মুন্সি</t>
  </si>
  <si>
    <t>তহমিনা</t>
  </si>
  <si>
    <t>মোকলেস মুন্সি</t>
  </si>
  <si>
    <t>আঃ হাকিম মোল্যা</t>
  </si>
  <si>
    <t>লাখি বেগম</t>
  </si>
  <si>
    <t>রসুল মোল্যা</t>
  </si>
  <si>
    <t>আজাদ মোল্লা</t>
  </si>
  <si>
    <t>রাঙা মিয়া মোল্লা</t>
  </si>
  <si>
    <t>আমিরুল ইসলাম</t>
  </si>
  <si>
    <t>রেহেনা</t>
  </si>
  <si>
    <t>আমেনা খাতুন</t>
  </si>
  <si>
    <t>রোকেয়া বিবি</t>
  </si>
  <si>
    <t>কালু সরদার</t>
  </si>
  <si>
    <t>মোঃ জহির সেখ</t>
  </si>
  <si>
    <t>কুটি মিয়া ফকির</t>
  </si>
  <si>
    <t>জাগিপুর</t>
  </si>
  <si>
    <t>মহিবুল ইসলাম শেখ</t>
  </si>
  <si>
    <t>কামরুল ইসলাম</t>
  </si>
  <si>
    <t>মাহিয়া</t>
  </si>
  <si>
    <t>রহমত শেখ</t>
  </si>
  <si>
    <t>মরিয়ম</t>
  </si>
  <si>
    <t>মোঃ রেজোয়ান শেখ</t>
  </si>
  <si>
    <t>বসন্ধরীতলা</t>
  </si>
  <si>
    <t>আরাফাত হোসেন</t>
  </si>
  <si>
    <t>রিক্তা খানম</t>
  </si>
  <si>
    <t>মোঃ দুলাল শেখ</t>
  </si>
  <si>
    <t>বসুন্ধরীতলা</t>
  </si>
  <si>
    <t>বেবী বেগম</t>
  </si>
  <si>
    <t>শেখ খায়রূজ্জামান</t>
  </si>
  <si>
    <t>kushla</t>
  </si>
  <si>
    <t>খালিদ শেখ</t>
  </si>
  <si>
    <t>আরজিনা খাতুন</t>
  </si>
  <si>
    <t>আকরাম আলী শেখ</t>
  </si>
  <si>
    <t>মোঃ আজিজুর রহমান</t>
  </si>
  <si>
    <t>খাদেজা বিবি</t>
  </si>
  <si>
    <t>মোসলেম মোল্লা</t>
  </si>
  <si>
    <t>খান মিঠু</t>
  </si>
  <si>
    <t>খাঁন জাফর আহমেদ</t>
  </si>
  <si>
    <t>ফরহাদ মোল্যা</t>
  </si>
  <si>
    <t>ফুলমতি</t>
  </si>
  <si>
    <t>জুনাদ মোল্যা</t>
  </si>
  <si>
    <t>শেখ ফরিদুল ইসলাম</t>
  </si>
  <si>
    <t>শেখ শওকত আলী</t>
  </si>
  <si>
    <t>হাছিনা বেগম</t>
  </si>
  <si>
    <t>দেলজান বেগম</t>
  </si>
  <si>
    <t>মোকাদ্দেস মোল্ল্যা</t>
  </si>
  <si>
    <t>মোঃ শহিদুল্লাহ বিশ্বাস</t>
  </si>
  <si>
    <t>পিনজিরা খাতুন</t>
  </si>
  <si>
    <t>নিজেলা</t>
  </si>
  <si>
    <t>হেলাল উদ্দীন ফকির</t>
  </si>
  <si>
    <t>শেখ ওবায়দুল হক</t>
  </si>
  <si>
    <t>শাহেদা খাতুন</t>
  </si>
  <si>
    <t>আব্দুল অদুধ শেখ</t>
  </si>
  <si>
    <t>ইবরাহিম শেখ</t>
  </si>
  <si>
    <t>তাসকিন শেখ</t>
  </si>
  <si>
    <t>মোঃ শফিক</t>
  </si>
  <si>
    <t>সহিদ মোল্যা</t>
  </si>
  <si>
    <t>ভানু বিবি</t>
  </si>
  <si>
    <t>ময়েন উদ্দিন</t>
  </si>
  <si>
    <t>নূরজাহান বেগম</t>
  </si>
  <si>
    <t>বুলবুল মোল্যা</t>
  </si>
  <si>
    <t>রেনুকা বেগম</t>
  </si>
  <si>
    <t>আবুল খায়ের মোল্যা</t>
  </si>
  <si>
    <t>গ্রাম-কোদলা,</t>
  </si>
  <si>
    <t>কালাম শেখ</t>
  </si>
  <si>
    <t>তহুরন নেছা</t>
  </si>
  <si>
    <t>সামাদ</t>
  </si>
  <si>
    <t>মোছাঃ হোসনেআরা</t>
  </si>
  <si>
    <t>লোকমান মোল্যা</t>
  </si>
  <si>
    <t>KUSHLA</t>
  </si>
  <si>
    <t>হেলাল কাজী</t>
  </si>
  <si>
    <t>মোঃ ইলিয়াছ কাজী</t>
  </si>
  <si>
    <t>মুস্তাকিন শেখ</t>
  </si>
  <si>
    <t>আখি বেগম</t>
  </si>
  <si>
    <t>বাচ্চু শেখ</t>
  </si>
  <si>
    <t>KODLA</t>
  </si>
  <si>
    <t>শিকদার আব্দুর রাজ্জাক</t>
  </si>
  <si>
    <t>শিকদার রোস্তম আলী</t>
  </si>
  <si>
    <t>রুপিয়া বেগম</t>
  </si>
  <si>
    <t>তাছেন শেখ</t>
  </si>
  <si>
    <t>খাদিজাতুল কুবরা</t>
  </si>
  <si>
    <t>শেখ সাইফুল্লাহ</t>
  </si>
  <si>
    <t>NAWDUBI</t>
  </si>
  <si>
    <t>ফরিদা ইয়াসমিন</t>
  </si>
  <si>
    <t>লস্কর আব্দুল কুদ্দুছ</t>
  </si>
  <si>
    <t>চরকুশলা, ছাগলাদাহ, তেরখাদা, খুলনা</t>
  </si>
  <si>
    <t>লিপিকা খাতুন</t>
  </si>
  <si>
    <t>শাহানারা বেগম</t>
  </si>
  <si>
    <t>ইনায়েত মোল্যা</t>
  </si>
  <si>
    <t>মন্ডলগাতী, ছাগলাদাহ, তেরখাদা, খুলনা</t>
  </si>
  <si>
    <t>মোঃ নিলকন শেখ</t>
  </si>
  <si>
    <t>আব্দুল হাকিম শেখ</t>
  </si>
  <si>
    <t>মন্ডলগাতি, ছাগলাদাহ, তেরখাদা, খুলনা।</t>
  </si>
  <si>
    <t>জাবেদা বেগম</t>
  </si>
  <si>
    <t>মকিত শেখ</t>
  </si>
  <si>
    <t>গ্রাম-কুশলা</t>
  </si>
  <si>
    <t>রাজিয়া পারভীন</t>
  </si>
  <si>
    <t>সাবের আলী শেখ</t>
  </si>
  <si>
    <t>অহিদ মোল্লা</t>
  </si>
  <si>
    <t>শুকুর মোল্লা</t>
  </si>
  <si>
    <t>আছলাম শিকদার</t>
  </si>
  <si>
    <t>রুববান বেগম</t>
  </si>
  <si>
    <t>মুজিবার মোড়ল</t>
  </si>
  <si>
    <t>আনোয়ারা খাতুন</t>
  </si>
  <si>
    <t>মাজেদ মোড়ল</t>
  </si>
  <si>
    <t>ওমর শেখ</t>
  </si>
  <si>
    <t>আঃ খালেক শেখ</t>
  </si>
  <si>
    <t>মোঃ আফজাল শেখ</t>
  </si>
  <si>
    <t>মোছাঃ মজিরোন বেগম</t>
  </si>
  <si>
    <t>মোঃ শামছুর রহমান শেখ</t>
  </si>
  <si>
    <t>আকমান শিকদার</t>
  </si>
  <si>
    <t>রুববান খাতুন</t>
  </si>
  <si>
    <t>‌</t>
  </si>
  <si>
    <t>লেকজান বেগম</t>
  </si>
  <si>
    <t>তাইজেল মোল্যা</t>
  </si>
  <si>
    <t>মোঃ সাব্বির আহম্মেদ সালমান</t>
  </si>
  <si>
    <t>সালমা হারুন</t>
  </si>
  <si>
    <t>মোঃ হারুন-অর-রশিদ</t>
  </si>
  <si>
    <t>তাবাচ্ছুম ইসলাম</t>
  </si>
  <si>
    <t>রুবাইয়া ইসলাম</t>
  </si>
  <si>
    <t>হাফিজা সুলতানা</t>
  </si>
  <si>
    <t>JUNARY</t>
  </si>
  <si>
    <t>মোঃ আবুল হাছান শেখ</t>
  </si>
  <si>
    <t>আব্দুর সবুর শেখ</t>
  </si>
  <si>
    <t>ওবায়দুল মোল্যা</t>
  </si>
  <si>
    <t>সরোয়ার মোল্যা</t>
  </si>
  <si>
    <t>মুজিবর মোল্যা</t>
  </si>
  <si>
    <t>মিতা খাতুন</t>
  </si>
  <si>
    <t>পিঞ্জিরা আক্তার</t>
  </si>
  <si>
    <t>আবু মোল্লা</t>
  </si>
  <si>
    <t>আলমগীর হোসেন</t>
  </si>
  <si>
    <t>কমেলা খাতুন</t>
  </si>
  <si>
    <t>আবু তালেব মোল্লা</t>
  </si>
  <si>
    <t>রুপালী খাতুন</t>
  </si>
  <si>
    <t>বেগম বিবি</t>
  </si>
  <si>
    <t>ছালাম মোল্লা</t>
  </si>
  <si>
    <t>দঃকুশলা</t>
  </si>
  <si>
    <t>কাদিরা বেগম</t>
  </si>
  <si>
    <t>মুক্তার শেখ</t>
  </si>
  <si>
    <t>শহিদুল সরদার</t>
  </si>
  <si>
    <t>arkandi</t>
  </si>
  <si>
    <t>আমবিয়া বেগম</t>
  </si>
  <si>
    <t>সরিফা বেগম</t>
  </si>
  <si>
    <t>জোবেদ শেখ</t>
  </si>
  <si>
    <t>kumirdanga</t>
  </si>
  <si>
    <t>মোমিনা</t>
  </si>
  <si>
    <t>বিল্লাল খন্দকার</t>
  </si>
  <si>
    <t>নেবুিদিয়া</t>
  </si>
  <si>
    <t>তায়েব শেখ</t>
  </si>
  <si>
    <t>লিতুনজিরা</t>
  </si>
  <si>
    <t>মক্তেলা খাতুন</t>
  </si>
  <si>
    <t>ইউসুফ শেখ</t>
  </si>
  <si>
    <t>isamoti</t>
  </si>
  <si>
    <t>লাকি বেগম</t>
  </si>
  <si>
    <t>সামিরন বেগম</t>
  </si>
  <si>
    <t>উকিল সর্দার</t>
  </si>
  <si>
    <t>চানমিয়া</t>
  </si>
  <si>
    <t>গ্রাম-নেবুদিয়া</t>
  </si>
  <si>
    <t>ছবি বেগম</t>
  </si>
  <si>
    <t>ইয়াছিন মোল্লা</t>
  </si>
  <si>
    <t>মোঃ নোমান মোল্যা</t>
  </si>
  <si>
    <t>হালিমা আক্তার</t>
  </si>
  <si>
    <t>আমেনা বিবি</t>
  </si>
  <si>
    <t>সৈয়দ আলী মীর</t>
  </si>
  <si>
    <t>সর্দার ফরহাদ আহমেদ</t>
  </si>
  <si>
    <t>মিতা ইসলাম</t>
  </si>
  <si>
    <t>সর্দার আবুল হাসান</t>
  </si>
  <si>
    <t>আতিয়ার মোল্যা</t>
  </si>
  <si>
    <t>patledanga</t>
  </si>
  <si>
    <t>আবুল কাসেম</t>
  </si>
  <si>
    <t>মোঃ মোতালেব চৌধুরী</t>
  </si>
  <si>
    <t>আরিফ তালকুদার</t>
  </si>
  <si>
    <t>খোকা তালুকদার</t>
  </si>
  <si>
    <t>জুনারী, ছাগলাদাহ, তেরখাদা, খুলনা</t>
  </si>
  <si>
    <t>মোঃ নাহিদুল ইসলাম</t>
  </si>
  <si>
    <t>মোছাঃ লাইলী বেগম</t>
  </si>
  <si>
    <t>মোঃ হাসেম আলী</t>
  </si>
  <si>
    <t>ফুরজান নেছা</t>
  </si>
  <si>
    <t>আব্দুল হক মোল্লা</t>
  </si>
  <si>
    <t>মার্শিকুল ইসলাম</t>
  </si>
  <si>
    <t>হোসনেয়ারা বেগম</t>
  </si>
  <si>
    <t>শেখ রেজাউল করিম</t>
  </si>
  <si>
    <t>আব্দুল্লাহ মোল্যা</t>
  </si>
  <si>
    <t>মাহাতাব মোল্লা</t>
  </si>
  <si>
    <t>ফেলী</t>
  </si>
  <si>
    <t>ওলিয়ার শেখ</t>
  </si>
  <si>
    <t>সেখ ফারুক</t>
  </si>
  <si>
    <t>মোছিরোন নেছা</t>
  </si>
  <si>
    <t>আঃ গফুর সেখ</t>
  </si>
  <si>
    <t>বুলবুল আক্তার রিনা</t>
  </si>
  <si>
    <t>মৃত মোল্যা সাইদুর রহমান</t>
  </si>
  <si>
    <t>আব্দুর রহমান বিন হাবিব</t>
  </si>
  <si>
    <t>মোছাম্মাৎ কামরুন্নাহার</t>
  </si>
  <si>
    <t>শেখ আহসান হাবিব</t>
  </si>
  <si>
    <t>মোঃ গোলাম মোস্তফা</t>
  </si>
  <si>
    <t>সকিনা বেগম</t>
  </si>
  <si>
    <t>বাবর আলী</t>
  </si>
  <si>
    <t>মোস্ত সরদার</t>
  </si>
  <si>
    <t>জরিপ সরদার</t>
  </si>
  <si>
    <t>শেখ হাবিবুর রহমান</t>
  </si>
  <si>
    <t>সুফিয়া খোতুন</t>
  </si>
  <si>
    <t>নাশির শেখ</t>
  </si>
  <si>
    <t>নওসাদ খান</t>
  </si>
  <si>
    <t>হেমায়েত খান</t>
  </si>
  <si>
    <t>সূর্য্য বিবি</t>
  </si>
  <si>
    <t>জাকারিয়া মোল্যা</t>
  </si>
  <si>
    <t>সাথি বেগম</t>
  </si>
  <si>
    <t>মোল্যা জুবায়ের</t>
  </si>
  <si>
    <t>মিলা বেগম</t>
  </si>
  <si>
    <t>ইকরাম শেখ</t>
  </si>
  <si>
    <t>জিয়াউর রহমান</t>
  </si>
  <si>
    <t>কুটি বিবি</t>
  </si>
  <si>
    <t>তফছির শেখ</t>
  </si>
  <si>
    <t>ফুলছুটু</t>
  </si>
  <si>
    <t>বজলু কাজী</t>
  </si>
  <si>
    <t>উসমান ভুইয়া</t>
  </si>
  <si>
    <t>ফেরদাউস ভুইয়া</t>
  </si>
  <si>
    <t>রুবেল মোল্যা</t>
  </si>
  <si>
    <t>পারভীন বেগম</t>
  </si>
  <si>
    <t>মোঃ খাজা মোল্লা</t>
  </si>
  <si>
    <t>হাসিয়া</t>
  </si>
  <si>
    <t>ফুলজান</t>
  </si>
  <si>
    <t>মোছাঃ তাসমিয়া খাতুন</t>
  </si>
  <si>
    <t>সুলতানা খানম</t>
  </si>
  <si>
    <t>মোঃ সাগর আলী</t>
  </si>
  <si>
    <t>মুনজুয়ারা বেগম</t>
  </si>
  <si>
    <t>মুজিবার শেখ</t>
  </si>
  <si>
    <t>শরিফ মোল্যা</t>
  </si>
  <si>
    <t>খলিল মোল্যা</t>
  </si>
  <si>
    <t>মোসাঃ জান্নাতি খানম</t>
  </si>
  <si>
    <t>মোসাঃ রাফেজা বেগম</t>
  </si>
  <si>
    <t>এজেন শিকদার</t>
  </si>
  <si>
    <t>দেলজান বিবি</t>
  </si>
  <si>
    <t>মায়ন উদ্দিন কাজী</t>
  </si>
  <si>
    <t>কামাল হোসেন</t>
  </si>
  <si>
    <t>শেখ মোহাম্মাদ আলী</t>
  </si>
  <si>
    <t>নূর ইসলাম বিশ্বাস</t>
  </si>
  <si>
    <t>সাহিদা</t>
  </si>
  <si>
    <t>মাজেদ বিশ্বাস</t>
  </si>
  <si>
    <t>শেখ মনিরুজ্জামান</t>
  </si>
  <si>
    <t>কুমিরডাঙ্গা,তেরখাদা,খুলনা</t>
  </si>
  <si>
    <t>মোঃ ইব্রাহীম মোল্যা</t>
  </si>
  <si>
    <t>ছাত্তার মোল্যা</t>
  </si>
  <si>
    <t>নূরজাহান</t>
  </si>
  <si>
    <t>মোছাঃ রবিয়া খানম</t>
  </si>
  <si>
    <t>শরীফা বেগম</t>
  </si>
  <si>
    <t>খান হুমাউস কবির</t>
  </si>
  <si>
    <t>উত্তর কুশলা,তেরখাদা,খুলনা</t>
  </si>
  <si>
    <t>মোত্তাদের</t>
  </si>
  <si>
    <t>মোঃ ইকু কাজী</t>
  </si>
  <si>
    <t>ফুরজান</t>
  </si>
  <si>
    <t>আজিজার কাজী</t>
  </si>
  <si>
    <t>আসাদুল্লাহ আল গালিব</t>
  </si>
  <si>
    <t>পলি বেগম</t>
  </si>
  <si>
    <t>শেখ হাছিবুর রহমান</t>
  </si>
  <si>
    <t>বাবু</t>
  </si>
  <si>
    <t>ইউনুস আলী মোল্যা</t>
  </si>
  <si>
    <t>মবিয়া বেগম</t>
  </si>
  <si>
    <t>জামশেদ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</si>
</sst>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44"/>
  <sheetViews>
    <sheetView tabSelected="1" workbookViewId="0">
      <selection activeCell="J1" sqref="J1:Z1048576"/>
    </sheetView>
  </sheetViews>
  <sheetFormatPr defaultRowHeight="15" x14ac:dyDescent="0.25"/>
  <cols>
    <col min="1" max="1" width="11.42578125" bestFit="1" customWidth="1"/>
    <col min="2" max="2" width="16.28515625" bestFit="1" customWidth="1"/>
    <col min="3" max="3" width="26.140625" bestFit="1" customWidth="1"/>
    <col min="4" max="4" width="22.42578125" bestFit="1" customWidth="1"/>
    <col min="5" max="5" width="20.85546875" bestFit="1" customWidth="1"/>
    <col min="6" max="6" width="8.42578125" customWidth="1"/>
    <col min="7" max="7" width="6" customWidth="1"/>
    <col min="8" max="8" width="31.28515625" bestFit="1" customWidth="1"/>
    <col min="9" max="9" width="6.42578125" customWidth="1"/>
  </cols>
  <sheetData>
    <row r="1" spans="1:9" ht="23.25" x14ac:dyDescent="0.35">
      <c r="A1" s="1" t="s">
        <v>0</v>
      </c>
    </row>
    <row r="4" spans="1:9" x14ac:dyDescent="0.25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9" x14ac:dyDescent="0.25">
      <c r="A5" s="3">
        <v>1</v>
      </c>
      <c r="B5" s="3" t="str">
        <f>T("03470009015")</f>
        <v>03470009015</v>
      </c>
      <c r="C5" s="3" t="s">
        <v>10</v>
      </c>
      <c r="D5" s="3" t="s">
        <v>11</v>
      </c>
      <c r="E5" s="3" t="s">
        <v>12</v>
      </c>
      <c r="F5" s="3" t="s">
        <v>13</v>
      </c>
      <c r="G5" s="3">
        <v>1</v>
      </c>
      <c r="H5" s="3" t="s">
        <v>14</v>
      </c>
      <c r="I5" s="3" t="s">
        <v>15</v>
      </c>
    </row>
    <row r="6" spans="1:9" x14ac:dyDescent="0.25">
      <c r="A6" s="3">
        <v>2</v>
      </c>
      <c r="B6" s="3" t="str">
        <f>T("03470009019")</f>
        <v>03470009019</v>
      </c>
      <c r="C6" s="3" t="s">
        <v>16</v>
      </c>
      <c r="D6" s="3" t="s">
        <v>17</v>
      </c>
      <c r="E6" s="3" t="s">
        <v>18</v>
      </c>
      <c r="F6" s="3" t="s">
        <v>13</v>
      </c>
      <c r="G6" s="3">
        <v>1</v>
      </c>
      <c r="H6" s="3" t="s">
        <v>14</v>
      </c>
      <c r="I6" s="3" t="s">
        <v>15</v>
      </c>
    </row>
    <row r="7" spans="1:9" x14ac:dyDescent="0.25">
      <c r="A7" s="3">
        <v>3</v>
      </c>
      <c r="B7" s="3" t="str">
        <f>T("03470009062")</f>
        <v>03470009062</v>
      </c>
      <c r="C7" s="3" t="s">
        <v>19</v>
      </c>
      <c r="D7" s="3" t="s">
        <v>20</v>
      </c>
      <c r="E7" s="3" t="s">
        <v>21</v>
      </c>
      <c r="F7" s="3" t="s">
        <v>13</v>
      </c>
      <c r="G7" s="3">
        <v>1</v>
      </c>
      <c r="H7" s="3" t="s">
        <v>14</v>
      </c>
      <c r="I7" s="3" t="s">
        <v>15</v>
      </c>
    </row>
    <row r="8" spans="1:9" x14ac:dyDescent="0.25">
      <c r="A8" s="3">
        <v>4</v>
      </c>
      <c r="B8" s="3" t="str">
        <f>T("03470009069")</f>
        <v>03470009069</v>
      </c>
      <c r="C8" s="3" t="s">
        <v>22</v>
      </c>
      <c r="D8" s="3" t="s">
        <v>23</v>
      </c>
      <c r="E8" s="3" t="s">
        <v>24</v>
      </c>
      <c r="F8" s="3" t="s">
        <v>13</v>
      </c>
      <c r="G8" s="3">
        <v>1</v>
      </c>
      <c r="H8" s="3" t="s">
        <v>25</v>
      </c>
      <c r="I8" s="3" t="s">
        <v>15</v>
      </c>
    </row>
    <row r="9" spans="1:9" x14ac:dyDescent="0.25">
      <c r="A9" s="3">
        <v>5</v>
      </c>
      <c r="B9" s="3" t="str">
        <f>T("03470009071")</f>
        <v>03470009071</v>
      </c>
      <c r="C9" s="3" t="s">
        <v>26</v>
      </c>
      <c r="D9" s="3" t="s">
        <v>27</v>
      </c>
      <c r="E9" s="3" t="s">
        <v>28</v>
      </c>
      <c r="F9" s="3" t="s">
        <v>13</v>
      </c>
      <c r="G9" s="3">
        <v>1</v>
      </c>
      <c r="H9" s="3" t="s">
        <v>14</v>
      </c>
      <c r="I9" s="3" t="s">
        <v>15</v>
      </c>
    </row>
    <row r="10" spans="1:9" x14ac:dyDescent="0.25">
      <c r="A10" s="3">
        <v>6</v>
      </c>
      <c r="B10" s="3" t="str">
        <f>T("03470009075")</f>
        <v>03470009075</v>
      </c>
      <c r="C10" s="3" t="s">
        <v>29</v>
      </c>
      <c r="D10" s="3" t="s">
        <v>30</v>
      </c>
      <c r="E10" s="3" t="s">
        <v>31</v>
      </c>
      <c r="F10" s="3" t="s">
        <v>13</v>
      </c>
      <c r="G10" s="3">
        <v>1</v>
      </c>
      <c r="H10" s="3" t="s">
        <v>14</v>
      </c>
      <c r="I10" s="3" t="s">
        <v>15</v>
      </c>
    </row>
    <row r="11" spans="1:9" x14ac:dyDescent="0.25">
      <c r="A11" s="3">
        <v>7</v>
      </c>
      <c r="B11" s="3" t="str">
        <f>T("03470009079")</f>
        <v>03470009079</v>
      </c>
      <c r="C11" s="3" t="s">
        <v>32</v>
      </c>
      <c r="D11" s="3" t="s">
        <v>33</v>
      </c>
      <c r="E11" s="3" t="s">
        <v>34</v>
      </c>
      <c r="F11" s="3" t="s">
        <v>13</v>
      </c>
      <c r="G11" s="3">
        <v>1</v>
      </c>
      <c r="H11" s="3" t="s">
        <v>35</v>
      </c>
      <c r="I11" s="3" t="s">
        <v>36</v>
      </c>
    </row>
    <row r="12" spans="1:9" x14ac:dyDescent="0.25">
      <c r="A12" s="3">
        <v>8</v>
      </c>
      <c r="B12" s="3" t="str">
        <f>T("03470009085")</f>
        <v>03470009085</v>
      </c>
      <c r="C12" s="3" t="s">
        <v>37</v>
      </c>
      <c r="D12" s="3" t="s">
        <v>38</v>
      </c>
      <c r="E12" s="3" t="s">
        <v>39</v>
      </c>
      <c r="F12" s="3" t="s">
        <v>13</v>
      </c>
      <c r="G12" s="3">
        <v>1</v>
      </c>
      <c r="H12" s="3" t="s">
        <v>14</v>
      </c>
      <c r="I12" s="3" t="s">
        <v>15</v>
      </c>
    </row>
    <row r="13" spans="1:9" x14ac:dyDescent="0.25">
      <c r="A13" s="3">
        <v>9</v>
      </c>
      <c r="B13" s="3" t="str">
        <f>T("03470009089")</f>
        <v>03470009089</v>
      </c>
      <c r="C13" s="3" t="s">
        <v>40</v>
      </c>
      <c r="D13" s="3" t="s">
        <v>41</v>
      </c>
      <c r="E13" s="3" t="s">
        <v>42</v>
      </c>
      <c r="F13" s="3" t="s">
        <v>13</v>
      </c>
      <c r="G13" s="3">
        <v>1</v>
      </c>
      <c r="H13" s="3" t="s">
        <v>14</v>
      </c>
      <c r="I13" s="3" t="s">
        <v>15</v>
      </c>
    </row>
    <row r="14" spans="1:9" x14ac:dyDescent="0.25">
      <c r="A14" s="3">
        <v>10</v>
      </c>
      <c r="B14" s="3" t="str">
        <f>T("03470009093")</f>
        <v>03470009093</v>
      </c>
      <c r="C14" s="3" t="s">
        <v>43</v>
      </c>
      <c r="D14" s="3" t="s">
        <v>44</v>
      </c>
      <c r="E14" s="3" t="s">
        <v>45</v>
      </c>
      <c r="F14" s="3" t="s">
        <v>13</v>
      </c>
      <c r="G14" s="3">
        <v>1</v>
      </c>
      <c r="H14" s="3" t="s">
        <v>14</v>
      </c>
      <c r="I14" s="3" t="s">
        <v>15</v>
      </c>
    </row>
    <row r="15" spans="1:9" x14ac:dyDescent="0.25">
      <c r="A15" s="3">
        <v>11</v>
      </c>
      <c r="B15" s="3" t="str">
        <f>T("03470009100")</f>
        <v>03470009100</v>
      </c>
      <c r="C15" s="3" t="s">
        <v>46</v>
      </c>
      <c r="D15" s="3" t="s">
        <v>47</v>
      </c>
      <c r="E15" s="3" t="s">
        <v>48</v>
      </c>
      <c r="F15" s="3" t="s">
        <v>13</v>
      </c>
      <c r="G15" s="3">
        <v>1</v>
      </c>
      <c r="H15" s="3" t="s">
        <v>14</v>
      </c>
      <c r="I15" s="3" t="s">
        <v>15</v>
      </c>
    </row>
    <row r="16" spans="1:9" x14ac:dyDescent="0.25">
      <c r="A16" s="3">
        <v>12</v>
      </c>
      <c r="B16" s="3" t="str">
        <f>T("03470009103")</f>
        <v>03470009103</v>
      </c>
      <c r="C16" s="3" t="s">
        <v>49</v>
      </c>
      <c r="D16" s="3" t="s">
        <v>50</v>
      </c>
      <c r="E16" s="3" t="s">
        <v>51</v>
      </c>
      <c r="F16" s="3" t="s">
        <v>13</v>
      </c>
      <c r="G16" s="3">
        <v>1</v>
      </c>
      <c r="H16" s="3" t="s">
        <v>14</v>
      </c>
      <c r="I16" s="3" t="s">
        <v>15</v>
      </c>
    </row>
    <row r="17" spans="1:9" x14ac:dyDescent="0.25">
      <c r="A17" s="3">
        <v>13</v>
      </c>
      <c r="B17" s="3" t="str">
        <f>T("03470009107")</f>
        <v>03470009107</v>
      </c>
      <c r="C17" s="3" t="s">
        <v>52</v>
      </c>
      <c r="D17" s="3" t="s">
        <v>53</v>
      </c>
      <c r="E17" s="3" t="s">
        <v>54</v>
      </c>
      <c r="F17" s="3" t="s">
        <v>13</v>
      </c>
      <c r="G17" s="3">
        <v>1</v>
      </c>
      <c r="H17" s="3" t="s">
        <v>35</v>
      </c>
      <c r="I17" s="3" t="s">
        <v>15</v>
      </c>
    </row>
    <row r="18" spans="1:9" x14ac:dyDescent="0.25">
      <c r="A18" s="3">
        <v>14</v>
      </c>
      <c r="B18" s="3" t="str">
        <f>T("03470009116")</f>
        <v>03470009116</v>
      </c>
      <c r="C18" s="3" t="s">
        <v>55</v>
      </c>
      <c r="D18" s="3" t="s">
        <v>56</v>
      </c>
      <c r="E18" s="3" t="s">
        <v>57</v>
      </c>
      <c r="F18" s="3" t="s">
        <v>13</v>
      </c>
      <c r="G18" s="3">
        <v>1</v>
      </c>
      <c r="H18" s="3" t="s">
        <v>14</v>
      </c>
      <c r="I18" s="3" t="s">
        <v>15</v>
      </c>
    </row>
    <row r="19" spans="1:9" x14ac:dyDescent="0.25">
      <c r="A19" s="3">
        <v>15</v>
      </c>
      <c r="B19" s="3" t="str">
        <f>T("03470009118")</f>
        <v>03470009118</v>
      </c>
      <c r="C19" s="3" t="s">
        <v>58</v>
      </c>
      <c r="D19" s="3" t="s">
        <v>59</v>
      </c>
      <c r="E19" s="3" t="s">
        <v>60</v>
      </c>
      <c r="F19" s="3" t="s">
        <v>13</v>
      </c>
      <c r="G19" s="3">
        <v>1</v>
      </c>
      <c r="H19" s="3" t="s">
        <v>14</v>
      </c>
      <c r="I19" s="3" t="s">
        <v>15</v>
      </c>
    </row>
    <row r="20" spans="1:9" x14ac:dyDescent="0.25">
      <c r="A20" s="3">
        <v>16</v>
      </c>
      <c r="B20" s="3" t="str">
        <f>T("03470009120")</f>
        <v>03470009120</v>
      </c>
      <c r="C20" s="3" t="s">
        <v>61</v>
      </c>
      <c r="D20" s="3" t="s">
        <v>62</v>
      </c>
      <c r="E20" s="3" t="s">
        <v>63</v>
      </c>
      <c r="F20" s="3" t="s">
        <v>13</v>
      </c>
      <c r="G20" s="3">
        <v>1</v>
      </c>
      <c r="H20" s="3" t="s">
        <v>35</v>
      </c>
      <c r="I20" s="3" t="s">
        <v>15</v>
      </c>
    </row>
    <row r="21" spans="1:9" x14ac:dyDescent="0.25">
      <c r="A21" s="3">
        <v>17</v>
      </c>
      <c r="B21" s="3" t="str">
        <f>T("03470009123")</f>
        <v>03470009123</v>
      </c>
      <c r="C21" s="3" t="s">
        <v>64</v>
      </c>
      <c r="D21" s="3" t="s">
        <v>65</v>
      </c>
      <c r="E21" s="3" t="s">
        <v>66</v>
      </c>
      <c r="F21" s="3" t="s">
        <v>13</v>
      </c>
      <c r="G21" s="3">
        <v>1</v>
      </c>
      <c r="H21" s="3" t="s">
        <v>14</v>
      </c>
      <c r="I21" s="3" t="s">
        <v>15</v>
      </c>
    </row>
    <row r="22" spans="1:9" x14ac:dyDescent="0.25">
      <c r="A22" s="3">
        <v>18</v>
      </c>
      <c r="B22" s="3" t="str">
        <f>T("03470009129")</f>
        <v>03470009129</v>
      </c>
      <c r="C22" s="3" t="s">
        <v>67</v>
      </c>
      <c r="D22" s="3" t="s">
        <v>68</v>
      </c>
      <c r="E22" s="3" t="s">
        <v>69</v>
      </c>
      <c r="F22" s="3" t="s">
        <v>13</v>
      </c>
      <c r="G22" s="3">
        <v>1</v>
      </c>
      <c r="H22" s="3" t="s">
        <v>14</v>
      </c>
      <c r="I22" s="3" t="s">
        <v>15</v>
      </c>
    </row>
    <row r="23" spans="1:9" x14ac:dyDescent="0.25">
      <c r="A23" s="3">
        <v>19</v>
      </c>
      <c r="B23" s="3" t="str">
        <f>T("03470009132")</f>
        <v>03470009132</v>
      </c>
      <c r="C23" s="3" t="s">
        <v>70</v>
      </c>
      <c r="D23" s="3" t="s">
        <v>71</v>
      </c>
      <c r="E23" s="3" t="s">
        <v>72</v>
      </c>
      <c r="F23" s="3" t="s">
        <v>13</v>
      </c>
      <c r="G23" s="3">
        <v>1</v>
      </c>
      <c r="H23" s="3" t="s">
        <v>14</v>
      </c>
      <c r="I23" s="3" t="s">
        <v>15</v>
      </c>
    </row>
    <row r="24" spans="1:9" x14ac:dyDescent="0.25">
      <c r="A24" s="3">
        <v>20</v>
      </c>
      <c r="B24" s="3" t="str">
        <f>T("03470009136")</f>
        <v>03470009136</v>
      </c>
      <c r="C24" s="3" t="s">
        <v>73</v>
      </c>
      <c r="D24" s="3" t="s">
        <v>74</v>
      </c>
      <c r="E24" s="3" t="s">
        <v>75</v>
      </c>
      <c r="F24" s="3" t="s">
        <v>13</v>
      </c>
      <c r="G24" s="3">
        <v>1</v>
      </c>
      <c r="H24" s="3" t="s">
        <v>35</v>
      </c>
      <c r="I24" s="3" t="s">
        <v>15</v>
      </c>
    </row>
    <row r="25" spans="1:9" x14ac:dyDescent="0.25">
      <c r="A25" s="3">
        <v>21</v>
      </c>
      <c r="B25" s="3" t="str">
        <f>T("03470009139")</f>
        <v>03470009139</v>
      </c>
      <c r="C25" s="3" t="s">
        <v>76</v>
      </c>
      <c r="D25" s="3" t="s">
        <v>77</v>
      </c>
      <c r="E25" s="3" t="s">
        <v>78</v>
      </c>
      <c r="F25" s="3" t="s">
        <v>13</v>
      </c>
      <c r="G25" s="3">
        <v>1</v>
      </c>
      <c r="H25" s="3" t="s">
        <v>14</v>
      </c>
      <c r="I25" s="3" t="s">
        <v>15</v>
      </c>
    </row>
    <row r="26" spans="1:9" x14ac:dyDescent="0.25">
      <c r="A26" s="3">
        <v>22</v>
      </c>
      <c r="B26" s="3" t="str">
        <f>T("03470009142")</f>
        <v>03470009142</v>
      </c>
      <c r="C26" s="3" t="s">
        <v>79</v>
      </c>
      <c r="D26" s="3" t="s">
        <v>80</v>
      </c>
      <c r="E26" s="3" t="s">
        <v>81</v>
      </c>
      <c r="F26" s="3" t="s">
        <v>13</v>
      </c>
      <c r="G26" s="3">
        <v>1</v>
      </c>
      <c r="H26" s="3" t="s">
        <v>35</v>
      </c>
      <c r="I26" s="3" t="s">
        <v>15</v>
      </c>
    </row>
    <row r="27" spans="1:9" x14ac:dyDescent="0.25">
      <c r="A27" s="3">
        <v>23</v>
      </c>
      <c r="B27" s="3" t="str">
        <f>T("03470009146")</f>
        <v>03470009146</v>
      </c>
      <c r="C27" s="3" t="s">
        <v>82</v>
      </c>
      <c r="D27" s="3" t="s">
        <v>83</v>
      </c>
      <c r="E27" s="3" t="s">
        <v>84</v>
      </c>
      <c r="F27" s="3" t="s">
        <v>13</v>
      </c>
      <c r="G27" s="3">
        <v>1</v>
      </c>
      <c r="H27" s="3" t="s">
        <v>14</v>
      </c>
      <c r="I27" s="3" t="s">
        <v>15</v>
      </c>
    </row>
    <row r="28" spans="1:9" x14ac:dyDescent="0.25">
      <c r="A28" s="3">
        <v>24</v>
      </c>
      <c r="B28" s="3" t="str">
        <f>T("03470009165")</f>
        <v>03470009165</v>
      </c>
      <c r="C28" s="3" t="s">
        <v>37</v>
      </c>
      <c r="D28" s="3" t="s">
        <v>85</v>
      </c>
      <c r="E28" s="3" t="s">
        <v>86</v>
      </c>
      <c r="F28" s="3" t="s">
        <v>13</v>
      </c>
      <c r="G28" s="3">
        <v>1</v>
      </c>
      <c r="H28" s="3" t="s">
        <v>14</v>
      </c>
      <c r="I28" s="3" t="s">
        <v>15</v>
      </c>
    </row>
    <row r="29" spans="1:9" x14ac:dyDescent="0.25">
      <c r="A29" s="3">
        <v>25</v>
      </c>
      <c r="B29" s="3" t="str">
        <f>T("03470010912")</f>
        <v>03470010912</v>
      </c>
      <c r="C29" s="3" t="s">
        <v>87</v>
      </c>
      <c r="D29" s="3" t="s">
        <v>88</v>
      </c>
      <c r="E29" s="3" t="s">
        <v>89</v>
      </c>
      <c r="F29" s="3" t="s">
        <v>13</v>
      </c>
      <c r="G29" s="3">
        <v>1</v>
      </c>
      <c r="H29" s="3" t="s">
        <v>90</v>
      </c>
      <c r="I29" s="3" t="s">
        <v>15</v>
      </c>
    </row>
    <row r="30" spans="1:9" x14ac:dyDescent="0.25">
      <c r="A30" s="3">
        <v>26</v>
      </c>
      <c r="B30" s="3" t="str">
        <f>T("03470010916")</f>
        <v>03470010916</v>
      </c>
      <c r="C30" s="3" t="s">
        <v>91</v>
      </c>
      <c r="D30" s="3" t="s">
        <v>92</v>
      </c>
      <c r="E30" s="3" t="s">
        <v>93</v>
      </c>
      <c r="F30" s="3" t="s">
        <v>13</v>
      </c>
      <c r="G30" s="3">
        <v>2</v>
      </c>
      <c r="H30" s="3" t="s">
        <v>90</v>
      </c>
      <c r="I30" s="3" t="s">
        <v>15</v>
      </c>
    </row>
    <row r="31" spans="1:9" x14ac:dyDescent="0.25">
      <c r="A31" s="3">
        <v>27</v>
      </c>
      <c r="B31" s="3" t="str">
        <f>T("03470010926")</f>
        <v>03470010926</v>
      </c>
      <c r="C31" s="3" t="s">
        <v>94</v>
      </c>
      <c r="D31" s="3" t="s">
        <v>95</v>
      </c>
      <c r="E31" s="3" t="s">
        <v>96</v>
      </c>
      <c r="F31" s="3" t="s">
        <v>13</v>
      </c>
      <c r="G31" s="3">
        <v>2</v>
      </c>
      <c r="H31" s="3" t="s">
        <v>90</v>
      </c>
      <c r="I31" s="3" t="s">
        <v>15</v>
      </c>
    </row>
    <row r="32" spans="1:9" x14ac:dyDescent="0.25">
      <c r="A32" s="3">
        <v>28</v>
      </c>
      <c r="B32" s="3" t="str">
        <f>T("03470010929")</f>
        <v>03470010929</v>
      </c>
      <c r="C32" s="3" t="s">
        <v>97</v>
      </c>
      <c r="D32" s="3" t="s">
        <v>98</v>
      </c>
      <c r="E32" s="3" t="s">
        <v>99</v>
      </c>
      <c r="F32" s="3" t="s">
        <v>13</v>
      </c>
      <c r="G32" s="3">
        <v>2</v>
      </c>
      <c r="H32" s="3" t="s">
        <v>90</v>
      </c>
      <c r="I32" s="3" t="s">
        <v>15</v>
      </c>
    </row>
    <row r="33" spans="1:9" x14ac:dyDescent="0.25">
      <c r="A33" s="3">
        <v>29</v>
      </c>
      <c r="B33" s="3" t="str">
        <f>T("03470010931")</f>
        <v>03470010931</v>
      </c>
      <c r="C33" s="3" t="s">
        <v>100</v>
      </c>
      <c r="D33" s="3" t="s">
        <v>101</v>
      </c>
      <c r="E33" s="3" t="s">
        <v>102</v>
      </c>
      <c r="F33" s="3" t="s">
        <v>13</v>
      </c>
      <c r="G33" s="3">
        <v>2</v>
      </c>
      <c r="H33" s="3" t="s">
        <v>90</v>
      </c>
      <c r="I33" s="3" t="s">
        <v>15</v>
      </c>
    </row>
    <row r="34" spans="1:9" x14ac:dyDescent="0.25">
      <c r="A34" s="3">
        <v>30</v>
      </c>
      <c r="B34" s="3" t="str">
        <f>T("03470010934")</f>
        <v>03470010934</v>
      </c>
      <c r="C34" s="3" t="s">
        <v>103</v>
      </c>
      <c r="D34" s="3" t="s">
        <v>104</v>
      </c>
      <c r="E34" s="3" t="s">
        <v>105</v>
      </c>
      <c r="F34" s="3" t="s">
        <v>13</v>
      </c>
      <c r="G34" s="3">
        <v>2</v>
      </c>
      <c r="H34" s="3" t="s">
        <v>90</v>
      </c>
      <c r="I34" s="3" t="s">
        <v>15</v>
      </c>
    </row>
    <row r="35" spans="1:9" x14ac:dyDescent="0.25">
      <c r="A35" s="3">
        <v>31</v>
      </c>
      <c r="B35" s="3" t="str">
        <f>T("03470010935")</f>
        <v>03470010935</v>
      </c>
      <c r="C35" s="3" t="s">
        <v>106</v>
      </c>
      <c r="D35" s="3" t="s">
        <v>107</v>
      </c>
      <c r="E35" s="3" t="s">
        <v>108</v>
      </c>
      <c r="F35" s="3" t="s">
        <v>13</v>
      </c>
      <c r="G35" s="3">
        <v>2</v>
      </c>
      <c r="H35" s="3" t="s">
        <v>90</v>
      </c>
      <c r="I35" s="3" t="s">
        <v>15</v>
      </c>
    </row>
    <row r="36" spans="1:9" x14ac:dyDescent="0.25">
      <c r="A36" s="3">
        <v>32</v>
      </c>
      <c r="B36" s="3" t="str">
        <f>T("03470010947")</f>
        <v>03470010947</v>
      </c>
      <c r="C36" s="3" t="s">
        <v>109</v>
      </c>
      <c r="D36" s="3" t="s">
        <v>110</v>
      </c>
      <c r="E36" s="3" t="s">
        <v>111</v>
      </c>
      <c r="F36" s="3" t="s">
        <v>13</v>
      </c>
      <c r="G36" s="3">
        <v>2</v>
      </c>
      <c r="H36" s="3" t="s">
        <v>90</v>
      </c>
      <c r="I36" s="3" t="s">
        <v>15</v>
      </c>
    </row>
    <row r="37" spans="1:9" x14ac:dyDescent="0.25">
      <c r="A37" s="3">
        <v>33</v>
      </c>
      <c r="B37" s="3" t="str">
        <f>T("03470010949")</f>
        <v>03470010949</v>
      </c>
      <c r="C37" s="3" t="s">
        <v>112</v>
      </c>
      <c r="D37" s="3" t="s">
        <v>113</v>
      </c>
      <c r="E37" s="3" t="s">
        <v>114</v>
      </c>
      <c r="F37" s="3" t="s">
        <v>13</v>
      </c>
      <c r="G37" s="3">
        <v>2</v>
      </c>
      <c r="H37" s="3" t="s">
        <v>90</v>
      </c>
      <c r="I37" s="3" t="s">
        <v>15</v>
      </c>
    </row>
    <row r="38" spans="1:9" x14ac:dyDescent="0.25">
      <c r="A38" s="3">
        <v>34</v>
      </c>
      <c r="B38" s="3" t="str">
        <f>T("03470010951")</f>
        <v>03470010951</v>
      </c>
      <c r="C38" s="3" t="s">
        <v>115</v>
      </c>
      <c r="D38" s="3" t="s">
        <v>116</v>
      </c>
      <c r="E38" s="3" t="s">
        <v>117</v>
      </c>
      <c r="F38" s="3" t="s">
        <v>13</v>
      </c>
      <c r="G38" s="3">
        <v>2</v>
      </c>
      <c r="H38" s="3" t="s">
        <v>90</v>
      </c>
      <c r="I38" s="3" t="s">
        <v>15</v>
      </c>
    </row>
    <row r="39" spans="1:9" x14ac:dyDescent="0.25">
      <c r="A39" s="3">
        <v>35</v>
      </c>
      <c r="B39" s="3" t="str">
        <f>T("03470010955")</f>
        <v>03470010955</v>
      </c>
      <c r="C39" s="3" t="s">
        <v>118</v>
      </c>
      <c r="D39" s="3" t="s">
        <v>119</v>
      </c>
      <c r="E39" s="3" t="s">
        <v>120</v>
      </c>
      <c r="F39" s="3" t="s">
        <v>13</v>
      </c>
      <c r="G39" s="3">
        <v>2</v>
      </c>
      <c r="H39" s="3" t="s">
        <v>90</v>
      </c>
      <c r="I39" s="3" t="s">
        <v>15</v>
      </c>
    </row>
    <row r="40" spans="1:9" x14ac:dyDescent="0.25">
      <c r="A40" s="3">
        <v>36</v>
      </c>
      <c r="B40" s="3" t="str">
        <f>T("03470011358")</f>
        <v>03470011358</v>
      </c>
      <c r="C40" s="3" t="s">
        <v>121</v>
      </c>
      <c r="D40" s="3" t="s">
        <v>122</v>
      </c>
      <c r="E40" s="3" t="s">
        <v>123</v>
      </c>
      <c r="F40" s="3" t="s">
        <v>13</v>
      </c>
      <c r="G40" s="3">
        <v>3</v>
      </c>
      <c r="H40" s="3" t="s">
        <v>124</v>
      </c>
      <c r="I40" s="3" t="s">
        <v>15</v>
      </c>
    </row>
    <row r="41" spans="1:9" x14ac:dyDescent="0.25">
      <c r="A41" s="3">
        <v>37</v>
      </c>
      <c r="B41" s="3" t="str">
        <f>T("03470011359")</f>
        <v>03470011359</v>
      </c>
      <c r="C41" s="3" t="s">
        <v>125</v>
      </c>
      <c r="D41" s="3" t="s">
        <v>126</v>
      </c>
      <c r="E41" s="3" t="s">
        <v>127</v>
      </c>
      <c r="F41" s="3" t="s">
        <v>13</v>
      </c>
      <c r="G41" s="3">
        <v>3</v>
      </c>
      <c r="H41" s="3" t="s">
        <v>124</v>
      </c>
      <c r="I41" s="3" t="s">
        <v>15</v>
      </c>
    </row>
    <row r="42" spans="1:9" x14ac:dyDescent="0.25">
      <c r="A42" s="3">
        <v>38</v>
      </c>
      <c r="B42" s="3" t="str">
        <f>T("03470011361")</f>
        <v>03470011361</v>
      </c>
      <c r="C42" s="3" t="s">
        <v>128</v>
      </c>
      <c r="D42" s="3" t="s">
        <v>129</v>
      </c>
      <c r="E42" s="3" t="s">
        <v>130</v>
      </c>
      <c r="F42" s="3" t="s">
        <v>13</v>
      </c>
      <c r="G42" s="3">
        <v>3</v>
      </c>
      <c r="H42" s="3" t="s">
        <v>124</v>
      </c>
      <c r="I42" s="4"/>
    </row>
    <row r="43" spans="1:9" x14ac:dyDescent="0.25">
      <c r="A43" s="3">
        <v>39</v>
      </c>
      <c r="B43" s="3" t="str">
        <f>T("03470011362")</f>
        <v>03470011362</v>
      </c>
      <c r="C43" s="3" t="s">
        <v>131</v>
      </c>
      <c r="D43" s="3" t="s">
        <v>132</v>
      </c>
      <c r="E43" s="3" t="s">
        <v>133</v>
      </c>
      <c r="F43" s="3" t="s">
        <v>13</v>
      </c>
      <c r="G43" s="3">
        <v>3</v>
      </c>
      <c r="H43" s="3" t="s">
        <v>124</v>
      </c>
      <c r="I43" s="3" t="s">
        <v>15</v>
      </c>
    </row>
    <row r="44" spans="1:9" x14ac:dyDescent="0.25">
      <c r="A44" s="3">
        <v>40</v>
      </c>
      <c r="B44" s="3" t="str">
        <f>T("03470011363")</f>
        <v>03470011363</v>
      </c>
      <c r="C44" s="3" t="s">
        <v>134</v>
      </c>
      <c r="D44" s="3" t="s">
        <v>135</v>
      </c>
      <c r="E44" s="3" t="s">
        <v>136</v>
      </c>
      <c r="F44" s="3" t="s">
        <v>13</v>
      </c>
      <c r="G44" s="3">
        <v>3</v>
      </c>
      <c r="H44" s="3" t="s">
        <v>124</v>
      </c>
      <c r="I44" s="4"/>
    </row>
    <row r="45" spans="1:9" x14ac:dyDescent="0.25">
      <c r="A45" s="3">
        <v>41</v>
      </c>
      <c r="B45" s="3" t="str">
        <f>T("03470011364")</f>
        <v>03470011364</v>
      </c>
      <c r="C45" s="3" t="s">
        <v>137</v>
      </c>
      <c r="D45" s="3" t="s">
        <v>138</v>
      </c>
      <c r="E45" s="3" t="s">
        <v>139</v>
      </c>
      <c r="F45" s="3" t="s">
        <v>13</v>
      </c>
      <c r="G45" s="3">
        <v>3</v>
      </c>
      <c r="H45" s="3" t="s">
        <v>124</v>
      </c>
      <c r="I45" s="4"/>
    </row>
    <row r="46" spans="1:9" x14ac:dyDescent="0.25">
      <c r="A46" s="3">
        <v>42</v>
      </c>
      <c r="B46" s="3" t="str">
        <f>T("03470011366")</f>
        <v>03470011366</v>
      </c>
      <c r="C46" s="3" t="s">
        <v>140</v>
      </c>
      <c r="D46" s="3" t="s">
        <v>141</v>
      </c>
      <c r="E46" s="3" t="s">
        <v>142</v>
      </c>
      <c r="F46" s="3" t="s">
        <v>13</v>
      </c>
      <c r="G46" s="3">
        <v>3</v>
      </c>
      <c r="H46" s="3" t="s">
        <v>124</v>
      </c>
      <c r="I46" s="3" t="s">
        <v>15</v>
      </c>
    </row>
    <row r="47" spans="1:9" x14ac:dyDescent="0.25">
      <c r="A47" s="3">
        <v>43</v>
      </c>
      <c r="B47" s="3" t="str">
        <f>T("03470011367")</f>
        <v>03470011367</v>
      </c>
      <c r="C47" s="3" t="s">
        <v>143</v>
      </c>
      <c r="D47" s="3" t="s">
        <v>144</v>
      </c>
      <c r="E47" s="3" t="s">
        <v>145</v>
      </c>
      <c r="F47" s="3" t="s">
        <v>13</v>
      </c>
      <c r="G47" s="3">
        <v>3</v>
      </c>
      <c r="H47" s="3" t="s">
        <v>124</v>
      </c>
      <c r="I47" s="3" t="s">
        <v>15</v>
      </c>
    </row>
    <row r="48" spans="1:9" x14ac:dyDescent="0.25">
      <c r="A48" s="3">
        <v>44</v>
      </c>
      <c r="B48" s="3" t="str">
        <f>T("03470011368")</f>
        <v>03470011368</v>
      </c>
      <c r="C48" s="3" t="s">
        <v>146</v>
      </c>
      <c r="D48" s="3" t="s">
        <v>147</v>
      </c>
      <c r="E48" s="3" t="s">
        <v>148</v>
      </c>
      <c r="F48" s="3" t="s">
        <v>13</v>
      </c>
      <c r="G48" s="3">
        <v>3</v>
      </c>
      <c r="H48" s="3" t="s">
        <v>124</v>
      </c>
      <c r="I48" s="3" t="s">
        <v>15</v>
      </c>
    </row>
    <row r="49" spans="1:9" x14ac:dyDescent="0.25">
      <c r="A49" s="3">
        <v>45</v>
      </c>
      <c r="B49" s="3" t="str">
        <f>T("03470011372")</f>
        <v>03470011372</v>
      </c>
      <c r="C49" s="3" t="s">
        <v>149</v>
      </c>
      <c r="D49" s="3" t="s">
        <v>150</v>
      </c>
      <c r="E49" s="3" t="s">
        <v>151</v>
      </c>
      <c r="F49" s="3" t="s">
        <v>13</v>
      </c>
      <c r="G49" s="3">
        <v>3</v>
      </c>
      <c r="H49" s="3" t="s">
        <v>124</v>
      </c>
      <c r="I49" s="3" t="s">
        <v>15</v>
      </c>
    </row>
    <row r="50" spans="1:9" x14ac:dyDescent="0.25">
      <c r="A50" s="3">
        <v>46</v>
      </c>
      <c r="B50" s="3" t="str">
        <f>T("03470011373")</f>
        <v>03470011373</v>
      </c>
      <c r="C50" s="3" t="s">
        <v>152</v>
      </c>
      <c r="D50" s="3" t="s">
        <v>153</v>
      </c>
      <c r="E50" s="3" t="s">
        <v>154</v>
      </c>
      <c r="F50" s="3" t="s">
        <v>13</v>
      </c>
      <c r="G50" s="3">
        <v>3</v>
      </c>
      <c r="H50" s="3" t="s">
        <v>124</v>
      </c>
      <c r="I50" s="3" t="s">
        <v>15</v>
      </c>
    </row>
    <row r="51" spans="1:9" x14ac:dyDescent="0.25">
      <c r="A51" s="3">
        <v>47</v>
      </c>
      <c r="B51" s="3" t="str">
        <f>T("03470011382")</f>
        <v>03470011382</v>
      </c>
      <c r="C51" s="3" t="s">
        <v>155</v>
      </c>
      <c r="D51" s="3" t="s">
        <v>156</v>
      </c>
      <c r="E51" s="3" t="s">
        <v>157</v>
      </c>
      <c r="F51" s="3" t="s">
        <v>13</v>
      </c>
      <c r="G51" s="3">
        <v>3</v>
      </c>
      <c r="H51" s="3" t="s">
        <v>124</v>
      </c>
      <c r="I51" s="3" t="s">
        <v>15</v>
      </c>
    </row>
    <row r="52" spans="1:9" x14ac:dyDescent="0.25">
      <c r="A52" s="3">
        <v>48</v>
      </c>
      <c r="B52" s="3" t="str">
        <f>T("03470011384")</f>
        <v>03470011384</v>
      </c>
      <c r="C52" s="3" t="s">
        <v>158</v>
      </c>
      <c r="D52" s="3" t="s">
        <v>159</v>
      </c>
      <c r="E52" s="3" t="s">
        <v>160</v>
      </c>
      <c r="F52" s="3" t="s">
        <v>13</v>
      </c>
      <c r="G52" s="3">
        <v>3</v>
      </c>
      <c r="H52" s="3" t="s">
        <v>124</v>
      </c>
      <c r="I52" s="3" t="s">
        <v>15</v>
      </c>
    </row>
    <row r="53" spans="1:9" x14ac:dyDescent="0.25">
      <c r="A53" s="3">
        <v>49</v>
      </c>
      <c r="B53" s="3" t="str">
        <f>T("03470011387")</f>
        <v>03470011387</v>
      </c>
      <c r="C53" s="3" t="s">
        <v>161</v>
      </c>
      <c r="D53" s="3" t="s">
        <v>162</v>
      </c>
      <c r="E53" s="3" t="s">
        <v>163</v>
      </c>
      <c r="F53" s="3" t="s">
        <v>13</v>
      </c>
      <c r="G53" s="3">
        <v>3</v>
      </c>
      <c r="H53" s="3" t="s">
        <v>164</v>
      </c>
      <c r="I53" s="3" t="s">
        <v>15</v>
      </c>
    </row>
    <row r="54" spans="1:9" x14ac:dyDescent="0.25">
      <c r="A54" s="3">
        <v>50</v>
      </c>
      <c r="B54" s="3" t="str">
        <f>T("03470011391")</f>
        <v>03470011391</v>
      </c>
      <c r="C54" s="3" t="s">
        <v>165</v>
      </c>
      <c r="D54" s="3" t="s">
        <v>166</v>
      </c>
      <c r="E54" s="3" t="s">
        <v>167</v>
      </c>
      <c r="F54" s="3" t="s">
        <v>13</v>
      </c>
      <c r="G54" s="3">
        <v>3</v>
      </c>
      <c r="H54" s="3" t="s">
        <v>164</v>
      </c>
      <c r="I54" s="3" t="s">
        <v>15</v>
      </c>
    </row>
    <row r="55" spans="1:9" x14ac:dyDescent="0.25">
      <c r="A55" s="3">
        <v>51</v>
      </c>
      <c r="B55" s="3" t="str">
        <f>T("03470011396")</f>
        <v>03470011396</v>
      </c>
      <c r="C55" s="3" t="s">
        <v>168</v>
      </c>
      <c r="D55" s="3" t="s">
        <v>169</v>
      </c>
      <c r="E55" s="3" t="s">
        <v>170</v>
      </c>
      <c r="F55" s="3" t="s">
        <v>13</v>
      </c>
      <c r="G55" s="3">
        <v>3</v>
      </c>
      <c r="H55" s="3" t="s">
        <v>124</v>
      </c>
      <c r="I55" s="3" t="s">
        <v>15</v>
      </c>
    </row>
    <row r="56" spans="1:9" x14ac:dyDescent="0.25">
      <c r="A56" s="3">
        <v>52</v>
      </c>
      <c r="B56" s="3" t="str">
        <f>T("03470011400")</f>
        <v>03470011400</v>
      </c>
      <c r="C56" s="3" t="s">
        <v>171</v>
      </c>
      <c r="D56" s="3" t="s">
        <v>65</v>
      </c>
      <c r="E56" s="3" t="s">
        <v>172</v>
      </c>
      <c r="F56" s="3" t="s">
        <v>13</v>
      </c>
      <c r="G56" s="3">
        <v>3</v>
      </c>
      <c r="H56" s="3" t="s">
        <v>164</v>
      </c>
      <c r="I56" s="3" t="s">
        <v>15</v>
      </c>
    </row>
    <row r="57" spans="1:9" x14ac:dyDescent="0.25">
      <c r="A57" s="3">
        <v>53</v>
      </c>
      <c r="B57" s="3" t="str">
        <f>T("03470011404")</f>
        <v>03470011404</v>
      </c>
      <c r="C57" s="3" t="s">
        <v>173</v>
      </c>
      <c r="D57" s="3" t="s">
        <v>174</v>
      </c>
      <c r="E57" s="3" t="s">
        <v>175</v>
      </c>
      <c r="F57" s="3" t="s">
        <v>13</v>
      </c>
      <c r="G57" s="3">
        <v>3</v>
      </c>
      <c r="H57" s="3" t="s">
        <v>176</v>
      </c>
      <c r="I57" s="3" t="s">
        <v>36</v>
      </c>
    </row>
    <row r="58" spans="1:9" x14ac:dyDescent="0.25">
      <c r="A58" s="3">
        <v>54</v>
      </c>
      <c r="B58" s="3" t="str">
        <f>T("03470011408")</f>
        <v>03470011408</v>
      </c>
      <c r="C58" s="3" t="s">
        <v>177</v>
      </c>
      <c r="D58" s="3" t="s">
        <v>144</v>
      </c>
      <c r="E58" s="3" t="s">
        <v>178</v>
      </c>
      <c r="F58" s="3" t="s">
        <v>13</v>
      </c>
      <c r="G58" s="3">
        <v>3</v>
      </c>
      <c r="H58" s="3" t="s">
        <v>124</v>
      </c>
      <c r="I58" s="3" t="s">
        <v>15</v>
      </c>
    </row>
    <row r="59" spans="1:9" x14ac:dyDescent="0.25">
      <c r="A59" s="3">
        <v>55</v>
      </c>
      <c r="B59" s="3" t="str">
        <f>T("03470011410")</f>
        <v>03470011410</v>
      </c>
      <c r="C59" s="3" t="s">
        <v>179</v>
      </c>
      <c r="D59" s="3" t="s">
        <v>180</v>
      </c>
      <c r="E59" s="3" t="s">
        <v>181</v>
      </c>
      <c r="F59" s="3" t="s">
        <v>13</v>
      </c>
      <c r="G59" s="3">
        <v>3</v>
      </c>
      <c r="H59" s="3" t="s">
        <v>164</v>
      </c>
      <c r="I59" s="3" t="s">
        <v>15</v>
      </c>
    </row>
    <row r="60" spans="1:9" x14ac:dyDescent="0.25">
      <c r="A60" s="3">
        <v>56</v>
      </c>
      <c r="B60" s="3" t="str">
        <f>T("03470011413")</f>
        <v>03470011413</v>
      </c>
      <c r="C60" s="3" t="s">
        <v>182</v>
      </c>
      <c r="D60" s="3" t="s">
        <v>183</v>
      </c>
      <c r="E60" s="3" t="s">
        <v>184</v>
      </c>
      <c r="F60" s="3" t="s">
        <v>13</v>
      </c>
      <c r="G60" s="3">
        <v>3</v>
      </c>
      <c r="H60" s="3" t="s">
        <v>185</v>
      </c>
      <c r="I60" s="3" t="s">
        <v>15</v>
      </c>
    </row>
    <row r="61" spans="1:9" x14ac:dyDescent="0.25">
      <c r="A61" s="3">
        <v>57</v>
      </c>
      <c r="B61" s="3" t="str">
        <f>T("03470011415")</f>
        <v>03470011415</v>
      </c>
      <c r="C61" s="3" t="s">
        <v>186</v>
      </c>
      <c r="D61" s="3" t="s">
        <v>187</v>
      </c>
      <c r="E61" s="3" t="s">
        <v>188</v>
      </c>
      <c r="F61" s="3" t="s">
        <v>13</v>
      </c>
      <c r="G61" s="3">
        <v>3</v>
      </c>
      <c r="H61" s="3" t="s">
        <v>176</v>
      </c>
      <c r="I61" s="3" t="s">
        <v>36</v>
      </c>
    </row>
    <row r="62" spans="1:9" x14ac:dyDescent="0.25">
      <c r="A62" s="3">
        <v>58</v>
      </c>
      <c r="B62" s="3" t="str">
        <f>T("03470011417")</f>
        <v>03470011417</v>
      </c>
      <c r="C62" s="3" t="s">
        <v>189</v>
      </c>
      <c r="D62" s="3" t="s">
        <v>126</v>
      </c>
      <c r="E62" s="3" t="s">
        <v>190</v>
      </c>
      <c r="F62" s="3" t="s">
        <v>13</v>
      </c>
      <c r="G62" s="3">
        <v>3</v>
      </c>
      <c r="H62" s="3" t="s">
        <v>124</v>
      </c>
      <c r="I62" s="3" t="s">
        <v>15</v>
      </c>
    </row>
    <row r="63" spans="1:9" x14ac:dyDescent="0.25">
      <c r="A63" s="3">
        <v>59</v>
      </c>
      <c r="B63" s="3" t="str">
        <f>T("03470011422")</f>
        <v>03470011422</v>
      </c>
      <c r="C63" s="3" t="s">
        <v>191</v>
      </c>
      <c r="D63" s="3" t="s">
        <v>192</v>
      </c>
      <c r="E63" s="3" t="s">
        <v>193</v>
      </c>
      <c r="F63" s="3" t="s">
        <v>13</v>
      </c>
      <c r="G63" s="3">
        <v>3</v>
      </c>
      <c r="H63" s="3" t="s">
        <v>164</v>
      </c>
      <c r="I63" s="3" t="s">
        <v>15</v>
      </c>
    </row>
    <row r="64" spans="1:9" x14ac:dyDescent="0.25">
      <c r="A64" s="3">
        <v>60</v>
      </c>
      <c r="B64" s="3" t="str">
        <f>T("03470011425")</f>
        <v>03470011425</v>
      </c>
      <c r="C64" s="3" t="s">
        <v>194</v>
      </c>
      <c r="D64" s="3" t="s">
        <v>195</v>
      </c>
      <c r="E64" s="3" t="s">
        <v>196</v>
      </c>
      <c r="F64" s="3" t="s">
        <v>13</v>
      </c>
      <c r="G64" s="3">
        <v>3</v>
      </c>
      <c r="H64" s="3" t="s">
        <v>164</v>
      </c>
      <c r="I64" s="3" t="s">
        <v>15</v>
      </c>
    </row>
    <row r="65" spans="1:9" x14ac:dyDescent="0.25">
      <c r="A65" s="3">
        <v>61</v>
      </c>
      <c r="B65" s="3" t="str">
        <f>T("03470011427")</f>
        <v>03470011427</v>
      </c>
      <c r="C65" s="3" t="s">
        <v>197</v>
      </c>
      <c r="D65" s="3" t="s">
        <v>198</v>
      </c>
      <c r="E65" s="3" t="s">
        <v>199</v>
      </c>
      <c r="F65" s="3" t="s">
        <v>13</v>
      </c>
      <c r="G65" s="3">
        <v>3</v>
      </c>
      <c r="H65" s="3" t="s">
        <v>200</v>
      </c>
      <c r="I65" s="4"/>
    </row>
    <row r="66" spans="1:9" x14ac:dyDescent="0.25">
      <c r="A66" s="3">
        <v>62</v>
      </c>
      <c r="B66" s="3" t="str">
        <f>T("03470011428")</f>
        <v>03470011428</v>
      </c>
      <c r="C66" s="3" t="s">
        <v>201</v>
      </c>
      <c r="D66" s="3" t="s">
        <v>202</v>
      </c>
      <c r="E66" s="3" t="s">
        <v>203</v>
      </c>
      <c r="F66" s="3" t="s">
        <v>13</v>
      </c>
      <c r="G66" s="3">
        <v>3</v>
      </c>
      <c r="H66" s="3" t="s">
        <v>164</v>
      </c>
      <c r="I66" s="3" t="s">
        <v>15</v>
      </c>
    </row>
    <row r="67" spans="1:9" x14ac:dyDescent="0.25">
      <c r="A67" s="3">
        <v>63</v>
      </c>
      <c r="B67" s="3" t="str">
        <f>T("03470011430")</f>
        <v>03470011430</v>
      </c>
      <c r="C67" s="3" t="s">
        <v>204</v>
      </c>
      <c r="D67" s="3" t="s">
        <v>205</v>
      </c>
      <c r="E67" s="3" t="s">
        <v>206</v>
      </c>
      <c r="F67" s="3" t="s">
        <v>13</v>
      </c>
      <c r="G67" s="3">
        <v>3</v>
      </c>
      <c r="H67" s="3" t="s">
        <v>124</v>
      </c>
      <c r="I67" s="3" t="s">
        <v>15</v>
      </c>
    </row>
    <row r="68" spans="1:9" x14ac:dyDescent="0.25">
      <c r="A68" s="3">
        <v>64</v>
      </c>
      <c r="B68" s="3" t="str">
        <f>T("03470011433")</f>
        <v>03470011433</v>
      </c>
      <c r="C68" s="3" t="s">
        <v>207</v>
      </c>
      <c r="D68" s="3" t="s">
        <v>208</v>
      </c>
      <c r="E68" s="3" t="s">
        <v>209</v>
      </c>
      <c r="F68" s="3" t="s">
        <v>13</v>
      </c>
      <c r="G68" s="3">
        <v>3</v>
      </c>
      <c r="H68" s="3" t="s">
        <v>25</v>
      </c>
      <c r="I68" s="3" t="s">
        <v>15</v>
      </c>
    </row>
    <row r="69" spans="1:9" x14ac:dyDescent="0.25">
      <c r="A69" s="3">
        <v>65</v>
      </c>
      <c r="B69" s="3" t="str">
        <f>T("03470011435")</f>
        <v>03470011435</v>
      </c>
      <c r="C69" s="3" t="s">
        <v>210</v>
      </c>
      <c r="D69" s="3" t="s">
        <v>211</v>
      </c>
      <c r="E69" s="3" t="s">
        <v>212</v>
      </c>
      <c r="F69" s="3" t="s">
        <v>13</v>
      </c>
      <c r="G69" s="3">
        <v>3</v>
      </c>
      <c r="H69" s="3" t="s">
        <v>124</v>
      </c>
      <c r="I69" s="3" t="s">
        <v>15</v>
      </c>
    </row>
    <row r="70" spans="1:9" x14ac:dyDescent="0.25">
      <c r="A70" s="3">
        <v>66</v>
      </c>
      <c r="B70" s="3" t="str">
        <f>T("03470011453")</f>
        <v>03470011453</v>
      </c>
      <c r="C70" s="3" t="s">
        <v>213</v>
      </c>
      <c r="D70" s="3" t="s">
        <v>214</v>
      </c>
      <c r="E70" s="3" t="s">
        <v>215</v>
      </c>
      <c r="F70" s="3" t="s">
        <v>13</v>
      </c>
      <c r="G70" s="3">
        <v>3</v>
      </c>
      <c r="H70" s="3" t="s">
        <v>216</v>
      </c>
      <c r="I70" s="3" t="s">
        <v>36</v>
      </c>
    </row>
    <row r="71" spans="1:9" x14ac:dyDescent="0.25">
      <c r="A71" s="3">
        <v>67</v>
      </c>
      <c r="B71" s="3" t="str">
        <f>T("03470011455")</f>
        <v>03470011455</v>
      </c>
      <c r="C71" s="3" t="s">
        <v>217</v>
      </c>
      <c r="D71" s="3" t="s">
        <v>218</v>
      </c>
      <c r="E71" s="3" t="s">
        <v>219</v>
      </c>
      <c r="F71" s="3" t="s">
        <v>13</v>
      </c>
      <c r="G71" s="3">
        <v>3</v>
      </c>
      <c r="H71" s="3" t="s">
        <v>124</v>
      </c>
      <c r="I71" s="3" t="s">
        <v>15</v>
      </c>
    </row>
    <row r="72" spans="1:9" x14ac:dyDescent="0.25">
      <c r="A72" s="3">
        <v>68</v>
      </c>
      <c r="B72" s="3" t="str">
        <f>T("03470012141")</f>
        <v>03470012141</v>
      </c>
      <c r="C72" s="3" t="s">
        <v>220</v>
      </c>
      <c r="D72" s="3" t="s">
        <v>221</v>
      </c>
      <c r="E72" s="3" t="s">
        <v>222</v>
      </c>
      <c r="F72" s="3" t="s">
        <v>13</v>
      </c>
      <c r="G72" s="3">
        <v>4</v>
      </c>
      <c r="H72" s="3" t="s">
        <v>223</v>
      </c>
      <c r="I72" s="3" t="s">
        <v>15</v>
      </c>
    </row>
    <row r="73" spans="1:9" x14ac:dyDescent="0.25">
      <c r="A73" s="3">
        <v>69</v>
      </c>
      <c r="B73" s="3" t="str">
        <f>T("03470012154")</f>
        <v>03470012154</v>
      </c>
      <c r="C73" s="3" t="s">
        <v>224</v>
      </c>
      <c r="D73" s="3" t="s">
        <v>221</v>
      </c>
      <c r="E73" s="3" t="s">
        <v>225</v>
      </c>
      <c r="F73" s="3" t="s">
        <v>13</v>
      </c>
      <c r="G73" s="3">
        <v>4</v>
      </c>
      <c r="H73" s="3" t="s">
        <v>223</v>
      </c>
      <c r="I73" s="3" t="s">
        <v>15</v>
      </c>
    </row>
    <row r="74" spans="1:9" x14ac:dyDescent="0.25">
      <c r="A74" s="3">
        <v>70</v>
      </c>
      <c r="B74" s="3" t="str">
        <f>T("03470012166")</f>
        <v>03470012166</v>
      </c>
      <c r="C74" s="3" t="s">
        <v>226</v>
      </c>
      <c r="D74" s="3" t="s">
        <v>227</v>
      </c>
      <c r="E74" s="3" t="s">
        <v>228</v>
      </c>
      <c r="F74" s="3" t="s">
        <v>13</v>
      </c>
      <c r="G74" s="3">
        <v>4</v>
      </c>
      <c r="H74" s="3" t="s">
        <v>223</v>
      </c>
      <c r="I74" s="3" t="s">
        <v>15</v>
      </c>
    </row>
    <row r="75" spans="1:9" x14ac:dyDescent="0.25">
      <c r="A75" s="3">
        <v>71</v>
      </c>
      <c r="B75" s="3" t="str">
        <f>T("03470012178")</f>
        <v>03470012178</v>
      </c>
      <c r="C75" s="3" t="s">
        <v>229</v>
      </c>
      <c r="D75" s="3" t="s">
        <v>230</v>
      </c>
      <c r="E75" s="3" t="s">
        <v>231</v>
      </c>
      <c r="F75" s="3" t="s">
        <v>13</v>
      </c>
      <c r="G75" s="3">
        <v>4</v>
      </c>
      <c r="H75" s="3" t="s">
        <v>223</v>
      </c>
      <c r="I75" s="3" t="s">
        <v>15</v>
      </c>
    </row>
    <row r="76" spans="1:9" x14ac:dyDescent="0.25">
      <c r="A76" s="3">
        <v>72</v>
      </c>
      <c r="B76" s="3" t="str">
        <f>T("03470012184")</f>
        <v>03470012184</v>
      </c>
      <c r="C76" s="3" t="s">
        <v>232</v>
      </c>
      <c r="D76" s="3" t="s">
        <v>233</v>
      </c>
      <c r="E76" s="3" t="s">
        <v>234</v>
      </c>
      <c r="F76" s="3" t="s">
        <v>13</v>
      </c>
      <c r="G76" s="3">
        <v>4</v>
      </c>
      <c r="H76" s="3" t="s">
        <v>223</v>
      </c>
      <c r="I76" s="3" t="s">
        <v>15</v>
      </c>
    </row>
    <row r="77" spans="1:9" x14ac:dyDescent="0.25">
      <c r="A77" s="3">
        <v>73</v>
      </c>
      <c r="B77" s="3" t="str">
        <f>T("03470012190")</f>
        <v>03470012190</v>
      </c>
      <c r="C77" s="3" t="s">
        <v>235</v>
      </c>
      <c r="D77" s="3" t="s">
        <v>236</v>
      </c>
      <c r="E77" s="3" t="s">
        <v>237</v>
      </c>
      <c r="F77" s="3" t="s">
        <v>13</v>
      </c>
      <c r="G77" s="3">
        <v>4</v>
      </c>
      <c r="H77" s="3" t="s">
        <v>223</v>
      </c>
      <c r="I77" s="3" t="s">
        <v>15</v>
      </c>
    </row>
    <row r="78" spans="1:9" x14ac:dyDescent="0.25">
      <c r="A78" s="3">
        <v>74</v>
      </c>
      <c r="B78" s="3" t="str">
        <f>T("03470012195")</f>
        <v>03470012195</v>
      </c>
      <c r="C78" s="3" t="s">
        <v>238</v>
      </c>
      <c r="D78" s="3" t="s">
        <v>144</v>
      </c>
      <c r="E78" s="3" t="s">
        <v>239</v>
      </c>
      <c r="F78" s="3" t="s">
        <v>13</v>
      </c>
      <c r="G78" s="3">
        <v>4</v>
      </c>
      <c r="H78" s="3" t="s">
        <v>223</v>
      </c>
      <c r="I78" s="3" t="s">
        <v>15</v>
      </c>
    </row>
    <row r="79" spans="1:9" x14ac:dyDescent="0.25">
      <c r="A79" s="3">
        <v>75</v>
      </c>
      <c r="B79" s="3" t="str">
        <f>T("03470012204")</f>
        <v>03470012204</v>
      </c>
      <c r="C79" s="3" t="s">
        <v>240</v>
      </c>
      <c r="D79" s="3" t="s">
        <v>241</v>
      </c>
      <c r="E79" s="3" t="s">
        <v>242</v>
      </c>
      <c r="F79" s="3" t="s">
        <v>13</v>
      </c>
      <c r="G79" s="3">
        <v>4</v>
      </c>
      <c r="H79" s="3" t="s">
        <v>223</v>
      </c>
      <c r="I79" s="3" t="s">
        <v>15</v>
      </c>
    </row>
    <row r="80" spans="1:9" x14ac:dyDescent="0.25">
      <c r="A80" s="3">
        <v>76</v>
      </c>
      <c r="B80" s="3" t="str">
        <f>T("03470012207")</f>
        <v>03470012207</v>
      </c>
      <c r="C80" s="3" t="s">
        <v>243</v>
      </c>
      <c r="D80" s="3" t="s">
        <v>244</v>
      </c>
      <c r="E80" s="3" t="s">
        <v>245</v>
      </c>
      <c r="F80" s="3" t="s">
        <v>13</v>
      </c>
      <c r="G80" s="3">
        <v>4</v>
      </c>
      <c r="H80" s="3" t="s">
        <v>223</v>
      </c>
      <c r="I80" s="3" t="s">
        <v>15</v>
      </c>
    </row>
    <row r="81" spans="1:9" x14ac:dyDescent="0.25">
      <c r="A81" s="3">
        <v>77</v>
      </c>
      <c r="B81" s="3" t="str">
        <f>T("03470012210")</f>
        <v>03470012210</v>
      </c>
      <c r="C81" s="3" t="s">
        <v>246</v>
      </c>
      <c r="D81" s="3" t="s">
        <v>247</v>
      </c>
      <c r="E81" s="3" t="s">
        <v>248</v>
      </c>
      <c r="F81" s="3" t="s">
        <v>13</v>
      </c>
      <c r="G81" s="3">
        <v>4</v>
      </c>
      <c r="H81" s="3" t="s">
        <v>223</v>
      </c>
      <c r="I81" s="3" t="s">
        <v>15</v>
      </c>
    </row>
    <row r="82" spans="1:9" x14ac:dyDescent="0.25">
      <c r="A82" s="3">
        <v>78</v>
      </c>
      <c r="B82" s="3" t="str">
        <f>T("03470012214")</f>
        <v>03470012214</v>
      </c>
      <c r="C82" s="3" t="s">
        <v>249</v>
      </c>
      <c r="D82" s="3" t="s">
        <v>250</v>
      </c>
      <c r="E82" s="3" t="s">
        <v>251</v>
      </c>
      <c r="F82" s="3" t="s">
        <v>13</v>
      </c>
      <c r="G82" s="3">
        <v>4</v>
      </c>
      <c r="H82" s="3" t="s">
        <v>223</v>
      </c>
      <c r="I82" s="3" t="s">
        <v>15</v>
      </c>
    </row>
    <row r="83" spans="1:9" x14ac:dyDescent="0.25">
      <c r="A83" s="3">
        <v>79</v>
      </c>
      <c r="B83" s="3" t="str">
        <f>T("03470012218")</f>
        <v>03470012218</v>
      </c>
      <c r="C83" s="3" t="s">
        <v>252</v>
      </c>
      <c r="D83" s="3" t="s">
        <v>253</v>
      </c>
      <c r="E83" s="3" t="s">
        <v>254</v>
      </c>
      <c r="F83" s="3" t="s">
        <v>13</v>
      </c>
      <c r="G83" s="3">
        <v>4</v>
      </c>
      <c r="H83" s="3" t="s">
        <v>223</v>
      </c>
      <c r="I83" s="3" t="s">
        <v>15</v>
      </c>
    </row>
    <row r="84" spans="1:9" x14ac:dyDescent="0.25">
      <c r="A84" s="3">
        <v>80</v>
      </c>
      <c r="B84" s="3" t="str">
        <f>T("03470012220")</f>
        <v>03470012220</v>
      </c>
      <c r="C84" s="3" t="s">
        <v>255</v>
      </c>
      <c r="D84" s="3" t="s">
        <v>144</v>
      </c>
      <c r="E84" s="3" t="s">
        <v>256</v>
      </c>
      <c r="F84" s="3" t="s">
        <v>13</v>
      </c>
      <c r="G84" s="3">
        <v>4</v>
      </c>
      <c r="H84" s="3" t="s">
        <v>223</v>
      </c>
      <c r="I84" s="3" t="s">
        <v>15</v>
      </c>
    </row>
    <row r="85" spans="1:9" x14ac:dyDescent="0.25">
      <c r="A85" s="3">
        <v>81</v>
      </c>
      <c r="B85" s="3" t="str">
        <f>T("03470012222")</f>
        <v>03470012222</v>
      </c>
      <c r="C85" s="3" t="s">
        <v>257</v>
      </c>
      <c r="D85" s="3" t="s">
        <v>258</v>
      </c>
      <c r="E85" s="3" t="s">
        <v>259</v>
      </c>
      <c r="F85" s="3" t="s">
        <v>13</v>
      </c>
      <c r="G85" s="3">
        <v>4</v>
      </c>
      <c r="H85" s="3" t="s">
        <v>223</v>
      </c>
      <c r="I85" s="3" t="s">
        <v>15</v>
      </c>
    </row>
    <row r="86" spans="1:9" x14ac:dyDescent="0.25">
      <c r="A86" s="3">
        <v>82</v>
      </c>
      <c r="B86" s="3" t="str">
        <f>T("03470012225")</f>
        <v>03470012225</v>
      </c>
      <c r="C86" s="3" t="s">
        <v>260</v>
      </c>
      <c r="D86" s="3" t="s">
        <v>261</v>
      </c>
      <c r="E86" s="3" t="s">
        <v>262</v>
      </c>
      <c r="F86" s="3" t="s">
        <v>13</v>
      </c>
      <c r="G86" s="3">
        <v>4</v>
      </c>
      <c r="H86" s="3" t="s">
        <v>223</v>
      </c>
      <c r="I86" s="3" t="s">
        <v>15</v>
      </c>
    </row>
    <row r="87" spans="1:9" x14ac:dyDescent="0.25">
      <c r="A87" s="3">
        <v>83</v>
      </c>
      <c r="B87" s="3" t="str">
        <f>T("03470012227")</f>
        <v>03470012227</v>
      </c>
      <c r="C87" s="3" t="s">
        <v>263</v>
      </c>
      <c r="D87" s="3" t="s">
        <v>264</v>
      </c>
      <c r="E87" s="3" t="s">
        <v>265</v>
      </c>
      <c r="F87" s="3" t="s">
        <v>13</v>
      </c>
      <c r="G87" s="3">
        <v>4</v>
      </c>
      <c r="H87" s="3" t="s">
        <v>223</v>
      </c>
      <c r="I87" s="3" t="s">
        <v>15</v>
      </c>
    </row>
    <row r="88" spans="1:9" x14ac:dyDescent="0.25">
      <c r="A88" s="3">
        <v>84</v>
      </c>
      <c r="B88" s="3" t="str">
        <f>T("03470012232")</f>
        <v>03470012232</v>
      </c>
      <c r="C88" s="3" t="s">
        <v>266</v>
      </c>
      <c r="D88" s="3" t="s">
        <v>267</v>
      </c>
      <c r="E88" s="3" t="s">
        <v>268</v>
      </c>
      <c r="F88" s="3" t="s">
        <v>13</v>
      </c>
      <c r="G88" s="3">
        <v>4</v>
      </c>
      <c r="H88" s="3" t="s">
        <v>223</v>
      </c>
      <c r="I88" s="3" t="s">
        <v>15</v>
      </c>
    </row>
    <row r="89" spans="1:9" x14ac:dyDescent="0.25">
      <c r="A89" s="3">
        <v>85</v>
      </c>
      <c r="B89" s="3" t="str">
        <f>T("03470012235")</f>
        <v>03470012235</v>
      </c>
      <c r="C89" s="3" t="s">
        <v>269</v>
      </c>
      <c r="D89" s="3" t="s">
        <v>270</v>
      </c>
      <c r="E89" s="3" t="s">
        <v>271</v>
      </c>
      <c r="F89" s="3" t="s">
        <v>13</v>
      </c>
      <c r="G89" s="3">
        <v>4</v>
      </c>
      <c r="H89" s="3" t="s">
        <v>223</v>
      </c>
      <c r="I89" s="3" t="s">
        <v>15</v>
      </c>
    </row>
    <row r="90" spans="1:9" x14ac:dyDescent="0.25">
      <c r="A90" s="3">
        <v>86</v>
      </c>
      <c r="B90" s="3" t="str">
        <f>T("03470012238")</f>
        <v>03470012238</v>
      </c>
      <c r="C90" s="3" t="s">
        <v>272</v>
      </c>
      <c r="D90" s="3" t="s">
        <v>273</v>
      </c>
      <c r="E90" s="3" t="s">
        <v>274</v>
      </c>
      <c r="F90" s="3" t="s">
        <v>13</v>
      </c>
      <c r="G90" s="3">
        <v>4</v>
      </c>
      <c r="H90" s="3" t="s">
        <v>223</v>
      </c>
      <c r="I90" s="3" t="s">
        <v>15</v>
      </c>
    </row>
    <row r="91" spans="1:9" x14ac:dyDescent="0.25">
      <c r="A91" s="3">
        <v>87</v>
      </c>
      <c r="B91" s="3" t="str">
        <f>T("03470012242")</f>
        <v>03470012242</v>
      </c>
      <c r="C91" s="3" t="s">
        <v>275</v>
      </c>
      <c r="D91" s="3" t="s">
        <v>276</v>
      </c>
      <c r="E91" s="3" t="s">
        <v>277</v>
      </c>
      <c r="F91" s="3" t="s">
        <v>13</v>
      </c>
      <c r="G91" s="3">
        <v>4</v>
      </c>
      <c r="H91" s="3" t="s">
        <v>223</v>
      </c>
      <c r="I91" s="3" t="s">
        <v>15</v>
      </c>
    </row>
    <row r="92" spans="1:9" x14ac:dyDescent="0.25">
      <c r="A92" s="3">
        <v>88</v>
      </c>
      <c r="B92" s="3" t="str">
        <f>T("03470012244")</f>
        <v>03470012244</v>
      </c>
      <c r="C92" s="3" t="s">
        <v>278</v>
      </c>
      <c r="D92" s="3" t="s">
        <v>279</v>
      </c>
      <c r="E92" s="3" t="s">
        <v>280</v>
      </c>
      <c r="F92" s="3" t="s">
        <v>13</v>
      </c>
      <c r="G92" s="3">
        <v>4</v>
      </c>
      <c r="H92" s="3" t="s">
        <v>223</v>
      </c>
      <c r="I92" s="3" t="s">
        <v>15</v>
      </c>
    </row>
    <row r="93" spans="1:9" x14ac:dyDescent="0.25">
      <c r="A93" s="3">
        <v>89</v>
      </c>
      <c r="B93" s="3" t="str">
        <f>T("03470012247")</f>
        <v>03470012247</v>
      </c>
      <c r="C93" s="3" t="s">
        <v>281</v>
      </c>
      <c r="D93" s="3" t="s">
        <v>282</v>
      </c>
      <c r="E93" s="3" t="s">
        <v>283</v>
      </c>
      <c r="F93" s="3" t="s">
        <v>13</v>
      </c>
      <c r="G93" s="3">
        <v>4</v>
      </c>
      <c r="H93" s="3" t="s">
        <v>223</v>
      </c>
      <c r="I93" s="3" t="s">
        <v>15</v>
      </c>
    </row>
    <row r="94" spans="1:9" x14ac:dyDescent="0.25">
      <c r="A94" s="3">
        <v>90</v>
      </c>
      <c r="B94" s="3" t="str">
        <f>T("03470012249")</f>
        <v>03470012249</v>
      </c>
      <c r="C94" s="3" t="s">
        <v>284</v>
      </c>
      <c r="D94" s="3" t="s">
        <v>144</v>
      </c>
      <c r="E94" s="3" t="s">
        <v>285</v>
      </c>
      <c r="F94" s="3" t="s">
        <v>13</v>
      </c>
      <c r="G94" s="3">
        <v>4</v>
      </c>
      <c r="H94" s="3" t="s">
        <v>223</v>
      </c>
      <c r="I94" s="3" t="s">
        <v>15</v>
      </c>
    </row>
    <row r="95" spans="1:9" x14ac:dyDescent="0.25">
      <c r="A95" s="3">
        <v>91</v>
      </c>
      <c r="B95" s="3" t="str">
        <f>T("03470012250")</f>
        <v>03470012250</v>
      </c>
      <c r="C95" s="3" t="s">
        <v>286</v>
      </c>
      <c r="D95" s="3" t="s">
        <v>287</v>
      </c>
      <c r="E95" s="3" t="s">
        <v>288</v>
      </c>
      <c r="F95" s="3" t="s">
        <v>13</v>
      </c>
      <c r="G95" s="3">
        <v>4</v>
      </c>
      <c r="H95" s="3" t="s">
        <v>223</v>
      </c>
      <c r="I95" s="3" t="s">
        <v>15</v>
      </c>
    </row>
    <row r="96" spans="1:9" x14ac:dyDescent="0.25">
      <c r="A96" s="3">
        <v>92</v>
      </c>
      <c r="B96" s="3" t="str">
        <f>T("03470012251")</f>
        <v>03470012251</v>
      </c>
      <c r="C96" s="3" t="s">
        <v>289</v>
      </c>
      <c r="D96" s="3" t="s">
        <v>290</v>
      </c>
      <c r="E96" s="3" t="s">
        <v>291</v>
      </c>
      <c r="F96" s="3" t="s">
        <v>13</v>
      </c>
      <c r="G96" s="3">
        <v>4</v>
      </c>
      <c r="H96" s="3" t="s">
        <v>223</v>
      </c>
      <c r="I96" s="3" t="s">
        <v>15</v>
      </c>
    </row>
    <row r="97" spans="1:9" x14ac:dyDescent="0.25">
      <c r="A97" s="3">
        <v>93</v>
      </c>
      <c r="B97" s="3" t="str">
        <f>T("03470012253")</f>
        <v>03470012253</v>
      </c>
      <c r="C97" s="3" t="s">
        <v>292</v>
      </c>
      <c r="D97" s="3" t="s">
        <v>293</v>
      </c>
      <c r="E97" s="3" t="s">
        <v>294</v>
      </c>
      <c r="F97" s="3" t="s">
        <v>13</v>
      </c>
      <c r="G97" s="3">
        <v>4</v>
      </c>
      <c r="H97" s="3" t="s">
        <v>223</v>
      </c>
      <c r="I97" s="3" t="s">
        <v>15</v>
      </c>
    </row>
    <row r="98" spans="1:9" x14ac:dyDescent="0.25">
      <c r="A98" s="3">
        <v>94</v>
      </c>
      <c r="B98" s="3" t="str">
        <f>T("03470012255")</f>
        <v>03470012255</v>
      </c>
      <c r="C98" s="3" t="s">
        <v>295</v>
      </c>
      <c r="D98" s="3" t="s">
        <v>296</v>
      </c>
      <c r="E98" s="3" t="s">
        <v>297</v>
      </c>
      <c r="F98" s="3" t="s">
        <v>13</v>
      </c>
      <c r="G98" s="3">
        <v>4</v>
      </c>
      <c r="H98" s="3" t="s">
        <v>223</v>
      </c>
      <c r="I98" s="3" t="s">
        <v>36</v>
      </c>
    </row>
    <row r="99" spans="1:9" x14ac:dyDescent="0.25">
      <c r="A99" s="3">
        <v>95</v>
      </c>
      <c r="B99" s="3" t="str">
        <f>T("03470012256")</f>
        <v>03470012256</v>
      </c>
      <c r="C99" s="3" t="s">
        <v>298</v>
      </c>
      <c r="D99" s="3" t="s">
        <v>107</v>
      </c>
      <c r="E99" s="3" t="s">
        <v>299</v>
      </c>
      <c r="F99" s="3" t="s">
        <v>13</v>
      </c>
      <c r="G99" s="3">
        <v>4</v>
      </c>
      <c r="H99" s="3" t="s">
        <v>223</v>
      </c>
      <c r="I99" s="3" t="s">
        <v>15</v>
      </c>
    </row>
    <row r="100" spans="1:9" x14ac:dyDescent="0.25">
      <c r="A100" s="3">
        <v>96</v>
      </c>
      <c r="B100" s="3" t="str">
        <f>T("03470012268")</f>
        <v>03470012268</v>
      </c>
      <c r="C100" s="3" t="s">
        <v>300</v>
      </c>
      <c r="D100" s="3" t="s">
        <v>301</v>
      </c>
      <c r="E100" s="3" t="s">
        <v>302</v>
      </c>
      <c r="F100" s="3" t="s">
        <v>13</v>
      </c>
      <c r="G100" s="3">
        <v>4</v>
      </c>
      <c r="H100" s="3" t="s">
        <v>223</v>
      </c>
      <c r="I100" s="3" t="s">
        <v>15</v>
      </c>
    </row>
    <row r="101" spans="1:9" x14ac:dyDescent="0.25">
      <c r="A101" s="3">
        <v>97</v>
      </c>
      <c r="B101" s="3" t="str">
        <f>T("03470012275")</f>
        <v>03470012275</v>
      </c>
      <c r="C101" s="3" t="s">
        <v>303</v>
      </c>
      <c r="D101" s="3" t="s">
        <v>125</v>
      </c>
      <c r="E101" s="3" t="s">
        <v>304</v>
      </c>
      <c r="F101" s="3" t="s">
        <v>13</v>
      </c>
      <c r="G101" s="3">
        <v>4</v>
      </c>
      <c r="H101" s="3" t="s">
        <v>223</v>
      </c>
      <c r="I101" s="3" t="s">
        <v>15</v>
      </c>
    </row>
    <row r="102" spans="1:9" x14ac:dyDescent="0.25">
      <c r="A102" s="3">
        <v>98</v>
      </c>
      <c r="B102" s="3" t="str">
        <f>T("03470012281")</f>
        <v>03470012281</v>
      </c>
      <c r="C102" s="3" t="s">
        <v>305</v>
      </c>
      <c r="D102" s="3" t="s">
        <v>306</v>
      </c>
      <c r="E102" s="3" t="s">
        <v>307</v>
      </c>
      <c r="F102" s="3" t="s">
        <v>13</v>
      </c>
      <c r="G102" s="3">
        <v>4</v>
      </c>
      <c r="H102" s="3" t="s">
        <v>223</v>
      </c>
      <c r="I102" s="3" t="s">
        <v>15</v>
      </c>
    </row>
    <row r="103" spans="1:9" x14ac:dyDescent="0.25">
      <c r="A103" s="3">
        <v>99</v>
      </c>
      <c r="B103" s="3" t="str">
        <f>T("03470012284")</f>
        <v>03470012284</v>
      </c>
      <c r="C103" s="3" t="s">
        <v>308</v>
      </c>
      <c r="D103" s="3" t="s">
        <v>309</v>
      </c>
      <c r="E103" s="3" t="s">
        <v>310</v>
      </c>
      <c r="F103" s="3" t="s">
        <v>13</v>
      </c>
      <c r="G103" s="3">
        <v>4</v>
      </c>
      <c r="H103" s="3" t="s">
        <v>223</v>
      </c>
      <c r="I103" s="3" t="s">
        <v>15</v>
      </c>
    </row>
    <row r="104" spans="1:9" x14ac:dyDescent="0.25">
      <c r="A104" s="3">
        <v>100</v>
      </c>
      <c r="B104" s="3" t="str">
        <f>T("03470012287")</f>
        <v>03470012287</v>
      </c>
      <c r="C104" s="3" t="s">
        <v>311</v>
      </c>
      <c r="D104" s="3" t="s">
        <v>312</v>
      </c>
      <c r="E104" s="3" t="s">
        <v>313</v>
      </c>
      <c r="F104" s="3" t="s">
        <v>13</v>
      </c>
      <c r="G104" s="3">
        <v>4</v>
      </c>
      <c r="H104" s="3" t="s">
        <v>223</v>
      </c>
      <c r="I104" s="3" t="s">
        <v>15</v>
      </c>
    </row>
    <row r="105" spans="1:9" x14ac:dyDescent="0.25">
      <c r="A105" s="3">
        <v>101</v>
      </c>
      <c r="B105" s="3" t="str">
        <f>T("03470012292")</f>
        <v>03470012292</v>
      </c>
      <c r="C105" s="3" t="s">
        <v>314</v>
      </c>
      <c r="D105" s="3" t="s">
        <v>315</v>
      </c>
      <c r="E105" s="3" t="s">
        <v>316</v>
      </c>
      <c r="F105" s="3" t="s">
        <v>13</v>
      </c>
      <c r="G105" s="3">
        <v>4</v>
      </c>
      <c r="H105" s="3" t="s">
        <v>223</v>
      </c>
      <c r="I105" s="3" t="s">
        <v>15</v>
      </c>
    </row>
    <row r="106" spans="1:9" x14ac:dyDescent="0.25">
      <c r="A106" s="3">
        <v>102</v>
      </c>
      <c r="B106" s="3" t="str">
        <f>T("03470012297")</f>
        <v>03470012297</v>
      </c>
      <c r="C106" s="3" t="s">
        <v>317</v>
      </c>
      <c r="D106" s="3" t="s">
        <v>260</v>
      </c>
      <c r="E106" s="3" t="s">
        <v>318</v>
      </c>
      <c r="F106" s="3" t="s">
        <v>13</v>
      </c>
      <c r="G106" s="3">
        <v>4</v>
      </c>
      <c r="H106" s="3" t="s">
        <v>223</v>
      </c>
      <c r="I106" s="3" t="s">
        <v>15</v>
      </c>
    </row>
    <row r="107" spans="1:9" x14ac:dyDescent="0.25">
      <c r="A107" s="3">
        <v>103</v>
      </c>
      <c r="B107" s="3" t="str">
        <f>T("03470012301")</f>
        <v>03470012301</v>
      </c>
      <c r="C107" s="3" t="s">
        <v>319</v>
      </c>
      <c r="D107" s="3" t="s">
        <v>320</v>
      </c>
      <c r="E107" s="3" t="s">
        <v>321</v>
      </c>
      <c r="F107" s="3" t="s">
        <v>13</v>
      </c>
      <c r="G107" s="3">
        <v>4</v>
      </c>
      <c r="H107" s="3" t="s">
        <v>223</v>
      </c>
      <c r="I107" s="3" t="s">
        <v>15</v>
      </c>
    </row>
    <row r="108" spans="1:9" x14ac:dyDescent="0.25">
      <c r="A108" s="3">
        <v>104</v>
      </c>
      <c r="B108" s="3" t="str">
        <f>T("03470012306")</f>
        <v>03470012306</v>
      </c>
      <c r="C108" s="3" t="s">
        <v>322</v>
      </c>
      <c r="D108" s="3" t="s">
        <v>323</v>
      </c>
      <c r="E108" s="3" t="s">
        <v>324</v>
      </c>
      <c r="F108" s="3" t="s">
        <v>13</v>
      </c>
      <c r="G108" s="3">
        <v>4</v>
      </c>
      <c r="H108" s="3" t="s">
        <v>223</v>
      </c>
      <c r="I108" s="3" t="s">
        <v>15</v>
      </c>
    </row>
    <row r="109" spans="1:9" x14ac:dyDescent="0.25">
      <c r="A109" s="3">
        <v>105</v>
      </c>
      <c r="B109" s="3" t="str">
        <f>T("03470012315")</f>
        <v>03470012315</v>
      </c>
      <c r="C109" s="3" t="s">
        <v>325</v>
      </c>
      <c r="D109" s="3" t="s">
        <v>326</v>
      </c>
      <c r="E109" s="3" t="s">
        <v>327</v>
      </c>
      <c r="F109" s="3" t="s">
        <v>13</v>
      </c>
      <c r="G109" s="3">
        <v>4</v>
      </c>
      <c r="H109" s="3" t="s">
        <v>223</v>
      </c>
      <c r="I109" s="3" t="s">
        <v>15</v>
      </c>
    </row>
    <row r="110" spans="1:9" x14ac:dyDescent="0.25">
      <c r="A110" s="3">
        <v>106</v>
      </c>
      <c r="B110" s="3" t="str">
        <f>T("03470012335")</f>
        <v>03470012335</v>
      </c>
      <c r="C110" s="3" t="s">
        <v>328</v>
      </c>
      <c r="D110" s="3" t="s">
        <v>329</v>
      </c>
      <c r="E110" s="3" t="s">
        <v>330</v>
      </c>
      <c r="F110" s="3" t="s">
        <v>13</v>
      </c>
      <c r="G110" s="3">
        <v>4</v>
      </c>
      <c r="H110" s="3" t="s">
        <v>223</v>
      </c>
      <c r="I110" s="3" t="s">
        <v>15</v>
      </c>
    </row>
    <row r="111" spans="1:9" x14ac:dyDescent="0.25">
      <c r="A111" s="3">
        <v>107</v>
      </c>
      <c r="B111" s="3" t="str">
        <f>T("03470012856")</f>
        <v>03470012856</v>
      </c>
      <c r="C111" s="3" t="s">
        <v>331</v>
      </c>
      <c r="D111" s="3" t="s">
        <v>332</v>
      </c>
      <c r="E111" s="3" t="s">
        <v>333</v>
      </c>
      <c r="F111" s="3" t="s">
        <v>13</v>
      </c>
      <c r="G111" s="3">
        <v>5</v>
      </c>
      <c r="H111" s="3" t="s">
        <v>334</v>
      </c>
      <c r="I111" s="4"/>
    </row>
    <row r="112" spans="1:9" x14ac:dyDescent="0.25">
      <c r="A112" s="3">
        <v>108</v>
      </c>
      <c r="B112" s="3" t="str">
        <f>T("03470012860")</f>
        <v>03470012860</v>
      </c>
      <c r="C112" s="3" t="s">
        <v>335</v>
      </c>
      <c r="D112" s="3" t="s">
        <v>332</v>
      </c>
      <c r="E112" s="3" t="s">
        <v>336</v>
      </c>
      <c r="F112" s="3" t="s">
        <v>13</v>
      </c>
      <c r="G112" s="3">
        <v>5</v>
      </c>
      <c r="H112" s="3" t="s">
        <v>334</v>
      </c>
      <c r="I112" s="4"/>
    </row>
    <row r="113" spans="1:9" x14ac:dyDescent="0.25">
      <c r="A113" s="3">
        <v>109</v>
      </c>
      <c r="B113" s="3" t="str">
        <f>T("03470012863")</f>
        <v>03470012863</v>
      </c>
      <c r="C113" s="3" t="s">
        <v>337</v>
      </c>
      <c r="D113" s="3" t="s">
        <v>338</v>
      </c>
      <c r="E113" s="3" t="s">
        <v>339</v>
      </c>
      <c r="F113" s="3" t="s">
        <v>13</v>
      </c>
      <c r="G113" s="3">
        <v>5</v>
      </c>
      <c r="H113" s="3" t="s">
        <v>334</v>
      </c>
      <c r="I113" s="3" t="s">
        <v>15</v>
      </c>
    </row>
    <row r="114" spans="1:9" x14ac:dyDescent="0.25">
      <c r="A114" s="3">
        <v>110</v>
      </c>
      <c r="B114" s="3" t="str">
        <f>T("03470012871")</f>
        <v>03470012871</v>
      </c>
      <c r="C114" s="3" t="s">
        <v>340</v>
      </c>
      <c r="D114" s="3" t="s">
        <v>341</v>
      </c>
      <c r="E114" s="3" t="s">
        <v>342</v>
      </c>
      <c r="F114" s="3" t="s">
        <v>13</v>
      </c>
      <c r="G114" s="3">
        <v>5</v>
      </c>
      <c r="H114" s="3" t="s">
        <v>334</v>
      </c>
      <c r="I114" s="3" t="s">
        <v>15</v>
      </c>
    </row>
    <row r="115" spans="1:9" x14ac:dyDescent="0.25">
      <c r="A115" s="3">
        <v>111</v>
      </c>
      <c r="B115" s="3" t="str">
        <f>T("03470012875")</f>
        <v>03470012875</v>
      </c>
      <c r="C115" s="3" t="s">
        <v>343</v>
      </c>
      <c r="D115" s="3" t="s">
        <v>344</v>
      </c>
      <c r="E115" s="3" t="s">
        <v>345</v>
      </c>
      <c r="F115" s="3" t="s">
        <v>13</v>
      </c>
      <c r="G115" s="3">
        <v>5</v>
      </c>
      <c r="H115" s="3" t="s">
        <v>346</v>
      </c>
      <c r="I115" s="3" t="s">
        <v>15</v>
      </c>
    </row>
    <row r="116" spans="1:9" x14ac:dyDescent="0.25">
      <c r="A116" s="3">
        <v>112</v>
      </c>
      <c r="B116" s="3" t="str">
        <f>T("03470012880")</f>
        <v>03470012880</v>
      </c>
      <c r="C116" s="3" t="s">
        <v>347</v>
      </c>
      <c r="D116" s="3" t="s">
        <v>348</v>
      </c>
      <c r="E116" s="3" t="s">
        <v>349</v>
      </c>
      <c r="F116" s="3" t="s">
        <v>13</v>
      </c>
      <c r="G116" s="3">
        <v>5</v>
      </c>
      <c r="H116" s="3" t="s">
        <v>346</v>
      </c>
      <c r="I116" s="3" t="s">
        <v>15</v>
      </c>
    </row>
    <row r="117" spans="1:9" x14ac:dyDescent="0.25">
      <c r="A117" s="3">
        <v>113</v>
      </c>
      <c r="B117" s="3" t="str">
        <f>T("03470012882")</f>
        <v>03470012882</v>
      </c>
      <c r="C117" s="3" t="s">
        <v>350</v>
      </c>
      <c r="D117" s="3" t="s">
        <v>351</v>
      </c>
      <c r="E117" s="3" t="s">
        <v>352</v>
      </c>
      <c r="F117" s="3" t="s">
        <v>13</v>
      </c>
      <c r="G117" s="3">
        <v>5</v>
      </c>
      <c r="H117" s="3" t="s">
        <v>334</v>
      </c>
      <c r="I117" s="3" t="s">
        <v>15</v>
      </c>
    </row>
    <row r="118" spans="1:9" x14ac:dyDescent="0.25">
      <c r="A118" s="3">
        <v>114</v>
      </c>
      <c r="B118" s="3" t="str">
        <f>T("03470012884")</f>
        <v>03470012884</v>
      </c>
      <c r="C118" s="3" t="s">
        <v>353</v>
      </c>
      <c r="D118" s="3" t="s">
        <v>354</v>
      </c>
      <c r="E118" s="3" t="s">
        <v>355</v>
      </c>
      <c r="F118" s="3" t="s">
        <v>13</v>
      </c>
      <c r="G118" s="3">
        <v>5</v>
      </c>
      <c r="H118" s="3" t="s">
        <v>346</v>
      </c>
      <c r="I118" s="3" t="s">
        <v>15</v>
      </c>
    </row>
    <row r="119" spans="1:9" x14ac:dyDescent="0.25">
      <c r="A119" s="3">
        <v>115</v>
      </c>
      <c r="B119" s="3" t="str">
        <f>T("03470012887")</f>
        <v>03470012887</v>
      </c>
      <c r="C119" s="3" t="s">
        <v>356</v>
      </c>
      <c r="D119" s="3" t="s">
        <v>357</v>
      </c>
      <c r="E119" s="3" t="s">
        <v>358</v>
      </c>
      <c r="F119" s="3" t="s">
        <v>13</v>
      </c>
      <c r="G119" s="3">
        <v>5</v>
      </c>
      <c r="H119" s="3" t="s">
        <v>334</v>
      </c>
      <c r="I119" s="3" t="s">
        <v>15</v>
      </c>
    </row>
    <row r="120" spans="1:9" x14ac:dyDescent="0.25">
      <c r="A120" s="3">
        <v>116</v>
      </c>
      <c r="B120" s="3" t="str">
        <f>T("03470012890")</f>
        <v>03470012890</v>
      </c>
      <c r="C120" s="3" t="s">
        <v>359</v>
      </c>
      <c r="D120" s="3" t="s">
        <v>360</v>
      </c>
      <c r="E120" s="3" t="s">
        <v>361</v>
      </c>
      <c r="F120" s="3" t="s">
        <v>13</v>
      </c>
      <c r="G120" s="3">
        <v>5</v>
      </c>
      <c r="H120" s="3" t="s">
        <v>346</v>
      </c>
      <c r="I120" s="3" t="s">
        <v>15</v>
      </c>
    </row>
    <row r="121" spans="1:9" x14ac:dyDescent="0.25">
      <c r="A121" s="3">
        <v>117</v>
      </c>
      <c r="B121" s="3" t="str">
        <f>T("03470012891")</f>
        <v>03470012891</v>
      </c>
      <c r="C121" s="3" t="s">
        <v>362</v>
      </c>
      <c r="D121" s="3" t="s">
        <v>363</v>
      </c>
      <c r="E121" s="3" t="s">
        <v>364</v>
      </c>
      <c r="F121" s="3" t="s">
        <v>13</v>
      </c>
      <c r="G121" s="3">
        <v>5</v>
      </c>
      <c r="H121" s="3" t="s">
        <v>346</v>
      </c>
      <c r="I121" s="3" t="s">
        <v>15</v>
      </c>
    </row>
    <row r="122" spans="1:9" x14ac:dyDescent="0.25">
      <c r="A122" s="3">
        <v>118</v>
      </c>
      <c r="B122" s="3" t="str">
        <f>T("03470012894")</f>
        <v>03470012894</v>
      </c>
      <c r="C122" s="3" t="s">
        <v>365</v>
      </c>
      <c r="D122" s="3" t="s">
        <v>366</v>
      </c>
      <c r="E122" s="3" t="s">
        <v>367</v>
      </c>
      <c r="F122" s="3" t="s">
        <v>13</v>
      </c>
      <c r="G122" s="3">
        <v>5</v>
      </c>
      <c r="H122" s="3" t="s">
        <v>334</v>
      </c>
      <c r="I122" s="3" t="s">
        <v>15</v>
      </c>
    </row>
    <row r="123" spans="1:9" x14ac:dyDescent="0.25">
      <c r="A123" s="3">
        <v>119</v>
      </c>
      <c r="B123" s="3" t="str">
        <f>T("03470012896")</f>
        <v>03470012896</v>
      </c>
      <c r="C123" s="3" t="s">
        <v>368</v>
      </c>
      <c r="D123" s="3" t="s">
        <v>369</v>
      </c>
      <c r="E123" s="3" t="s">
        <v>370</v>
      </c>
      <c r="F123" s="3" t="s">
        <v>13</v>
      </c>
      <c r="G123" s="3">
        <v>5</v>
      </c>
      <c r="H123" s="3" t="s">
        <v>334</v>
      </c>
      <c r="I123" s="3" t="s">
        <v>15</v>
      </c>
    </row>
    <row r="124" spans="1:9" x14ac:dyDescent="0.25">
      <c r="A124" s="3">
        <v>120</v>
      </c>
      <c r="B124" s="3" t="str">
        <f>T("03470012897")</f>
        <v>03470012897</v>
      </c>
      <c r="C124" s="3" t="s">
        <v>371</v>
      </c>
      <c r="D124" s="3" t="s">
        <v>372</v>
      </c>
      <c r="E124" s="3" t="s">
        <v>373</v>
      </c>
      <c r="F124" s="3" t="s">
        <v>13</v>
      </c>
      <c r="G124" s="3">
        <v>5</v>
      </c>
      <c r="H124" s="3" t="s">
        <v>346</v>
      </c>
      <c r="I124" s="3" t="s">
        <v>15</v>
      </c>
    </row>
    <row r="125" spans="1:9" x14ac:dyDescent="0.25">
      <c r="A125" s="3">
        <v>121</v>
      </c>
      <c r="B125" s="3" t="str">
        <f>T("03470012898")</f>
        <v>03470012898</v>
      </c>
      <c r="C125" s="3" t="s">
        <v>374</v>
      </c>
      <c r="D125" s="3" t="s">
        <v>375</v>
      </c>
      <c r="E125" s="3" t="s">
        <v>376</v>
      </c>
      <c r="F125" s="3" t="s">
        <v>13</v>
      </c>
      <c r="G125" s="3">
        <v>5</v>
      </c>
      <c r="H125" s="3" t="s">
        <v>346</v>
      </c>
      <c r="I125" s="3" t="s">
        <v>15</v>
      </c>
    </row>
    <row r="126" spans="1:9" x14ac:dyDescent="0.25">
      <c r="A126" s="3">
        <v>122</v>
      </c>
      <c r="B126" s="3" t="str">
        <f>T("03470012899")</f>
        <v>03470012899</v>
      </c>
      <c r="C126" s="3" t="s">
        <v>377</v>
      </c>
      <c r="D126" s="3" t="s">
        <v>378</v>
      </c>
      <c r="E126" s="3" t="s">
        <v>379</v>
      </c>
      <c r="F126" s="3" t="s">
        <v>13</v>
      </c>
      <c r="G126" s="3">
        <v>5</v>
      </c>
      <c r="H126" s="3" t="s">
        <v>334</v>
      </c>
      <c r="I126" s="3" t="s">
        <v>15</v>
      </c>
    </row>
    <row r="127" spans="1:9" x14ac:dyDescent="0.25">
      <c r="A127" s="3">
        <v>123</v>
      </c>
      <c r="B127" s="3" t="str">
        <f>T("03470012901")</f>
        <v>03470012901</v>
      </c>
      <c r="C127" s="3" t="s">
        <v>380</v>
      </c>
      <c r="D127" s="3" t="s">
        <v>381</v>
      </c>
      <c r="E127" s="3" t="s">
        <v>382</v>
      </c>
      <c r="F127" s="3" t="s">
        <v>13</v>
      </c>
      <c r="G127" s="3">
        <v>5</v>
      </c>
      <c r="H127" s="3" t="s">
        <v>346</v>
      </c>
      <c r="I127" s="3" t="s">
        <v>15</v>
      </c>
    </row>
    <row r="128" spans="1:9" x14ac:dyDescent="0.25">
      <c r="A128" s="3">
        <v>124</v>
      </c>
      <c r="B128" s="3" t="str">
        <f>T("03470012902")</f>
        <v>03470012902</v>
      </c>
      <c r="C128" s="3" t="s">
        <v>383</v>
      </c>
      <c r="D128" s="3" t="s">
        <v>384</v>
      </c>
      <c r="E128" s="3" t="s">
        <v>385</v>
      </c>
      <c r="F128" s="3" t="s">
        <v>13</v>
      </c>
      <c r="G128" s="3">
        <v>5</v>
      </c>
      <c r="H128" s="3" t="s">
        <v>346</v>
      </c>
      <c r="I128" s="3" t="s">
        <v>15</v>
      </c>
    </row>
    <row r="129" spans="1:9" x14ac:dyDescent="0.25">
      <c r="A129" s="3">
        <v>125</v>
      </c>
      <c r="B129" s="3" t="str">
        <f>T("03470012904")</f>
        <v>03470012904</v>
      </c>
      <c r="C129" s="3" t="s">
        <v>386</v>
      </c>
      <c r="D129" s="3" t="s">
        <v>387</v>
      </c>
      <c r="E129" s="3" t="s">
        <v>388</v>
      </c>
      <c r="F129" s="3" t="s">
        <v>13</v>
      </c>
      <c r="G129" s="3">
        <v>5</v>
      </c>
      <c r="H129" s="3" t="s">
        <v>346</v>
      </c>
      <c r="I129" s="3" t="s">
        <v>15</v>
      </c>
    </row>
    <row r="130" spans="1:9" x14ac:dyDescent="0.25">
      <c r="A130" s="3">
        <v>126</v>
      </c>
      <c r="B130" s="3" t="str">
        <f>T("03470012907")</f>
        <v>03470012907</v>
      </c>
      <c r="C130" s="3" t="s">
        <v>389</v>
      </c>
      <c r="D130" s="3" t="s">
        <v>390</v>
      </c>
      <c r="E130" s="3" t="s">
        <v>391</v>
      </c>
      <c r="F130" s="3" t="s">
        <v>13</v>
      </c>
      <c r="G130" s="3">
        <v>5</v>
      </c>
      <c r="H130" s="3" t="s">
        <v>334</v>
      </c>
      <c r="I130" s="3" t="s">
        <v>15</v>
      </c>
    </row>
    <row r="131" spans="1:9" x14ac:dyDescent="0.25">
      <c r="A131" s="3">
        <v>127</v>
      </c>
      <c r="B131" s="3" t="str">
        <f>T("03470012910")</f>
        <v>03470012910</v>
      </c>
      <c r="C131" s="3" t="s">
        <v>106</v>
      </c>
      <c r="D131" s="3" t="s">
        <v>144</v>
      </c>
      <c r="E131" s="3" t="s">
        <v>392</v>
      </c>
      <c r="F131" s="3" t="s">
        <v>13</v>
      </c>
      <c r="G131" s="3">
        <v>5</v>
      </c>
      <c r="H131" s="3" t="s">
        <v>334</v>
      </c>
      <c r="I131" s="3" t="s">
        <v>15</v>
      </c>
    </row>
    <row r="132" spans="1:9" x14ac:dyDescent="0.25">
      <c r="A132" s="3">
        <v>128</v>
      </c>
      <c r="B132" s="3" t="str">
        <f>T("03470012911")</f>
        <v>03470012911</v>
      </c>
      <c r="C132" s="3" t="s">
        <v>393</v>
      </c>
      <c r="D132" s="3" t="s">
        <v>363</v>
      </c>
      <c r="E132" s="3" t="s">
        <v>394</v>
      </c>
      <c r="F132" s="3" t="s">
        <v>13</v>
      </c>
      <c r="G132" s="3">
        <v>5</v>
      </c>
      <c r="H132" s="3" t="s">
        <v>346</v>
      </c>
      <c r="I132" s="3" t="s">
        <v>15</v>
      </c>
    </row>
    <row r="133" spans="1:9" x14ac:dyDescent="0.25">
      <c r="A133" s="3">
        <v>129</v>
      </c>
      <c r="B133" s="3" t="str">
        <f>T("03470012914")</f>
        <v>03470012914</v>
      </c>
      <c r="C133" s="3" t="s">
        <v>144</v>
      </c>
      <c r="D133" s="3" t="s">
        <v>395</v>
      </c>
      <c r="E133" s="3" t="s">
        <v>396</v>
      </c>
      <c r="F133" s="3" t="s">
        <v>13</v>
      </c>
      <c r="G133" s="3">
        <v>5</v>
      </c>
      <c r="H133" s="3" t="s">
        <v>346</v>
      </c>
      <c r="I133" s="3" t="s">
        <v>15</v>
      </c>
    </row>
    <row r="134" spans="1:9" x14ac:dyDescent="0.25">
      <c r="A134" s="3">
        <v>130</v>
      </c>
      <c r="B134" s="3" t="str">
        <f>T("03470012918")</f>
        <v>03470012918</v>
      </c>
      <c r="C134" s="3" t="s">
        <v>397</v>
      </c>
      <c r="D134" s="3" t="s">
        <v>398</v>
      </c>
      <c r="E134" s="3" t="s">
        <v>399</v>
      </c>
      <c r="F134" s="3" t="s">
        <v>13</v>
      </c>
      <c r="G134" s="3">
        <v>5</v>
      </c>
      <c r="H134" s="3" t="s">
        <v>346</v>
      </c>
      <c r="I134" s="3" t="s">
        <v>15</v>
      </c>
    </row>
    <row r="135" spans="1:9" x14ac:dyDescent="0.25">
      <c r="A135" s="3">
        <v>131</v>
      </c>
      <c r="B135" s="3" t="str">
        <f>T("03470012921")</f>
        <v>03470012921</v>
      </c>
      <c r="C135" s="3" t="s">
        <v>47</v>
      </c>
      <c r="D135" s="3" t="s">
        <v>400</v>
      </c>
      <c r="E135" s="3" t="s">
        <v>401</v>
      </c>
      <c r="F135" s="3" t="s">
        <v>13</v>
      </c>
      <c r="G135" s="3">
        <v>5</v>
      </c>
      <c r="H135" s="3" t="s">
        <v>346</v>
      </c>
      <c r="I135" s="3" t="s">
        <v>15</v>
      </c>
    </row>
    <row r="136" spans="1:9" x14ac:dyDescent="0.25">
      <c r="A136" s="3">
        <v>132</v>
      </c>
      <c r="B136" s="3" t="str">
        <f>T("03470012923")</f>
        <v>03470012923</v>
      </c>
      <c r="C136" s="3" t="s">
        <v>402</v>
      </c>
      <c r="D136" s="3" t="s">
        <v>403</v>
      </c>
      <c r="E136" s="3" t="s">
        <v>404</v>
      </c>
      <c r="F136" s="3" t="s">
        <v>13</v>
      </c>
      <c r="G136" s="3">
        <v>5</v>
      </c>
      <c r="H136" s="3" t="s">
        <v>346</v>
      </c>
      <c r="I136" s="3" t="s">
        <v>15</v>
      </c>
    </row>
    <row r="137" spans="1:9" x14ac:dyDescent="0.25">
      <c r="A137" s="3">
        <v>133</v>
      </c>
      <c r="B137" s="3" t="str">
        <f>T("03470012926")</f>
        <v>03470012926</v>
      </c>
      <c r="C137" s="3" t="s">
        <v>405</v>
      </c>
      <c r="D137" s="3" t="s">
        <v>406</v>
      </c>
      <c r="E137" s="3" t="s">
        <v>407</v>
      </c>
      <c r="F137" s="3" t="s">
        <v>13</v>
      </c>
      <c r="G137" s="3">
        <v>5</v>
      </c>
      <c r="H137" s="3" t="s">
        <v>334</v>
      </c>
      <c r="I137" s="3" t="s">
        <v>15</v>
      </c>
    </row>
    <row r="138" spans="1:9" x14ac:dyDescent="0.25">
      <c r="A138" s="3">
        <v>134</v>
      </c>
      <c r="B138" s="3" t="str">
        <f>T("03470012927")</f>
        <v>03470012927</v>
      </c>
      <c r="C138" s="3" t="s">
        <v>408</v>
      </c>
      <c r="D138" s="3" t="s">
        <v>409</v>
      </c>
      <c r="E138" s="3" t="s">
        <v>410</v>
      </c>
      <c r="F138" s="3" t="s">
        <v>13</v>
      </c>
      <c r="G138" s="3">
        <v>5</v>
      </c>
      <c r="H138" s="3" t="s">
        <v>334</v>
      </c>
      <c r="I138" s="3" t="s">
        <v>15</v>
      </c>
    </row>
    <row r="139" spans="1:9" x14ac:dyDescent="0.25">
      <c r="A139" s="3">
        <v>135</v>
      </c>
      <c r="B139" s="3" t="str">
        <f>T("03470012929")</f>
        <v>03470012929</v>
      </c>
      <c r="C139" s="3" t="s">
        <v>411</v>
      </c>
      <c r="D139" s="3" t="s">
        <v>412</v>
      </c>
      <c r="E139" s="3" t="s">
        <v>413</v>
      </c>
      <c r="F139" s="3" t="s">
        <v>13</v>
      </c>
      <c r="G139" s="3">
        <v>5</v>
      </c>
      <c r="H139" s="3" t="s">
        <v>346</v>
      </c>
      <c r="I139" s="3" t="s">
        <v>15</v>
      </c>
    </row>
    <row r="140" spans="1:9" x14ac:dyDescent="0.25">
      <c r="A140" s="3">
        <v>136</v>
      </c>
      <c r="B140" s="3" t="str">
        <f>T("03470012934")</f>
        <v>03470012934</v>
      </c>
      <c r="C140" s="3" t="s">
        <v>414</v>
      </c>
      <c r="D140" s="3" t="s">
        <v>412</v>
      </c>
      <c r="E140" s="3" t="s">
        <v>415</v>
      </c>
      <c r="F140" s="3" t="s">
        <v>13</v>
      </c>
      <c r="G140" s="3">
        <v>5</v>
      </c>
      <c r="H140" s="3" t="s">
        <v>346</v>
      </c>
      <c r="I140" s="3" t="s">
        <v>15</v>
      </c>
    </row>
    <row r="141" spans="1:9" x14ac:dyDescent="0.25">
      <c r="A141" s="3">
        <v>137</v>
      </c>
      <c r="B141" s="3" t="str">
        <f>T("03470012935")</f>
        <v>03470012935</v>
      </c>
      <c r="C141" s="3" t="s">
        <v>416</v>
      </c>
      <c r="D141" s="3" t="s">
        <v>417</v>
      </c>
      <c r="E141" s="3" t="s">
        <v>418</v>
      </c>
      <c r="F141" s="3" t="s">
        <v>13</v>
      </c>
      <c r="G141" s="3">
        <v>5</v>
      </c>
      <c r="H141" s="3" t="s">
        <v>334</v>
      </c>
      <c r="I141" s="3" t="s">
        <v>15</v>
      </c>
    </row>
    <row r="142" spans="1:9" x14ac:dyDescent="0.25">
      <c r="A142" s="3">
        <v>138</v>
      </c>
      <c r="B142" s="3" t="str">
        <f>T("03470012938")</f>
        <v>03470012938</v>
      </c>
      <c r="C142" s="3" t="s">
        <v>419</v>
      </c>
      <c r="D142" s="3" t="s">
        <v>420</v>
      </c>
      <c r="E142" s="3" t="s">
        <v>421</v>
      </c>
      <c r="F142" s="3" t="s">
        <v>13</v>
      </c>
      <c r="G142" s="3">
        <v>5</v>
      </c>
      <c r="H142" s="3" t="s">
        <v>334</v>
      </c>
      <c r="I142" s="3" t="s">
        <v>15</v>
      </c>
    </row>
    <row r="143" spans="1:9" x14ac:dyDescent="0.25">
      <c r="A143" s="3">
        <v>139</v>
      </c>
      <c r="B143" s="3" t="str">
        <f>T("03470012939")</f>
        <v>03470012939</v>
      </c>
      <c r="C143" s="3" t="s">
        <v>422</v>
      </c>
      <c r="D143" s="3" t="s">
        <v>423</v>
      </c>
      <c r="E143" s="3" t="s">
        <v>424</v>
      </c>
      <c r="F143" s="3" t="s">
        <v>13</v>
      </c>
      <c r="G143" s="3">
        <v>5</v>
      </c>
      <c r="H143" s="3" t="s">
        <v>334</v>
      </c>
      <c r="I143" s="3" t="s">
        <v>15</v>
      </c>
    </row>
    <row r="144" spans="1:9" x14ac:dyDescent="0.25">
      <c r="A144" s="3">
        <v>140</v>
      </c>
      <c r="B144" s="3" t="str">
        <f>T("03470012943")</f>
        <v>03470012943</v>
      </c>
      <c r="C144" s="3" t="s">
        <v>425</v>
      </c>
      <c r="D144" s="3" t="s">
        <v>426</v>
      </c>
      <c r="E144" s="3" t="s">
        <v>427</v>
      </c>
      <c r="F144" s="3" t="s">
        <v>13</v>
      </c>
      <c r="G144" s="3">
        <v>5</v>
      </c>
      <c r="H144" s="3" t="s">
        <v>346</v>
      </c>
      <c r="I144" s="3" t="s">
        <v>15</v>
      </c>
    </row>
    <row r="145" spans="1:9" x14ac:dyDescent="0.25">
      <c r="A145" s="3">
        <v>141</v>
      </c>
      <c r="B145" s="3" t="str">
        <f>T("03470012944")</f>
        <v>03470012944</v>
      </c>
      <c r="C145" s="3" t="s">
        <v>428</v>
      </c>
      <c r="D145" s="3" t="s">
        <v>429</v>
      </c>
      <c r="E145" s="3" t="s">
        <v>430</v>
      </c>
      <c r="F145" s="3" t="s">
        <v>13</v>
      </c>
      <c r="G145" s="3">
        <v>5</v>
      </c>
      <c r="H145" s="3" t="s">
        <v>334</v>
      </c>
      <c r="I145" s="3" t="s">
        <v>15</v>
      </c>
    </row>
    <row r="146" spans="1:9" x14ac:dyDescent="0.25">
      <c r="A146" s="3">
        <v>142</v>
      </c>
      <c r="B146" s="3" t="str">
        <f>T("03470012945")</f>
        <v>03470012945</v>
      </c>
      <c r="C146" s="3" t="s">
        <v>431</v>
      </c>
      <c r="D146" s="3" t="s">
        <v>432</v>
      </c>
      <c r="E146" s="3" t="s">
        <v>433</v>
      </c>
      <c r="F146" s="3" t="s">
        <v>13</v>
      </c>
      <c r="G146" s="3">
        <v>5</v>
      </c>
      <c r="H146" s="3" t="s">
        <v>334</v>
      </c>
      <c r="I146" s="3" t="s">
        <v>15</v>
      </c>
    </row>
    <row r="147" spans="1:9" x14ac:dyDescent="0.25">
      <c r="A147" s="3">
        <v>143</v>
      </c>
      <c r="B147" s="3" t="str">
        <f>T("03470012946")</f>
        <v>03470012946</v>
      </c>
      <c r="C147" s="3" t="s">
        <v>434</v>
      </c>
      <c r="D147" s="3" t="s">
        <v>149</v>
      </c>
      <c r="E147" s="3" t="s">
        <v>435</v>
      </c>
      <c r="F147" s="3" t="s">
        <v>13</v>
      </c>
      <c r="G147" s="3">
        <v>5</v>
      </c>
      <c r="H147" s="3" t="s">
        <v>346</v>
      </c>
      <c r="I147" s="3" t="s">
        <v>15</v>
      </c>
    </row>
    <row r="148" spans="1:9" x14ac:dyDescent="0.25">
      <c r="A148" s="3">
        <v>144</v>
      </c>
      <c r="B148" s="3" t="str">
        <f>T("03470012947")</f>
        <v>03470012947</v>
      </c>
      <c r="C148" s="3" t="s">
        <v>436</v>
      </c>
      <c r="D148" s="3" t="s">
        <v>23</v>
      </c>
      <c r="E148" s="3" t="s">
        <v>437</v>
      </c>
      <c r="F148" s="3" t="s">
        <v>13</v>
      </c>
      <c r="G148" s="3">
        <v>5</v>
      </c>
      <c r="H148" s="3" t="s">
        <v>346</v>
      </c>
      <c r="I148" s="3" t="s">
        <v>15</v>
      </c>
    </row>
    <row r="149" spans="1:9" x14ac:dyDescent="0.25">
      <c r="A149" s="3">
        <v>145</v>
      </c>
      <c r="B149" s="3" t="str">
        <f>T("03470012948")</f>
        <v>03470012948</v>
      </c>
      <c r="C149" s="3" t="s">
        <v>438</v>
      </c>
      <c r="D149" s="3" t="s">
        <v>439</v>
      </c>
      <c r="E149" s="3" t="s">
        <v>437</v>
      </c>
      <c r="F149" s="3" t="s">
        <v>13</v>
      </c>
      <c r="G149" s="3">
        <v>5</v>
      </c>
      <c r="H149" s="3" t="s">
        <v>346</v>
      </c>
      <c r="I149" s="3" t="s">
        <v>15</v>
      </c>
    </row>
    <row r="150" spans="1:9" x14ac:dyDescent="0.25">
      <c r="A150" s="3">
        <v>146</v>
      </c>
      <c r="B150" s="3" t="str">
        <f>T("03470012954")</f>
        <v>03470012954</v>
      </c>
      <c r="C150" s="3" t="s">
        <v>440</v>
      </c>
      <c r="D150" s="3" t="s">
        <v>441</v>
      </c>
      <c r="E150" s="3" t="s">
        <v>442</v>
      </c>
      <c r="F150" s="3" t="s">
        <v>13</v>
      </c>
      <c r="G150" s="3">
        <v>5</v>
      </c>
      <c r="H150" s="3" t="s">
        <v>334</v>
      </c>
      <c r="I150" s="3" t="s">
        <v>15</v>
      </c>
    </row>
    <row r="151" spans="1:9" x14ac:dyDescent="0.25">
      <c r="A151" s="3">
        <v>147</v>
      </c>
      <c r="B151" s="3" t="str">
        <f>T("03470012957")</f>
        <v>03470012957</v>
      </c>
      <c r="C151" s="3" t="s">
        <v>443</v>
      </c>
      <c r="D151" s="3" t="s">
        <v>444</v>
      </c>
      <c r="E151" s="3" t="s">
        <v>442</v>
      </c>
      <c r="F151" s="3" t="s">
        <v>13</v>
      </c>
      <c r="G151" s="3">
        <v>5</v>
      </c>
      <c r="H151" s="3" t="s">
        <v>334</v>
      </c>
      <c r="I151" s="3" t="s">
        <v>15</v>
      </c>
    </row>
    <row r="152" spans="1:9" x14ac:dyDescent="0.25">
      <c r="A152" s="3">
        <v>148</v>
      </c>
      <c r="B152" s="3" t="str">
        <f>T("03470012959")</f>
        <v>03470012959</v>
      </c>
      <c r="C152" s="3" t="s">
        <v>445</v>
      </c>
      <c r="D152" s="3" t="s">
        <v>446</v>
      </c>
      <c r="E152" s="3" t="s">
        <v>447</v>
      </c>
      <c r="F152" s="3" t="s">
        <v>13</v>
      </c>
      <c r="G152" s="3">
        <v>5</v>
      </c>
      <c r="H152" s="3" t="s">
        <v>334</v>
      </c>
      <c r="I152" s="3" t="s">
        <v>15</v>
      </c>
    </row>
    <row r="153" spans="1:9" x14ac:dyDescent="0.25">
      <c r="A153" s="3">
        <v>149</v>
      </c>
      <c r="B153" s="3" t="str">
        <f>T("03470013537")</f>
        <v>03470013537</v>
      </c>
      <c r="C153" s="3" t="s">
        <v>448</v>
      </c>
      <c r="D153" s="3" t="s">
        <v>449</v>
      </c>
      <c r="E153" s="3" t="s">
        <v>450</v>
      </c>
      <c r="F153" s="3" t="s">
        <v>13</v>
      </c>
      <c r="G153" s="3">
        <v>6</v>
      </c>
      <c r="H153" s="3" t="s">
        <v>451</v>
      </c>
      <c r="I153" s="3" t="s">
        <v>15</v>
      </c>
    </row>
    <row r="154" spans="1:9" x14ac:dyDescent="0.25">
      <c r="A154" s="3">
        <v>150</v>
      </c>
      <c r="B154" s="3" t="str">
        <f>T("03470013543")</f>
        <v>03470013543</v>
      </c>
      <c r="C154" s="3" t="s">
        <v>452</v>
      </c>
      <c r="D154" s="3" t="s">
        <v>453</v>
      </c>
      <c r="E154" s="3" t="s">
        <v>454</v>
      </c>
      <c r="F154" s="3" t="s">
        <v>13</v>
      </c>
      <c r="G154" s="3">
        <v>6</v>
      </c>
      <c r="H154" s="3" t="s">
        <v>451</v>
      </c>
      <c r="I154" s="3" t="s">
        <v>15</v>
      </c>
    </row>
    <row r="155" spans="1:9" x14ac:dyDescent="0.25">
      <c r="A155" s="3">
        <v>151</v>
      </c>
      <c r="B155" s="3" t="str">
        <f>T("03470013559")</f>
        <v>03470013559</v>
      </c>
      <c r="C155" s="3" t="s">
        <v>455</v>
      </c>
      <c r="D155" s="3" t="s">
        <v>456</v>
      </c>
      <c r="E155" s="3" t="s">
        <v>457</v>
      </c>
      <c r="F155" s="3" t="s">
        <v>13</v>
      </c>
      <c r="G155" s="3">
        <v>6</v>
      </c>
      <c r="H155" s="3" t="s">
        <v>451</v>
      </c>
      <c r="I155" s="3" t="s">
        <v>15</v>
      </c>
    </row>
    <row r="156" spans="1:9" x14ac:dyDescent="0.25">
      <c r="A156" s="3">
        <v>152</v>
      </c>
      <c r="B156" s="3" t="str">
        <f>T("03470013562")</f>
        <v>03470013562</v>
      </c>
      <c r="C156" s="3" t="s">
        <v>458</v>
      </c>
      <c r="D156" s="3" t="s">
        <v>459</v>
      </c>
      <c r="E156" s="3" t="s">
        <v>460</v>
      </c>
      <c r="F156" s="3" t="s">
        <v>13</v>
      </c>
      <c r="G156" s="3">
        <v>6</v>
      </c>
      <c r="H156" s="3" t="s">
        <v>451</v>
      </c>
      <c r="I156" s="3" t="s">
        <v>15</v>
      </c>
    </row>
    <row r="157" spans="1:9" x14ac:dyDescent="0.25">
      <c r="A157" s="3">
        <v>153</v>
      </c>
      <c r="B157" s="3" t="str">
        <f>T("03470013565")</f>
        <v>03470013565</v>
      </c>
      <c r="C157" s="3" t="s">
        <v>461</v>
      </c>
      <c r="D157" s="3" t="s">
        <v>462</v>
      </c>
      <c r="E157" s="3" t="s">
        <v>463</v>
      </c>
      <c r="F157" s="3" t="s">
        <v>13</v>
      </c>
      <c r="G157" s="3">
        <v>6</v>
      </c>
      <c r="H157" s="3" t="s">
        <v>464</v>
      </c>
      <c r="I157" s="3" t="s">
        <v>15</v>
      </c>
    </row>
    <row r="158" spans="1:9" x14ac:dyDescent="0.25">
      <c r="A158" s="3">
        <v>154</v>
      </c>
      <c r="B158" s="3" t="str">
        <f>T("03470013570")</f>
        <v>03470013570</v>
      </c>
      <c r="C158" s="3" t="s">
        <v>465</v>
      </c>
      <c r="D158" s="3" t="s">
        <v>466</v>
      </c>
      <c r="E158" s="3" t="s">
        <v>467</v>
      </c>
      <c r="F158" s="3" t="s">
        <v>13</v>
      </c>
      <c r="G158" s="3">
        <v>6</v>
      </c>
      <c r="H158" s="3" t="s">
        <v>451</v>
      </c>
      <c r="I158" s="3" t="s">
        <v>15</v>
      </c>
    </row>
    <row r="159" spans="1:9" x14ac:dyDescent="0.25">
      <c r="A159" s="3">
        <v>155</v>
      </c>
      <c r="B159" s="3" t="str">
        <f>T("03470013573")</f>
        <v>03470013573</v>
      </c>
      <c r="C159" s="3" t="s">
        <v>468</v>
      </c>
      <c r="D159" s="3" t="s">
        <v>466</v>
      </c>
      <c r="E159" s="3" t="s">
        <v>467</v>
      </c>
      <c r="F159" s="3" t="s">
        <v>13</v>
      </c>
      <c r="G159" s="3">
        <v>6</v>
      </c>
      <c r="H159" s="3" t="s">
        <v>451</v>
      </c>
      <c r="I159" s="3" t="s">
        <v>15</v>
      </c>
    </row>
    <row r="160" spans="1:9" x14ac:dyDescent="0.25">
      <c r="A160" s="3">
        <v>156</v>
      </c>
      <c r="B160" s="3" t="str">
        <f>T("03470013578")</f>
        <v>03470013578</v>
      </c>
      <c r="C160" s="3" t="s">
        <v>469</v>
      </c>
      <c r="D160" s="3" t="s">
        <v>470</v>
      </c>
      <c r="E160" s="3" t="s">
        <v>471</v>
      </c>
      <c r="F160" s="3" t="s">
        <v>13</v>
      </c>
      <c r="G160" s="3">
        <v>6</v>
      </c>
      <c r="H160" s="3" t="s">
        <v>464</v>
      </c>
      <c r="I160" s="3" t="s">
        <v>15</v>
      </c>
    </row>
    <row r="161" spans="1:9" x14ac:dyDescent="0.25">
      <c r="A161" s="3">
        <v>157</v>
      </c>
      <c r="B161" s="3" t="str">
        <f>T("03470013586")</f>
        <v>03470013586</v>
      </c>
      <c r="C161" s="3" t="s">
        <v>472</v>
      </c>
      <c r="D161" s="3" t="s">
        <v>429</v>
      </c>
      <c r="E161" s="3" t="s">
        <v>421</v>
      </c>
      <c r="F161" s="3" t="s">
        <v>13</v>
      </c>
      <c r="G161" s="3">
        <v>6</v>
      </c>
      <c r="H161" s="3" t="s">
        <v>451</v>
      </c>
      <c r="I161" s="3" t="s">
        <v>15</v>
      </c>
    </row>
    <row r="162" spans="1:9" x14ac:dyDescent="0.25">
      <c r="A162" s="3">
        <v>158</v>
      </c>
      <c r="B162" s="3" t="str">
        <f>T("03470013591")</f>
        <v>03470013591</v>
      </c>
      <c r="C162" s="3" t="s">
        <v>473</v>
      </c>
      <c r="D162" s="3" t="s">
        <v>474</v>
      </c>
      <c r="E162" s="3" t="s">
        <v>475</v>
      </c>
      <c r="F162" s="3" t="s">
        <v>13</v>
      </c>
      <c r="G162" s="3">
        <v>6</v>
      </c>
      <c r="H162" s="3" t="s">
        <v>451</v>
      </c>
      <c r="I162" s="3" t="s">
        <v>15</v>
      </c>
    </row>
    <row r="163" spans="1:9" x14ac:dyDescent="0.25">
      <c r="A163" s="3">
        <v>159</v>
      </c>
      <c r="B163" s="3" t="str">
        <f>T("03470013596")</f>
        <v>03470013596</v>
      </c>
      <c r="C163" s="3" t="s">
        <v>476</v>
      </c>
      <c r="D163" s="3" t="s">
        <v>477</v>
      </c>
      <c r="E163" s="3" t="s">
        <v>478</v>
      </c>
      <c r="F163" s="3" t="s">
        <v>13</v>
      </c>
      <c r="G163" s="3">
        <v>6</v>
      </c>
      <c r="H163" s="3" t="s">
        <v>464</v>
      </c>
      <c r="I163" s="3" t="s">
        <v>15</v>
      </c>
    </row>
    <row r="164" spans="1:9" x14ac:dyDescent="0.25">
      <c r="A164" s="3">
        <v>160</v>
      </c>
      <c r="B164" s="3" t="str">
        <f>T("03470013598")</f>
        <v>03470013598</v>
      </c>
      <c r="C164" s="3" t="s">
        <v>479</v>
      </c>
      <c r="D164" s="3" t="s">
        <v>480</v>
      </c>
      <c r="E164" s="3" t="s">
        <v>481</v>
      </c>
      <c r="F164" s="3" t="s">
        <v>13</v>
      </c>
      <c r="G164" s="3">
        <v>6</v>
      </c>
      <c r="H164" s="3" t="s">
        <v>451</v>
      </c>
      <c r="I164" s="3" t="s">
        <v>15</v>
      </c>
    </row>
    <row r="165" spans="1:9" x14ac:dyDescent="0.25">
      <c r="A165" s="3">
        <v>161</v>
      </c>
      <c r="B165" s="3" t="str">
        <f>T("03470013600")</f>
        <v>03470013600</v>
      </c>
      <c r="C165" s="3" t="s">
        <v>482</v>
      </c>
      <c r="D165" s="3" t="s">
        <v>483</v>
      </c>
      <c r="E165" s="3" t="s">
        <v>484</v>
      </c>
      <c r="F165" s="3" t="s">
        <v>13</v>
      </c>
      <c r="G165" s="3">
        <v>6</v>
      </c>
      <c r="H165" s="3" t="s">
        <v>451</v>
      </c>
      <c r="I165" s="3" t="s">
        <v>15</v>
      </c>
    </row>
    <row r="166" spans="1:9" x14ac:dyDescent="0.25">
      <c r="A166" s="3">
        <v>162</v>
      </c>
      <c r="B166" s="3" t="str">
        <f>T("03470013602")</f>
        <v>03470013602</v>
      </c>
      <c r="C166" s="3" t="s">
        <v>485</v>
      </c>
      <c r="D166" s="3" t="s">
        <v>486</v>
      </c>
      <c r="E166" s="3" t="s">
        <v>487</v>
      </c>
      <c r="F166" s="3" t="s">
        <v>13</v>
      </c>
      <c r="G166" s="3">
        <v>6</v>
      </c>
      <c r="H166" s="3" t="s">
        <v>451</v>
      </c>
      <c r="I166" s="3" t="s">
        <v>15</v>
      </c>
    </row>
    <row r="167" spans="1:9" x14ac:dyDescent="0.25">
      <c r="A167" s="3">
        <v>163</v>
      </c>
      <c r="B167" s="3" t="str">
        <f>T("03470013603")</f>
        <v>03470013603</v>
      </c>
      <c r="C167" s="3" t="s">
        <v>488</v>
      </c>
      <c r="D167" s="3" t="s">
        <v>85</v>
      </c>
      <c r="E167" s="3" t="s">
        <v>489</v>
      </c>
      <c r="F167" s="3" t="s">
        <v>13</v>
      </c>
      <c r="G167" s="3">
        <v>6</v>
      </c>
      <c r="H167" s="3" t="s">
        <v>464</v>
      </c>
      <c r="I167" s="3" t="s">
        <v>15</v>
      </c>
    </row>
    <row r="168" spans="1:9" x14ac:dyDescent="0.25">
      <c r="A168" s="3">
        <v>164</v>
      </c>
      <c r="B168" s="3" t="str">
        <f>T("03470013606")</f>
        <v>03470013606</v>
      </c>
      <c r="C168" s="3" t="s">
        <v>490</v>
      </c>
      <c r="D168" s="3" t="s">
        <v>166</v>
      </c>
      <c r="E168" s="3" t="s">
        <v>491</v>
      </c>
      <c r="F168" s="3" t="s">
        <v>13</v>
      </c>
      <c r="G168" s="3">
        <v>6</v>
      </c>
      <c r="H168" s="3" t="s">
        <v>451</v>
      </c>
      <c r="I168" s="3" t="s">
        <v>15</v>
      </c>
    </row>
    <row r="169" spans="1:9" x14ac:dyDescent="0.25">
      <c r="A169" s="3">
        <v>165</v>
      </c>
      <c r="B169" s="3" t="str">
        <f>T("03470013607")</f>
        <v>03470013607</v>
      </c>
      <c r="C169" s="3" t="s">
        <v>492</v>
      </c>
      <c r="D169" s="3" t="s">
        <v>493</v>
      </c>
      <c r="E169" s="3" t="s">
        <v>494</v>
      </c>
      <c r="F169" s="3" t="s">
        <v>13</v>
      </c>
      <c r="G169" s="3">
        <v>6</v>
      </c>
      <c r="H169" s="3" t="s">
        <v>451</v>
      </c>
      <c r="I169" s="3" t="s">
        <v>15</v>
      </c>
    </row>
    <row r="170" spans="1:9" x14ac:dyDescent="0.25">
      <c r="A170" s="3">
        <v>166</v>
      </c>
      <c r="B170" s="3" t="str">
        <f>T("03470013609")</f>
        <v>03470013609</v>
      </c>
      <c r="C170" s="3" t="s">
        <v>495</v>
      </c>
      <c r="D170" s="3" t="s">
        <v>496</v>
      </c>
      <c r="E170" s="3" t="s">
        <v>497</v>
      </c>
      <c r="F170" s="3" t="s">
        <v>13</v>
      </c>
      <c r="G170" s="3">
        <v>6</v>
      </c>
      <c r="H170" s="3" t="s">
        <v>451</v>
      </c>
      <c r="I170" s="3" t="s">
        <v>15</v>
      </c>
    </row>
    <row r="171" spans="1:9" x14ac:dyDescent="0.25">
      <c r="A171" s="3">
        <v>167</v>
      </c>
      <c r="B171" s="3" t="str">
        <f>T("03470013610")</f>
        <v>03470013610</v>
      </c>
      <c r="C171" s="3" t="s">
        <v>498</v>
      </c>
      <c r="D171" s="3" t="s">
        <v>499</v>
      </c>
      <c r="E171" s="3" t="s">
        <v>500</v>
      </c>
      <c r="F171" s="3" t="s">
        <v>13</v>
      </c>
      <c r="G171" s="3">
        <v>6</v>
      </c>
      <c r="H171" s="3" t="s">
        <v>464</v>
      </c>
      <c r="I171" s="3" t="s">
        <v>15</v>
      </c>
    </row>
    <row r="172" spans="1:9" x14ac:dyDescent="0.25">
      <c r="A172" s="3">
        <v>168</v>
      </c>
      <c r="B172" s="3" t="str">
        <f>T("03470013613")</f>
        <v>03470013613</v>
      </c>
      <c r="C172" s="3" t="s">
        <v>501</v>
      </c>
      <c r="D172" s="3" t="s">
        <v>502</v>
      </c>
      <c r="E172" s="3" t="s">
        <v>503</v>
      </c>
      <c r="F172" s="3" t="s">
        <v>13</v>
      </c>
      <c r="G172" s="3">
        <v>6</v>
      </c>
      <c r="H172" s="3" t="s">
        <v>464</v>
      </c>
      <c r="I172" s="3" t="s">
        <v>15</v>
      </c>
    </row>
    <row r="173" spans="1:9" x14ac:dyDescent="0.25">
      <c r="A173" s="3">
        <v>169</v>
      </c>
      <c r="B173" s="3" t="str">
        <f>T("03470013615")</f>
        <v>03470013615</v>
      </c>
      <c r="C173" s="3" t="s">
        <v>504</v>
      </c>
      <c r="D173" s="3" t="s">
        <v>505</v>
      </c>
      <c r="E173" s="3" t="s">
        <v>506</v>
      </c>
      <c r="F173" s="3" t="s">
        <v>13</v>
      </c>
      <c r="G173" s="3">
        <v>6</v>
      </c>
      <c r="H173" s="3" t="s">
        <v>451</v>
      </c>
      <c r="I173" s="3" t="s">
        <v>15</v>
      </c>
    </row>
    <row r="174" spans="1:9" x14ac:dyDescent="0.25">
      <c r="A174" s="3">
        <v>170</v>
      </c>
      <c r="B174" s="3" t="str">
        <f>T("03470013618")</f>
        <v>03470013618</v>
      </c>
      <c r="C174" s="3" t="s">
        <v>507</v>
      </c>
      <c r="D174" s="3" t="s">
        <v>508</v>
      </c>
      <c r="E174" s="3" t="s">
        <v>509</v>
      </c>
      <c r="F174" s="3" t="s">
        <v>13</v>
      </c>
      <c r="G174" s="3">
        <v>6</v>
      </c>
      <c r="H174" s="3" t="s">
        <v>451</v>
      </c>
      <c r="I174" s="3" t="s">
        <v>15</v>
      </c>
    </row>
    <row r="175" spans="1:9" x14ac:dyDescent="0.25">
      <c r="A175" s="3">
        <v>171</v>
      </c>
      <c r="B175" s="3" t="str">
        <f>T("03470013627")</f>
        <v>03470013627</v>
      </c>
      <c r="C175" s="3" t="s">
        <v>510</v>
      </c>
      <c r="D175" s="3" t="s">
        <v>65</v>
      </c>
      <c r="E175" s="3" t="s">
        <v>511</v>
      </c>
      <c r="F175" s="3" t="s">
        <v>13</v>
      </c>
      <c r="G175" s="3">
        <v>6</v>
      </c>
      <c r="H175" s="3" t="s">
        <v>451</v>
      </c>
      <c r="I175" s="3" t="s">
        <v>15</v>
      </c>
    </row>
    <row r="176" spans="1:9" x14ac:dyDescent="0.25">
      <c r="A176" s="3">
        <v>172</v>
      </c>
      <c r="B176" s="3" t="str">
        <f>T("03470014200")</f>
        <v>03470014200</v>
      </c>
      <c r="C176" s="3" t="s">
        <v>423</v>
      </c>
      <c r="D176" s="3" t="s">
        <v>512</v>
      </c>
      <c r="E176" s="3" t="s">
        <v>513</v>
      </c>
      <c r="F176" s="3" t="s">
        <v>13</v>
      </c>
      <c r="G176" s="3">
        <v>7</v>
      </c>
      <c r="H176" s="3" t="s">
        <v>514</v>
      </c>
      <c r="I176" s="4"/>
    </row>
    <row r="177" spans="1:9" x14ac:dyDescent="0.25">
      <c r="A177" s="3">
        <v>173</v>
      </c>
      <c r="B177" s="3" t="str">
        <f>T("03470014201")</f>
        <v>03470014201</v>
      </c>
      <c r="C177" s="3" t="s">
        <v>515</v>
      </c>
      <c r="D177" s="3" t="s">
        <v>516</v>
      </c>
      <c r="E177" s="3" t="s">
        <v>517</v>
      </c>
      <c r="F177" s="3" t="s">
        <v>13</v>
      </c>
      <c r="G177" s="3">
        <v>7</v>
      </c>
      <c r="H177" s="3" t="s">
        <v>514</v>
      </c>
      <c r="I177" s="4"/>
    </row>
    <row r="178" spans="1:9" x14ac:dyDescent="0.25">
      <c r="A178" s="3">
        <v>174</v>
      </c>
      <c r="B178" s="3" t="str">
        <f>T("03470014204")</f>
        <v>03470014204</v>
      </c>
      <c r="C178" s="3" t="s">
        <v>518</v>
      </c>
      <c r="D178" s="3" t="s">
        <v>519</v>
      </c>
      <c r="E178" s="3" t="s">
        <v>520</v>
      </c>
      <c r="F178" s="3" t="s">
        <v>13</v>
      </c>
      <c r="G178" s="3">
        <v>7</v>
      </c>
      <c r="H178" s="3" t="s">
        <v>514</v>
      </c>
      <c r="I178" s="3" t="s">
        <v>15</v>
      </c>
    </row>
    <row r="179" spans="1:9" x14ac:dyDescent="0.25">
      <c r="A179" s="3">
        <v>175</v>
      </c>
      <c r="B179" s="3" t="str">
        <f>T("03470014207")</f>
        <v>03470014207</v>
      </c>
      <c r="C179" s="3" t="s">
        <v>521</v>
      </c>
      <c r="D179" s="3" t="s">
        <v>522</v>
      </c>
      <c r="E179" s="3" t="s">
        <v>523</v>
      </c>
      <c r="F179" s="3" t="s">
        <v>13</v>
      </c>
      <c r="G179" s="3">
        <v>7</v>
      </c>
      <c r="H179" s="3" t="s">
        <v>514</v>
      </c>
      <c r="I179" s="3" t="s">
        <v>15</v>
      </c>
    </row>
    <row r="180" spans="1:9" x14ac:dyDescent="0.25">
      <c r="A180" s="3">
        <v>176</v>
      </c>
      <c r="B180" s="3" t="str">
        <f>T("03470014210")</f>
        <v>03470014210</v>
      </c>
      <c r="C180" s="3" t="s">
        <v>524</v>
      </c>
      <c r="D180" s="3" t="s">
        <v>522</v>
      </c>
      <c r="E180" s="3" t="s">
        <v>525</v>
      </c>
      <c r="F180" s="3" t="s">
        <v>13</v>
      </c>
      <c r="G180" s="3">
        <v>7</v>
      </c>
      <c r="H180" s="3" t="s">
        <v>514</v>
      </c>
      <c r="I180" s="3" t="s">
        <v>15</v>
      </c>
    </row>
    <row r="181" spans="1:9" x14ac:dyDescent="0.25">
      <c r="A181" s="3">
        <v>177</v>
      </c>
      <c r="B181" s="3" t="str">
        <f>T("03470014214")</f>
        <v>03470014214</v>
      </c>
      <c r="C181" s="3" t="s">
        <v>526</v>
      </c>
      <c r="D181" s="3" t="s">
        <v>527</v>
      </c>
      <c r="E181" s="3" t="s">
        <v>528</v>
      </c>
      <c r="F181" s="3" t="s">
        <v>13</v>
      </c>
      <c r="G181" s="3">
        <v>7</v>
      </c>
      <c r="H181" s="3" t="s">
        <v>514</v>
      </c>
      <c r="I181" s="3" t="s">
        <v>15</v>
      </c>
    </row>
    <row r="182" spans="1:9" x14ac:dyDescent="0.25">
      <c r="A182" s="3">
        <v>178</v>
      </c>
      <c r="B182" s="3" t="str">
        <f>T("03470014217")</f>
        <v>03470014217</v>
      </c>
      <c r="C182" s="3" t="s">
        <v>529</v>
      </c>
      <c r="D182" s="3" t="s">
        <v>530</v>
      </c>
      <c r="E182" s="3" t="s">
        <v>413</v>
      </c>
      <c r="F182" s="3" t="s">
        <v>13</v>
      </c>
      <c r="G182" s="3">
        <v>7</v>
      </c>
      <c r="H182" s="3" t="s">
        <v>514</v>
      </c>
      <c r="I182" s="3" t="s">
        <v>15</v>
      </c>
    </row>
    <row r="183" spans="1:9" x14ac:dyDescent="0.25">
      <c r="A183" s="3">
        <v>179</v>
      </c>
      <c r="B183" s="3" t="str">
        <f>T("03470014218")</f>
        <v>03470014218</v>
      </c>
      <c r="C183" s="3" t="s">
        <v>55</v>
      </c>
      <c r="D183" s="3" t="s">
        <v>23</v>
      </c>
      <c r="E183" s="3" t="s">
        <v>531</v>
      </c>
      <c r="F183" s="3" t="s">
        <v>13</v>
      </c>
      <c r="G183" s="3">
        <v>7</v>
      </c>
      <c r="H183" s="3" t="s">
        <v>514</v>
      </c>
      <c r="I183" s="3" t="s">
        <v>15</v>
      </c>
    </row>
    <row r="184" spans="1:9" x14ac:dyDescent="0.25">
      <c r="A184" s="3">
        <v>180</v>
      </c>
      <c r="B184" s="3" t="str">
        <f>T("03470014220")</f>
        <v>03470014220</v>
      </c>
      <c r="C184" s="3" t="s">
        <v>532</v>
      </c>
      <c r="D184" s="3" t="s">
        <v>505</v>
      </c>
      <c r="E184" s="3" t="s">
        <v>533</v>
      </c>
      <c r="F184" s="3" t="s">
        <v>13</v>
      </c>
      <c r="G184" s="3">
        <v>7</v>
      </c>
      <c r="H184" s="3" t="s">
        <v>514</v>
      </c>
      <c r="I184" s="3" t="s">
        <v>15</v>
      </c>
    </row>
    <row r="185" spans="1:9" x14ac:dyDescent="0.25">
      <c r="A185" s="3">
        <v>181</v>
      </c>
      <c r="B185" s="3" t="str">
        <f>T("03470014221")</f>
        <v>03470014221</v>
      </c>
      <c r="C185" s="3" t="s">
        <v>534</v>
      </c>
      <c r="D185" s="3" t="s">
        <v>535</v>
      </c>
      <c r="E185" s="3" t="s">
        <v>536</v>
      </c>
      <c r="F185" s="3" t="s">
        <v>13</v>
      </c>
      <c r="G185" s="3">
        <v>7</v>
      </c>
      <c r="H185" s="3" t="s">
        <v>514</v>
      </c>
      <c r="I185" s="3" t="s">
        <v>15</v>
      </c>
    </row>
    <row r="186" spans="1:9" x14ac:dyDescent="0.25">
      <c r="A186" s="3">
        <v>182</v>
      </c>
      <c r="B186" s="3" t="str">
        <f>T("03470014222")</f>
        <v>03470014222</v>
      </c>
      <c r="C186" s="3" t="s">
        <v>537</v>
      </c>
      <c r="D186" s="3" t="s">
        <v>538</v>
      </c>
      <c r="E186" s="3" t="s">
        <v>539</v>
      </c>
      <c r="F186" s="3" t="s">
        <v>13</v>
      </c>
      <c r="G186" s="3">
        <v>7</v>
      </c>
      <c r="H186" s="3" t="s">
        <v>514</v>
      </c>
      <c r="I186" s="3" t="s">
        <v>15</v>
      </c>
    </row>
    <row r="187" spans="1:9" x14ac:dyDescent="0.25">
      <c r="A187" s="3">
        <v>183</v>
      </c>
      <c r="B187" s="3" t="str">
        <f>T("03470014224")</f>
        <v>03470014224</v>
      </c>
      <c r="C187" s="3" t="s">
        <v>540</v>
      </c>
      <c r="D187" s="3" t="s">
        <v>541</v>
      </c>
      <c r="E187" s="3" t="s">
        <v>542</v>
      </c>
      <c r="F187" s="3" t="s">
        <v>13</v>
      </c>
      <c r="G187" s="3">
        <v>7</v>
      </c>
      <c r="H187" s="3" t="s">
        <v>514</v>
      </c>
      <c r="I187" s="3" t="s">
        <v>15</v>
      </c>
    </row>
    <row r="188" spans="1:9" x14ac:dyDescent="0.25">
      <c r="A188" s="3">
        <v>184</v>
      </c>
      <c r="B188" s="3" t="str">
        <f>T("03470014226")</f>
        <v>03470014226</v>
      </c>
      <c r="C188" s="3" t="s">
        <v>543</v>
      </c>
      <c r="D188" s="3" t="s">
        <v>544</v>
      </c>
      <c r="E188" s="3" t="s">
        <v>545</v>
      </c>
      <c r="F188" s="3" t="s">
        <v>13</v>
      </c>
      <c r="G188" s="3">
        <v>7</v>
      </c>
      <c r="H188" s="3" t="s">
        <v>514</v>
      </c>
      <c r="I188" s="3" t="s">
        <v>15</v>
      </c>
    </row>
    <row r="189" spans="1:9" x14ac:dyDescent="0.25">
      <c r="A189" s="3">
        <v>185</v>
      </c>
      <c r="B189" s="3" t="str">
        <f>T("03470014227")</f>
        <v>03470014227</v>
      </c>
      <c r="C189" s="3" t="s">
        <v>546</v>
      </c>
      <c r="D189" s="3" t="s">
        <v>547</v>
      </c>
      <c r="E189" s="3" t="s">
        <v>548</v>
      </c>
      <c r="F189" s="3" t="s">
        <v>13</v>
      </c>
      <c r="G189" s="3">
        <v>7</v>
      </c>
      <c r="H189" s="3" t="s">
        <v>514</v>
      </c>
      <c r="I189" s="3" t="s">
        <v>15</v>
      </c>
    </row>
    <row r="190" spans="1:9" x14ac:dyDescent="0.25">
      <c r="A190" s="3">
        <v>186</v>
      </c>
      <c r="B190" s="3" t="str">
        <f>T("03470014229")</f>
        <v>03470014229</v>
      </c>
      <c r="C190" s="3" t="s">
        <v>549</v>
      </c>
      <c r="D190" s="3" t="s">
        <v>550</v>
      </c>
      <c r="E190" s="3" t="s">
        <v>551</v>
      </c>
      <c r="F190" s="3" t="s">
        <v>13</v>
      </c>
      <c r="G190" s="3">
        <v>7</v>
      </c>
      <c r="H190" s="3" t="s">
        <v>514</v>
      </c>
      <c r="I190" s="3" t="s">
        <v>15</v>
      </c>
    </row>
    <row r="191" spans="1:9" x14ac:dyDescent="0.25">
      <c r="A191" s="3">
        <v>187</v>
      </c>
      <c r="B191" s="3" t="str">
        <f>T("03470014231")</f>
        <v>03470014231</v>
      </c>
      <c r="C191" s="3" t="s">
        <v>552</v>
      </c>
      <c r="D191" s="3" t="s">
        <v>553</v>
      </c>
      <c r="E191" s="3" t="s">
        <v>554</v>
      </c>
      <c r="F191" s="3" t="s">
        <v>13</v>
      </c>
      <c r="G191" s="3">
        <v>7</v>
      </c>
      <c r="H191" s="3" t="s">
        <v>514</v>
      </c>
      <c r="I191" s="3" t="s">
        <v>15</v>
      </c>
    </row>
    <row r="192" spans="1:9" x14ac:dyDescent="0.25">
      <c r="A192" s="3">
        <v>188</v>
      </c>
      <c r="B192" s="3" t="str">
        <f>T("03470014233")</f>
        <v>03470014233</v>
      </c>
      <c r="C192" s="3" t="s">
        <v>555</v>
      </c>
      <c r="D192" s="3" t="s">
        <v>556</v>
      </c>
      <c r="E192" s="3" t="s">
        <v>557</v>
      </c>
      <c r="F192" s="3" t="s">
        <v>13</v>
      </c>
      <c r="G192" s="3">
        <v>7</v>
      </c>
      <c r="H192" s="3" t="s">
        <v>514</v>
      </c>
      <c r="I192" s="3" t="s">
        <v>15</v>
      </c>
    </row>
    <row r="193" spans="1:9" x14ac:dyDescent="0.25">
      <c r="A193" s="3">
        <v>189</v>
      </c>
      <c r="B193" s="3" t="str">
        <f>T("03470014236")</f>
        <v>03470014236</v>
      </c>
      <c r="C193" s="3" t="s">
        <v>558</v>
      </c>
      <c r="D193" s="3" t="s">
        <v>559</v>
      </c>
      <c r="E193" s="3" t="s">
        <v>560</v>
      </c>
      <c r="F193" s="3" t="s">
        <v>13</v>
      </c>
      <c r="G193" s="3">
        <v>7</v>
      </c>
      <c r="H193" s="3" t="s">
        <v>514</v>
      </c>
      <c r="I193" s="3" t="s">
        <v>15</v>
      </c>
    </row>
    <row r="194" spans="1:9" x14ac:dyDescent="0.25">
      <c r="A194" s="3">
        <v>190</v>
      </c>
      <c r="B194" s="3" t="str">
        <f>T("03470014237")</f>
        <v>03470014237</v>
      </c>
      <c r="C194" s="3" t="s">
        <v>561</v>
      </c>
      <c r="D194" s="3" t="s">
        <v>562</v>
      </c>
      <c r="E194" s="3" t="s">
        <v>563</v>
      </c>
      <c r="F194" s="3" t="s">
        <v>13</v>
      </c>
      <c r="G194" s="3">
        <v>7</v>
      </c>
      <c r="H194" s="3" t="s">
        <v>514</v>
      </c>
      <c r="I194" s="3" t="s">
        <v>15</v>
      </c>
    </row>
    <row r="195" spans="1:9" x14ac:dyDescent="0.25">
      <c r="A195" s="3">
        <v>191</v>
      </c>
      <c r="B195" s="3" t="str">
        <f>T("03470014238")</f>
        <v>03470014238</v>
      </c>
      <c r="C195" s="3" t="s">
        <v>564</v>
      </c>
      <c r="D195" s="3" t="s">
        <v>565</v>
      </c>
      <c r="E195" s="3" t="s">
        <v>566</v>
      </c>
      <c r="F195" s="3" t="s">
        <v>13</v>
      </c>
      <c r="G195" s="3">
        <v>7</v>
      </c>
      <c r="H195" s="3" t="s">
        <v>514</v>
      </c>
      <c r="I195" s="3" t="s">
        <v>15</v>
      </c>
    </row>
    <row r="196" spans="1:9" x14ac:dyDescent="0.25">
      <c r="A196" s="3">
        <v>192</v>
      </c>
      <c r="B196" s="3" t="str">
        <f>T("03470014240")</f>
        <v>03470014240</v>
      </c>
      <c r="C196" s="3" t="s">
        <v>567</v>
      </c>
      <c r="D196" s="3" t="s">
        <v>568</v>
      </c>
      <c r="E196" s="3" t="s">
        <v>569</v>
      </c>
      <c r="F196" s="3" t="s">
        <v>13</v>
      </c>
      <c r="G196" s="3">
        <v>7</v>
      </c>
      <c r="H196" s="3" t="s">
        <v>514</v>
      </c>
      <c r="I196" s="3" t="s">
        <v>15</v>
      </c>
    </row>
    <row r="197" spans="1:9" x14ac:dyDescent="0.25">
      <c r="A197" s="3">
        <v>193</v>
      </c>
      <c r="B197" s="3" t="str">
        <f>T("03470014241")</f>
        <v>03470014241</v>
      </c>
      <c r="C197" s="3" t="s">
        <v>570</v>
      </c>
      <c r="D197" s="3" t="s">
        <v>405</v>
      </c>
      <c r="E197" s="3" t="s">
        <v>571</v>
      </c>
      <c r="F197" s="3" t="s">
        <v>13</v>
      </c>
      <c r="G197" s="3">
        <v>7</v>
      </c>
      <c r="H197" s="3" t="s">
        <v>514</v>
      </c>
      <c r="I197" s="3" t="s">
        <v>15</v>
      </c>
    </row>
    <row r="198" spans="1:9" x14ac:dyDescent="0.25">
      <c r="A198" s="3">
        <v>194</v>
      </c>
      <c r="B198" s="3" t="str">
        <f>T("03470014242")</f>
        <v>03470014242</v>
      </c>
      <c r="C198" s="3" t="s">
        <v>572</v>
      </c>
      <c r="D198" s="3" t="s">
        <v>573</v>
      </c>
      <c r="E198" s="3" t="s">
        <v>574</v>
      </c>
      <c r="F198" s="3" t="s">
        <v>13</v>
      </c>
      <c r="G198" s="3">
        <v>7</v>
      </c>
      <c r="H198" s="3" t="s">
        <v>514</v>
      </c>
      <c r="I198" s="3" t="s">
        <v>15</v>
      </c>
    </row>
    <row r="199" spans="1:9" x14ac:dyDescent="0.25">
      <c r="A199" s="3">
        <v>195</v>
      </c>
      <c r="B199" s="3" t="str">
        <f>T("03470014243")</f>
        <v>03470014243</v>
      </c>
      <c r="C199" s="3" t="s">
        <v>575</v>
      </c>
      <c r="D199" s="3" t="s">
        <v>576</v>
      </c>
      <c r="E199" s="3" t="s">
        <v>577</v>
      </c>
      <c r="F199" s="3" t="s">
        <v>13</v>
      </c>
      <c r="G199" s="3">
        <v>7</v>
      </c>
      <c r="H199" s="3" t="s">
        <v>514</v>
      </c>
      <c r="I199" s="3" t="s">
        <v>15</v>
      </c>
    </row>
    <row r="200" spans="1:9" x14ac:dyDescent="0.25">
      <c r="A200" s="3">
        <v>196</v>
      </c>
      <c r="B200" s="3" t="str">
        <f>T("03470014244")</f>
        <v>03470014244</v>
      </c>
      <c r="C200" s="3" t="s">
        <v>578</v>
      </c>
      <c r="D200" s="3" t="s">
        <v>579</v>
      </c>
      <c r="E200" s="3" t="s">
        <v>580</v>
      </c>
      <c r="F200" s="3" t="s">
        <v>13</v>
      </c>
      <c r="G200" s="3">
        <v>7</v>
      </c>
      <c r="H200" s="3" t="s">
        <v>514</v>
      </c>
      <c r="I200" s="3" t="s">
        <v>15</v>
      </c>
    </row>
    <row r="201" spans="1:9" x14ac:dyDescent="0.25">
      <c r="A201" s="3">
        <v>197</v>
      </c>
      <c r="B201" s="3" t="str">
        <f>T("03470014246")</f>
        <v>03470014246</v>
      </c>
      <c r="C201" s="3" t="s">
        <v>581</v>
      </c>
      <c r="D201" s="3" t="s">
        <v>80</v>
      </c>
      <c r="E201" s="3" t="s">
        <v>582</v>
      </c>
      <c r="F201" s="3" t="s">
        <v>13</v>
      </c>
      <c r="G201" s="3">
        <v>7</v>
      </c>
      <c r="H201" s="3" t="s">
        <v>514</v>
      </c>
      <c r="I201" s="3" t="s">
        <v>15</v>
      </c>
    </row>
    <row r="202" spans="1:9" x14ac:dyDescent="0.25">
      <c r="A202" s="3">
        <v>198</v>
      </c>
      <c r="B202" s="3" t="str">
        <f>T("03470014666")</f>
        <v>03470014666</v>
      </c>
      <c r="C202" s="3" t="s">
        <v>132</v>
      </c>
      <c r="D202" s="3" t="s">
        <v>583</v>
      </c>
      <c r="E202" s="3" t="s">
        <v>584</v>
      </c>
      <c r="F202" s="3" t="s">
        <v>13</v>
      </c>
      <c r="G202" s="3">
        <v>8</v>
      </c>
      <c r="H202" s="3" t="s">
        <v>585</v>
      </c>
      <c r="I202" s="3" t="s">
        <v>15</v>
      </c>
    </row>
    <row r="203" spans="1:9" x14ac:dyDescent="0.25">
      <c r="A203" s="3">
        <v>199</v>
      </c>
      <c r="B203" s="3" t="str">
        <f>T("03470014667")</f>
        <v>03470014667</v>
      </c>
      <c r="C203" s="3" t="s">
        <v>586</v>
      </c>
      <c r="D203" s="3" t="s">
        <v>587</v>
      </c>
      <c r="E203" s="3" t="s">
        <v>588</v>
      </c>
      <c r="F203" s="3" t="s">
        <v>13</v>
      </c>
      <c r="G203" s="3">
        <v>8</v>
      </c>
      <c r="H203" s="3" t="s">
        <v>585</v>
      </c>
      <c r="I203" s="3" t="s">
        <v>36</v>
      </c>
    </row>
    <row r="204" spans="1:9" x14ac:dyDescent="0.25">
      <c r="A204" s="3">
        <v>200</v>
      </c>
      <c r="B204" s="3" t="str">
        <f>T("03470014670")</f>
        <v>03470014670</v>
      </c>
      <c r="C204" s="3" t="s">
        <v>589</v>
      </c>
      <c r="D204" s="3" t="s">
        <v>590</v>
      </c>
      <c r="E204" s="3" t="s">
        <v>591</v>
      </c>
      <c r="F204" s="3" t="s">
        <v>13</v>
      </c>
      <c r="G204" s="3">
        <v>8</v>
      </c>
      <c r="H204" s="3" t="s">
        <v>585</v>
      </c>
      <c r="I204" s="3" t="s">
        <v>36</v>
      </c>
    </row>
    <row r="205" spans="1:9" x14ac:dyDescent="0.25">
      <c r="A205" s="3">
        <v>201</v>
      </c>
      <c r="B205" s="3" t="str">
        <f>T("03470014671")</f>
        <v>03470014671</v>
      </c>
      <c r="C205" s="3" t="s">
        <v>592</v>
      </c>
      <c r="D205" s="3" t="s">
        <v>593</v>
      </c>
      <c r="E205" s="3" t="s">
        <v>594</v>
      </c>
      <c r="F205" s="3" t="s">
        <v>13</v>
      </c>
      <c r="G205" s="3">
        <v>8</v>
      </c>
      <c r="H205" s="3" t="s">
        <v>595</v>
      </c>
      <c r="I205" s="3" t="s">
        <v>15</v>
      </c>
    </row>
    <row r="206" spans="1:9" x14ac:dyDescent="0.25">
      <c r="A206" s="3">
        <v>202</v>
      </c>
      <c r="B206" s="3" t="str">
        <f>T("03470014673")</f>
        <v>03470014673</v>
      </c>
      <c r="C206" s="3" t="s">
        <v>596</v>
      </c>
      <c r="D206" s="3" t="s">
        <v>597</v>
      </c>
      <c r="E206" s="3" t="s">
        <v>598</v>
      </c>
      <c r="F206" s="3" t="s">
        <v>13</v>
      </c>
      <c r="G206" s="3">
        <v>8</v>
      </c>
      <c r="H206" s="3" t="s">
        <v>599</v>
      </c>
      <c r="I206" s="3" t="s">
        <v>15</v>
      </c>
    </row>
    <row r="207" spans="1:9" x14ac:dyDescent="0.25">
      <c r="A207" s="3">
        <v>203</v>
      </c>
      <c r="B207" s="3" t="str">
        <f>T("03470014676")</f>
        <v>03470014676</v>
      </c>
      <c r="C207" s="3" t="s">
        <v>600</v>
      </c>
      <c r="D207" s="3" t="s">
        <v>601</v>
      </c>
      <c r="E207" s="3" t="s">
        <v>602</v>
      </c>
      <c r="F207" s="3" t="s">
        <v>13</v>
      </c>
      <c r="G207" s="3">
        <v>8</v>
      </c>
      <c r="H207" s="3" t="s">
        <v>603</v>
      </c>
      <c r="I207" s="3" t="s">
        <v>15</v>
      </c>
    </row>
    <row r="208" spans="1:9" x14ac:dyDescent="0.25">
      <c r="A208" s="3">
        <v>204</v>
      </c>
      <c r="B208" s="3" t="str">
        <f>T("03470014677")</f>
        <v>03470014677</v>
      </c>
      <c r="C208" s="3" t="s">
        <v>604</v>
      </c>
      <c r="D208" s="3" t="s">
        <v>605</v>
      </c>
      <c r="E208" s="3" t="s">
        <v>606</v>
      </c>
      <c r="F208" s="3" t="s">
        <v>13</v>
      </c>
      <c r="G208" s="3">
        <v>8</v>
      </c>
      <c r="H208" s="3" t="s">
        <v>603</v>
      </c>
      <c r="I208" s="3" t="s">
        <v>15</v>
      </c>
    </row>
    <row r="209" spans="1:9" x14ac:dyDescent="0.25">
      <c r="A209" s="3">
        <v>205</v>
      </c>
      <c r="B209" s="3" t="str">
        <f>T("03470014679")</f>
        <v>03470014679</v>
      </c>
      <c r="C209" s="3" t="s">
        <v>607</v>
      </c>
      <c r="D209" s="3" t="s">
        <v>608</v>
      </c>
      <c r="E209" s="3" t="s">
        <v>609</v>
      </c>
      <c r="F209" s="3" t="s">
        <v>13</v>
      </c>
      <c r="G209" s="3">
        <v>8</v>
      </c>
      <c r="H209" s="3" t="s">
        <v>603</v>
      </c>
      <c r="I209" s="3" t="s">
        <v>15</v>
      </c>
    </row>
    <row r="210" spans="1:9" x14ac:dyDescent="0.25">
      <c r="A210" s="3">
        <v>206</v>
      </c>
      <c r="B210" s="3" t="str">
        <f>T("03470014681")</f>
        <v>03470014681</v>
      </c>
      <c r="C210" s="3" t="s">
        <v>290</v>
      </c>
      <c r="D210" s="3" t="s">
        <v>400</v>
      </c>
      <c r="E210" s="3" t="s">
        <v>610</v>
      </c>
      <c r="F210" s="3" t="s">
        <v>13</v>
      </c>
      <c r="G210" s="3">
        <v>8</v>
      </c>
      <c r="H210" s="3" t="s">
        <v>599</v>
      </c>
      <c r="I210" s="3" t="s">
        <v>15</v>
      </c>
    </row>
    <row r="211" spans="1:9" x14ac:dyDescent="0.25">
      <c r="A211" s="3">
        <v>207</v>
      </c>
      <c r="B211" s="3" t="str">
        <f>T("03470014684")</f>
        <v>03470014684</v>
      </c>
      <c r="C211" s="3" t="s">
        <v>611</v>
      </c>
      <c r="D211" s="3" t="s">
        <v>612</v>
      </c>
      <c r="E211" s="3" t="s">
        <v>613</v>
      </c>
      <c r="F211" s="3" t="s">
        <v>13</v>
      </c>
      <c r="G211" s="3">
        <v>8</v>
      </c>
      <c r="H211" s="3" t="s">
        <v>599</v>
      </c>
      <c r="I211" s="3" t="s">
        <v>15</v>
      </c>
    </row>
    <row r="212" spans="1:9" x14ac:dyDescent="0.25">
      <c r="A212" s="3">
        <v>208</v>
      </c>
      <c r="B212" s="3" t="str">
        <f>T("03470014687")</f>
        <v>03470014687</v>
      </c>
      <c r="C212" s="3" t="s">
        <v>614</v>
      </c>
      <c r="D212" s="3" t="s">
        <v>53</v>
      </c>
      <c r="E212" s="3" t="s">
        <v>615</v>
      </c>
      <c r="F212" s="3" t="s">
        <v>13</v>
      </c>
      <c r="G212" s="3">
        <v>8</v>
      </c>
      <c r="H212" s="3" t="s">
        <v>599</v>
      </c>
      <c r="I212" s="3" t="s">
        <v>15</v>
      </c>
    </row>
    <row r="213" spans="1:9" x14ac:dyDescent="0.25">
      <c r="A213" s="3">
        <v>209</v>
      </c>
      <c r="B213" s="3" t="str">
        <f>T("03470014688")</f>
        <v>03470014688</v>
      </c>
      <c r="C213" s="3" t="s">
        <v>616</v>
      </c>
      <c r="D213" s="3" t="s">
        <v>144</v>
      </c>
      <c r="E213" s="3" t="s">
        <v>617</v>
      </c>
      <c r="F213" s="3" t="s">
        <v>13</v>
      </c>
      <c r="G213" s="3">
        <v>8</v>
      </c>
      <c r="H213" s="3" t="s">
        <v>603</v>
      </c>
      <c r="I213" s="3" t="s">
        <v>15</v>
      </c>
    </row>
    <row r="214" spans="1:9" x14ac:dyDescent="0.25">
      <c r="A214" s="3">
        <v>210</v>
      </c>
      <c r="B214" s="3" t="str">
        <f>T("03470014689")</f>
        <v>03470014689</v>
      </c>
      <c r="C214" s="3" t="s">
        <v>618</v>
      </c>
      <c r="D214" s="3" t="s">
        <v>619</v>
      </c>
      <c r="E214" s="3" t="s">
        <v>620</v>
      </c>
      <c r="F214" s="3" t="s">
        <v>13</v>
      </c>
      <c r="G214" s="3">
        <v>8</v>
      </c>
      <c r="H214" s="3" t="s">
        <v>603</v>
      </c>
      <c r="I214" s="3" t="s">
        <v>15</v>
      </c>
    </row>
    <row r="215" spans="1:9" x14ac:dyDescent="0.25">
      <c r="A215" s="3">
        <v>211</v>
      </c>
      <c r="B215" s="3" t="str">
        <f>T("03470014690")</f>
        <v>03470014690</v>
      </c>
      <c r="C215" s="3" t="s">
        <v>400</v>
      </c>
      <c r="D215" s="3" t="s">
        <v>621</v>
      </c>
      <c r="E215" s="3" t="s">
        <v>622</v>
      </c>
      <c r="F215" s="3" t="s">
        <v>13</v>
      </c>
      <c r="G215" s="3">
        <v>8</v>
      </c>
      <c r="H215" s="3" t="s">
        <v>595</v>
      </c>
      <c r="I215" s="3" t="s">
        <v>15</v>
      </c>
    </row>
    <row r="216" spans="1:9" x14ac:dyDescent="0.25">
      <c r="A216" s="3">
        <v>212</v>
      </c>
      <c r="B216" s="3" t="str">
        <f>T("03470014693")</f>
        <v>03470014693</v>
      </c>
      <c r="C216" s="3" t="s">
        <v>623</v>
      </c>
      <c r="D216" s="3" t="s">
        <v>426</v>
      </c>
      <c r="E216" s="3" t="s">
        <v>624</v>
      </c>
      <c r="F216" s="3" t="s">
        <v>13</v>
      </c>
      <c r="G216" s="3">
        <v>8</v>
      </c>
      <c r="H216" s="3" t="s">
        <v>585</v>
      </c>
      <c r="I216" s="3" t="s">
        <v>15</v>
      </c>
    </row>
    <row r="217" spans="1:9" x14ac:dyDescent="0.25">
      <c r="A217" s="3">
        <v>213</v>
      </c>
      <c r="B217" s="3" t="str">
        <f>T("03470014695")</f>
        <v>03470014695</v>
      </c>
      <c r="C217" s="3" t="s">
        <v>625</v>
      </c>
      <c r="D217" s="3" t="s">
        <v>282</v>
      </c>
      <c r="E217" s="3" t="s">
        <v>626</v>
      </c>
      <c r="F217" s="3" t="s">
        <v>13</v>
      </c>
      <c r="G217" s="3">
        <v>8</v>
      </c>
      <c r="H217" s="3" t="s">
        <v>599</v>
      </c>
      <c r="I217" s="3" t="s">
        <v>15</v>
      </c>
    </row>
    <row r="218" spans="1:9" x14ac:dyDescent="0.25">
      <c r="A218" s="3">
        <v>214</v>
      </c>
      <c r="B218" s="3" t="str">
        <f>T("03470014703")</f>
        <v>03470014703</v>
      </c>
      <c r="C218" s="3" t="s">
        <v>627</v>
      </c>
      <c r="D218" s="3" t="s">
        <v>628</v>
      </c>
      <c r="E218" s="3" t="s">
        <v>629</v>
      </c>
      <c r="F218" s="3" t="s">
        <v>13</v>
      </c>
      <c r="G218" s="3">
        <v>8</v>
      </c>
      <c r="H218" s="3" t="s">
        <v>595</v>
      </c>
      <c r="I218" s="3" t="s">
        <v>15</v>
      </c>
    </row>
    <row r="219" spans="1:9" x14ac:dyDescent="0.25">
      <c r="A219" s="3">
        <v>215</v>
      </c>
      <c r="B219" s="3" t="str">
        <f>T("03470015399")</f>
        <v>03470015399</v>
      </c>
      <c r="C219" s="3" t="s">
        <v>429</v>
      </c>
      <c r="D219" s="3" t="s">
        <v>630</v>
      </c>
      <c r="E219" s="3" t="s">
        <v>631</v>
      </c>
      <c r="F219" s="3" t="s">
        <v>13</v>
      </c>
      <c r="G219" s="3">
        <v>9</v>
      </c>
      <c r="H219" s="3" t="s">
        <v>632</v>
      </c>
      <c r="I219" s="3" t="s">
        <v>15</v>
      </c>
    </row>
    <row r="220" spans="1:9" x14ac:dyDescent="0.25">
      <c r="A220" s="3">
        <v>216</v>
      </c>
      <c r="B220" s="3" t="str">
        <f>T("03470015401")</f>
        <v>03470015401</v>
      </c>
      <c r="C220" s="3" t="s">
        <v>633</v>
      </c>
      <c r="D220" s="3" t="s">
        <v>634</v>
      </c>
      <c r="E220" s="3" t="s">
        <v>635</v>
      </c>
      <c r="F220" s="3" t="s">
        <v>13</v>
      </c>
      <c r="G220" s="3">
        <v>9</v>
      </c>
      <c r="H220" s="3" t="s">
        <v>632</v>
      </c>
      <c r="I220" s="3" t="s">
        <v>15</v>
      </c>
    </row>
    <row r="221" spans="1:9" x14ac:dyDescent="0.25">
      <c r="A221" s="3">
        <v>217</v>
      </c>
      <c r="B221" s="3" t="str">
        <f>T("03470015404")</f>
        <v>03470015404</v>
      </c>
      <c r="C221" s="3" t="s">
        <v>636</v>
      </c>
      <c r="D221" s="3" t="s">
        <v>637</v>
      </c>
      <c r="E221" s="3" t="s">
        <v>638</v>
      </c>
      <c r="F221" s="3" t="s">
        <v>13</v>
      </c>
      <c r="G221" s="3">
        <v>9</v>
      </c>
      <c r="H221" s="3" t="s">
        <v>632</v>
      </c>
      <c r="I221" s="3" t="s">
        <v>15</v>
      </c>
    </row>
    <row r="222" spans="1:9" x14ac:dyDescent="0.25">
      <c r="A222" s="3">
        <v>218</v>
      </c>
      <c r="B222" s="3" t="str">
        <f>T("03470015408")</f>
        <v>03470015408</v>
      </c>
      <c r="C222" s="3" t="s">
        <v>454</v>
      </c>
      <c r="D222" s="3" t="s">
        <v>639</v>
      </c>
      <c r="E222" s="3" t="s">
        <v>640</v>
      </c>
      <c r="F222" s="3" t="s">
        <v>13</v>
      </c>
      <c r="G222" s="3">
        <v>9</v>
      </c>
      <c r="H222" s="3" t="s">
        <v>632</v>
      </c>
      <c r="I222" s="3" t="s">
        <v>15</v>
      </c>
    </row>
    <row r="223" spans="1:9" x14ac:dyDescent="0.25">
      <c r="A223" s="3">
        <v>219</v>
      </c>
      <c r="B223" s="3" t="str">
        <f>T("03470015410")</f>
        <v>03470015410</v>
      </c>
      <c r="C223" s="3" t="s">
        <v>641</v>
      </c>
      <c r="D223" s="3" t="s">
        <v>454</v>
      </c>
      <c r="E223" s="3" t="s">
        <v>642</v>
      </c>
      <c r="F223" s="3" t="s">
        <v>13</v>
      </c>
      <c r="G223" s="3">
        <v>9</v>
      </c>
      <c r="H223" s="3" t="s">
        <v>632</v>
      </c>
      <c r="I223" s="3" t="s">
        <v>15</v>
      </c>
    </row>
    <row r="224" spans="1:9" x14ac:dyDescent="0.25">
      <c r="A224" s="3">
        <v>220</v>
      </c>
      <c r="B224" s="3" t="str">
        <f>T("03470015413")</f>
        <v>03470015413</v>
      </c>
      <c r="C224" s="3" t="s">
        <v>643</v>
      </c>
      <c r="D224" s="3" t="s">
        <v>644</v>
      </c>
      <c r="E224" s="3" t="s">
        <v>645</v>
      </c>
      <c r="F224" s="3" t="s">
        <v>13</v>
      </c>
      <c r="G224" s="3">
        <v>9</v>
      </c>
      <c r="H224" s="3" t="s">
        <v>646</v>
      </c>
      <c r="I224" s="3" t="s">
        <v>15</v>
      </c>
    </row>
    <row r="225" spans="1:9" x14ac:dyDescent="0.25">
      <c r="A225" s="3">
        <v>221</v>
      </c>
      <c r="B225" s="3" t="str">
        <f>T("03470015417")</f>
        <v>03470015417</v>
      </c>
      <c r="C225" s="3" t="s">
        <v>647</v>
      </c>
      <c r="D225" s="3" t="s">
        <v>648</v>
      </c>
      <c r="E225" s="3" t="s">
        <v>649</v>
      </c>
      <c r="F225" s="3" t="s">
        <v>13</v>
      </c>
      <c r="G225" s="3">
        <v>9</v>
      </c>
      <c r="H225" s="3" t="s">
        <v>632</v>
      </c>
      <c r="I225" s="3" t="s">
        <v>15</v>
      </c>
    </row>
    <row r="226" spans="1:9" x14ac:dyDescent="0.25">
      <c r="A226" s="3">
        <v>222</v>
      </c>
      <c r="B226" s="3" t="str">
        <f>T("03470015419")</f>
        <v>03470015419</v>
      </c>
      <c r="C226" s="3" t="s">
        <v>650</v>
      </c>
      <c r="D226" s="3" t="s">
        <v>409</v>
      </c>
      <c r="E226" s="3" t="s">
        <v>651</v>
      </c>
      <c r="F226" s="3" t="s">
        <v>13</v>
      </c>
      <c r="G226" s="3">
        <v>9</v>
      </c>
      <c r="H226" s="3" t="s">
        <v>646</v>
      </c>
      <c r="I226" s="3" t="s">
        <v>15</v>
      </c>
    </row>
    <row r="227" spans="1:9" x14ac:dyDescent="0.25">
      <c r="A227" s="3">
        <v>223</v>
      </c>
      <c r="B227" s="3" t="str">
        <f>T("03470015421")</f>
        <v>03470015421</v>
      </c>
      <c r="C227" s="3" t="s">
        <v>652</v>
      </c>
      <c r="D227" s="3" t="s">
        <v>653</v>
      </c>
      <c r="E227" s="3" t="s">
        <v>654</v>
      </c>
      <c r="F227" s="3" t="s">
        <v>13</v>
      </c>
      <c r="G227" s="3">
        <v>9</v>
      </c>
      <c r="H227" s="3" t="s">
        <v>632</v>
      </c>
      <c r="I227" s="3" t="s">
        <v>15</v>
      </c>
    </row>
    <row r="228" spans="1:9" x14ac:dyDescent="0.25">
      <c r="A228" s="3">
        <v>224</v>
      </c>
      <c r="B228" s="3" t="str">
        <f>T("03470015422")</f>
        <v>03470015422</v>
      </c>
      <c r="C228" s="3" t="s">
        <v>293</v>
      </c>
      <c r="D228" s="3" t="s">
        <v>655</v>
      </c>
      <c r="E228" s="3" t="s">
        <v>656</v>
      </c>
      <c r="F228" s="3" t="s">
        <v>13</v>
      </c>
      <c r="G228" s="3">
        <v>9</v>
      </c>
      <c r="H228" s="3" t="s">
        <v>646</v>
      </c>
      <c r="I228" s="3" t="s">
        <v>15</v>
      </c>
    </row>
    <row r="229" spans="1:9" x14ac:dyDescent="0.25">
      <c r="A229" s="3">
        <v>225</v>
      </c>
      <c r="B229" s="3" t="str">
        <f>T("03470015424")</f>
        <v>03470015424</v>
      </c>
      <c r="C229" s="3" t="s">
        <v>657</v>
      </c>
      <c r="D229" s="3" t="s">
        <v>658</v>
      </c>
      <c r="E229" s="3" t="s">
        <v>659</v>
      </c>
      <c r="F229" s="3" t="s">
        <v>13</v>
      </c>
      <c r="G229" s="3">
        <v>9</v>
      </c>
      <c r="H229" s="3" t="s">
        <v>632</v>
      </c>
      <c r="I229" s="3" t="s">
        <v>15</v>
      </c>
    </row>
    <row r="230" spans="1:9" x14ac:dyDescent="0.25">
      <c r="A230" s="3">
        <v>226</v>
      </c>
      <c r="B230" s="3" t="str">
        <f>T("03470015425")</f>
        <v>03470015425</v>
      </c>
      <c r="C230" s="3" t="s">
        <v>660</v>
      </c>
      <c r="D230" s="3" t="s">
        <v>661</v>
      </c>
      <c r="E230" s="3" t="s">
        <v>662</v>
      </c>
      <c r="F230" s="3" t="s">
        <v>13</v>
      </c>
      <c r="G230" s="3">
        <v>9</v>
      </c>
      <c r="H230" s="3" t="s">
        <v>663</v>
      </c>
      <c r="I230" s="3" t="s">
        <v>15</v>
      </c>
    </row>
    <row r="231" spans="1:9" x14ac:dyDescent="0.25">
      <c r="A231" s="3">
        <v>227</v>
      </c>
      <c r="B231" s="3" t="str">
        <f>T("03470015429")</f>
        <v>03470015429</v>
      </c>
      <c r="C231" s="3" t="s">
        <v>664</v>
      </c>
      <c r="D231" s="3" t="s">
        <v>665</v>
      </c>
      <c r="E231" s="3" t="s">
        <v>666</v>
      </c>
      <c r="F231" s="3" t="s">
        <v>13</v>
      </c>
      <c r="G231" s="3">
        <v>9</v>
      </c>
      <c r="H231" s="3" t="s">
        <v>646</v>
      </c>
      <c r="I231" s="3" t="s">
        <v>15</v>
      </c>
    </row>
    <row r="232" spans="1:9" x14ac:dyDescent="0.25">
      <c r="A232" s="3">
        <v>228</v>
      </c>
      <c r="B232" s="3" t="str">
        <f>T("03470015431")</f>
        <v>03470015431</v>
      </c>
      <c r="C232" s="3" t="s">
        <v>667</v>
      </c>
      <c r="D232" s="3" t="s">
        <v>668</v>
      </c>
      <c r="E232" s="3" t="s">
        <v>669</v>
      </c>
      <c r="F232" s="3" t="s">
        <v>13</v>
      </c>
      <c r="G232" s="3">
        <v>9</v>
      </c>
      <c r="H232" s="3" t="s">
        <v>646</v>
      </c>
      <c r="I232" s="3" t="s">
        <v>15</v>
      </c>
    </row>
    <row r="233" spans="1:9" x14ac:dyDescent="0.25">
      <c r="A233" s="3">
        <v>229</v>
      </c>
      <c r="B233" s="3" t="str">
        <f>T("03470015435")</f>
        <v>03470015435</v>
      </c>
      <c r="C233" s="3" t="s">
        <v>541</v>
      </c>
      <c r="D233" s="3" t="s">
        <v>670</v>
      </c>
      <c r="E233" s="3" t="s">
        <v>671</v>
      </c>
      <c r="F233" s="3" t="s">
        <v>13</v>
      </c>
      <c r="G233" s="3">
        <v>9</v>
      </c>
      <c r="H233" s="3" t="s">
        <v>646</v>
      </c>
      <c r="I233" s="3" t="s">
        <v>15</v>
      </c>
    </row>
    <row r="234" spans="1:9" x14ac:dyDescent="0.25">
      <c r="A234" s="3">
        <v>230</v>
      </c>
      <c r="B234" s="3" t="str">
        <f>T("03470015438")</f>
        <v>03470015438</v>
      </c>
      <c r="C234" s="3" t="s">
        <v>672</v>
      </c>
      <c r="D234" s="3" t="s">
        <v>544</v>
      </c>
      <c r="E234" s="3" t="s">
        <v>673</v>
      </c>
      <c r="F234" s="3" t="s">
        <v>13</v>
      </c>
      <c r="G234" s="3">
        <v>9</v>
      </c>
      <c r="H234" s="3" t="s">
        <v>646</v>
      </c>
      <c r="I234" s="3" t="s">
        <v>15</v>
      </c>
    </row>
    <row r="235" spans="1:9" x14ac:dyDescent="0.25">
      <c r="A235" s="3">
        <v>231</v>
      </c>
      <c r="B235" s="3" t="str">
        <f>T("03470015442")</f>
        <v>03470015442</v>
      </c>
      <c r="C235" s="3" t="s">
        <v>674</v>
      </c>
      <c r="D235" s="3" t="s">
        <v>675</v>
      </c>
      <c r="E235" s="3" t="s">
        <v>676</v>
      </c>
      <c r="F235" s="3" t="s">
        <v>13</v>
      </c>
      <c r="G235" s="3">
        <v>9</v>
      </c>
      <c r="H235" s="3" t="s">
        <v>663</v>
      </c>
      <c r="I235" s="3" t="s">
        <v>15</v>
      </c>
    </row>
    <row r="236" spans="1:9" x14ac:dyDescent="0.25">
      <c r="A236" s="3">
        <v>232</v>
      </c>
      <c r="B236" s="3" t="str">
        <f>T("03470015445")</f>
        <v>03470015445</v>
      </c>
      <c r="C236" s="3" t="s">
        <v>677</v>
      </c>
      <c r="D236" s="3" t="s">
        <v>149</v>
      </c>
      <c r="E236" s="3" t="s">
        <v>678</v>
      </c>
      <c r="F236" s="3" t="s">
        <v>13</v>
      </c>
      <c r="G236" s="3">
        <v>9</v>
      </c>
      <c r="H236" s="3" t="s">
        <v>679</v>
      </c>
      <c r="I236" s="3" t="s">
        <v>15</v>
      </c>
    </row>
    <row r="237" spans="1:9" x14ac:dyDescent="0.25">
      <c r="A237" s="3">
        <v>233</v>
      </c>
      <c r="B237" s="3" t="str">
        <f>T("03470015449")</f>
        <v>03470015449</v>
      </c>
      <c r="C237" s="3" t="s">
        <v>680</v>
      </c>
      <c r="D237" s="3" t="s">
        <v>639</v>
      </c>
      <c r="E237" s="3" t="s">
        <v>681</v>
      </c>
      <c r="F237" s="3" t="s">
        <v>13</v>
      </c>
      <c r="G237" s="3">
        <v>9</v>
      </c>
      <c r="H237" s="3" t="s">
        <v>679</v>
      </c>
      <c r="I237" s="3" t="s">
        <v>15</v>
      </c>
    </row>
    <row r="238" spans="1:9" x14ac:dyDescent="0.25">
      <c r="A238" s="3">
        <v>234</v>
      </c>
      <c r="B238" s="3" t="str">
        <f>T("03470015451")</f>
        <v>03470015451</v>
      </c>
      <c r="C238" s="3" t="s">
        <v>682</v>
      </c>
      <c r="D238" s="3" t="s">
        <v>573</v>
      </c>
      <c r="E238" s="3" t="s">
        <v>683</v>
      </c>
      <c r="F238" s="3" t="s">
        <v>13</v>
      </c>
      <c r="G238" s="3">
        <v>9</v>
      </c>
      <c r="H238" s="3" t="s">
        <v>646</v>
      </c>
      <c r="I238" s="3" t="s">
        <v>15</v>
      </c>
    </row>
    <row r="239" spans="1:9" x14ac:dyDescent="0.25">
      <c r="A239" s="3">
        <v>235</v>
      </c>
      <c r="B239" s="3" t="str">
        <f>T("03470015452")</f>
        <v>03470015452</v>
      </c>
      <c r="C239" s="3" t="s">
        <v>684</v>
      </c>
      <c r="D239" s="3" t="s">
        <v>685</v>
      </c>
      <c r="E239" s="3" t="s">
        <v>686</v>
      </c>
      <c r="F239" s="3" t="s">
        <v>13</v>
      </c>
      <c r="G239" s="3">
        <v>9</v>
      </c>
      <c r="H239" s="3" t="s">
        <v>663</v>
      </c>
      <c r="I239" s="3" t="s">
        <v>15</v>
      </c>
    </row>
    <row r="240" spans="1:9" x14ac:dyDescent="0.25">
      <c r="A240" s="3">
        <v>236</v>
      </c>
      <c r="B240" s="3" t="str">
        <f>T("03470015455")</f>
        <v>03470015455</v>
      </c>
      <c r="C240" s="3" t="s">
        <v>687</v>
      </c>
      <c r="D240" s="3" t="s">
        <v>688</v>
      </c>
      <c r="E240" s="3" t="s">
        <v>689</v>
      </c>
      <c r="F240" s="3" t="s">
        <v>13</v>
      </c>
      <c r="G240" s="3">
        <v>9</v>
      </c>
      <c r="H240" s="3" t="s">
        <v>663</v>
      </c>
      <c r="I240" s="3" t="s">
        <v>15</v>
      </c>
    </row>
    <row r="241" spans="1:9" x14ac:dyDescent="0.25">
      <c r="A241" s="3">
        <v>237</v>
      </c>
      <c r="B241" s="3" t="str">
        <f>T("03470015461")</f>
        <v>03470015461</v>
      </c>
      <c r="C241" s="3" t="s">
        <v>690</v>
      </c>
      <c r="D241" s="3" t="s">
        <v>691</v>
      </c>
      <c r="E241" s="3" t="s">
        <v>692</v>
      </c>
      <c r="F241" s="3" t="s">
        <v>13</v>
      </c>
      <c r="G241" s="3">
        <v>9</v>
      </c>
      <c r="H241" s="3" t="s">
        <v>646</v>
      </c>
      <c r="I241" s="3" t="s">
        <v>15</v>
      </c>
    </row>
    <row r="242" spans="1:9" x14ac:dyDescent="0.25">
      <c r="A242" s="3">
        <v>238</v>
      </c>
      <c r="B242" s="3" t="str">
        <f>T("03470015464")</f>
        <v>03470015464</v>
      </c>
      <c r="C242" s="3" t="s">
        <v>693</v>
      </c>
      <c r="D242" s="3" t="s">
        <v>694</v>
      </c>
      <c r="E242" s="3" t="s">
        <v>695</v>
      </c>
      <c r="F242" s="3" t="s">
        <v>13</v>
      </c>
      <c r="G242" s="3">
        <v>9</v>
      </c>
      <c r="H242" s="3" t="s">
        <v>646</v>
      </c>
      <c r="I242" s="3" t="s">
        <v>15</v>
      </c>
    </row>
    <row r="243" spans="1:9" x14ac:dyDescent="0.25">
      <c r="A243" s="3">
        <v>239</v>
      </c>
      <c r="B243" s="3" t="str">
        <f>T("03470015466")</f>
        <v>03470015466</v>
      </c>
      <c r="C243" s="3" t="s">
        <v>696</v>
      </c>
      <c r="D243" s="3" t="s">
        <v>527</v>
      </c>
      <c r="E243" s="3" t="s">
        <v>697</v>
      </c>
      <c r="F243" s="3" t="s">
        <v>13</v>
      </c>
      <c r="G243" s="3">
        <v>9</v>
      </c>
      <c r="H243" s="3" t="s">
        <v>646</v>
      </c>
      <c r="I243" s="3" t="s">
        <v>15</v>
      </c>
    </row>
    <row r="244" spans="1:9" x14ac:dyDescent="0.25">
      <c r="A244" s="3">
        <v>240</v>
      </c>
      <c r="B244" s="3" t="str">
        <f>T("03470015468")</f>
        <v>03470015468</v>
      </c>
      <c r="C244" s="3" t="s">
        <v>698</v>
      </c>
      <c r="D244" s="3" t="s">
        <v>699</v>
      </c>
      <c r="E244" s="3" t="s">
        <v>700</v>
      </c>
      <c r="F244" s="3" t="s">
        <v>13</v>
      </c>
      <c r="G244" s="3">
        <v>9</v>
      </c>
      <c r="H244" s="3" t="s">
        <v>632</v>
      </c>
      <c r="I244" s="3" t="s">
        <v>15</v>
      </c>
    </row>
    <row r="245" spans="1:9" x14ac:dyDescent="0.25">
      <c r="A245" s="3">
        <v>241</v>
      </c>
      <c r="B245" s="3" t="str">
        <f>T("03470015470")</f>
        <v>03470015470</v>
      </c>
      <c r="C245" s="3" t="s">
        <v>701</v>
      </c>
      <c r="D245" s="3" t="s">
        <v>194</v>
      </c>
      <c r="E245" s="3" t="s">
        <v>702</v>
      </c>
      <c r="F245" s="3" t="s">
        <v>13</v>
      </c>
      <c r="G245" s="3">
        <v>9</v>
      </c>
      <c r="H245" s="3" t="s">
        <v>632</v>
      </c>
      <c r="I245" s="3" t="s">
        <v>15</v>
      </c>
    </row>
    <row r="246" spans="1:9" x14ac:dyDescent="0.25">
      <c r="A246" s="3">
        <v>242</v>
      </c>
      <c r="B246" s="3" t="str">
        <f>T("03470015473")</f>
        <v>03470015473</v>
      </c>
      <c r="C246" s="3" t="s">
        <v>703</v>
      </c>
      <c r="D246" s="3" t="s">
        <v>704</v>
      </c>
      <c r="E246" s="3" t="s">
        <v>705</v>
      </c>
      <c r="F246" s="3" t="s">
        <v>13</v>
      </c>
      <c r="G246" s="3">
        <v>9</v>
      </c>
      <c r="H246" s="3" t="s">
        <v>632</v>
      </c>
      <c r="I246" s="3" t="s">
        <v>36</v>
      </c>
    </row>
    <row r="247" spans="1:9" x14ac:dyDescent="0.25">
      <c r="A247" s="3">
        <v>243</v>
      </c>
      <c r="B247" s="3" t="str">
        <f>T("03470015475")</f>
        <v>03470015475</v>
      </c>
      <c r="C247" s="3" t="s">
        <v>706</v>
      </c>
      <c r="D247" s="3" t="s">
        <v>85</v>
      </c>
      <c r="E247" s="3" t="s">
        <v>707</v>
      </c>
      <c r="F247" s="3" t="s">
        <v>13</v>
      </c>
      <c r="G247" s="3">
        <v>9</v>
      </c>
      <c r="H247" s="3" t="s">
        <v>632</v>
      </c>
      <c r="I247" s="3" t="s">
        <v>15</v>
      </c>
    </row>
    <row r="248" spans="1:9" x14ac:dyDescent="0.25">
      <c r="A248" s="3">
        <v>244</v>
      </c>
      <c r="B248" s="3" t="str">
        <f>T("03470015476")</f>
        <v>03470015476</v>
      </c>
      <c r="C248" s="3" t="s">
        <v>708</v>
      </c>
      <c r="D248" s="3" t="s">
        <v>474</v>
      </c>
      <c r="E248" s="3" t="s">
        <v>707</v>
      </c>
      <c r="F248" s="3" t="s">
        <v>13</v>
      </c>
      <c r="G248" s="3">
        <v>9</v>
      </c>
      <c r="H248" s="3" t="s">
        <v>632</v>
      </c>
      <c r="I248" s="3" t="s">
        <v>15</v>
      </c>
    </row>
    <row r="249" spans="1:9" x14ac:dyDescent="0.25">
      <c r="A249" s="3">
        <v>245</v>
      </c>
      <c r="B249" s="3" t="str">
        <f>T("03470015479")</f>
        <v>03470015479</v>
      </c>
      <c r="C249" s="3" t="s">
        <v>709</v>
      </c>
      <c r="D249" s="3" t="s">
        <v>710</v>
      </c>
      <c r="E249" s="3" t="s">
        <v>711</v>
      </c>
      <c r="F249" s="3" t="s">
        <v>13</v>
      </c>
      <c r="G249" s="3">
        <v>9</v>
      </c>
      <c r="H249" s="3" t="s">
        <v>632</v>
      </c>
      <c r="I249" s="3" t="s">
        <v>15</v>
      </c>
    </row>
    <row r="250" spans="1:9" x14ac:dyDescent="0.25">
      <c r="A250" s="3">
        <v>246</v>
      </c>
      <c r="B250" s="3" t="str">
        <f>T("03470015487")</f>
        <v>03470015487</v>
      </c>
      <c r="C250" s="3" t="s">
        <v>712</v>
      </c>
      <c r="D250" s="3" t="s">
        <v>202</v>
      </c>
      <c r="E250" s="3" t="s">
        <v>713</v>
      </c>
      <c r="F250" s="3" t="s">
        <v>13</v>
      </c>
      <c r="G250" s="3">
        <v>9</v>
      </c>
      <c r="H250" s="3" t="s">
        <v>646</v>
      </c>
      <c r="I250" s="3" t="s">
        <v>15</v>
      </c>
    </row>
    <row r="251" spans="1:9" x14ac:dyDescent="0.25">
      <c r="A251" s="3">
        <v>247</v>
      </c>
      <c r="B251" s="3" t="str">
        <f>T("03470015490")</f>
        <v>03470015490</v>
      </c>
      <c r="C251" s="3" t="s">
        <v>714</v>
      </c>
      <c r="D251" s="3" t="s">
        <v>715</v>
      </c>
      <c r="E251" s="3" t="s">
        <v>716</v>
      </c>
      <c r="F251" s="3" t="s">
        <v>13</v>
      </c>
      <c r="G251" s="3">
        <v>9</v>
      </c>
      <c r="H251" s="3" t="s">
        <v>632</v>
      </c>
      <c r="I251" s="3" t="s">
        <v>15</v>
      </c>
    </row>
    <row r="252" spans="1:9" x14ac:dyDescent="0.25">
      <c r="A252" s="3">
        <v>248</v>
      </c>
      <c r="B252" s="3" t="str">
        <f>T("03470015493")</f>
        <v>03470015493</v>
      </c>
      <c r="C252" s="3" t="s">
        <v>717</v>
      </c>
      <c r="D252" s="3" t="s">
        <v>417</v>
      </c>
      <c r="E252" s="3" t="s">
        <v>718</v>
      </c>
      <c r="F252" s="3" t="s">
        <v>13</v>
      </c>
      <c r="G252" s="3">
        <v>9</v>
      </c>
      <c r="H252" s="3" t="s">
        <v>646</v>
      </c>
      <c r="I252" s="3" t="s">
        <v>15</v>
      </c>
    </row>
    <row r="253" spans="1:9" x14ac:dyDescent="0.25">
      <c r="A253" s="3">
        <v>249</v>
      </c>
      <c r="B253" s="3" t="str">
        <f>T("03470015495")</f>
        <v>03470015495</v>
      </c>
      <c r="C253" s="3" t="s">
        <v>719</v>
      </c>
      <c r="D253" s="3" t="s">
        <v>720</v>
      </c>
      <c r="E253" s="3" t="s">
        <v>721</v>
      </c>
      <c r="F253" s="3" t="s">
        <v>13</v>
      </c>
      <c r="G253" s="3">
        <v>9</v>
      </c>
      <c r="H253" s="3" t="s">
        <v>663</v>
      </c>
      <c r="I253" s="3" t="s">
        <v>36</v>
      </c>
    </row>
    <row r="254" spans="1:9" x14ac:dyDescent="0.25">
      <c r="A254" s="3">
        <v>250</v>
      </c>
      <c r="B254" s="3" t="str">
        <f>T("03470015521")</f>
        <v>03470015521</v>
      </c>
      <c r="C254" s="3" t="s">
        <v>722</v>
      </c>
      <c r="D254" s="3" t="s">
        <v>723</v>
      </c>
      <c r="E254" s="3" t="s">
        <v>589</v>
      </c>
      <c r="F254" s="3" t="s">
        <v>13</v>
      </c>
      <c r="G254" s="3">
        <v>8</v>
      </c>
      <c r="H254" s="3" t="s">
        <v>585</v>
      </c>
      <c r="I254" s="3" t="s">
        <v>36</v>
      </c>
    </row>
    <row r="255" spans="1:9" x14ac:dyDescent="0.25">
      <c r="A255" s="3">
        <v>251</v>
      </c>
      <c r="B255" s="3" t="str">
        <f>T("03470015531")</f>
        <v>03470015531</v>
      </c>
      <c r="C255" s="3" t="s">
        <v>724</v>
      </c>
      <c r="D255" s="3" t="s">
        <v>725</v>
      </c>
      <c r="E255" s="3" t="s">
        <v>726</v>
      </c>
      <c r="F255" s="3" t="s">
        <v>13</v>
      </c>
      <c r="G255" s="3">
        <v>9</v>
      </c>
      <c r="H255" s="3" t="s">
        <v>632</v>
      </c>
      <c r="I255" s="3" t="s">
        <v>15</v>
      </c>
    </row>
    <row r="256" spans="1:9" x14ac:dyDescent="0.25">
      <c r="A256" s="3">
        <v>252</v>
      </c>
      <c r="B256" s="3" t="str">
        <f>T("03470015734")</f>
        <v>03470015734</v>
      </c>
      <c r="C256" s="3" t="s">
        <v>727</v>
      </c>
      <c r="D256" s="3" t="s">
        <v>204</v>
      </c>
      <c r="E256" s="3" t="s">
        <v>728</v>
      </c>
      <c r="F256" s="3" t="s">
        <v>13</v>
      </c>
      <c r="G256" s="3">
        <v>2</v>
      </c>
      <c r="H256" s="3" t="s">
        <v>90</v>
      </c>
      <c r="I256" s="3" t="s">
        <v>15</v>
      </c>
    </row>
    <row r="257" spans="1:9" x14ac:dyDescent="0.25">
      <c r="A257" s="3">
        <v>253</v>
      </c>
      <c r="B257" s="3" t="str">
        <f>T("01470051720")</f>
        <v>01470051720</v>
      </c>
      <c r="C257" s="3" t="s">
        <v>729</v>
      </c>
      <c r="D257" s="3" t="s">
        <v>483</v>
      </c>
      <c r="E257" s="3" t="s">
        <v>730</v>
      </c>
      <c r="F257" s="3" t="s">
        <v>13</v>
      </c>
      <c r="G257" s="3">
        <v>5</v>
      </c>
      <c r="H257" s="3" t="s">
        <v>334</v>
      </c>
      <c r="I257" s="3" t="s">
        <v>15</v>
      </c>
    </row>
    <row r="258" spans="1:9" x14ac:dyDescent="0.25">
      <c r="A258" s="3">
        <v>254</v>
      </c>
      <c r="B258" s="3" t="str">
        <f>T("03470015807")</f>
        <v>03470015807</v>
      </c>
      <c r="C258" s="3" t="s">
        <v>731</v>
      </c>
      <c r="D258" s="3" t="s">
        <v>293</v>
      </c>
      <c r="E258" s="3" t="s">
        <v>732</v>
      </c>
      <c r="F258" s="3" t="s">
        <v>13</v>
      </c>
      <c r="G258" s="3">
        <v>8</v>
      </c>
      <c r="H258" s="3" t="s">
        <v>599</v>
      </c>
      <c r="I258" s="3" t="s">
        <v>15</v>
      </c>
    </row>
    <row r="259" spans="1:9" x14ac:dyDescent="0.25">
      <c r="A259" s="3">
        <v>255</v>
      </c>
      <c r="B259" s="3" t="str">
        <f>T("03470015808")</f>
        <v>03470015808</v>
      </c>
      <c r="C259" s="3" t="s">
        <v>733</v>
      </c>
      <c r="D259" s="3" t="s">
        <v>734</v>
      </c>
      <c r="E259" s="3" t="s">
        <v>735</v>
      </c>
      <c r="F259" s="3" t="s">
        <v>13</v>
      </c>
      <c r="G259" s="3">
        <v>9</v>
      </c>
      <c r="H259" s="3" t="s">
        <v>632</v>
      </c>
      <c r="I259" s="3" t="s">
        <v>15</v>
      </c>
    </row>
    <row r="260" spans="1:9" x14ac:dyDescent="0.25">
      <c r="A260" s="3">
        <v>256</v>
      </c>
      <c r="B260" s="3" t="str">
        <f>T("03470015814")</f>
        <v>03470015814</v>
      </c>
      <c r="C260" s="3" t="s">
        <v>736</v>
      </c>
      <c r="D260" s="3" t="s">
        <v>737</v>
      </c>
      <c r="E260" s="3" t="s">
        <v>738</v>
      </c>
      <c r="F260" s="3" t="s">
        <v>13</v>
      </c>
      <c r="G260" s="3">
        <v>9</v>
      </c>
      <c r="H260" s="3" t="s">
        <v>632</v>
      </c>
      <c r="I260" s="3" t="s">
        <v>15</v>
      </c>
    </row>
    <row r="261" spans="1:9" x14ac:dyDescent="0.25">
      <c r="A261" s="3">
        <v>257</v>
      </c>
      <c r="B261" s="3" t="str">
        <f>T("03470015815")</f>
        <v>03470015815</v>
      </c>
      <c r="C261" s="3" t="s">
        <v>739</v>
      </c>
      <c r="D261" s="3" t="s">
        <v>77</v>
      </c>
      <c r="E261" s="3" t="s">
        <v>740</v>
      </c>
      <c r="F261" s="3" t="s">
        <v>13</v>
      </c>
      <c r="G261" s="3">
        <v>7</v>
      </c>
      <c r="H261" s="3" t="s">
        <v>514</v>
      </c>
      <c r="I261" s="3" t="s">
        <v>15</v>
      </c>
    </row>
    <row r="262" spans="1:9" x14ac:dyDescent="0.25">
      <c r="A262" s="3">
        <v>258</v>
      </c>
      <c r="B262" s="3" t="str">
        <f>T("03470015817")</f>
        <v>03470015817</v>
      </c>
      <c r="C262" s="3" t="s">
        <v>741</v>
      </c>
      <c r="D262" s="3" t="s">
        <v>742</v>
      </c>
      <c r="E262" s="3" t="s">
        <v>743</v>
      </c>
      <c r="F262" s="3" t="s">
        <v>13</v>
      </c>
      <c r="G262" s="3">
        <v>7</v>
      </c>
      <c r="H262" s="3" t="s">
        <v>514</v>
      </c>
      <c r="I262" s="3" t="s">
        <v>15</v>
      </c>
    </row>
    <row r="263" spans="1:9" x14ac:dyDescent="0.25">
      <c r="A263" s="3">
        <v>259</v>
      </c>
      <c r="B263" s="3" t="str">
        <f>T("03470015818")</f>
        <v>03470015818</v>
      </c>
      <c r="C263" s="3" t="s">
        <v>744</v>
      </c>
      <c r="D263" s="3" t="s">
        <v>745</v>
      </c>
      <c r="E263" s="3" t="s">
        <v>746</v>
      </c>
      <c r="F263" s="3" t="s">
        <v>13</v>
      </c>
      <c r="G263" s="3">
        <v>8</v>
      </c>
      <c r="H263" s="3" t="s">
        <v>599</v>
      </c>
      <c r="I263" s="3" t="s">
        <v>15</v>
      </c>
    </row>
    <row r="264" spans="1:9" x14ac:dyDescent="0.25">
      <c r="A264" s="3">
        <v>260</v>
      </c>
      <c r="B264" s="3" t="str">
        <f>T("03470015822")</f>
        <v>03470015822</v>
      </c>
      <c r="C264" s="3" t="s">
        <v>747</v>
      </c>
      <c r="D264" s="3" t="s">
        <v>748</v>
      </c>
      <c r="E264" s="3" t="s">
        <v>659</v>
      </c>
      <c r="F264" s="3" t="s">
        <v>13</v>
      </c>
      <c r="G264" s="3">
        <v>9</v>
      </c>
      <c r="H264" s="3" t="s">
        <v>632</v>
      </c>
      <c r="I264" s="3" t="s">
        <v>15</v>
      </c>
    </row>
    <row r="265" spans="1:9" x14ac:dyDescent="0.25">
      <c r="A265" s="3">
        <v>261</v>
      </c>
      <c r="B265" s="3" t="str">
        <f>T("03470015826")</f>
        <v>03470015826</v>
      </c>
      <c r="C265" s="3" t="s">
        <v>749</v>
      </c>
      <c r="D265" s="3" t="s">
        <v>195</v>
      </c>
      <c r="E265" s="3" t="s">
        <v>750</v>
      </c>
      <c r="F265" s="3" t="s">
        <v>13</v>
      </c>
      <c r="G265" s="3">
        <v>3</v>
      </c>
      <c r="H265" s="3" t="s">
        <v>751</v>
      </c>
      <c r="I265" s="3" t="s">
        <v>15</v>
      </c>
    </row>
    <row r="266" spans="1:9" x14ac:dyDescent="0.25">
      <c r="A266" s="3">
        <v>262</v>
      </c>
      <c r="B266" s="3" t="str">
        <f>T("03470015827")</f>
        <v>03470015827</v>
      </c>
      <c r="C266" s="3" t="s">
        <v>752</v>
      </c>
      <c r="D266" s="3" t="s">
        <v>753</v>
      </c>
      <c r="E266" s="3" t="s">
        <v>148</v>
      </c>
      <c r="F266" s="3" t="s">
        <v>13</v>
      </c>
      <c r="G266" s="3">
        <v>3</v>
      </c>
      <c r="H266" s="3" t="s">
        <v>25</v>
      </c>
      <c r="I266" s="3" t="s">
        <v>15</v>
      </c>
    </row>
    <row r="267" spans="1:9" x14ac:dyDescent="0.25">
      <c r="A267" s="3">
        <v>263</v>
      </c>
      <c r="B267" s="3" t="str">
        <f>T("03470015828")</f>
        <v>03470015828</v>
      </c>
      <c r="C267" s="3" t="s">
        <v>547</v>
      </c>
      <c r="D267" s="3" t="s">
        <v>754</v>
      </c>
      <c r="E267" s="3" t="s">
        <v>755</v>
      </c>
      <c r="F267" s="3" t="s">
        <v>13</v>
      </c>
      <c r="G267" s="3">
        <v>4</v>
      </c>
      <c r="H267" s="3" t="s">
        <v>223</v>
      </c>
      <c r="I267" s="3" t="s">
        <v>15</v>
      </c>
    </row>
    <row r="268" spans="1:9" x14ac:dyDescent="0.25">
      <c r="A268" s="3">
        <v>264</v>
      </c>
      <c r="B268" s="3" t="str">
        <f>T("03470015830")</f>
        <v>03470015830</v>
      </c>
      <c r="C268" s="3" t="s">
        <v>756</v>
      </c>
      <c r="D268" s="3" t="s">
        <v>757</v>
      </c>
      <c r="E268" s="3" t="s">
        <v>758</v>
      </c>
      <c r="F268" s="3" t="s">
        <v>13</v>
      </c>
      <c r="G268" s="3">
        <v>8</v>
      </c>
      <c r="H268" s="3" t="s">
        <v>599</v>
      </c>
      <c r="I268" s="3" t="s">
        <v>36</v>
      </c>
    </row>
    <row r="269" spans="1:9" x14ac:dyDescent="0.25">
      <c r="A269" s="3">
        <v>265</v>
      </c>
      <c r="B269" s="3" t="str">
        <f>T("03470015832")</f>
        <v>03470015832</v>
      </c>
      <c r="C269" s="3" t="s">
        <v>759</v>
      </c>
      <c r="D269" s="3" t="s">
        <v>760</v>
      </c>
      <c r="E269" s="3" t="s">
        <v>760</v>
      </c>
      <c r="F269" s="3" t="s">
        <v>13</v>
      </c>
      <c r="G269" s="3">
        <v>9</v>
      </c>
      <c r="H269" s="3" t="s">
        <v>632</v>
      </c>
      <c r="I269" s="3" t="s">
        <v>15</v>
      </c>
    </row>
    <row r="270" spans="1:9" x14ac:dyDescent="0.25">
      <c r="A270" s="3">
        <v>266</v>
      </c>
      <c r="B270" s="3" t="str">
        <f>T("03470015834")</f>
        <v>03470015834</v>
      </c>
      <c r="C270" s="3" t="s">
        <v>761</v>
      </c>
      <c r="D270" s="3" t="s">
        <v>762</v>
      </c>
      <c r="E270" s="3" t="s">
        <v>763</v>
      </c>
      <c r="F270" s="3" t="s">
        <v>13</v>
      </c>
      <c r="G270" s="3">
        <v>5</v>
      </c>
      <c r="H270" s="3" t="s">
        <v>346</v>
      </c>
      <c r="I270" s="3" t="s">
        <v>15</v>
      </c>
    </row>
    <row r="271" spans="1:9" x14ac:dyDescent="0.25">
      <c r="A271" s="3">
        <v>267</v>
      </c>
      <c r="B271" s="3" t="str">
        <f>T("03470015837")</f>
        <v>03470015837</v>
      </c>
      <c r="C271" s="3" t="s">
        <v>764</v>
      </c>
      <c r="D271" s="3" t="s">
        <v>765</v>
      </c>
      <c r="E271" s="3" t="s">
        <v>766</v>
      </c>
      <c r="F271" s="3" t="s">
        <v>13</v>
      </c>
      <c r="G271" s="3">
        <v>3</v>
      </c>
      <c r="H271" s="3" t="s">
        <v>25</v>
      </c>
      <c r="I271" s="3" t="s">
        <v>15</v>
      </c>
    </row>
    <row r="272" spans="1:9" x14ac:dyDescent="0.25">
      <c r="A272" s="3">
        <v>268</v>
      </c>
      <c r="B272" s="3" t="str">
        <f>T("03470015838")</f>
        <v>03470015838</v>
      </c>
      <c r="C272" s="3" t="s">
        <v>767</v>
      </c>
      <c r="D272" s="3" t="s">
        <v>768</v>
      </c>
      <c r="E272" s="3" t="s">
        <v>769</v>
      </c>
      <c r="F272" s="3" t="s">
        <v>13</v>
      </c>
      <c r="G272" s="3">
        <v>7</v>
      </c>
      <c r="H272" s="3" t="s">
        <v>514</v>
      </c>
      <c r="I272" s="3" t="s">
        <v>15</v>
      </c>
    </row>
    <row r="273" spans="1:9" x14ac:dyDescent="0.25">
      <c r="A273" s="3">
        <v>269</v>
      </c>
      <c r="B273" s="3" t="str">
        <f>T("03470015841")</f>
        <v>03470015841</v>
      </c>
      <c r="C273" s="3" t="s">
        <v>770</v>
      </c>
      <c r="D273" s="3" t="s">
        <v>771</v>
      </c>
      <c r="E273" s="3" t="s">
        <v>772</v>
      </c>
      <c r="F273" s="3" t="s">
        <v>13</v>
      </c>
      <c r="G273" s="3">
        <v>7</v>
      </c>
      <c r="H273" s="3" t="s">
        <v>514</v>
      </c>
      <c r="I273" s="3" t="s">
        <v>15</v>
      </c>
    </row>
    <row r="274" spans="1:9" x14ac:dyDescent="0.25">
      <c r="A274" s="3">
        <v>270</v>
      </c>
      <c r="B274" s="3" t="str">
        <f>T("03470015844")</f>
        <v>03470015844</v>
      </c>
      <c r="C274" s="3" t="s">
        <v>773</v>
      </c>
      <c r="D274" s="3" t="s">
        <v>141</v>
      </c>
      <c r="E274" s="3" t="s">
        <v>774</v>
      </c>
      <c r="F274" s="3" t="s">
        <v>13</v>
      </c>
      <c r="G274" s="3">
        <v>7</v>
      </c>
      <c r="H274" s="3" t="s">
        <v>514</v>
      </c>
      <c r="I274" s="3" t="s">
        <v>15</v>
      </c>
    </row>
    <row r="275" spans="1:9" x14ac:dyDescent="0.25">
      <c r="A275" s="3">
        <v>271</v>
      </c>
      <c r="B275" s="3" t="str">
        <f>T("03470015847")</f>
        <v>03470015847</v>
      </c>
      <c r="C275" s="3" t="s">
        <v>775</v>
      </c>
      <c r="D275" s="3" t="s">
        <v>776</v>
      </c>
      <c r="E275" s="3" t="s">
        <v>777</v>
      </c>
      <c r="F275" s="3" t="s">
        <v>13</v>
      </c>
      <c r="G275" s="3">
        <v>7</v>
      </c>
      <c r="H275" s="3" t="s">
        <v>778</v>
      </c>
      <c r="I275" s="3" t="s">
        <v>15</v>
      </c>
    </row>
    <row r="276" spans="1:9" x14ac:dyDescent="0.25">
      <c r="A276" s="3">
        <v>272</v>
      </c>
      <c r="B276" s="3" t="str">
        <f>T("03470015851")</f>
        <v>03470015851</v>
      </c>
      <c r="C276" s="3" t="s">
        <v>779</v>
      </c>
      <c r="D276" s="3" t="s">
        <v>780</v>
      </c>
      <c r="E276" s="3" t="s">
        <v>781</v>
      </c>
      <c r="F276" s="3" t="s">
        <v>13</v>
      </c>
      <c r="G276" s="3">
        <v>7</v>
      </c>
      <c r="H276" s="3" t="s">
        <v>585</v>
      </c>
      <c r="I276" s="3" t="s">
        <v>36</v>
      </c>
    </row>
    <row r="277" spans="1:9" x14ac:dyDescent="0.25">
      <c r="A277" s="3">
        <v>273</v>
      </c>
      <c r="B277" s="3" t="str">
        <f>T("03470015852")</f>
        <v>03470015852</v>
      </c>
      <c r="C277" s="3" t="s">
        <v>782</v>
      </c>
      <c r="D277" s="3" t="s">
        <v>783</v>
      </c>
      <c r="E277" s="3" t="s">
        <v>784</v>
      </c>
      <c r="F277" s="3" t="s">
        <v>13</v>
      </c>
      <c r="G277" s="3">
        <v>4</v>
      </c>
      <c r="H277" s="3" t="s">
        <v>223</v>
      </c>
      <c r="I277" s="3" t="s">
        <v>15</v>
      </c>
    </row>
    <row r="278" spans="1:9" x14ac:dyDescent="0.25">
      <c r="A278" s="3">
        <v>274</v>
      </c>
      <c r="B278" s="3" t="str">
        <f>T("03470015853")</f>
        <v>03470015853</v>
      </c>
      <c r="C278" s="3" t="s">
        <v>785</v>
      </c>
      <c r="D278" s="3" t="s">
        <v>786</v>
      </c>
      <c r="E278" s="3" t="s">
        <v>787</v>
      </c>
      <c r="F278" s="3" t="s">
        <v>13</v>
      </c>
      <c r="G278" s="3">
        <v>3</v>
      </c>
      <c r="H278" s="3" t="s">
        <v>164</v>
      </c>
      <c r="I278" s="3" t="s">
        <v>15</v>
      </c>
    </row>
    <row r="279" spans="1:9" x14ac:dyDescent="0.25">
      <c r="A279" s="3">
        <v>275</v>
      </c>
      <c r="B279" s="3" t="str">
        <f>T("03470015856")</f>
        <v>03470015856</v>
      </c>
      <c r="C279" s="3" t="s">
        <v>788</v>
      </c>
      <c r="D279" s="3" t="s">
        <v>789</v>
      </c>
      <c r="E279" s="3" t="s">
        <v>790</v>
      </c>
      <c r="F279" s="3" t="s">
        <v>13</v>
      </c>
      <c r="G279" s="3">
        <v>8</v>
      </c>
      <c r="H279" s="3" t="s">
        <v>585</v>
      </c>
      <c r="I279" s="3" t="s">
        <v>36</v>
      </c>
    </row>
    <row r="280" spans="1:9" x14ac:dyDescent="0.25">
      <c r="A280" s="3">
        <v>276</v>
      </c>
      <c r="B280" s="3" t="str">
        <f>T("03470015857")</f>
        <v>03470015857</v>
      </c>
      <c r="C280" s="3" t="s">
        <v>791</v>
      </c>
      <c r="D280" s="3" t="s">
        <v>792</v>
      </c>
      <c r="E280" s="3" t="s">
        <v>793</v>
      </c>
      <c r="F280" s="3" t="s">
        <v>13</v>
      </c>
      <c r="G280" s="3">
        <v>8</v>
      </c>
      <c r="H280" s="3" t="s">
        <v>585</v>
      </c>
      <c r="I280" s="3" t="s">
        <v>15</v>
      </c>
    </row>
    <row r="281" spans="1:9" x14ac:dyDescent="0.25">
      <c r="A281" s="3">
        <v>277</v>
      </c>
      <c r="B281" s="3" t="str">
        <f>T("03470015860")</f>
        <v>03470015860</v>
      </c>
      <c r="C281" s="3" t="s">
        <v>794</v>
      </c>
      <c r="D281" s="3" t="s">
        <v>795</v>
      </c>
      <c r="E281" s="3" t="s">
        <v>259</v>
      </c>
      <c r="F281" s="3" t="s">
        <v>13</v>
      </c>
      <c r="G281" s="3">
        <v>6</v>
      </c>
      <c r="H281" s="3" t="s">
        <v>451</v>
      </c>
      <c r="I281" s="3" t="s">
        <v>15</v>
      </c>
    </row>
    <row r="282" spans="1:9" x14ac:dyDescent="0.25">
      <c r="A282" s="3">
        <v>278</v>
      </c>
      <c r="B282" s="3" t="str">
        <f>T("03470015861")</f>
        <v>03470015861</v>
      </c>
      <c r="C282" s="3" t="s">
        <v>178</v>
      </c>
      <c r="D282" s="3" t="s">
        <v>568</v>
      </c>
      <c r="E282" s="3" t="s">
        <v>796</v>
      </c>
      <c r="F282" s="3" t="s">
        <v>13</v>
      </c>
      <c r="G282" s="3">
        <v>7</v>
      </c>
      <c r="H282" s="3" t="s">
        <v>514</v>
      </c>
      <c r="I282" s="3" t="s">
        <v>15</v>
      </c>
    </row>
    <row r="283" spans="1:9" x14ac:dyDescent="0.25">
      <c r="A283" s="3">
        <v>279</v>
      </c>
      <c r="B283" s="3" t="str">
        <f>T("03470015863")</f>
        <v>03470015863</v>
      </c>
      <c r="C283" s="3" t="s">
        <v>797</v>
      </c>
      <c r="D283" s="3" t="s">
        <v>426</v>
      </c>
      <c r="E283" s="3" t="s">
        <v>798</v>
      </c>
      <c r="F283" s="3" t="s">
        <v>13</v>
      </c>
      <c r="G283" s="3">
        <v>8</v>
      </c>
      <c r="H283" s="3" t="s">
        <v>585</v>
      </c>
      <c r="I283" s="3" t="s">
        <v>15</v>
      </c>
    </row>
    <row r="284" spans="1:9" x14ac:dyDescent="0.25">
      <c r="A284" s="3">
        <v>280</v>
      </c>
      <c r="B284" s="3" t="str">
        <f>T("03470015870")</f>
        <v>03470015870</v>
      </c>
      <c r="C284" s="3" t="s">
        <v>799</v>
      </c>
      <c r="D284" s="3" t="s">
        <v>800</v>
      </c>
      <c r="E284" s="3" t="s">
        <v>801</v>
      </c>
      <c r="F284" s="3" t="s">
        <v>13</v>
      </c>
      <c r="G284" s="3">
        <v>8</v>
      </c>
      <c r="H284" s="3" t="s">
        <v>595</v>
      </c>
      <c r="I284" s="3" t="s">
        <v>15</v>
      </c>
    </row>
    <row r="285" spans="1:9" x14ac:dyDescent="0.25">
      <c r="A285" s="3">
        <v>281</v>
      </c>
      <c r="B285" s="3" t="str">
        <f>T("03470015875")</f>
        <v>03470015875</v>
      </c>
      <c r="C285" s="3" t="s">
        <v>802</v>
      </c>
      <c r="D285" s="3" t="s">
        <v>47</v>
      </c>
      <c r="E285" s="3" t="s">
        <v>803</v>
      </c>
      <c r="F285" s="3" t="s">
        <v>13</v>
      </c>
      <c r="G285" s="3">
        <v>6</v>
      </c>
      <c r="H285" s="3" t="s">
        <v>464</v>
      </c>
      <c r="I285" s="3" t="s">
        <v>15</v>
      </c>
    </row>
    <row r="286" spans="1:9" x14ac:dyDescent="0.25">
      <c r="A286" s="3">
        <v>282</v>
      </c>
      <c r="B286" s="3" t="str">
        <f>T("03470015887")</f>
        <v>03470015887</v>
      </c>
      <c r="C286" s="3" t="s">
        <v>804</v>
      </c>
      <c r="D286" s="3" t="s">
        <v>429</v>
      </c>
      <c r="E286" s="3" t="s">
        <v>805</v>
      </c>
      <c r="F286" s="3" t="s">
        <v>13</v>
      </c>
      <c r="G286" s="3">
        <v>9</v>
      </c>
      <c r="H286" s="3" t="s">
        <v>632</v>
      </c>
      <c r="I286" s="3" t="s">
        <v>15</v>
      </c>
    </row>
    <row r="287" spans="1:9" x14ac:dyDescent="0.25">
      <c r="A287" s="3">
        <v>283</v>
      </c>
      <c r="B287" s="3" t="str">
        <f>T("03470015888")</f>
        <v>03470015888</v>
      </c>
      <c r="C287" s="3" t="s">
        <v>806</v>
      </c>
      <c r="D287" s="3" t="s">
        <v>807</v>
      </c>
      <c r="E287" s="3" t="s">
        <v>808</v>
      </c>
      <c r="F287" s="3" t="s">
        <v>13</v>
      </c>
      <c r="G287" s="3">
        <v>9</v>
      </c>
      <c r="H287" s="3" t="s">
        <v>646</v>
      </c>
      <c r="I287" s="3" t="s">
        <v>15</v>
      </c>
    </row>
    <row r="288" spans="1:9" x14ac:dyDescent="0.25">
      <c r="A288" s="3">
        <v>284</v>
      </c>
      <c r="B288" s="3" t="str">
        <f>T("03470015889")</f>
        <v>03470015889</v>
      </c>
      <c r="C288" s="3" t="s">
        <v>809</v>
      </c>
      <c r="D288" s="3" t="s">
        <v>810</v>
      </c>
      <c r="E288" s="3" t="s">
        <v>811</v>
      </c>
      <c r="F288" s="3" t="s">
        <v>13</v>
      </c>
      <c r="G288" s="3">
        <v>9</v>
      </c>
      <c r="H288" s="3" t="s">
        <v>632</v>
      </c>
      <c r="I288" s="3" t="s">
        <v>15</v>
      </c>
    </row>
    <row r="289" spans="1:9" x14ac:dyDescent="0.25">
      <c r="A289" s="3">
        <v>285</v>
      </c>
      <c r="B289" s="3" t="str">
        <f>T("03470016070")</f>
        <v>03470016070</v>
      </c>
      <c r="C289" s="3" t="s">
        <v>812</v>
      </c>
      <c r="D289" s="3" t="s">
        <v>813</v>
      </c>
      <c r="E289" s="3" t="s">
        <v>814</v>
      </c>
      <c r="F289" s="3" t="s">
        <v>13</v>
      </c>
      <c r="G289" s="3">
        <v>7</v>
      </c>
      <c r="H289" s="3" t="s">
        <v>514</v>
      </c>
      <c r="I289" s="3" t="s">
        <v>15</v>
      </c>
    </row>
    <row r="290" spans="1:9" x14ac:dyDescent="0.25">
      <c r="A290" s="3">
        <v>286</v>
      </c>
      <c r="B290" s="3" t="str">
        <f>T("03470016073")</f>
        <v>03470016073</v>
      </c>
      <c r="C290" s="3" t="s">
        <v>815</v>
      </c>
      <c r="D290" s="3" t="s">
        <v>816</v>
      </c>
      <c r="E290" s="3" t="s">
        <v>817</v>
      </c>
      <c r="F290" s="3" t="s">
        <v>13</v>
      </c>
      <c r="G290" s="3">
        <v>9</v>
      </c>
      <c r="H290" s="3" t="s">
        <v>646</v>
      </c>
      <c r="I290" s="3" t="s">
        <v>15</v>
      </c>
    </row>
    <row r="291" spans="1:9" x14ac:dyDescent="0.25">
      <c r="A291" s="3">
        <v>287</v>
      </c>
      <c r="B291" s="3" t="str">
        <f>T("03470016078")</f>
        <v>03470016078</v>
      </c>
      <c r="C291" s="3" t="s">
        <v>818</v>
      </c>
      <c r="D291" s="3" t="s">
        <v>819</v>
      </c>
      <c r="E291" s="3" t="s">
        <v>820</v>
      </c>
      <c r="F291" s="3" t="s">
        <v>13</v>
      </c>
      <c r="G291" s="3">
        <v>5</v>
      </c>
      <c r="H291" s="3" t="s">
        <v>334</v>
      </c>
      <c r="I291" s="3" t="s">
        <v>15</v>
      </c>
    </row>
    <row r="292" spans="1:9" x14ac:dyDescent="0.25">
      <c r="A292" s="3">
        <v>288</v>
      </c>
      <c r="B292" s="3" t="str">
        <f>T("03470016080")</f>
        <v>03470016080</v>
      </c>
      <c r="C292" s="3" t="s">
        <v>821</v>
      </c>
      <c r="D292" s="3" t="s">
        <v>822</v>
      </c>
      <c r="E292" s="3" t="s">
        <v>823</v>
      </c>
      <c r="F292" s="3" t="s">
        <v>13</v>
      </c>
      <c r="G292" s="3">
        <v>5</v>
      </c>
      <c r="H292" s="3" t="s">
        <v>334</v>
      </c>
      <c r="I292" s="3" t="s">
        <v>15</v>
      </c>
    </row>
    <row r="293" spans="1:9" x14ac:dyDescent="0.25">
      <c r="A293" s="3">
        <v>289</v>
      </c>
      <c r="B293" s="3" t="str">
        <f>T("03470016139")</f>
        <v>03470016139</v>
      </c>
      <c r="C293" s="3" t="s">
        <v>824</v>
      </c>
      <c r="D293" s="3" t="s">
        <v>825</v>
      </c>
      <c r="E293" s="3" t="s">
        <v>826</v>
      </c>
      <c r="F293" s="3" t="s">
        <v>13</v>
      </c>
      <c r="G293" s="3">
        <v>9</v>
      </c>
      <c r="H293" s="3" t="s">
        <v>632</v>
      </c>
      <c r="I293" s="3" t="s">
        <v>15</v>
      </c>
    </row>
    <row r="294" spans="1:9" x14ac:dyDescent="0.25">
      <c r="A294" s="3">
        <v>290</v>
      </c>
      <c r="B294" s="3" t="str">
        <f>T("03470016141")</f>
        <v>03470016141</v>
      </c>
      <c r="C294" s="3" t="s">
        <v>827</v>
      </c>
      <c r="D294" s="3" t="s">
        <v>88</v>
      </c>
      <c r="E294" s="3" t="s">
        <v>828</v>
      </c>
      <c r="F294" s="3" t="s">
        <v>13</v>
      </c>
      <c r="G294" s="3">
        <v>5</v>
      </c>
      <c r="H294" s="3" t="s">
        <v>334</v>
      </c>
      <c r="I294" s="3" t="s">
        <v>15</v>
      </c>
    </row>
    <row r="295" spans="1:9" x14ac:dyDescent="0.25">
      <c r="A295" s="3">
        <v>291</v>
      </c>
      <c r="B295" s="3" t="str">
        <f>T("03470016144")</f>
        <v>03470016144</v>
      </c>
      <c r="C295" s="3" t="s">
        <v>829</v>
      </c>
      <c r="D295" s="3" t="s">
        <v>830</v>
      </c>
      <c r="E295" s="3" t="s">
        <v>831</v>
      </c>
      <c r="F295" s="3" t="s">
        <v>13</v>
      </c>
      <c r="G295" s="3">
        <v>5</v>
      </c>
      <c r="H295" s="3" t="s">
        <v>334</v>
      </c>
      <c r="I295" s="3" t="s">
        <v>15</v>
      </c>
    </row>
    <row r="296" spans="1:9" x14ac:dyDescent="0.25">
      <c r="A296" s="3">
        <v>292</v>
      </c>
      <c r="B296" s="3" t="str">
        <f>T("03470016163")</f>
        <v>03470016163</v>
      </c>
      <c r="C296" s="3" t="s">
        <v>832</v>
      </c>
      <c r="D296" s="3" t="s">
        <v>833</v>
      </c>
      <c r="E296" s="3" t="s">
        <v>834</v>
      </c>
      <c r="F296" s="3" t="s">
        <v>13</v>
      </c>
      <c r="G296" s="3">
        <v>5</v>
      </c>
      <c r="H296" s="3" t="s">
        <v>346</v>
      </c>
      <c r="I296" s="3" t="s">
        <v>15</v>
      </c>
    </row>
    <row r="297" spans="1:9" x14ac:dyDescent="0.25">
      <c r="A297" s="3">
        <v>293</v>
      </c>
      <c r="B297" s="3" t="str">
        <f>T("03470016234")</f>
        <v>03470016234</v>
      </c>
      <c r="C297" s="3" t="s">
        <v>835</v>
      </c>
      <c r="D297" s="3" t="s">
        <v>608</v>
      </c>
      <c r="E297" s="3" t="s">
        <v>836</v>
      </c>
      <c r="F297" s="3" t="s">
        <v>13</v>
      </c>
      <c r="G297" s="3">
        <v>4</v>
      </c>
      <c r="H297" s="3" t="s">
        <v>837</v>
      </c>
      <c r="I297" s="3" t="s">
        <v>15</v>
      </c>
    </row>
    <row r="298" spans="1:9" x14ac:dyDescent="0.25">
      <c r="A298" s="3">
        <v>294</v>
      </c>
      <c r="B298" s="3" t="str">
        <f>T("03470016242")</f>
        <v>03470016242</v>
      </c>
      <c r="C298" s="3" t="s">
        <v>838</v>
      </c>
      <c r="D298" s="3" t="s">
        <v>839</v>
      </c>
      <c r="E298" s="3" t="s">
        <v>840</v>
      </c>
      <c r="F298" s="3" t="s">
        <v>13</v>
      </c>
      <c r="G298" s="3">
        <v>5</v>
      </c>
      <c r="H298" s="3" t="s">
        <v>334</v>
      </c>
      <c r="I298" s="3" t="s">
        <v>15</v>
      </c>
    </row>
    <row r="299" spans="1:9" x14ac:dyDescent="0.25">
      <c r="A299" s="3">
        <v>295</v>
      </c>
      <c r="B299" s="3" t="str">
        <f>T("03470016300")</f>
        <v>03470016300</v>
      </c>
      <c r="C299" s="3" t="s">
        <v>841</v>
      </c>
      <c r="D299" s="3" t="s">
        <v>842</v>
      </c>
      <c r="E299" s="3" t="s">
        <v>843</v>
      </c>
      <c r="F299" s="3" t="s">
        <v>13</v>
      </c>
      <c r="G299" s="3">
        <v>5</v>
      </c>
      <c r="H299" s="3" t="s">
        <v>334</v>
      </c>
      <c r="I299" s="3" t="s">
        <v>15</v>
      </c>
    </row>
    <row r="300" spans="1:9" x14ac:dyDescent="0.25">
      <c r="A300" s="3">
        <v>296</v>
      </c>
      <c r="B300" s="3" t="str">
        <f>T("03470016562")</f>
        <v>03470016562</v>
      </c>
      <c r="C300" s="3" t="s">
        <v>844</v>
      </c>
      <c r="D300" s="3" t="s">
        <v>845</v>
      </c>
      <c r="E300" s="3" t="s">
        <v>846</v>
      </c>
      <c r="F300" s="3" t="s">
        <v>13</v>
      </c>
      <c r="G300" s="3">
        <v>5</v>
      </c>
      <c r="H300" s="3" t="s">
        <v>334</v>
      </c>
      <c r="I300" s="3" t="s">
        <v>15</v>
      </c>
    </row>
    <row r="301" spans="1:9" x14ac:dyDescent="0.25">
      <c r="A301" s="3">
        <v>297</v>
      </c>
      <c r="B301" s="3" t="str">
        <f>T("03470016877")</f>
        <v>03470016877</v>
      </c>
      <c r="C301" s="3" t="s">
        <v>847</v>
      </c>
      <c r="D301" s="3" t="s">
        <v>848</v>
      </c>
      <c r="E301" s="3" t="s">
        <v>849</v>
      </c>
      <c r="F301" s="3" t="s">
        <v>13</v>
      </c>
      <c r="G301" s="3">
        <v>9</v>
      </c>
      <c r="H301" s="3" t="s">
        <v>646</v>
      </c>
      <c r="I301" s="3" t="s">
        <v>15</v>
      </c>
    </row>
    <row r="302" spans="1:9" x14ac:dyDescent="0.25">
      <c r="A302" s="3">
        <v>298</v>
      </c>
      <c r="B302" s="3" t="str">
        <f>T("03470016923")</f>
        <v>03470016923</v>
      </c>
      <c r="C302" s="3" t="s">
        <v>850</v>
      </c>
      <c r="D302" s="3" t="s">
        <v>745</v>
      </c>
      <c r="E302" s="3" t="s">
        <v>851</v>
      </c>
      <c r="F302" s="3" t="s">
        <v>13</v>
      </c>
      <c r="G302" s="3">
        <v>9</v>
      </c>
      <c r="H302" s="3" t="s">
        <v>646</v>
      </c>
      <c r="I302" s="3" t="s">
        <v>15</v>
      </c>
    </row>
    <row r="303" spans="1:9" x14ac:dyDescent="0.25">
      <c r="A303" s="3">
        <v>299</v>
      </c>
      <c r="B303" s="3" t="str">
        <f>T("03470017199")</f>
        <v>03470017199</v>
      </c>
      <c r="C303" s="3" t="s">
        <v>852</v>
      </c>
      <c r="D303" s="3" t="s">
        <v>853</v>
      </c>
      <c r="E303" s="3" t="s">
        <v>854</v>
      </c>
      <c r="F303" s="3" t="s">
        <v>13</v>
      </c>
      <c r="G303" s="3">
        <v>5</v>
      </c>
      <c r="H303" s="3" t="s">
        <v>346</v>
      </c>
      <c r="I303" s="3" t="s">
        <v>15</v>
      </c>
    </row>
    <row r="304" spans="1:9" x14ac:dyDescent="0.25">
      <c r="A304" s="3">
        <v>300</v>
      </c>
      <c r="B304" s="3" t="str">
        <f>T("03470017453")</f>
        <v>03470017453</v>
      </c>
      <c r="C304" s="3" t="s">
        <v>855</v>
      </c>
      <c r="D304" s="3" t="s">
        <v>856</v>
      </c>
      <c r="E304" s="3" t="s">
        <v>857</v>
      </c>
      <c r="F304" s="3" t="s">
        <v>13</v>
      </c>
      <c r="G304" s="3">
        <v>6</v>
      </c>
      <c r="H304" s="3" t="s">
        <v>464</v>
      </c>
      <c r="I304" s="3" t="s">
        <v>15</v>
      </c>
    </row>
    <row r="305" spans="1:9" x14ac:dyDescent="0.25">
      <c r="A305" s="3">
        <v>301</v>
      </c>
      <c r="B305" s="3" t="str">
        <f>T("03470017460")</f>
        <v>03470017460</v>
      </c>
      <c r="C305" s="3" t="s">
        <v>858</v>
      </c>
      <c r="D305" s="3" t="s">
        <v>859</v>
      </c>
      <c r="E305" s="3" t="s">
        <v>860</v>
      </c>
      <c r="F305" s="3" t="s">
        <v>13</v>
      </c>
      <c r="G305" s="3">
        <v>4</v>
      </c>
      <c r="H305" s="3" t="s">
        <v>837</v>
      </c>
      <c r="I305" s="3" t="s">
        <v>36</v>
      </c>
    </row>
    <row r="306" spans="1:9" x14ac:dyDescent="0.25">
      <c r="A306" s="3">
        <v>302</v>
      </c>
      <c r="B306" s="3" t="str">
        <f>T("03470017463")</f>
        <v>03470017463</v>
      </c>
      <c r="C306" s="3" t="s">
        <v>861</v>
      </c>
      <c r="D306" s="3" t="s">
        <v>862</v>
      </c>
      <c r="E306" s="3" t="s">
        <v>863</v>
      </c>
      <c r="F306" s="3" t="s">
        <v>13</v>
      </c>
      <c r="G306" s="3">
        <v>8</v>
      </c>
      <c r="H306" s="3" t="s">
        <v>599</v>
      </c>
      <c r="I306" s="3" t="s">
        <v>15</v>
      </c>
    </row>
    <row r="307" spans="1:9" x14ac:dyDescent="0.25">
      <c r="A307" s="3">
        <v>303</v>
      </c>
      <c r="B307" s="3" t="str">
        <f>T("03470017466")</f>
        <v>03470017466</v>
      </c>
      <c r="C307" s="3" t="s">
        <v>864</v>
      </c>
      <c r="D307" s="3" t="s">
        <v>865</v>
      </c>
      <c r="E307" s="3" t="s">
        <v>866</v>
      </c>
      <c r="F307" s="3" t="s">
        <v>13</v>
      </c>
      <c r="G307" s="3">
        <v>5</v>
      </c>
      <c r="H307" s="3" t="s">
        <v>334</v>
      </c>
      <c r="I307" s="3" t="s">
        <v>15</v>
      </c>
    </row>
    <row r="308" spans="1:9" x14ac:dyDescent="0.25">
      <c r="A308" s="3">
        <v>304</v>
      </c>
      <c r="B308" s="3" t="str">
        <f>T("03470017471")</f>
        <v>03470017471</v>
      </c>
      <c r="C308" s="3" t="s">
        <v>867</v>
      </c>
      <c r="D308" s="3" t="s">
        <v>868</v>
      </c>
      <c r="E308" s="3" t="s">
        <v>869</v>
      </c>
      <c r="F308" s="3" t="s">
        <v>13</v>
      </c>
      <c r="G308" s="3">
        <v>1</v>
      </c>
      <c r="H308" s="3" t="s">
        <v>870</v>
      </c>
      <c r="I308" s="3" t="s">
        <v>15</v>
      </c>
    </row>
    <row r="309" spans="1:9" x14ac:dyDescent="0.25">
      <c r="A309" s="3">
        <v>305</v>
      </c>
      <c r="B309" s="3" t="str">
        <f>T("03470017507")</f>
        <v>03470017507</v>
      </c>
      <c r="C309" s="3" t="s">
        <v>871</v>
      </c>
      <c r="D309" s="3" t="s">
        <v>293</v>
      </c>
      <c r="E309" s="3" t="s">
        <v>872</v>
      </c>
      <c r="F309" s="3" t="s">
        <v>13</v>
      </c>
      <c r="G309" s="3">
        <v>2</v>
      </c>
      <c r="H309" s="3" t="s">
        <v>25</v>
      </c>
      <c r="I309" s="3" t="s">
        <v>15</v>
      </c>
    </row>
    <row r="310" spans="1:9" x14ac:dyDescent="0.25">
      <c r="A310" s="3">
        <v>306</v>
      </c>
      <c r="B310" s="3" t="str">
        <f>T("03470017884")</f>
        <v>03470017884</v>
      </c>
      <c r="C310" s="3" t="s">
        <v>873</v>
      </c>
      <c r="D310" s="3" t="s">
        <v>874</v>
      </c>
      <c r="E310" s="3" t="s">
        <v>875</v>
      </c>
      <c r="F310" s="3" t="s">
        <v>13</v>
      </c>
      <c r="G310" s="3">
        <v>4</v>
      </c>
      <c r="H310" s="3" t="s">
        <v>837</v>
      </c>
      <c r="I310" s="3" t="s">
        <v>15</v>
      </c>
    </row>
    <row r="311" spans="1:9" x14ac:dyDescent="0.25">
      <c r="A311" s="3">
        <v>307</v>
      </c>
      <c r="B311" s="3" t="str">
        <f>T("03470017988")</f>
        <v>03470017988</v>
      </c>
      <c r="C311" s="3" t="s">
        <v>876</v>
      </c>
      <c r="D311" s="3" t="s">
        <v>877</v>
      </c>
      <c r="E311" s="3" t="s">
        <v>878</v>
      </c>
      <c r="F311" s="3" t="s">
        <v>13</v>
      </c>
      <c r="G311" s="3">
        <v>3</v>
      </c>
      <c r="H311" s="3" t="s">
        <v>25</v>
      </c>
      <c r="I311" s="3" t="s">
        <v>15</v>
      </c>
    </row>
    <row r="312" spans="1:9" x14ac:dyDescent="0.25">
      <c r="A312" s="3">
        <v>308</v>
      </c>
      <c r="B312" s="3" t="str">
        <f>T("03470017995")</f>
        <v>03470017995</v>
      </c>
      <c r="C312" s="3" t="s">
        <v>879</v>
      </c>
      <c r="D312" s="3" t="s">
        <v>880</v>
      </c>
      <c r="E312" s="3" t="s">
        <v>881</v>
      </c>
      <c r="F312" s="3" t="s">
        <v>13</v>
      </c>
      <c r="G312" s="3">
        <v>5</v>
      </c>
      <c r="H312" s="3" t="s">
        <v>334</v>
      </c>
      <c r="I312" s="3" t="s">
        <v>15</v>
      </c>
    </row>
    <row r="313" spans="1:9" x14ac:dyDescent="0.25">
      <c r="A313" s="3">
        <v>309</v>
      </c>
      <c r="B313" s="3" t="str">
        <f>T("03470017998")</f>
        <v>03470017998</v>
      </c>
      <c r="C313" s="3" t="s">
        <v>882</v>
      </c>
      <c r="D313" s="3" t="s">
        <v>883</v>
      </c>
      <c r="E313" s="3" t="s">
        <v>884</v>
      </c>
      <c r="F313" s="3" t="s">
        <v>13</v>
      </c>
      <c r="G313" s="3">
        <v>6</v>
      </c>
      <c r="H313" s="3" t="s">
        <v>464</v>
      </c>
      <c r="I313" s="3" t="s">
        <v>15</v>
      </c>
    </row>
    <row r="314" spans="1:9" x14ac:dyDescent="0.25">
      <c r="A314" s="3">
        <v>310</v>
      </c>
      <c r="B314" s="3" t="str">
        <f>T("03470018122")</f>
        <v>03470018122</v>
      </c>
      <c r="C314" s="3" t="s">
        <v>885</v>
      </c>
      <c r="D314" s="3" t="s">
        <v>886</v>
      </c>
      <c r="E314" s="3" t="s">
        <v>887</v>
      </c>
      <c r="F314" s="3" t="s">
        <v>13</v>
      </c>
      <c r="G314" s="3">
        <v>6</v>
      </c>
      <c r="H314" s="3" t="s">
        <v>451</v>
      </c>
      <c r="I314" s="3" t="s">
        <v>15</v>
      </c>
    </row>
    <row r="315" spans="1:9" x14ac:dyDescent="0.25">
      <c r="A315" s="3">
        <v>311</v>
      </c>
      <c r="B315" s="3" t="str">
        <f>T("03470018247")</f>
        <v>03470018247</v>
      </c>
      <c r="C315" s="3" t="s">
        <v>888</v>
      </c>
      <c r="D315" s="3" t="s">
        <v>889</v>
      </c>
      <c r="E315" s="3" t="s">
        <v>890</v>
      </c>
      <c r="F315" s="3" t="s">
        <v>13</v>
      </c>
      <c r="G315" s="3">
        <v>3</v>
      </c>
      <c r="H315" s="3" t="s">
        <v>176</v>
      </c>
      <c r="I315" s="3" t="s">
        <v>15</v>
      </c>
    </row>
    <row r="316" spans="1:9" x14ac:dyDescent="0.25">
      <c r="A316" s="3">
        <v>312</v>
      </c>
      <c r="B316" s="3" t="str">
        <f>T("03470018253")</f>
        <v>03470018253</v>
      </c>
      <c r="C316" s="3" t="s">
        <v>891</v>
      </c>
      <c r="D316" s="3" t="s">
        <v>892</v>
      </c>
      <c r="E316" s="3" t="s">
        <v>893</v>
      </c>
      <c r="F316" s="3" t="s">
        <v>13</v>
      </c>
      <c r="G316" s="3">
        <v>6</v>
      </c>
      <c r="H316" s="3" t="s">
        <v>451</v>
      </c>
      <c r="I316" s="3" t="s">
        <v>15</v>
      </c>
    </row>
    <row r="317" spans="1:9" x14ac:dyDescent="0.25">
      <c r="A317" s="3">
        <v>313</v>
      </c>
      <c r="B317" s="3" t="str">
        <f>T("03470018284")</f>
        <v>03470018284</v>
      </c>
      <c r="C317" s="3" t="s">
        <v>513</v>
      </c>
      <c r="D317" s="3" t="s">
        <v>894</v>
      </c>
      <c r="E317" s="3" t="s">
        <v>895</v>
      </c>
      <c r="F317" s="3" t="s">
        <v>13</v>
      </c>
      <c r="G317" s="3">
        <v>7</v>
      </c>
      <c r="H317" s="3" t="s">
        <v>514</v>
      </c>
      <c r="I317" s="3" t="s">
        <v>15</v>
      </c>
    </row>
    <row r="318" spans="1:9" x14ac:dyDescent="0.25">
      <c r="A318" s="3">
        <v>314</v>
      </c>
      <c r="B318" s="3" t="str">
        <f>T("03470018294")</f>
        <v>03470018294</v>
      </c>
      <c r="C318" s="3" t="s">
        <v>896</v>
      </c>
      <c r="D318" s="3" t="s">
        <v>897</v>
      </c>
      <c r="E318" s="3" t="s">
        <v>898</v>
      </c>
      <c r="F318" s="3" t="s">
        <v>13</v>
      </c>
      <c r="G318" s="3">
        <v>9</v>
      </c>
      <c r="H318" s="3" t="s">
        <v>663</v>
      </c>
      <c r="I318" s="3" t="s">
        <v>15</v>
      </c>
    </row>
    <row r="319" spans="1:9" x14ac:dyDescent="0.25">
      <c r="A319" s="3">
        <v>315</v>
      </c>
      <c r="B319" s="3" t="str">
        <f>T("03470019540")</f>
        <v>03470019540</v>
      </c>
      <c r="C319" s="3" t="s">
        <v>899</v>
      </c>
      <c r="D319" s="3" t="s">
        <v>900</v>
      </c>
      <c r="E319" s="3" t="s">
        <v>901</v>
      </c>
      <c r="F319" s="3" t="s">
        <v>13</v>
      </c>
      <c r="G319" s="3">
        <v>8</v>
      </c>
      <c r="H319" s="3" t="s">
        <v>585</v>
      </c>
      <c r="I319" s="3" t="s">
        <v>36</v>
      </c>
    </row>
    <row r="320" spans="1:9" x14ac:dyDescent="0.25">
      <c r="A320" s="3">
        <v>316</v>
      </c>
      <c r="B320" s="3" t="str">
        <f>T("03470019577")</f>
        <v>03470019577</v>
      </c>
      <c r="C320" s="3" t="s">
        <v>902</v>
      </c>
      <c r="D320" s="3" t="s">
        <v>903</v>
      </c>
      <c r="E320" s="3" t="s">
        <v>904</v>
      </c>
      <c r="F320" s="3" t="s">
        <v>13</v>
      </c>
      <c r="G320" s="3">
        <v>2</v>
      </c>
      <c r="H320" s="3" t="s">
        <v>90</v>
      </c>
      <c r="I320" s="3" t="s">
        <v>15</v>
      </c>
    </row>
    <row r="321" spans="1:9" x14ac:dyDescent="0.25">
      <c r="A321" s="3">
        <v>317</v>
      </c>
      <c r="B321" s="3" t="str">
        <f>T("03470020153")</f>
        <v>03470020153</v>
      </c>
      <c r="C321" s="3" t="s">
        <v>905</v>
      </c>
      <c r="D321" s="3" t="s">
        <v>37</v>
      </c>
      <c r="E321" s="3" t="s">
        <v>906</v>
      </c>
      <c r="F321" s="3" t="s">
        <v>13</v>
      </c>
      <c r="G321" s="3">
        <v>3</v>
      </c>
      <c r="H321" s="3" t="s">
        <v>25</v>
      </c>
      <c r="I321" s="3" t="s">
        <v>15</v>
      </c>
    </row>
    <row r="322" spans="1:9" x14ac:dyDescent="0.25">
      <c r="A322" s="3">
        <v>318</v>
      </c>
      <c r="B322" s="3" t="str">
        <f>T("03470024425")</f>
        <v>03470024425</v>
      </c>
      <c r="C322" s="3" t="s">
        <v>907</v>
      </c>
      <c r="D322" s="3" t="s">
        <v>908</v>
      </c>
      <c r="E322" s="3" t="s">
        <v>909</v>
      </c>
      <c r="F322" s="3" t="s">
        <v>13</v>
      </c>
      <c r="G322" s="3">
        <v>6</v>
      </c>
      <c r="H322" s="3" t="s">
        <v>910</v>
      </c>
      <c r="I322" s="4"/>
    </row>
    <row r="323" spans="1:9" x14ac:dyDescent="0.25">
      <c r="A323" s="3">
        <v>319</v>
      </c>
      <c r="B323" s="3" t="str">
        <f>T("03470025993")</f>
        <v>03470025993</v>
      </c>
      <c r="C323" s="3" t="s">
        <v>911</v>
      </c>
      <c r="D323" s="3" t="s">
        <v>912</v>
      </c>
      <c r="E323" s="3" t="s">
        <v>913</v>
      </c>
      <c r="F323" s="3" t="s">
        <v>13</v>
      </c>
      <c r="G323" s="3">
        <v>4</v>
      </c>
      <c r="H323" s="3" t="s">
        <v>223</v>
      </c>
      <c r="I323" s="3" t="s">
        <v>15</v>
      </c>
    </row>
    <row r="324" spans="1:9" x14ac:dyDescent="0.25">
      <c r="A324" s="3">
        <v>320</v>
      </c>
      <c r="B324" s="3" t="str">
        <f>T("03470025994")</f>
        <v>03470025994</v>
      </c>
      <c r="C324" s="3" t="s">
        <v>914</v>
      </c>
      <c r="D324" s="3" t="s">
        <v>23</v>
      </c>
      <c r="E324" s="3" t="s">
        <v>915</v>
      </c>
      <c r="F324" s="3" t="s">
        <v>13</v>
      </c>
      <c r="G324" s="3">
        <v>8</v>
      </c>
      <c r="H324" s="3" t="s">
        <v>585</v>
      </c>
      <c r="I324" s="3" t="s">
        <v>15</v>
      </c>
    </row>
    <row r="325" spans="1:9" x14ac:dyDescent="0.25">
      <c r="A325" s="3">
        <v>321</v>
      </c>
      <c r="B325" s="3" t="str">
        <f>T("03470025997")</f>
        <v>03470025997</v>
      </c>
      <c r="C325" s="3" t="s">
        <v>221</v>
      </c>
      <c r="D325" s="3" t="s">
        <v>916</v>
      </c>
      <c r="E325" s="3" t="s">
        <v>917</v>
      </c>
      <c r="F325" s="3" t="s">
        <v>13</v>
      </c>
      <c r="G325" s="3">
        <v>8</v>
      </c>
      <c r="H325" s="3" t="s">
        <v>595</v>
      </c>
      <c r="I325" s="3" t="s">
        <v>15</v>
      </c>
    </row>
    <row r="326" spans="1:9" x14ac:dyDescent="0.25">
      <c r="A326" s="3">
        <v>322</v>
      </c>
      <c r="B326" s="3" t="str">
        <f>T("03470025999")</f>
        <v>03470025999</v>
      </c>
      <c r="C326" s="3" t="s">
        <v>85</v>
      </c>
      <c r="D326" s="3" t="s">
        <v>409</v>
      </c>
      <c r="E326" s="3" t="s">
        <v>918</v>
      </c>
      <c r="F326" s="3" t="s">
        <v>13</v>
      </c>
      <c r="G326" s="3">
        <v>8</v>
      </c>
      <c r="H326" s="3" t="s">
        <v>595</v>
      </c>
      <c r="I326" s="3" t="s">
        <v>15</v>
      </c>
    </row>
    <row r="327" spans="1:9" x14ac:dyDescent="0.25">
      <c r="A327" s="3">
        <v>323</v>
      </c>
      <c r="B327" s="3" t="str">
        <f>T("03470026000")</f>
        <v>03470026000</v>
      </c>
      <c r="C327" s="3" t="s">
        <v>919</v>
      </c>
      <c r="D327" s="3" t="s">
        <v>920</v>
      </c>
      <c r="E327" s="3" t="s">
        <v>921</v>
      </c>
      <c r="F327" s="3" t="s">
        <v>13</v>
      </c>
      <c r="G327" s="3">
        <v>8</v>
      </c>
      <c r="H327" s="3" t="s">
        <v>595</v>
      </c>
      <c r="I327" s="3" t="s">
        <v>15</v>
      </c>
    </row>
    <row r="328" spans="1:9" x14ac:dyDescent="0.25">
      <c r="A328" s="3">
        <v>324</v>
      </c>
      <c r="B328" s="3" t="str">
        <f>T("03470026002")</f>
        <v>03470026002</v>
      </c>
      <c r="C328" s="3" t="s">
        <v>605</v>
      </c>
      <c r="D328" s="3" t="s">
        <v>74</v>
      </c>
      <c r="E328" s="3" t="s">
        <v>922</v>
      </c>
      <c r="F328" s="3" t="s">
        <v>13</v>
      </c>
      <c r="G328" s="3">
        <v>8</v>
      </c>
      <c r="H328" s="3" t="s">
        <v>595</v>
      </c>
      <c r="I328" s="3" t="s">
        <v>15</v>
      </c>
    </row>
    <row r="329" spans="1:9" x14ac:dyDescent="0.25">
      <c r="A329" s="3">
        <v>325</v>
      </c>
      <c r="B329" s="3" t="str">
        <f>T("03470026003")</f>
        <v>03470026003</v>
      </c>
      <c r="C329" s="3" t="s">
        <v>923</v>
      </c>
      <c r="D329" s="3" t="s">
        <v>924</v>
      </c>
      <c r="E329" s="3" t="s">
        <v>925</v>
      </c>
      <c r="F329" s="3" t="s">
        <v>13</v>
      </c>
      <c r="G329" s="3">
        <v>8</v>
      </c>
      <c r="H329" s="3" t="s">
        <v>595</v>
      </c>
      <c r="I329" s="3" t="s">
        <v>15</v>
      </c>
    </row>
    <row r="330" spans="1:9" x14ac:dyDescent="0.25">
      <c r="A330" s="3">
        <v>326</v>
      </c>
      <c r="B330" s="3" t="str">
        <f>T("03470026005")</f>
        <v>03470026005</v>
      </c>
      <c r="C330" s="3" t="s">
        <v>137</v>
      </c>
      <c r="D330" s="3" t="s">
        <v>409</v>
      </c>
      <c r="E330" s="3" t="s">
        <v>926</v>
      </c>
      <c r="F330" s="3" t="s">
        <v>13</v>
      </c>
      <c r="G330" s="3">
        <v>8</v>
      </c>
      <c r="H330" s="3" t="s">
        <v>595</v>
      </c>
      <c r="I330" s="3" t="s">
        <v>15</v>
      </c>
    </row>
    <row r="331" spans="1:9" x14ac:dyDescent="0.25">
      <c r="A331" s="3">
        <v>327</v>
      </c>
      <c r="B331" s="3" t="str">
        <f>T("03470026007")</f>
        <v>03470026007</v>
      </c>
      <c r="C331" s="3" t="s">
        <v>927</v>
      </c>
      <c r="D331" s="3" t="s">
        <v>928</v>
      </c>
      <c r="E331" s="3" t="s">
        <v>929</v>
      </c>
      <c r="F331" s="3" t="s">
        <v>13</v>
      </c>
      <c r="G331" s="3">
        <v>8</v>
      </c>
      <c r="H331" s="3" t="s">
        <v>585</v>
      </c>
      <c r="I331" s="3" t="s">
        <v>15</v>
      </c>
    </row>
    <row r="332" spans="1:9" x14ac:dyDescent="0.25">
      <c r="A332" s="3">
        <v>328</v>
      </c>
      <c r="B332" s="3" t="str">
        <f>T("03470026038")</f>
        <v>03470026038</v>
      </c>
      <c r="C332" s="3" t="s">
        <v>930</v>
      </c>
      <c r="D332" s="3" t="s">
        <v>426</v>
      </c>
      <c r="E332" s="3" t="s">
        <v>931</v>
      </c>
      <c r="F332" s="3" t="s">
        <v>13</v>
      </c>
      <c r="G332" s="3">
        <v>7</v>
      </c>
      <c r="H332" s="3" t="s">
        <v>514</v>
      </c>
      <c r="I332" s="3" t="s">
        <v>15</v>
      </c>
    </row>
    <row r="333" spans="1:9" x14ac:dyDescent="0.25">
      <c r="A333" s="3">
        <v>329</v>
      </c>
      <c r="B333" s="3" t="str">
        <f>T("03470026039")</f>
        <v>03470026039</v>
      </c>
      <c r="C333" s="3" t="s">
        <v>932</v>
      </c>
      <c r="D333" s="3" t="s">
        <v>933</v>
      </c>
      <c r="E333" s="3" t="s">
        <v>934</v>
      </c>
      <c r="F333" s="3" t="s">
        <v>13</v>
      </c>
      <c r="G333" s="3">
        <v>8</v>
      </c>
      <c r="H333" s="3" t="s">
        <v>585</v>
      </c>
      <c r="I333" s="3" t="s">
        <v>36</v>
      </c>
    </row>
    <row r="334" spans="1:9" x14ac:dyDescent="0.25">
      <c r="A334" s="3">
        <v>330</v>
      </c>
      <c r="B334" s="3" t="str">
        <f>T("03470026040")</f>
        <v>03470026040</v>
      </c>
      <c r="C334" s="3" t="s">
        <v>935</v>
      </c>
      <c r="D334" s="3" t="s">
        <v>936</v>
      </c>
      <c r="E334" s="3" t="s">
        <v>937</v>
      </c>
      <c r="F334" s="3" t="s">
        <v>13</v>
      </c>
      <c r="G334" s="3">
        <v>8</v>
      </c>
      <c r="H334" s="3" t="s">
        <v>585</v>
      </c>
      <c r="I334" s="3" t="s">
        <v>36</v>
      </c>
    </row>
    <row r="335" spans="1:9" x14ac:dyDescent="0.25">
      <c r="A335" s="3">
        <v>331</v>
      </c>
      <c r="B335" s="3" t="str">
        <f>T("03470026041")</f>
        <v>03470026041</v>
      </c>
      <c r="C335" s="3" t="s">
        <v>315</v>
      </c>
      <c r="D335" s="3" t="s">
        <v>85</v>
      </c>
      <c r="E335" s="3" t="s">
        <v>938</v>
      </c>
      <c r="F335" s="3" t="s">
        <v>13</v>
      </c>
      <c r="G335" s="3">
        <v>2</v>
      </c>
      <c r="H335" s="3" t="s">
        <v>90</v>
      </c>
      <c r="I335" s="3" t="s">
        <v>15</v>
      </c>
    </row>
    <row r="336" spans="1:9" x14ac:dyDescent="0.25">
      <c r="A336" s="3">
        <v>332</v>
      </c>
      <c r="B336" s="3" t="str">
        <f>T("03470026042")</f>
        <v>03470026042</v>
      </c>
      <c r="C336" s="3" t="s">
        <v>939</v>
      </c>
      <c r="D336" s="3" t="s">
        <v>935</v>
      </c>
      <c r="E336" s="3" t="s">
        <v>940</v>
      </c>
      <c r="F336" s="3" t="s">
        <v>13</v>
      </c>
      <c r="G336" s="3">
        <v>8</v>
      </c>
      <c r="H336" s="3" t="s">
        <v>585</v>
      </c>
      <c r="I336" s="3" t="s">
        <v>36</v>
      </c>
    </row>
    <row r="337" spans="1:9" x14ac:dyDescent="0.25">
      <c r="A337" s="3">
        <v>333</v>
      </c>
      <c r="B337" s="3" t="str">
        <f>T("03470026043")</f>
        <v>03470026043</v>
      </c>
      <c r="C337" s="3" t="s">
        <v>941</v>
      </c>
      <c r="D337" s="3" t="s">
        <v>535</v>
      </c>
      <c r="E337" s="3" t="s">
        <v>942</v>
      </c>
      <c r="F337" s="3" t="s">
        <v>13</v>
      </c>
      <c r="G337" s="3">
        <v>7</v>
      </c>
      <c r="H337" s="3" t="s">
        <v>514</v>
      </c>
      <c r="I337" s="3" t="s">
        <v>15</v>
      </c>
    </row>
    <row r="338" spans="1:9" x14ac:dyDescent="0.25">
      <c r="A338" s="3">
        <v>334</v>
      </c>
      <c r="B338" s="3" t="str">
        <f>T("03470026050")</f>
        <v>03470026050</v>
      </c>
      <c r="C338" s="3" t="s">
        <v>943</v>
      </c>
      <c r="D338" s="3" t="s">
        <v>944</v>
      </c>
      <c r="E338" s="3" t="s">
        <v>945</v>
      </c>
      <c r="F338" s="3" t="s">
        <v>13</v>
      </c>
      <c r="G338" s="3">
        <v>8</v>
      </c>
      <c r="H338" s="3" t="s">
        <v>595</v>
      </c>
      <c r="I338" s="3" t="s">
        <v>15</v>
      </c>
    </row>
    <row r="339" spans="1:9" x14ac:dyDescent="0.25">
      <c r="A339" s="3">
        <v>335</v>
      </c>
      <c r="B339" s="3" t="str">
        <f>T("03470026051")</f>
        <v>03470026051</v>
      </c>
      <c r="C339" s="3" t="s">
        <v>946</v>
      </c>
      <c r="D339" s="3" t="s">
        <v>221</v>
      </c>
      <c r="E339" s="3" t="s">
        <v>947</v>
      </c>
      <c r="F339" s="3" t="s">
        <v>13</v>
      </c>
      <c r="G339" s="3">
        <v>8</v>
      </c>
      <c r="H339" s="3" t="s">
        <v>595</v>
      </c>
      <c r="I339" s="3" t="s">
        <v>15</v>
      </c>
    </row>
    <row r="340" spans="1:9" x14ac:dyDescent="0.25">
      <c r="A340" s="3">
        <v>336</v>
      </c>
      <c r="B340" s="3" t="str">
        <f>T("03470026053")</f>
        <v>03470026053</v>
      </c>
      <c r="C340" s="3" t="s">
        <v>948</v>
      </c>
      <c r="D340" s="3" t="s">
        <v>949</v>
      </c>
      <c r="E340" s="3" t="s">
        <v>950</v>
      </c>
      <c r="F340" s="3" t="s">
        <v>13</v>
      </c>
      <c r="G340" s="3">
        <v>6</v>
      </c>
      <c r="H340" s="3" t="s">
        <v>90</v>
      </c>
      <c r="I340" s="3" t="s">
        <v>15</v>
      </c>
    </row>
    <row r="341" spans="1:9" x14ac:dyDescent="0.25">
      <c r="A341" s="3">
        <v>337</v>
      </c>
      <c r="B341" s="3" t="str">
        <f>T("03470026492")</f>
        <v>03470026492</v>
      </c>
      <c r="C341" s="3" t="s">
        <v>951</v>
      </c>
      <c r="D341" s="3" t="s">
        <v>474</v>
      </c>
      <c r="E341" s="3" t="s">
        <v>952</v>
      </c>
      <c r="F341" s="3" t="s">
        <v>13</v>
      </c>
      <c r="G341" s="3">
        <v>1</v>
      </c>
      <c r="H341" s="3" t="s">
        <v>953</v>
      </c>
      <c r="I341" s="3" t="s">
        <v>15</v>
      </c>
    </row>
    <row r="342" spans="1:9" x14ac:dyDescent="0.25">
      <c r="A342" s="3">
        <v>338</v>
      </c>
      <c r="B342" s="3" t="str">
        <f>T("03470026495")</f>
        <v>03470026495</v>
      </c>
      <c r="C342" s="3" t="s">
        <v>954</v>
      </c>
      <c r="D342" s="3" t="s">
        <v>496</v>
      </c>
      <c r="E342" s="3" t="s">
        <v>533</v>
      </c>
      <c r="F342" s="3" t="s">
        <v>13</v>
      </c>
      <c r="G342" s="3">
        <v>7</v>
      </c>
      <c r="H342" s="3" t="s">
        <v>514</v>
      </c>
      <c r="I342" s="3" t="s">
        <v>15</v>
      </c>
    </row>
    <row r="343" spans="1:9" x14ac:dyDescent="0.25">
      <c r="A343" s="3">
        <v>339</v>
      </c>
      <c r="B343" s="3" t="str">
        <f>T("03470026498")</f>
        <v>03470026498</v>
      </c>
      <c r="C343" s="3" t="s">
        <v>955</v>
      </c>
      <c r="D343" s="3" t="s">
        <v>956</v>
      </c>
      <c r="E343" s="3" t="s">
        <v>957</v>
      </c>
      <c r="F343" s="3" t="s">
        <v>13</v>
      </c>
      <c r="G343" s="3">
        <v>6</v>
      </c>
      <c r="H343" s="3" t="s">
        <v>958</v>
      </c>
      <c r="I343" s="3" t="s">
        <v>15</v>
      </c>
    </row>
    <row r="344" spans="1:9" x14ac:dyDescent="0.25">
      <c r="A344" s="3">
        <v>340</v>
      </c>
      <c r="B344" s="3" t="str">
        <f>T("03470026500")</f>
        <v>03470026500</v>
      </c>
      <c r="C344" s="3" t="s">
        <v>959</v>
      </c>
      <c r="D344" s="3" t="s">
        <v>449</v>
      </c>
      <c r="E344" s="3" t="s">
        <v>960</v>
      </c>
      <c r="F344" s="3" t="s">
        <v>13</v>
      </c>
      <c r="G344" s="3">
        <v>6</v>
      </c>
      <c r="H344" s="3" t="s">
        <v>958</v>
      </c>
      <c r="I344" s="3" t="s">
        <v>15</v>
      </c>
    </row>
    <row r="345" spans="1:9" x14ac:dyDescent="0.25">
      <c r="A345" s="3">
        <v>341</v>
      </c>
      <c r="B345" s="3" t="str">
        <f>T("03470026501")</f>
        <v>03470026501</v>
      </c>
      <c r="C345" s="3" t="s">
        <v>961</v>
      </c>
      <c r="D345" s="3" t="s">
        <v>962</v>
      </c>
      <c r="E345" s="3" t="s">
        <v>963</v>
      </c>
      <c r="F345" s="3" t="s">
        <v>13</v>
      </c>
      <c r="G345" s="3">
        <v>6</v>
      </c>
      <c r="H345" s="3" t="s">
        <v>464</v>
      </c>
      <c r="I345" s="3" t="s">
        <v>15</v>
      </c>
    </row>
    <row r="346" spans="1:9" x14ac:dyDescent="0.25">
      <c r="A346" s="3">
        <v>342</v>
      </c>
      <c r="B346" s="3" t="str">
        <f>T("03470026504")</f>
        <v>03470026504</v>
      </c>
      <c r="C346" s="3" t="s">
        <v>964</v>
      </c>
      <c r="D346" s="3" t="s">
        <v>965</v>
      </c>
      <c r="E346" s="3" t="s">
        <v>966</v>
      </c>
      <c r="F346" s="3" t="s">
        <v>13</v>
      </c>
      <c r="G346" s="3">
        <v>8</v>
      </c>
      <c r="H346" s="3" t="s">
        <v>967</v>
      </c>
      <c r="I346" s="3" t="s">
        <v>15</v>
      </c>
    </row>
    <row r="347" spans="1:9" x14ac:dyDescent="0.25">
      <c r="A347" s="3">
        <v>343</v>
      </c>
      <c r="B347" s="3" t="str">
        <f>T("03470026505")</f>
        <v>03470026505</v>
      </c>
      <c r="C347" s="3" t="s">
        <v>423</v>
      </c>
      <c r="D347" s="3" t="s">
        <v>968</v>
      </c>
      <c r="E347" s="3" t="s">
        <v>969</v>
      </c>
      <c r="F347" s="3" t="s">
        <v>13</v>
      </c>
      <c r="G347" s="3">
        <v>6</v>
      </c>
      <c r="H347" s="3" t="s">
        <v>958</v>
      </c>
      <c r="I347" s="3" t="s">
        <v>15</v>
      </c>
    </row>
    <row r="348" spans="1:9" x14ac:dyDescent="0.25">
      <c r="A348" s="3">
        <v>344</v>
      </c>
      <c r="B348" s="3" t="str">
        <f>T("03470026506")</f>
        <v>03470026506</v>
      </c>
      <c r="C348" s="3" t="s">
        <v>799</v>
      </c>
      <c r="D348" s="3" t="s">
        <v>970</v>
      </c>
      <c r="E348" s="3" t="s">
        <v>971</v>
      </c>
      <c r="F348" s="3" t="s">
        <v>13</v>
      </c>
      <c r="G348" s="3">
        <v>7</v>
      </c>
      <c r="H348" s="3" t="s">
        <v>514</v>
      </c>
      <c r="I348" s="3" t="s">
        <v>15</v>
      </c>
    </row>
    <row r="349" spans="1:9" x14ac:dyDescent="0.25">
      <c r="A349" s="3">
        <v>345</v>
      </c>
      <c r="B349" s="3" t="str">
        <f>T("03470026508")</f>
        <v>03470026508</v>
      </c>
      <c r="C349" s="3" t="s">
        <v>623</v>
      </c>
      <c r="D349" s="3" t="s">
        <v>527</v>
      </c>
      <c r="E349" s="3" t="s">
        <v>972</v>
      </c>
      <c r="F349" s="3" t="s">
        <v>13</v>
      </c>
      <c r="G349" s="3">
        <v>8</v>
      </c>
      <c r="H349" s="3" t="s">
        <v>603</v>
      </c>
      <c r="I349" s="3" t="s">
        <v>15</v>
      </c>
    </row>
    <row r="350" spans="1:9" x14ac:dyDescent="0.25">
      <c r="A350" s="3">
        <v>346</v>
      </c>
      <c r="B350" s="3" t="str">
        <f>T("03470026509")</f>
        <v>03470026509</v>
      </c>
      <c r="C350" s="3" t="s">
        <v>973</v>
      </c>
      <c r="D350" s="3" t="s">
        <v>496</v>
      </c>
      <c r="E350" s="3" t="s">
        <v>533</v>
      </c>
      <c r="F350" s="3" t="s">
        <v>13</v>
      </c>
      <c r="G350" s="3">
        <v>7</v>
      </c>
      <c r="H350" s="3" t="s">
        <v>514</v>
      </c>
      <c r="I350" s="3" t="s">
        <v>15</v>
      </c>
    </row>
    <row r="351" spans="1:9" x14ac:dyDescent="0.25">
      <c r="A351" s="3">
        <v>347</v>
      </c>
      <c r="B351" s="3" t="str">
        <f>T("03470026510")</f>
        <v>03470026510</v>
      </c>
      <c r="C351" s="3" t="s">
        <v>62</v>
      </c>
      <c r="D351" s="3" t="s">
        <v>974</v>
      </c>
      <c r="E351" s="3" t="s">
        <v>975</v>
      </c>
      <c r="F351" s="3" t="s">
        <v>13</v>
      </c>
      <c r="G351" s="3">
        <v>8</v>
      </c>
      <c r="H351" s="3" t="s">
        <v>603</v>
      </c>
      <c r="I351" s="3" t="s">
        <v>15</v>
      </c>
    </row>
    <row r="352" spans="1:9" x14ac:dyDescent="0.25">
      <c r="A352" s="3">
        <v>348</v>
      </c>
      <c r="B352" s="3" t="str">
        <f>T("03470026512")</f>
        <v>03470026512</v>
      </c>
      <c r="C352" s="3" t="s">
        <v>976</v>
      </c>
      <c r="D352" s="3" t="s">
        <v>977</v>
      </c>
      <c r="E352" s="3" t="s">
        <v>978</v>
      </c>
      <c r="F352" s="3" t="s">
        <v>13</v>
      </c>
      <c r="G352" s="3">
        <v>7</v>
      </c>
      <c r="H352" s="3" t="s">
        <v>514</v>
      </c>
      <c r="I352" s="3" t="s">
        <v>15</v>
      </c>
    </row>
    <row r="353" spans="1:9" x14ac:dyDescent="0.25">
      <c r="A353" s="3">
        <v>349</v>
      </c>
      <c r="B353" s="3" t="str">
        <f>T("03470026513")</f>
        <v>03470026513</v>
      </c>
      <c r="C353" s="3" t="s">
        <v>979</v>
      </c>
      <c r="D353" s="3" t="s">
        <v>980</v>
      </c>
      <c r="E353" s="3" t="s">
        <v>981</v>
      </c>
      <c r="F353" s="3" t="s">
        <v>13</v>
      </c>
      <c r="G353" s="3">
        <v>8</v>
      </c>
      <c r="H353" s="3" t="s">
        <v>585</v>
      </c>
      <c r="I353" s="3" t="s">
        <v>15</v>
      </c>
    </row>
    <row r="354" spans="1:9" x14ac:dyDescent="0.25">
      <c r="A354" s="3">
        <v>350</v>
      </c>
      <c r="B354" s="3" t="str">
        <f>T("03470026523")</f>
        <v>03470026523</v>
      </c>
      <c r="C354" s="3" t="s">
        <v>982</v>
      </c>
      <c r="D354" s="3" t="s">
        <v>983</v>
      </c>
      <c r="E354" s="3" t="s">
        <v>984</v>
      </c>
      <c r="F354" s="3" t="s">
        <v>13</v>
      </c>
      <c r="G354" s="3">
        <v>9</v>
      </c>
      <c r="H354" s="3" t="s">
        <v>646</v>
      </c>
      <c r="I354" s="3" t="s">
        <v>15</v>
      </c>
    </row>
    <row r="355" spans="1:9" x14ac:dyDescent="0.25">
      <c r="A355" s="3">
        <v>351</v>
      </c>
      <c r="B355" s="3" t="str">
        <f>T("03470026524")</f>
        <v>03470026524</v>
      </c>
      <c r="C355" s="3" t="s">
        <v>985</v>
      </c>
      <c r="D355" s="3" t="s">
        <v>194</v>
      </c>
      <c r="E355" s="3" t="s">
        <v>986</v>
      </c>
      <c r="F355" s="3" t="s">
        <v>13</v>
      </c>
      <c r="G355" s="3">
        <v>3</v>
      </c>
      <c r="H355" s="3" t="s">
        <v>164</v>
      </c>
      <c r="I355" s="3" t="s">
        <v>15</v>
      </c>
    </row>
    <row r="356" spans="1:9" x14ac:dyDescent="0.25">
      <c r="A356" s="3">
        <v>352</v>
      </c>
      <c r="B356" s="3" t="str">
        <f>T("03470026525")</f>
        <v>03470026525</v>
      </c>
      <c r="C356" s="3" t="s">
        <v>987</v>
      </c>
      <c r="D356" s="3" t="s">
        <v>126</v>
      </c>
      <c r="E356" s="3" t="s">
        <v>345</v>
      </c>
      <c r="F356" s="3" t="s">
        <v>13</v>
      </c>
      <c r="G356" s="3">
        <v>8</v>
      </c>
      <c r="H356" s="3" t="s">
        <v>603</v>
      </c>
      <c r="I356" s="3" t="s">
        <v>15</v>
      </c>
    </row>
    <row r="357" spans="1:9" x14ac:dyDescent="0.25">
      <c r="A357" s="3">
        <v>353</v>
      </c>
      <c r="B357" s="3" t="str">
        <f>T("03470026526")</f>
        <v>03470026526</v>
      </c>
      <c r="C357" s="3" t="s">
        <v>988</v>
      </c>
      <c r="D357" s="3" t="s">
        <v>527</v>
      </c>
      <c r="E357" s="3" t="s">
        <v>989</v>
      </c>
      <c r="F357" s="3" t="s">
        <v>13</v>
      </c>
      <c r="G357" s="3">
        <v>7</v>
      </c>
      <c r="H357" s="3" t="s">
        <v>514</v>
      </c>
      <c r="I357" s="3" t="s">
        <v>15</v>
      </c>
    </row>
    <row r="358" spans="1:9" x14ac:dyDescent="0.25">
      <c r="A358" s="3">
        <v>354</v>
      </c>
      <c r="B358" s="3" t="str">
        <f>T("03470026529")</f>
        <v>03470026529</v>
      </c>
      <c r="C358" s="3" t="s">
        <v>990</v>
      </c>
      <c r="D358" s="3" t="s">
        <v>991</v>
      </c>
      <c r="E358" s="3" t="s">
        <v>992</v>
      </c>
      <c r="F358" s="3" t="s">
        <v>13</v>
      </c>
      <c r="G358" s="3">
        <v>7</v>
      </c>
      <c r="H358" s="3" t="s">
        <v>514</v>
      </c>
      <c r="I358" s="3" t="s">
        <v>15</v>
      </c>
    </row>
    <row r="359" spans="1:9" x14ac:dyDescent="0.25">
      <c r="A359" s="3">
        <v>355</v>
      </c>
      <c r="B359" s="3" t="str">
        <f>T("03470026536")</f>
        <v>03470026536</v>
      </c>
      <c r="C359" s="3" t="s">
        <v>993</v>
      </c>
      <c r="D359" s="3" t="s">
        <v>980</v>
      </c>
      <c r="E359" s="3" t="s">
        <v>994</v>
      </c>
      <c r="F359" s="3" t="s">
        <v>13</v>
      </c>
      <c r="G359" s="3">
        <v>8</v>
      </c>
      <c r="H359" s="3" t="s">
        <v>603</v>
      </c>
      <c r="I359" s="3" t="s">
        <v>15</v>
      </c>
    </row>
    <row r="360" spans="1:9" x14ac:dyDescent="0.25">
      <c r="A360" s="3">
        <v>356</v>
      </c>
      <c r="B360" s="3" t="str">
        <f>T("03470026539")</f>
        <v>03470026539</v>
      </c>
      <c r="C360" s="3" t="s">
        <v>995</v>
      </c>
      <c r="D360" s="3" t="s">
        <v>113</v>
      </c>
      <c r="E360" s="3" t="s">
        <v>996</v>
      </c>
      <c r="F360" s="3" t="s">
        <v>13</v>
      </c>
      <c r="G360" s="3">
        <v>4</v>
      </c>
      <c r="H360" s="3" t="s">
        <v>223</v>
      </c>
      <c r="I360" s="3" t="s">
        <v>15</v>
      </c>
    </row>
    <row r="361" spans="1:9" x14ac:dyDescent="0.25">
      <c r="A361" s="3">
        <v>357</v>
      </c>
      <c r="B361" s="3" t="str">
        <f>T("03470026542")</f>
        <v>03470026542</v>
      </c>
      <c r="C361" s="3" t="s">
        <v>997</v>
      </c>
      <c r="D361" s="3" t="s">
        <v>431</v>
      </c>
      <c r="E361" s="3" t="s">
        <v>998</v>
      </c>
      <c r="F361" s="3" t="s">
        <v>13</v>
      </c>
      <c r="G361" s="3">
        <v>3</v>
      </c>
      <c r="H361" s="3" t="s">
        <v>164</v>
      </c>
      <c r="I361" s="3" t="s">
        <v>15</v>
      </c>
    </row>
    <row r="362" spans="1:9" x14ac:dyDescent="0.25">
      <c r="A362" s="3">
        <v>358</v>
      </c>
      <c r="B362" s="3" t="str">
        <f>T("03470026544")</f>
        <v>03470026544</v>
      </c>
      <c r="C362" s="3" t="s">
        <v>999</v>
      </c>
      <c r="D362" s="3" t="s">
        <v>1000</v>
      </c>
      <c r="E362" s="3" t="s">
        <v>1001</v>
      </c>
      <c r="F362" s="3" t="s">
        <v>13</v>
      </c>
      <c r="G362" s="3">
        <v>7</v>
      </c>
      <c r="H362" s="3" t="s">
        <v>514</v>
      </c>
      <c r="I362" s="3" t="s">
        <v>15</v>
      </c>
    </row>
    <row r="363" spans="1:9" x14ac:dyDescent="0.25">
      <c r="A363" s="3">
        <v>359</v>
      </c>
      <c r="B363" s="3" t="str">
        <f>T("03470026545")</f>
        <v>03470026545</v>
      </c>
      <c r="C363" s="3" t="s">
        <v>1002</v>
      </c>
      <c r="D363" s="3" t="s">
        <v>527</v>
      </c>
      <c r="E363" s="3" t="s">
        <v>1003</v>
      </c>
      <c r="F363" s="3" t="s">
        <v>13</v>
      </c>
      <c r="G363" s="3">
        <v>8</v>
      </c>
      <c r="H363" s="3" t="s">
        <v>603</v>
      </c>
      <c r="I363" s="3" t="s">
        <v>15</v>
      </c>
    </row>
    <row r="364" spans="1:9" x14ac:dyDescent="0.25">
      <c r="A364" s="3">
        <v>360</v>
      </c>
      <c r="B364" s="3" t="str">
        <f>T("03470026546")</f>
        <v>03470026546</v>
      </c>
      <c r="C364" s="3" t="s">
        <v>1004</v>
      </c>
      <c r="D364" s="3" t="s">
        <v>1005</v>
      </c>
      <c r="E364" s="3" t="s">
        <v>1006</v>
      </c>
      <c r="F364" s="3" t="s">
        <v>13</v>
      </c>
      <c r="G364" s="3">
        <v>7</v>
      </c>
      <c r="H364" s="3" t="s">
        <v>514</v>
      </c>
      <c r="I364" s="4"/>
    </row>
    <row r="365" spans="1:9" x14ac:dyDescent="0.25">
      <c r="A365" s="3">
        <v>361</v>
      </c>
      <c r="B365" s="3" t="str">
        <f>T("03470026547")</f>
        <v>03470026547</v>
      </c>
      <c r="C365" s="3" t="s">
        <v>1007</v>
      </c>
      <c r="D365" s="3" t="s">
        <v>1008</v>
      </c>
      <c r="E365" s="3" t="s">
        <v>1009</v>
      </c>
      <c r="F365" s="3" t="s">
        <v>13</v>
      </c>
      <c r="G365" s="3">
        <v>4</v>
      </c>
      <c r="H365" s="3" t="s">
        <v>223</v>
      </c>
      <c r="I365" s="3" t="s">
        <v>15</v>
      </c>
    </row>
    <row r="366" spans="1:9" x14ac:dyDescent="0.25">
      <c r="A366" s="3">
        <v>362</v>
      </c>
      <c r="B366" s="3" t="str">
        <f>T("03470026549")</f>
        <v>03470026549</v>
      </c>
      <c r="C366" s="3" t="s">
        <v>1010</v>
      </c>
      <c r="D366" s="3" t="s">
        <v>1011</v>
      </c>
      <c r="E366" s="3" t="s">
        <v>1012</v>
      </c>
      <c r="F366" s="3" t="s">
        <v>13</v>
      </c>
      <c r="G366" s="3">
        <v>6</v>
      </c>
      <c r="H366" s="3" t="s">
        <v>451</v>
      </c>
      <c r="I366" s="3" t="s">
        <v>15</v>
      </c>
    </row>
    <row r="367" spans="1:9" x14ac:dyDescent="0.25">
      <c r="A367" s="3">
        <v>363</v>
      </c>
      <c r="B367" s="3" t="str">
        <f>T("03470026550")</f>
        <v>03470026550</v>
      </c>
      <c r="C367" s="3" t="s">
        <v>1013</v>
      </c>
      <c r="D367" s="3" t="s">
        <v>290</v>
      </c>
      <c r="E367" s="3" t="s">
        <v>1014</v>
      </c>
      <c r="F367" s="3" t="s">
        <v>13</v>
      </c>
      <c r="G367" s="3">
        <v>4</v>
      </c>
      <c r="H367" s="3" t="s">
        <v>223</v>
      </c>
      <c r="I367" s="3" t="s">
        <v>15</v>
      </c>
    </row>
    <row r="368" spans="1:9" x14ac:dyDescent="0.25">
      <c r="A368" s="3">
        <v>364</v>
      </c>
      <c r="B368" s="3" t="str">
        <f>T("03470026551")</f>
        <v>03470026551</v>
      </c>
      <c r="C368" s="3" t="s">
        <v>1015</v>
      </c>
      <c r="D368" s="3" t="s">
        <v>1016</v>
      </c>
      <c r="E368" s="3" t="s">
        <v>1017</v>
      </c>
      <c r="F368" s="3" t="s">
        <v>13</v>
      </c>
      <c r="G368" s="3">
        <v>6</v>
      </c>
      <c r="H368" s="3" t="s">
        <v>451</v>
      </c>
      <c r="I368" s="3" t="s">
        <v>15</v>
      </c>
    </row>
    <row r="369" spans="1:9" x14ac:dyDescent="0.25">
      <c r="A369" s="3">
        <v>365</v>
      </c>
      <c r="B369" s="3" t="str">
        <f>T("03470026552")</f>
        <v>03470026552</v>
      </c>
      <c r="C369" s="3" t="s">
        <v>1018</v>
      </c>
      <c r="D369" s="3" t="s">
        <v>1019</v>
      </c>
      <c r="E369" s="3" t="s">
        <v>1020</v>
      </c>
      <c r="F369" s="3" t="s">
        <v>13</v>
      </c>
      <c r="G369" s="3">
        <v>8</v>
      </c>
      <c r="H369" s="3" t="s">
        <v>585</v>
      </c>
      <c r="I369" s="3" t="s">
        <v>15</v>
      </c>
    </row>
    <row r="370" spans="1:9" x14ac:dyDescent="0.25">
      <c r="A370" s="3">
        <v>366</v>
      </c>
      <c r="B370" s="3" t="str">
        <f>T("03470026886")</f>
        <v>03470026886</v>
      </c>
      <c r="C370" s="3" t="s">
        <v>23</v>
      </c>
      <c r="D370" s="3" t="s">
        <v>405</v>
      </c>
      <c r="E370" s="3" t="s">
        <v>1021</v>
      </c>
      <c r="F370" s="3" t="s">
        <v>13</v>
      </c>
      <c r="G370" s="3">
        <v>8</v>
      </c>
      <c r="H370" s="3" t="s">
        <v>595</v>
      </c>
      <c r="I370" s="3" t="s">
        <v>15</v>
      </c>
    </row>
    <row r="371" spans="1:9" x14ac:dyDescent="0.25">
      <c r="A371" s="3">
        <v>367</v>
      </c>
      <c r="B371" s="3" t="str">
        <f>T("03470026888")</f>
        <v>03470026888</v>
      </c>
      <c r="C371" s="3" t="s">
        <v>1022</v>
      </c>
      <c r="D371" s="3" t="s">
        <v>1023</v>
      </c>
      <c r="E371" s="3" t="s">
        <v>1024</v>
      </c>
      <c r="F371" s="3" t="s">
        <v>13</v>
      </c>
      <c r="G371" s="3">
        <v>8</v>
      </c>
      <c r="H371" s="3" t="s">
        <v>1025</v>
      </c>
      <c r="I371" s="3" t="s">
        <v>36</v>
      </c>
    </row>
    <row r="372" spans="1:9" x14ac:dyDescent="0.25">
      <c r="A372" s="3">
        <v>368</v>
      </c>
      <c r="B372" s="3" t="str">
        <f>T("03470026889")</f>
        <v>03470026889</v>
      </c>
      <c r="C372" s="3" t="s">
        <v>1026</v>
      </c>
      <c r="D372" s="3" t="s">
        <v>1027</v>
      </c>
      <c r="E372" s="3" t="s">
        <v>418</v>
      </c>
      <c r="F372" s="3" t="s">
        <v>13</v>
      </c>
      <c r="G372" s="3">
        <v>8</v>
      </c>
      <c r="H372" s="3" t="s">
        <v>585</v>
      </c>
      <c r="I372" s="3" t="s">
        <v>15</v>
      </c>
    </row>
    <row r="373" spans="1:9" x14ac:dyDescent="0.25">
      <c r="A373" s="3">
        <v>369</v>
      </c>
      <c r="B373" s="3" t="str">
        <f>T("03470026890")</f>
        <v>03470026890</v>
      </c>
      <c r="C373" s="3" t="s">
        <v>144</v>
      </c>
      <c r="D373" s="3" t="s">
        <v>1028</v>
      </c>
      <c r="E373" s="3" t="s">
        <v>1029</v>
      </c>
      <c r="F373" s="3" t="s">
        <v>13</v>
      </c>
      <c r="G373" s="3">
        <v>7</v>
      </c>
      <c r="H373" s="3" t="s">
        <v>346</v>
      </c>
      <c r="I373" s="3" t="s">
        <v>15</v>
      </c>
    </row>
    <row r="374" spans="1:9" x14ac:dyDescent="0.25">
      <c r="A374" s="3">
        <v>370</v>
      </c>
      <c r="B374" s="3" t="str">
        <f>T("03470026893")</f>
        <v>03470026893</v>
      </c>
      <c r="C374" s="3" t="s">
        <v>1030</v>
      </c>
      <c r="D374" s="3" t="s">
        <v>1031</v>
      </c>
      <c r="E374" s="3" t="s">
        <v>1032</v>
      </c>
      <c r="F374" s="3" t="s">
        <v>13</v>
      </c>
      <c r="G374" s="3">
        <v>1</v>
      </c>
      <c r="H374" s="3" t="s">
        <v>14</v>
      </c>
      <c r="I374" s="3" t="s">
        <v>15</v>
      </c>
    </row>
    <row r="375" spans="1:9" x14ac:dyDescent="0.25">
      <c r="A375" s="3">
        <v>371</v>
      </c>
      <c r="B375" s="3" t="str">
        <f>T("03470026896")</f>
        <v>03470026896</v>
      </c>
      <c r="C375" s="3" t="s">
        <v>1033</v>
      </c>
      <c r="D375" s="3" t="s">
        <v>1034</v>
      </c>
      <c r="E375" s="3" t="s">
        <v>1035</v>
      </c>
      <c r="F375" s="3" t="s">
        <v>13</v>
      </c>
      <c r="G375" s="3">
        <v>1</v>
      </c>
      <c r="H375" s="3" t="s">
        <v>14</v>
      </c>
      <c r="I375" s="3" t="s">
        <v>15</v>
      </c>
    </row>
    <row r="376" spans="1:9" x14ac:dyDescent="0.25">
      <c r="A376" s="3">
        <v>372</v>
      </c>
      <c r="B376" s="3" t="str">
        <f>T("03470026898")</f>
        <v>03470026898</v>
      </c>
      <c r="C376" s="3" t="s">
        <v>1036</v>
      </c>
      <c r="D376" s="3" t="s">
        <v>1037</v>
      </c>
      <c r="E376" s="3" t="s">
        <v>1038</v>
      </c>
      <c r="F376" s="3" t="s">
        <v>13</v>
      </c>
      <c r="G376" s="3">
        <v>5</v>
      </c>
      <c r="H376" s="3" t="s">
        <v>334</v>
      </c>
      <c r="I376" s="3" t="s">
        <v>15</v>
      </c>
    </row>
    <row r="377" spans="1:9" x14ac:dyDescent="0.25">
      <c r="A377" s="3">
        <v>373</v>
      </c>
      <c r="B377" s="3" t="str">
        <f>T("03470026901")</f>
        <v>03470026901</v>
      </c>
      <c r="C377" s="3" t="s">
        <v>1039</v>
      </c>
      <c r="D377" s="3" t="s">
        <v>1040</v>
      </c>
      <c r="E377" s="3" t="s">
        <v>1041</v>
      </c>
      <c r="F377" s="3" t="s">
        <v>13</v>
      </c>
      <c r="G377" s="3">
        <v>2</v>
      </c>
      <c r="H377" s="3" t="s">
        <v>25</v>
      </c>
      <c r="I377" s="3" t="s">
        <v>15</v>
      </c>
    </row>
    <row r="378" spans="1:9" x14ac:dyDescent="0.25">
      <c r="A378" s="3">
        <v>374</v>
      </c>
      <c r="B378" s="3" t="str">
        <f>T("03470026902")</f>
        <v>03470026902</v>
      </c>
      <c r="C378" s="3" t="s">
        <v>62</v>
      </c>
      <c r="D378" s="3" t="s">
        <v>1042</v>
      </c>
      <c r="E378" s="3" t="s">
        <v>1043</v>
      </c>
      <c r="F378" s="3" t="s">
        <v>13</v>
      </c>
      <c r="G378" s="3">
        <v>1</v>
      </c>
      <c r="H378" s="3" t="s">
        <v>14</v>
      </c>
      <c r="I378" s="3" t="s">
        <v>15</v>
      </c>
    </row>
    <row r="379" spans="1:9" x14ac:dyDescent="0.25">
      <c r="A379" s="3">
        <v>375</v>
      </c>
      <c r="B379" s="3" t="str">
        <f>T("03470026905")</f>
        <v>03470026905</v>
      </c>
      <c r="C379" s="3" t="s">
        <v>1044</v>
      </c>
      <c r="D379" s="3" t="s">
        <v>916</v>
      </c>
      <c r="E379" s="3" t="s">
        <v>1045</v>
      </c>
      <c r="F379" s="3" t="s">
        <v>13</v>
      </c>
      <c r="G379" s="3">
        <v>1</v>
      </c>
      <c r="H379" s="3" t="s">
        <v>14</v>
      </c>
      <c r="I379" s="3" t="s">
        <v>15</v>
      </c>
    </row>
    <row r="380" spans="1:9" x14ac:dyDescent="0.25">
      <c r="A380" s="3">
        <v>376</v>
      </c>
      <c r="B380" s="3" t="str">
        <f>T("03470026908")</f>
        <v>03470026908</v>
      </c>
      <c r="C380" s="3" t="s">
        <v>1046</v>
      </c>
      <c r="D380" s="3" t="s">
        <v>470</v>
      </c>
      <c r="E380" s="3" t="s">
        <v>1047</v>
      </c>
      <c r="F380" s="3" t="s">
        <v>13</v>
      </c>
      <c r="G380" s="3">
        <v>9</v>
      </c>
      <c r="H380" s="3" t="s">
        <v>1048</v>
      </c>
      <c r="I380" s="3" t="s">
        <v>15</v>
      </c>
    </row>
    <row r="381" spans="1:9" x14ac:dyDescent="0.25">
      <c r="A381" s="3">
        <v>377</v>
      </c>
      <c r="B381" s="3" t="str">
        <f>T("03470026913")</f>
        <v>03470026913</v>
      </c>
      <c r="C381" s="3" t="s">
        <v>1049</v>
      </c>
      <c r="D381" s="3" t="s">
        <v>1050</v>
      </c>
      <c r="E381" s="3" t="s">
        <v>1051</v>
      </c>
      <c r="F381" s="3" t="s">
        <v>13</v>
      </c>
      <c r="G381" s="3">
        <v>9</v>
      </c>
      <c r="H381" s="3" t="s">
        <v>646</v>
      </c>
      <c r="I381" s="3" t="s">
        <v>15</v>
      </c>
    </row>
    <row r="382" spans="1:9" x14ac:dyDescent="0.25">
      <c r="A382" s="3">
        <v>378</v>
      </c>
      <c r="B382" s="3" t="str">
        <f>T("03470026918")</f>
        <v>03470026918</v>
      </c>
      <c r="C382" s="3" t="s">
        <v>1052</v>
      </c>
      <c r="D382" s="3" t="s">
        <v>1053</v>
      </c>
      <c r="E382" s="3" t="s">
        <v>1054</v>
      </c>
      <c r="F382" s="3" t="s">
        <v>13</v>
      </c>
      <c r="G382" s="3">
        <v>4</v>
      </c>
      <c r="H382" s="3" t="s">
        <v>223</v>
      </c>
      <c r="I382" s="3" t="s">
        <v>15</v>
      </c>
    </row>
    <row r="383" spans="1:9" x14ac:dyDescent="0.25">
      <c r="A383" s="3">
        <v>379</v>
      </c>
      <c r="B383" s="3" t="str">
        <f>T("03470026920")</f>
        <v>03470026920</v>
      </c>
      <c r="C383" s="3" t="s">
        <v>1055</v>
      </c>
      <c r="D383" s="3" t="s">
        <v>1056</v>
      </c>
      <c r="E383" s="3" t="s">
        <v>1057</v>
      </c>
      <c r="F383" s="3" t="s">
        <v>13</v>
      </c>
      <c r="G383" s="3">
        <v>7</v>
      </c>
      <c r="H383" s="3" t="s">
        <v>514</v>
      </c>
      <c r="I383" s="3" t="s">
        <v>15</v>
      </c>
    </row>
    <row r="384" spans="1:9" x14ac:dyDescent="0.25">
      <c r="A384" s="3">
        <v>380</v>
      </c>
      <c r="B384" s="3" t="str">
        <f>T("03470026922")</f>
        <v>03470026922</v>
      </c>
      <c r="C384" s="3" t="s">
        <v>1058</v>
      </c>
      <c r="D384" s="3" t="s">
        <v>1059</v>
      </c>
      <c r="E384" s="3" t="s">
        <v>1060</v>
      </c>
      <c r="F384" s="3" t="s">
        <v>13</v>
      </c>
      <c r="G384" s="3">
        <v>1</v>
      </c>
      <c r="H384" s="3" t="s">
        <v>35</v>
      </c>
      <c r="I384" s="3" t="s">
        <v>15</v>
      </c>
    </row>
    <row r="385" spans="1:9" x14ac:dyDescent="0.25">
      <c r="A385" s="3">
        <v>381</v>
      </c>
      <c r="B385" s="3" t="str">
        <f>T("03470026924")</f>
        <v>03470026924</v>
      </c>
      <c r="C385" s="3" t="s">
        <v>1061</v>
      </c>
      <c r="D385" s="3" t="s">
        <v>1062</v>
      </c>
      <c r="E385" s="3" t="s">
        <v>1063</v>
      </c>
      <c r="F385" s="3" t="s">
        <v>13</v>
      </c>
      <c r="G385" s="3">
        <v>3</v>
      </c>
      <c r="H385" s="3" t="s">
        <v>164</v>
      </c>
      <c r="I385" s="3" t="s">
        <v>15</v>
      </c>
    </row>
    <row r="386" spans="1:9" x14ac:dyDescent="0.25">
      <c r="A386" s="3">
        <v>382</v>
      </c>
      <c r="B386" s="3" t="str">
        <f>T("03470026925")</f>
        <v>03470026925</v>
      </c>
      <c r="C386" s="3" t="s">
        <v>1064</v>
      </c>
      <c r="D386" s="3" t="s">
        <v>250</v>
      </c>
      <c r="E386" s="3" t="s">
        <v>1065</v>
      </c>
      <c r="F386" s="3" t="s">
        <v>13</v>
      </c>
      <c r="G386" s="3">
        <v>3</v>
      </c>
      <c r="H386" s="3" t="s">
        <v>176</v>
      </c>
      <c r="I386" s="3" t="s">
        <v>15</v>
      </c>
    </row>
    <row r="387" spans="1:9" x14ac:dyDescent="0.25">
      <c r="A387" s="3">
        <v>383</v>
      </c>
      <c r="B387" s="3" t="str">
        <f>T("03470026926")</f>
        <v>03470026926</v>
      </c>
      <c r="C387" s="3" t="s">
        <v>1066</v>
      </c>
      <c r="D387" s="3" t="s">
        <v>1067</v>
      </c>
      <c r="E387" s="3" t="s">
        <v>1068</v>
      </c>
      <c r="F387" s="3" t="s">
        <v>13</v>
      </c>
      <c r="G387" s="3">
        <v>9</v>
      </c>
      <c r="H387" s="3" t="s">
        <v>1069</v>
      </c>
      <c r="I387" s="3" t="s">
        <v>15</v>
      </c>
    </row>
    <row r="388" spans="1:9" x14ac:dyDescent="0.25">
      <c r="A388" s="3">
        <v>384</v>
      </c>
      <c r="B388" s="3" t="str">
        <f>T("03470026927")</f>
        <v>03470026927</v>
      </c>
      <c r="C388" s="3" t="s">
        <v>258</v>
      </c>
      <c r="D388" s="3" t="s">
        <v>360</v>
      </c>
      <c r="E388" s="3" t="s">
        <v>1070</v>
      </c>
      <c r="F388" s="3" t="s">
        <v>13</v>
      </c>
      <c r="G388" s="3">
        <v>9</v>
      </c>
      <c r="H388" s="3" t="s">
        <v>1069</v>
      </c>
      <c r="I388" s="3" t="s">
        <v>15</v>
      </c>
    </row>
    <row r="389" spans="1:9" x14ac:dyDescent="0.25">
      <c r="A389" s="3">
        <v>385</v>
      </c>
      <c r="B389" s="3" t="str">
        <f>T("03470026928")</f>
        <v>03470026928</v>
      </c>
      <c r="C389" s="3" t="s">
        <v>1071</v>
      </c>
      <c r="D389" s="3" t="s">
        <v>1072</v>
      </c>
      <c r="E389" s="3" t="s">
        <v>1073</v>
      </c>
      <c r="F389" s="3" t="s">
        <v>13</v>
      </c>
      <c r="G389" s="3">
        <v>8</v>
      </c>
      <c r="H389" s="3" t="s">
        <v>1074</v>
      </c>
      <c r="I389" s="3" t="s">
        <v>15</v>
      </c>
    </row>
    <row r="390" spans="1:9" x14ac:dyDescent="0.25">
      <c r="A390" s="3">
        <v>386</v>
      </c>
      <c r="B390" s="3" t="str">
        <f>T("03470026929")</f>
        <v>03470026929</v>
      </c>
      <c r="C390" s="3" t="s">
        <v>1075</v>
      </c>
      <c r="D390" s="3" t="s">
        <v>1076</v>
      </c>
      <c r="E390" s="3" t="s">
        <v>1077</v>
      </c>
      <c r="F390" s="3" t="s">
        <v>13</v>
      </c>
      <c r="G390" s="3">
        <v>8</v>
      </c>
      <c r="H390" s="3" t="s">
        <v>603</v>
      </c>
      <c r="I390" s="4"/>
    </row>
    <row r="391" spans="1:9" x14ac:dyDescent="0.25">
      <c r="A391" s="3">
        <v>387</v>
      </c>
      <c r="B391" s="3" t="str">
        <f>T("03470026930")</f>
        <v>03470026930</v>
      </c>
      <c r="C391" s="3" t="s">
        <v>435</v>
      </c>
      <c r="D391" s="3" t="s">
        <v>1078</v>
      </c>
      <c r="E391" s="3" t="s">
        <v>1079</v>
      </c>
      <c r="F391" s="3" t="s">
        <v>13</v>
      </c>
      <c r="G391" s="3">
        <v>1</v>
      </c>
      <c r="H391" s="3" t="s">
        <v>870</v>
      </c>
      <c r="I391" s="3" t="s">
        <v>15</v>
      </c>
    </row>
    <row r="392" spans="1:9" x14ac:dyDescent="0.25">
      <c r="A392" s="3">
        <v>388</v>
      </c>
      <c r="B392" s="3" t="str">
        <f>T("03470026931")</f>
        <v>03470026931</v>
      </c>
      <c r="C392" s="3" t="s">
        <v>1080</v>
      </c>
      <c r="D392" s="3" t="s">
        <v>504</v>
      </c>
      <c r="E392" s="3" t="s">
        <v>1081</v>
      </c>
      <c r="F392" s="3" t="s">
        <v>13</v>
      </c>
      <c r="G392" s="3">
        <v>4</v>
      </c>
      <c r="H392" s="3" t="s">
        <v>223</v>
      </c>
      <c r="I392" s="4"/>
    </row>
    <row r="393" spans="1:9" x14ac:dyDescent="0.25">
      <c r="A393" s="3">
        <v>389</v>
      </c>
      <c r="B393" s="3" t="str">
        <f>T("03470026933")</f>
        <v>03470026933</v>
      </c>
      <c r="C393" s="3" t="s">
        <v>1082</v>
      </c>
      <c r="D393" s="3" t="s">
        <v>1083</v>
      </c>
      <c r="E393" s="3" t="s">
        <v>1084</v>
      </c>
      <c r="F393" s="3" t="s">
        <v>13</v>
      </c>
      <c r="G393" s="3">
        <v>9</v>
      </c>
      <c r="H393" s="3" t="s">
        <v>646</v>
      </c>
      <c r="I393" s="3" t="s">
        <v>15</v>
      </c>
    </row>
    <row r="394" spans="1:9" x14ac:dyDescent="0.25">
      <c r="A394" s="3">
        <v>390</v>
      </c>
      <c r="B394" s="3" t="str">
        <f>T("03470026934")</f>
        <v>03470026934</v>
      </c>
      <c r="C394" s="3" t="s">
        <v>1085</v>
      </c>
      <c r="D394" s="3" t="s">
        <v>1086</v>
      </c>
      <c r="E394" s="3" t="s">
        <v>1087</v>
      </c>
      <c r="F394" s="3" t="s">
        <v>13</v>
      </c>
      <c r="G394" s="3">
        <v>9</v>
      </c>
      <c r="H394" s="3" t="s">
        <v>632</v>
      </c>
      <c r="I394" s="3" t="s">
        <v>15</v>
      </c>
    </row>
    <row r="395" spans="1:9" x14ac:dyDescent="0.25">
      <c r="A395" s="3">
        <v>391</v>
      </c>
      <c r="B395" s="3" t="str">
        <f>T("03470026936")</f>
        <v>03470026936</v>
      </c>
      <c r="C395" s="3" t="s">
        <v>1088</v>
      </c>
      <c r="D395" s="3" t="s">
        <v>144</v>
      </c>
      <c r="E395" s="3" t="s">
        <v>1089</v>
      </c>
      <c r="F395" s="3" t="s">
        <v>13</v>
      </c>
      <c r="G395" s="3">
        <v>3</v>
      </c>
      <c r="H395" s="3" t="s">
        <v>124</v>
      </c>
      <c r="I395" s="3" t="s">
        <v>15</v>
      </c>
    </row>
    <row r="396" spans="1:9" x14ac:dyDescent="0.25">
      <c r="A396" s="3">
        <v>392</v>
      </c>
      <c r="B396" s="3" t="str">
        <f>T("03470026938")</f>
        <v>03470026938</v>
      </c>
      <c r="C396" s="3" t="s">
        <v>1090</v>
      </c>
      <c r="D396" s="3" t="s">
        <v>1091</v>
      </c>
      <c r="E396" s="3" t="s">
        <v>1092</v>
      </c>
      <c r="F396" s="3" t="s">
        <v>13</v>
      </c>
      <c r="G396" s="3">
        <v>3</v>
      </c>
      <c r="H396" s="3" t="s">
        <v>124</v>
      </c>
      <c r="I396" s="3" t="s">
        <v>15</v>
      </c>
    </row>
    <row r="397" spans="1:9" x14ac:dyDescent="0.25">
      <c r="A397" s="3">
        <v>393</v>
      </c>
      <c r="B397" s="3" t="str">
        <f>T("03470026939")</f>
        <v>03470026939</v>
      </c>
      <c r="C397" s="3" t="s">
        <v>1093</v>
      </c>
      <c r="D397" s="3" t="s">
        <v>65</v>
      </c>
      <c r="E397" s="3" t="s">
        <v>1094</v>
      </c>
      <c r="F397" s="3" t="s">
        <v>13</v>
      </c>
      <c r="G397" s="3">
        <v>8</v>
      </c>
      <c r="H397" s="3" t="s">
        <v>514</v>
      </c>
      <c r="I397" s="4"/>
    </row>
    <row r="398" spans="1:9" x14ac:dyDescent="0.25">
      <c r="A398" s="3">
        <v>394</v>
      </c>
      <c r="B398" s="3" t="str">
        <f>T("03470026940")</f>
        <v>03470026940</v>
      </c>
      <c r="C398" s="3" t="s">
        <v>1095</v>
      </c>
      <c r="D398" s="3" t="s">
        <v>1096</v>
      </c>
      <c r="E398" s="3" t="s">
        <v>1097</v>
      </c>
      <c r="F398" s="3" t="s">
        <v>13</v>
      </c>
      <c r="G398" s="3">
        <v>3</v>
      </c>
      <c r="H398" s="3" t="s">
        <v>124</v>
      </c>
      <c r="I398" s="3" t="s">
        <v>15</v>
      </c>
    </row>
    <row r="399" spans="1:9" x14ac:dyDescent="0.25">
      <c r="A399" s="3">
        <v>395</v>
      </c>
      <c r="B399" s="3" t="str">
        <f>T("03470026941")</f>
        <v>03470026941</v>
      </c>
      <c r="C399" s="3" t="s">
        <v>1098</v>
      </c>
      <c r="D399" s="3" t="s">
        <v>1099</v>
      </c>
      <c r="E399" s="3" t="s">
        <v>1100</v>
      </c>
      <c r="F399" s="3" t="s">
        <v>13</v>
      </c>
      <c r="G399" s="3">
        <v>8</v>
      </c>
      <c r="H399" s="3" t="s">
        <v>595</v>
      </c>
      <c r="I399" s="4"/>
    </row>
    <row r="400" spans="1:9" x14ac:dyDescent="0.25">
      <c r="A400" s="3">
        <v>396</v>
      </c>
      <c r="B400" s="3" t="str">
        <f>T("03470026942")</f>
        <v>03470026942</v>
      </c>
      <c r="C400" s="3" t="s">
        <v>1101</v>
      </c>
      <c r="D400" s="3" t="s">
        <v>1102</v>
      </c>
      <c r="E400" s="3" t="s">
        <v>1103</v>
      </c>
      <c r="F400" s="3" t="s">
        <v>13</v>
      </c>
      <c r="G400" s="3">
        <v>5</v>
      </c>
      <c r="H400" s="3" t="s">
        <v>346</v>
      </c>
      <c r="I400" s="3" t="s">
        <v>15</v>
      </c>
    </row>
    <row r="401" spans="1:9" x14ac:dyDescent="0.25">
      <c r="A401" s="3">
        <v>397</v>
      </c>
      <c r="B401" s="3" t="str">
        <f>T("03470026946")</f>
        <v>03470026946</v>
      </c>
      <c r="C401" s="3" t="s">
        <v>1104</v>
      </c>
      <c r="D401" s="3" t="s">
        <v>1105</v>
      </c>
      <c r="E401" s="3" t="s">
        <v>178</v>
      </c>
      <c r="F401" s="3" t="s">
        <v>13</v>
      </c>
      <c r="G401" s="3">
        <v>9</v>
      </c>
      <c r="H401" s="3" t="s">
        <v>1106</v>
      </c>
      <c r="I401" s="3" t="s">
        <v>15</v>
      </c>
    </row>
    <row r="402" spans="1:9" x14ac:dyDescent="0.25">
      <c r="A402" s="3">
        <v>398</v>
      </c>
      <c r="B402" s="3" t="str">
        <f>T("03470026947")</f>
        <v>03470026947</v>
      </c>
      <c r="C402" s="3" t="s">
        <v>1107</v>
      </c>
      <c r="D402" s="3" t="s">
        <v>1108</v>
      </c>
      <c r="E402" s="3" t="s">
        <v>1109</v>
      </c>
      <c r="F402" s="3" t="s">
        <v>13</v>
      </c>
      <c r="G402" s="3">
        <v>8</v>
      </c>
      <c r="H402" s="3" t="s">
        <v>599</v>
      </c>
      <c r="I402" s="3" t="s">
        <v>15</v>
      </c>
    </row>
    <row r="403" spans="1:9" x14ac:dyDescent="0.25">
      <c r="A403" s="3">
        <v>399</v>
      </c>
      <c r="B403" s="3" t="str">
        <f>T("03470026948")</f>
        <v>03470026948</v>
      </c>
      <c r="C403" s="3" t="s">
        <v>1110</v>
      </c>
      <c r="D403" s="3" t="s">
        <v>916</v>
      </c>
      <c r="E403" s="3" t="s">
        <v>1111</v>
      </c>
      <c r="F403" s="3" t="s">
        <v>13</v>
      </c>
      <c r="G403" s="3">
        <v>4</v>
      </c>
      <c r="H403" s="3" t="s">
        <v>223</v>
      </c>
      <c r="I403" s="3" t="s">
        <v>15</v>
      </c>
    </row>
    <row r="404" spans="1:9" x14ac:dyDescent="0.25">
      <c r="A404" s="3">
        <v>400</v>
      </c>
      <c r="B404" s="3" t="str">
        <f>T("03470026949")</f>
        <v>03470026949</v>
      </c>
      <c r="C404" s="3" t="s">
        <v>1112</v>
      </c>
      <c r="D404" s="3" t="s">
        <v>1113</v>
      </c>
      <c r="E404" s="3" t="s">
        <v>1114</v>
      </c>
      <c r="F404" s="3" t="s">
        <v>13</v>
      </c>
      <c r="G404" s="3">
        <v>9</v>
      </c>
      <c r="H404" s="3" t="s">
        <v>1106</v>
      </c>
      <c r="I404" s="3" t="s">
        <v>15</v>
      </c>
    </row>
    <row r="405" spans="1:9" x14ac:dyDescent="0.25">
      <c r="A405" s="3">
        <v>401</v>
      </c>
      <c r="B405" s="3" t="str">
        <f>T("03470026950")</f>
        <v>03470026950</v>
      </c>
      <c r="C405" s="3" t="s">
        <v>431</v>
      </c>
      <c r="D405" s="3" t="s">
        <v>30</v>
      </c>
      <c r="E405" s="3" t="s">
        <v>1115</v>
      </c>
      <c r="F405" s="3" t="s">
        <v>13</v>
      </c>
      <c r="G405" s="3">
        <v>3</v>
      </c>
      <c r="H405" s="3" t="s">
        <v>124</v>
      </c>
      <c r="I405" s="3" t="s">
        <v>15</v>
      </c>
    </row>
    <row r="406" spans="1:9" x14ac:dyDescent="0.25">
      <c r="A406" s="3">
        <v>402</v>
      </c>
      <c r="B406" s="3" t="str">
        <f>T("03470026951")</f>
        <v>03470026951</v>
      </c>
      <c r="C406" s="3" t="s">
        <v>1116</v>
      </c>
      <c r="D406" s="3" t="s">
        <v>903</v>
      </c>
      <c r="E406" s="3" t="s">
        <v>1117</v>
      </c>
      <c r="F406" s="3" t="s">
        <v>13</v>
      </c>
      <c r="G406" s="3">
        <v>5</v>
      </c>
      <c r="H406" s="3" t="s">
        <v>346</v>
      </c>
      <c r="I406" s="4"/>
    </row>
    <row r="407" spans="1:9" x14ac:dyDescent="0.25">
      <c r="A407" s="3">
        <v>403</v>
      </c>
      <c r="B407" s="3" t="str">
        <f>T("03470026952")</f>
        <v>03470026952</v>
      </c>
      <c r="C407" s="3" t="s">
        <v>1118</v>
      </c>
      <c r="D407" s="3" t="s">
        <v>1119</v>
      </c>
      <c r="E407" s="3" t="s">
        <v>1120</v>
      </c>
      <c r="F407" s="3" t="s">
        <v>13</v>
      </c>
      <c r="G407" s="3">
        <v>8</v>
      </c>
      <c r="H407" s="3" t="s">
        <v>599</v>
      </c>
      <c r="I407" s="3" t="s">
        <v>15</v>
      </c>
    </row>
    <row r="408" spans="1:9" x14ac:dyDescent="0.25">
      <c r="A408" s="3">
        <v>404</v>
      </c>
      <c r="B408" s="3" t="str">
        <f>T("03470026953")</f>
        <v>03470026953</v>
      </c>
      <c r="C408" s="3" t="s">
        <v>1121</v>
      </c>
      <c r="D408" s="3" t="s">
        <v>830</v>
      </c>
      <c r="E408" s="3" t="s">
        <v>1122</v>
      </c>
      <c r="F408" s="3" t="s">
        <v>13</v>
      </c>
      <c r="G408" s="3">
        <v>4</v>
      </c>
      <c r="H408" s="3" t="s">
        <v>223</v>
      </c>
      <c r="I408" s="3" t="s">
        <v>15</v>
      </c>
    </row>
    <row r="409" spans="1:9" x14ac:dyDescent="0.25">
      <c r="A409" s="3">
        <v>405</v>
      </c>
      <c r="B409" s="3" t="str">
        <f>T("03470026954")</f>
        <v>03470026954</v>
      </c>
      <c r="C409" s="3" t="s">
        <v>1123</v>
      </c>
      <c r="D409" s="3" t="s">
        <v>783</v>
      </c>
      <c r="E409" s="3" t="s">
        <v>1124</v>
      </c>
      <c r="F409" s="3" t="s">
        <v>13</v>
      </c>
      <c r="G409" s="3">
        <v>4</v>
      </c>
      <c r="H409" s="3" t="s">
        <v>223</v>
      </c>
      <c r="I409" s="4"/>
    </row>
    <row r="410" spans="1:9" x14ac:dyDescent="0.25">
      <c r="A410" s="3">
        <v>406</v>
      </c>
      <c r="B410" s="3" t="str">
        <f>T("03470026955")</f>
        <v>03470026955</v>
      </c>
      <c r="C410" s="3" t="s">
        <v>839</v>
      </c>
      <c r="D410" s="3" t="s">
        <v>1125</v>
      </c>
      <c r="E410" s="3" t="s">
        <v>1126</v>
      </c>
      <c r="F410" s="3" t="s">
        <v>13</v>
      </c>
      <c r="G410" s="3">
        <v>4</v>
      </c>
      <c r="H410" s="3" t="s">
        <v>223</v>
      </c>
      <c r="I410" s="4"/>
    </row>
    <row r="411" spans="1:9" x14ac:dyDescent="0.25">
      <c r="A411" s="3">
        <v>407</v>
      </c>
      <c r="B411" s="3" t="str">
        <f>T("03470026956")</f>
        <v>03470026956</v>
      </c>
      <c r="C411" s="3" t="s">
        <v>1127</v>
      </c>
      <c r="D411" s="3" t="s">
        <v>1128</v>
      </c>
      <c r="E411" s="3" t="s">
        <v>1129</v>
      </c>
      <c r="F411" s="3" t="s">
        <v>13</v>
      </c>
      <c r="G411" s="3">
        <v>2</v>
      </c>
      <c r="H411" s="3" t="s">
        <v>90</v>
      </c>
      <c r="I411" s="3" t="s">
        <v>15</v>
      </c>
    </row>
    <row r="412" spans="1:9" x14ac:dyDescent="0.25">
      <c r="A412" s="3">
        <v>408</v>
      </c>
      <c r="B412" s="3" t="str">
        <f>T("03470026957")</f>
        <v>03470026957</v>
      </c>
      <c r="C412" s="3" t="s">
        <v>1130</v>
      </c>
      <c r="D412" s="3" t="s">
        <v>247</v>
      </c>
      <c r="E412" s="3" t="s">
        <v>1131</v>
      </c>
      <c r="F412" s="3" t="s">
        <v>13</v>
      </c>
      <c r="G412" s="3">
        <v>3</v>
      </c>
      <c r="H412" s="3" t="s">
        <v>25</v>
      </c>
      <c r="I412" s="3" t="s">
        <v>15</v>
      </c>
    </row>
    <row r="413" spans="1:9" x14ac:dyDescent="0.25">
      <c r="A413" s="3">
        <v>409</v>
      </c>
      <c r="B413" s="3" t="str">
        <f>T("03470026959")</f>
        <v>03470026959</v>
      </c>
      <c r="C413" s="3" t="s">
        <v>1132</v>
      </c>
      <c r="D413" s="3" t="s">
        <v>1133</v>
      </c>
      <c r="E413" s="3" t="s">
        <v>1134</v>
      </c>
      <c r="F413" s="3" t="s">
        <v>13</v>
      </c>
      <c r="G413" s="3">
        <v>3</v>
      </c>
      <c r="H413" s="3" t="s">
        <v>164</v>
      </c>
      <c r="I413" s="3" t="s">
        <v>15</v>
      </c>
    </row>
    <row r="414" spans="1:9" x14ac:dyDescent="0.25">
      <c r="A414" s="3">
        <v>410</v>
      </c>
      <c r="B414" s="3" t="str">
        <f>T("03470026960")</f>
        <v>03470026960</v>
      </c>
      <c r="C414" s="3" t="s">
        <v>1135</v>
      </c>
      <c r="D414" s="3" t="s">
        <v>1136</v>
      </c>
      <c r="E414" s="3" t="s">
        <v>1137</v>
      </c>
      <c r="F414" s="3" t="s">
        <v>13</v>
      </c>
      <c r="G414" s="3">
        <v>7</v>
      </c>
      <c r="H414" s="3" t="s">
        <v>514</v>
      </c>
      <c r="I414" s="3" t="s">
        <v>15</v>
      </c>
    </row>
    <row r="415" spans="1:9" x14ac:dyDescent="0.25">
      <c r="A415" s="3">
        <v>411</v>
      </c>
      <c r="B415" s="3" t="str">
        <f>T("03470026961")</f>
        <v>03470026961</v>
      </c>
      <c r="C415" s="3" t="s">
        <v>1138</v>
      </c>
      <c r="D415" s="3" t="s">
        <v>68</v>
      </c>
      <c r="E415" s="3" t="s">
        <v>1139</v>
      </c>
      <c r="F415" s="3" t="s">
        <v>13</v>
      </c>
      <c r="G415" s="3">
        <v>3</v>
      </c>
      <c r="H415" s="3" t="s">
        <v>25</v>
      </c>
      <c r="I415" s="4"/>
    </row>
    <row r="416" spans="1:9" x14ac:dyDescent="0.25">
      <c r="A416" s="3">
        <v>412</v>
      </c>
      <c r="B416" s="3" t="str">
        <f>T("03470026963")</f>
        <v>03470026963</v>
      </c>
      <c r="C416" s="3" t="s">
        <v>1140</v>
      </c>
      <c r="D416" s="3" t="s">
        <v>85</v>
      </c>
      <c r="E416" s="3" t="s">
        <v>938</v>
      </c>
      <c r="F416" s="3" t="s">
        <v>13</v>
      </c>
      <c r="G416" s="3">
        <v>2</v>
      </c>
      <c r="H416" s="3" t="s">
        <v>90</v>
      </c>
      <c r="I416" s="3" t="s">
        <v>15</v>
      </c>
    </row>
    <row r="417" spans="1:9" x14ac:dyDescent="0.25">
      <c r="A417" s="3">
        <v>413</v>
      </c>
      <c r="B417" s="3" t="str">
        <f>T("03470026964")</f>
        <v>03470026964</v>
      </c>
      <c r="C417" s="3" t="s">
        <v>1024</v>
      </c>
      <c r="D417" s="3" t="s">
        <v>1141</v>
      </c>
      <c r="E417" s="3" t="s">
        <v>1142</v>
      </c>
      <c r="F417" s="3" t="s">
        <v>13</v>
      </c>
      <c r="G417" s="3">
        <v>8</v>
      </c>
      <c r="H417" s="3" t="s">
        <v>585</v>
      </c>
      <c r="I417" s="3" t="s">
        <v>15</v>
      </c>
    </row>
    <row r="418" spans="1:9" x14ac:dyDescent="0.25">
      <c r="A418" s="3">
        <v>414</v>
      </c>
      <c r="B418" s="3" t="str">
        <f>T("03470026965")</f>
        <v>03470026965</v>
      </c>
      <c r="C418" s="3" t="s">
        <v>1143</v>
      </c>
      <c r="D418" s="3" t="s">
        <v>1144</v>
      </c>
      <c r="E418" s="3" t="s">
        <v>1145</v>
      </c>
      <c r="F418" s="3" t="s">
        <v>13</v>
      </c>
      <c r="G418" s="3">
        <v>1</v>
      </c>
      <c r="H418" s="3" t="s">
        <v>595</v>
      </c>
      <c r="I418" s="3" t="s">
        <v>15</v>
      </c>
    </row>
    <row r="419" spans="1:9" x14ac:dyDescent="0.25">
      <c r="A419" s="3">
        <v>415</v>
      </c>
      <c r="B419" s="3" t="str">
        <f>T("03470027142")</f>
        <v>03470027142</v>
      </c>
      <c r="C419" s="3" t="s">
        <v>1146</v>
      </c>
      <c r="D419" s="3" t="s">
        <v>1147</v>
      </c>
      <c r="E419" s="3" t="s">
        <v>1148</v>
      </c>
      <c r="F419" s="3" t="s">
        <v>13</v>
      </c>
      <c r="G419" s="3">
        <v>6</v>
      </c>
      <c r="H419" s="3" t="s">
        <v>464</v>
      </c>
      <c r="I419" s="3" t="s">
        <v>15</v>
      </c>
    </row>
    <row r="420" spans="1:9" x14ac:dyDescent="0.25">
      <c r="A420" s="3">
        <v>416</v>
      </c>
      <c r="B420" s="3" t="str">
        <f>T("03470027238")</f>
        <v>03470027238</v>
      </c>
      <c r="C420" s="3" t="s">
        <v>1131</v>
      </c>
      <c r="D420" s="3" t="s">
        <v>1149</v>
      </c>
      <c r="E420" s="3" t="s">
        <v>1150</v>
      </c>
      <c r="F420" s="3" t="s">
        <v>13</v>
      </c>
      <c r="G420" s="3">
        <v>5</v>
      </c>
      <c r="H420" s="3" t="s">
        <v>334</v>
      </c>
      <c r="I420" s="3" t="s">
        <v>15</v>
      </c>
    </row>
    <row r="421" spans="1:9" x14ac:dyDescent="0.25">
      <c r="A421" s="3">
        <v>417</v>
      </c>
      <c r="B421" s="3" t="str">
        <f>T("03470027242")</f>
        <v>03470027242</v>
      </c>
      <c r="C421" s="3" t="s">
        <v>1151</v>
      </c>
      <c r="D421" s="3" t="s">
        <v>47</v>
      </c>
      <c r="E421" s="3" t="s">
        <v>1152</v>
      </c>
      <c r="F421" s="3" t="s">
        <v>13</v>
      </c>
      <c r="G421" s="3">
        <v>8</v>
      </c>
      <c r="H421" s="3" t="s">
        <v>595</v>
      </c>
      <c r="I421" s="3" t="s">
        <v>15</v>
      </c>
    </row>
    <row r="422" spans="1:9" x14ac:dyDescent="0.25">
      <c r="A422" s="3">
        <v>418</v>
      </c>
      <c r="B422" s="3" t="str">
        <f>T("03470027254")</f>
        <v>03470027254</v>
      </c>
      <c r="C422" s="3" t="s">
        <v>1153</v>
      </c>
      <c r="D422" s="3" t="s">
        <v>132</v>
      </c>
      <c r="E422" s="3" t="s">
        <v>133</v>
      </c>
      <c r="F422" s="3" t="s">
        <v>13</v>
      </c>
      <c r="G422" s="3">
        <v>3</v>
      </c>
      <c r="H422" s="3" t="s">
        <v>25</v>
      </c>
      <c r="I422" s="3" t="s">
        <v>15</v>
      </c>
    </row>
    <row r="423" spans="1:9" x14ac:dyDescent="0.25">
      <c r="A423" s="3">
        <v>419</v>
      </c>
      <c r="B423" s="3" t="str">
        <f>T("03470027260")</f>
        <v>03470027260</v>
      </c>
      <c r="C423" s="3" t="s">
        <v>1154</v>
      </c>
      <c r="D423" s="3" t="s">
        <v>883</v>
      </c>
      <c r="E423" s="3" t="s">
        <v>1155</v>
      </c>
      <c r="F423" s="3" t="s">
        <v>13</v>
      </c>
      <c r="G423" s="3">
        <v>6</v>
      </c>
      <c r="H423" s="3" t="s">
        <v>1156</v>
      </c>
      <c r="I423" s="3" t="s">
        <v>15</v>
      </c>
    </row>
    <row r="424" spans="1:9" x14ac:dyDescent="0.25">
      <c r="A424" s="3">
        <v>420</v>
      </c>
      <c r="B424" s="3" t="str">
        <f>T("03470027262")</f>
        <v>03470027262</v>
      </c>
      <c r="C424" s="3" t="s">
        <v>1157</v>
      </c>
      <c r="D424" s="3" t="s">
        <v>144</v>
      </c>
      <c r="E424" s="3" t="s">
        <v>1158</v>
      </c>
      <c r="F424" s="3" t="s">
        <v>13</v>
      </c>
      <c r="G424" s="3">
        <v>6</v>
      </c>
      <c r="H424" s="3" t="s">
        <v>1156</v>
      </c>
      <c r="I424" s="3" t="s">
        <v>15</v>
      </c>
    </row>
    <row r="425" spans="1:9" x14ac:dyDescent="0.25">
      <c r="A425" s="3">
        <v>421</v>
      </c>
      <c r="B425" s="3" t="str">
        <f>T("03470027413")</f>
        <v>03470027413</v>
      </c>
      <c r="C425" s="3" t="s">
        <v>1159</v>
      </c>
      <c r="D425" s="3" t="s">
        <v>1160</v>
      </c>
      <c r="E425" s="3" t="s">
        <v>1161</v>
      </c>
      <c r="F425" s="3" t="s">
        <v>13</v>
      </c>
      <c r="G425" s="3">
        <v>1</v>
      </c>
      <c r="H425" s="3" t="s">
        <v>870</v>
      </c>
      <c r="I425" s="3" t="s">
        <v>36</v>
      </c>
    </row>
    <row r="426" spans="1:9" x14ac:dyDescent="0.25">
      <c r="A426" s="3">
        <v>422</v>
      </c>
      <c r="B426" s="3" t="str">
        <f>T("03470027414")</f>
        <v>03470027414</v>
      </c>
      <c r="C426" s="3" t="s">
        <v>1162</v>
      </c>
      <c r="D426" s="3" t="s">
        <v>1163</v>
      </c>
      <c r="E426" s="3" t="s">
        <v>1164</v>
      </c>
      <c r="F426" s="3" t="s">
        <v>13</v>
      </c>
      <c r="G426" s="3">
        <v>2</v>
      </c>
      <c r="H426" s="3" t="s">
        <v>90</v>
      </c>
      <c r="I426" s="3" t="s">
        <v>15</v>
      </c>
    </row>
    <row r="427" spans="1:9" x14ac:dyDescent="0.25">
      <c r="A427" s="3">
        <v>423</v>
      </c>
      <c r="B427" s="3" t="str">
        <f>T("03470027416")</f>
        <v>03470027416</v>
      </c>
      <c r="C427" s="3" t="s">
        <v>1165</v>
      </c>
      <c r="D427" s="3" t="s">
        <v>1166</v>
      </c>
      <c r="E427" s="3" t="s">
        <v>1167</v>
      </c>
      <c r="F427" s="3" t="s">
        <v>13</v>
      </c>
      <c r="G427" s="3">
        <v>5</v>
      </c>
      <c r="H427" s="3" t="s">
        <v>334</v>
      </c>
      <c r="I427" s="3" t="s">
        <v>15</v>
      </c>
    </row>
    <row r="428" spans="1:9" x14ac:dyDescent="0.25">
      <c r="A428" s="3">
        <v>424</v>
      </c>
      <c r="B428" s="3" t="str">
        <f>T("03470027454")</f>
        <v>03470027454</v>
      </c>
      <c r="C428" s="3" t="s">
        <v>411</v>
      </c>
      <c r="D428" s="3" t="s">
        <v>1168</v>
      </c>
      <c r="E428" s="3" t="s">
        <v>602</v>
      </c>
      <c r="F428" s="3" t="s">
        <v>13</v>
      </c>
      <c r="G428" s="3">
        <v>4</v>
      </c>
      <c r="H428" s="3" t="s">
        <v>223</v>
      </c>
      <c r="I428" s="3" t="s">
        <v>15</v>
      </c>
    </row>
    <row r="429" spans="1:9" x14ac:dyDescent="0.25">
      <c r="A429" s="3">
        <v>425</v>
      </c>
      <c r="B429" s="3" t="str">
        <f>T("03470027458")</f>
        <v>03470027458</v>
      </c>
      <c r="C429" s="3" t="s">
        <v>1169</v>
      </c>
      <c r="D429" s="3" t="s">
        <v>1170</v>
      </c>
      <c r="E429" s="3" t="s">
        <v>1171</v>
      </c>
      <c r="F429" s="3" t="s">
        <v>13</v>
      </c>
      <c r="G429" s="3">
        <v>9</v>
      </c>
      <c r="H429" s="3" t="s">
        <v>632</v>
      </c>
      <c r="I429" s="4"/>
    </row>
    <row r="430" spans="1:9" x14ac:dyDescent="0.25">
      <c r="A430" s="3">
        <v>426</v>
      </c>
      <c r="B430" s="3" t="str">
        <f>T("03470027551")</f>
        <v>03470027551</v>
      </c>
      <c r="C430" s="3" t="s">
        <v>1172</v>
      </c>
      <c r="D430" s="3" t="s">
        <v>519</v>
      </c>
      <c r="E430" s="3" t="s">
        <v>1173</v>
      </c>
      <c r="F430" s="3" t="s">
        <v>13</v>
      </c>
      <c r="G430" s="3">
        <v>9</v>
      </c>
      <c r="H430" s="3" t="s">
        <v>1174</v>
      </c>
      <c r="I430" s="3" t="s">
        <v>15</v>
      </c>
    </row>
    <row r="431" spans="1:9" x14ac:dyDescent="0.25">
      <c r="A431" s="3">
        <v>427</v>
      </c>
      <c r="B431" s="3" t="str">
        <f>T("03470027574")</f>
        <v>03470027574</v>
      </c>
      <c r="C431" s="3" t="s">
        <v>150</v>
      </c>
      <c r="D431" s="3" t="s">
        <v>544</v>
      </c>
      <c r="E431" s="3" t="s">
        <v>1175</v>
      </c>
      <c r="F431" s="3" t="s">
        <v>13</v>
      </c>
      <c r="G431" s="3">
        <v>3</v>
      </c>
      <c r="H431" s="3" t="s">
        <v>124</v>
      </c>
      <c r="I431" s="3" t="s">
        <v>15</v>
      </c>
    </row>
    <row r="432" spans="1:9" x14ac:dyDescent="0.25">
      <c r="A432" s="3">
        <v>428</v>
      </c>
      <c r="B432" s="3" t="str">
        <f>T("03470027577")</f>
        <v>03470027577</v>
      </c>
      <c r="C432" s="3" t="s">
        <v>1176</v>
      </c>
      <c r="D432" s="3" t="s">
        <v>1177</v>
      </c>
      <c r="E432" s="3" t="s">
        <v>1178</v>
      </c>
      <c r="F432" s="3" t="s">
        <v>13</v>
      </c>
      <c r="G432" s="3">
        <v>9</v>
      </c>
      <c r="H432" s="3" t="s">
        <v>646</v>
      </c>
      <c r="I432" s="3" t="s">
        <v>15</v>
      </c>
    </row>
    <row r="433" spans="1:9" x14ac:dyDescent="0.25">
      <c r="A433" s="3">
        <v>429</v>
      </c>
      <c r="B433" s="3" t="str">
        <f>T("03470027875")</f>
        <v>03470027875</v>
      </c>
      <c r="C433" s="3" t="s">
        <v>1179</v>
      </c>
      <c r="D433" s="3" t="s">
        <v>1180</v>
      </c>
      <c r="E433" s="3" t="s">
        <v>1181</v>
      </c>
      <c r="F433" s="3" t="s">
        <v>13</v>
      </c>
      <c r="G433" s="3">
        <v>9</v>
      </c>
      <c r="H433" s="3" t="s">
        <v>1182</v>
      </c>
      <c r="I433" s="3" t="s">
        <v>36</v>
      </c>
    </row>
    <row r="434" spans="1:9" x14ac:dyDescent="0.25">
      <c r="A434" s="3">
        <v>430</v>
      </c>
      <c r="B434" s="3" t="str">
        <f>T("03470027890")</f>
        <v>03470027890</v>
      </c>
      <c r="C434" s="3" t="s">
        <v>1183</v>
      </c>
      <c r="D434" s="3" t="s">
        <v>1184</v>
      </c>
      <c r="E434" s="3" t="s">
        <v>1185</v>
      </c>
      <c r="F434" s="3" t="s">
        <v>13</v>
      </c>
      <c r="G434" s="3">
        <v>8</v>
      </c>
      <c r="H434" s="3" t="s">
        <v>603</v>
      </c>
      <c r="I434" s="3" t="s">
        <v>15</v>
      </c>
    </row>
    <row r="435" spans="1:9" x14ac:dyDescent="0.25">
      <c r="A435" s="3">
        <v>431</v>
      </c>
      <c r="B435" s="3" t="str">
        <f>T("03470027891")</f>
        <v>03470027891</v>
      </c>
      <c r="C435" s="3" t="s">
        <v>1186</v>
      </c>
      <c r="D435" s="3" t="s">
        <v>1187</v>
      </c>
      <c r="E435" s="3" t="s">
        <v>1188</v>
      </c>
      <c r="F435" s="3" t="s">
        <v>13</v>
      </c>
      <c r="G435" s="3">
        <v>5</v>
      </c>
      <c r="H435" s="3" t="s">
        <v>334</v>
      </c>
      <c r="I435" s="3" t="s">
        <v>15</v>
      </c>
    </row>
    <row r="436" spans="1:9" x14ac:dyDescent="0.25">
      <c r="A436" s="3">
        <v>432</v>
      </c>
      <c r="B436" s="3" t="str">
        <f>T("03470027893")</f>
        <v>03470027893</v>
      </c>
      <c r="C436" s="3" t="s">
        <v>30</v>
      </c>
      <c r="D436" s="3" t="s">
        <v>1189</v>
      </c>
      <c r="E436" s="3" t="s">
        <v>1190</v>
      </c>
      <c r="F436" s="3" t="s">
        <v>13</v>
      </c>
      <c r="G436" s="3">
        <v>8</v>
      </c>
      <c r="H436" s="3" t="s">
        <v>595</v>
      </c>
      <c r="I436" s="3" t="s">
        <v>15</v>
      </c>
    </row>
    <row r="437" spans="1:9" x14ac:dyDescent="0.25">
      <c r="A437" s="3">
        <v>433</v>
      </c>
      <c r="B437" s="3" t="str">
        <f>T("03470027896")</f>
        <v>03470027896</v>
      </c>
      <c r="C437" s="3" t="s">
        <v>30</v>
      </c>
      <c r="D437" s="3" t="s">
        <v>1191</v>
      </c>
      <c r="E437" s="3" t="s">
        <v>1192</v>
      </c>
      <c r="F437" s="3" t="s">
        <v>13</v>
      </c>
      <c r="G437" s="3">
        <v>8</v>
      </c>
      <c r="H437" s="3" t="s">
        <v>603</v>
      </c>
      <c r="I437" s="3" t="s">
        <v>15</v>
      </c>
    </row>
    <row r="438" spans="1:9" x14ac:dyDescent="0.25">
      <c r="A438" s="3">
        <v>434</v>
      </c>
      <c r="B438" s="3" t="str">
        <f>T("03470028277")</f>
        <v>03470028277</v>
      </c>
      <c r="C438" s="3" t="s">
        <v>1193</v>
      </c>
      <c r="D438" s="3" t="s">
        <v>332</v>
      </c>
      <c r="E438" s="3" t="s">
        <v>1194</v>
      </c>
      <c r="F438" s="3" t="s">
        <v>13</v>
      </c>
      <c r="G438" s="3">
        <v>9</v>
      </c>
      <c r="H438" s="3" t="s">
        <v>646</v>
      </c>
      <c r="I438" s="3" t="s">
        <v>15</v>
      </c>
    </row>
    <row r="439" spans="1:9" x14ac:dyDescent="0.25">
      <c r="A439" s="3">
        <v>435</v>
      </c>
      <c r="B439" s="3" t="str">
        <f>T("03470028339")</f>
        <v>03470028339</v>
      </c>
      <c r="C439" s="3" t="s">
        <v>1195</v>
      </c>
      <c r="D439" s="3" t="s">
        <v>1196</v>
      </c>
      <c r="E439" s="3" t="s">
        <v>1197</v>
      </c>
      <c r="F439" s="3" t="s">
        <v>13</v>
      </c>
      <c r="G439" s="3">
        <v>6</v>
      </c>
      <c r="H439" s="3" t="s">
        <v>1198</v>
      </c>
      <c r="I439" s="3" t="s">
        <v>15</v>
      </c>
    </row>
    <row r="440" spans="1:9" x14ac:dyDescent="0.25">
      <c r="A440" s="3">
        <v>436</v>
      </c>
      <c r="B440" s="3" t="str">
        <f>T("03470028340")</f>
        <v>03470028340</v>
      </c>
      <c r="C440" s="3" t="s">
        <v>1199</v>
      </c>
      <c r="D440" s="3" t="s">
        <v>1062</v>
      </c>
      <c r="E440" s="3" t="s">
        <v>1200</v>
      </c>
      <c r="F440" s="3" t="s">
        <v>13</v>
      </c>
      <c r="G440" s="3">
        <v>3</v>
      </c>
      <c r="H440" s="3" t="s">
        <v>164</v>
      </c>
      <c r="I440" s="3" t="s">
        <v>15</v>
      </c>
    </row>
    <row r="441" spans="1:9" x14ac:dyDescent="0.25">
      <c r="A441" s="3">
        <v>437</v>
      </c>
      <c r="B441" s="3" t="str">
        <f>T("03470028397")</f>
        <v>03470028397</v>
      </c>
      <c r="C441" s="3" t="s">
        <v>1201</v>
      </c>
      <c r="D441" s="3" t="s">
        <v>454</v>
      </c>
      <c r="E441" s="3" t="s">
        <v>1202</v>
      </c>
      <c r="F441" s="3" t="s">
        <v>13</v>
      </c>
      <c r="G441" s="3">
        <v>3</v>
      </c>
      <c r="H441" s="3" t="s">
        <v>1203</v>
      </c>
      <c r="I441" s="3" t="s">
        <v>15</v>
      </c>
    </row>
    <row r="442" spans="1:9" x14ac:dyDescent="0.25">
      <c r="A442" s="3">
        <v>438</v>
      </c>
      <c r="B442" s="3" t="str">
        <f>T("03470028789")</f>
        <v>03470028789</v>
      </c>
      <c r="C442" s="3" t="s">
        <v>1204</v>
      </c>
      <c r="D442" s="3" t="s">
        <v>1205</v>
      </c>
      <c r="E442" s="3" t="s">
        <v>1206</v>
      </c>
      <c r="F442" s="3" t="s">
        <v>13</v>
      </c>
      <c r="G442" s="3">
        <v>3</v>
      </c>
      <c r="H442" s="3" t="s">
        <v>595</v>
      </c>
      <c r="I442" s="3" t="s">
        <v>15</v>
      </c>
    </row>
    <row r="443" spans="1:9" x14ac:dyDescent="0.25">
      <c r="A443" s="3">
        <v>439</v>
      </c>
      <c r="B443" s="3" t="str">
        <f>T("03470028945")</f>
        <v>03470028945</v>
      </c>
      <c r="C443" s="3" t="s">
        <v>1207</v>
      </c>
      <c r="D443" s="3" t="s">
        <v>1208</v>
      </c>
      <c r="E443" s="3" t="s">
        <v>1209</v>
      </c>
      <c r="F443" s="3" t="s">
        <v>13</v>
      </c>
      <c r="G443" s="3">
        <v>7</v>
      </c>
      <c r="H443" s="3" t="s">
        <v>514</v>
      </c>
      <c r="I443" s="3" t="s">
        <v>15</v>
      </c>
    </row>
    <row r="444" spans="1:9" x14ac:dyDescent="0.25">
      <c r="A444" s="3">
        <v>440</v>
      </c>
      <c r="B444" s="3" t="str">
        <f>T("03470029228")</f>
        <v>03470029228</v>
      </c>
      <c r="C444" s="3" t="s">
        <v>1210</v>
      </c>
      <c r="D444" s="3" t="s">
        <v>1168</v>
      </c>
      <c r="E444" s="3" t="s">
        <v>1211</v>
      </c>
      <c r="F444" s="3" t="s">
        <v>13</v>
      </c>
      <c r="G444" s="3">
        <v>2</v>
      </c>
      <c r="H444" s="3" t="s">
        <v>514</v>
      </c>
      <c r="I444" s="3" t="s">
        <v>15</v>
      </c>
    </row>
    <row r="445" spans="1:9" x14ac:dyDescent="0.25">
      <c r="A445" s="3">
        <v>441</v>
      </c>
      <c r="B445" s="3" t="str">
        <f>T("03470029229")</f>
        <v>03470029229</v>
      </c>
      <c r="C445" s="3" t="s">
        <v>19</v>
      </c>
      <c r="D445" s="3" t="s">
        <v>1212</v>
      </c>
      <c r="E445" s="3" t="s">
        <v>1213</v>
      </c>
      <c r="F445" s="3" t="s">
        <v>13</v>
      </c>
      <c r="G445" s="3">
        <v>3</v>
      </c>
      <c r="H445" s="3" t="s">
        <v>25</v>
      </c>
      <c r="I445" s="3" t="s">
        <v>15</v>
      </c>
    </row>
    <row r="446" spans="1:9" x14ac:dyDescent="0.25">
      <c r="A446" s="3">
        <v>442</v>
      </c>
      <c r="B446" s="3" t="str">
        <f>T("03470029285")</f>
        <v>03470029285</v>
      </c>
      <c r="C446" s="3" t="s">
        <v>1214</v>
      </c>
      <c r="D446" s="3" t="s">
        <v>1215</v>
      </c>
      <c r="E446" s="3" t="s">
        <v>1216</v>
      </c>
      <c r="F446" s="3" t="s">
        <v>13</v>
      </c>
      <c r="G446" s="3">
        <v>3</v>
      </c>
      <c r="H446" s="3" t="s">
        <v>176</v>
      </c>
      <c r="I446" s="3" t="s">
        <v>15</v>
      </c>
    </row>
    <row r="447" spans="1:9" x14ac:dyDescent="0.25">
      <c r="A447" s="3">
        <v>443</v>
      </c>
      <c r="B447" s="3" t="str">
        <f>T("03470029286")</f>
        <v>03470029286</v>
      </c>
      <c r="C447" s="3" t="s">
        <v>1217</v>
      </c>
      <c r="D447" s="3" t="s">
        <v>644</v>
      </c>
      <c r="E447" s="3" t="s">
        <v>137</v>
      </c>
      <c r="F447" s="3" t="s">
        <v>13</v>
      </c>
      <c r="G447" s="3">
        <v>9</v>
      </c>
      <c r="H447" s="3" t="s">
        <v>646</v>
      </c>
      <c r="I447" s="3" t="s">
        <v>15</v>
      </c>
    </row>
    <row r="448" spans="1:9" x14ac:dyDescent="0.25">
      <c r="A448" s="3">
        <v>444</v>
      </c>
      <c r="B448" s="3" t="str">
        <f>T("03470029366")</f>
        <v>03470029366</v>
      </c>
      <c r="C448" s="3" t="s">
        <v>1218</v>
      </c>
      <c r="D448" s="3" t="s">
        <v>293</v>
      </c>
      <c r="E448" s="3" t="s">
        <v>1219</v>
      </c>
      <c r="F448" s="3" t="s">
        <v>13</v>
      </c>
      <c r="G448" s="3">
        <v>7</v>
      </c>
      <c r="H448" s="3" t="s">
        <v>514</v>
      </c>
      <c r="I448" s="3" t="s">
        <v>15</v>
      </c>
    </row>
    <row r="449" spans="1:9" x14ac:dyDescent="0.25">
      <c r="A449" s="3">
        <v>445</v>
      </c>
      <c r="B449" s="3" t="str">
        <f>T("03470029548")</f>
        <v>03470029548</v>
      </c>
      <c r="C449" s="3" t="s">
        <v>1220</v>
      </c>
      <c r="D449" s="3" t="s">
        <v>1221</v>
      </c>
      <c r="E449" s="3" t="s">
        <v>1222</v>
      </c>
      <c r="F449" s="3" t="s">
        <v>13</v>
      </c>
      <c r="G449" s="3">
        <v>9</v>
      </c>
      <c r="H449" s="3" t="s">
        <v>1223</v>
      </c>
      <c r="I449" s="3" t="s">
        <v>15</v>
      </c>
    </row>
    <row r="450" spans="1:9" x14ac:dyDescent="0.25">
      <c r="A450" s="3">
        <v>446</v>
      </c>
      <c r="B450" s="3" t="str">
        <f>T("03470029549")</f>
        <v>03470029549</v>
      </c>
      <c r="C450" s="3" t="s">
        <v>1139</v>
      </c>
      <c r="D450" s="3" t="s">
        <v>1224</v>
      </c>
      <c r="E450" s="3" t="s">
        <v>1225</v>
      </c>
      <c r="F450" s="3" t="s">
        <v>13</v>
      </c>
      <c r="G450" s="3">
        <v>7</v>
      </c>
      <c r="H450" s="3" t="s">
        <v>514</v>
      </c>
      <c r="I450" s="3" t="s">
        <v>15</v>
      </c>
    </row>
    <row r="451" spans="1:9" x14ac:dyDescent="0.25">
      <c r="A451" s="3">
        <v>447</v>
      </c>
      <c r="B451" s="3" t="str">
        <f>T("03470029550")</f>
        <v>03470029550</v>
      </c>
      <c r="C451" s="3" t="s">
        <v>1226</v>
      </c>
      <c r="D451" s="3" t="s">
        <v>466</v>
      </c>
      <c r="E451" s="3" t="s">
        <v>1140</v>
      </c>
      <c r="F451" s="3" t="s">
        <v>13</v>
      </c>
      <c r="G451" s="3">
        <v>2</v>
      </c>
      <c r="H451" s="3" t="s">
        <v>90</v>
      </c>
      <c r="I451" s="3" t="s">
        <v>15</v>
      </c>
    </row>
    <row r="452" spans="1:9" x14ac:dyDescent="0.25">
      <c r="A452" s="3">
        <v>448</v>
      </c>
      <c r="B452" s="3" t="str">
        <f>T("03470029552")</f>
        <v>03470029552</v>
      </c>
      <c r="C452" s="3" t="s">
        <v>1227</v>
      </c>
      <c r="D452" s="3" t="s">
        <v>1228</v>
      </c>
      <c r="E452" s="3" t="s">
        <v>1229</v>
      </c>
      <c r="F452" s="3" t="s">
        <v>13</v>
      </c>
      <c r="G452" s="3">
        <v>3</v>
      </c>
      <c r="H452" s="3" t="s">
        <v>124</v>
      </c>
      <c r="I452" s="3" t="s">
        <v>15</v>
      </c>
    </row>
    <row r="453" spans="1:9" x14ac:dyDescent="0.25">
      <c r="A453" s="3">
        <v>449</v>
      </c>
      <c r="B453" s="3" t="str">
        <f>T("03470029554")</f>
        <v>03470029554</v>
      </c>
      <c r="C453" s="3" t="s">
        <v>1230</v>
      </c>
      <c r="D453" s="3" t="s">
        <v>923</v>
      </c>
      <c r="E453" s="3" t="s">
        <v>1231</v>
      </c>
      <c r="F453" s="3" t="s">
        <v>13</v>
      </c>
      <c r="G453" s="3">
        <v>1</v>
      </c>
      <c r="H453" s="3" t="s">
        <v>14</v>
      </c>
      <c r="I453" s="3" t="s">
        <v>15</v>
      </c>
    </row>
    <row r="454" spans="1:9" x14ac:dyDescent="0.25">
      <c r="A454" s="3">
        <v>450</v>
      </c>
      <c r="B454" s="3" t="str">
        <f>T("03470029563")</f>
        <v>03470029563</v>
      </c>
      <c r="C454" s="3" t="s">
        <v>1232</v>
      </c>
      <c r="D454" s="3" t="s">
        <v>1233</v>
      </c>
      <c r="E454" s="3" t="s">
        <v>1234</v>
      </c>
      <c r="F454" s="3" t="s">
        <v>13</v>
      </c>
      <c r="G454" s="3">
        <v>1</v>
      </c>
      <c r="H454" s="3" t="s">
        <v>14</v>
      </c>
      <c r="I454" s="3" t="s">
        <v>15</v>
      </c>
    </row>
    <row r="455" spans="1:9" x14ac:dyDescent="0.25">
      <c r="A455" s="3">
        <v>451</v>
      </c>
      <c r="B455" s="3" t="str">
        <f>T("03470029564")</f>
        <v>03470029564</v>
      </c>
      <c r="C455" s="3" t="s">
        <v>1235</v>
      </c>
      <c r="D455" s="3" t="s">
        <v>68</v>
      </c>
      <c r="E455" s="3" t="s">
        <v>1236</v>
      </c>
      <c r="F455" s="3" t="s">
        <v>13</v>
      </c>
      <c r="G455" s="3">
        <v>3</v>
      </c>
      <c r="H455" s="3" t="s">
        <v>90</v>
      </c>
      <c r="I455" s="3" t="s">
        <v>15</v>
      </c>
    </row>
    <row r="456" spans="1:9" x14ac:dyDescent="0.25">
      <c r="A456" s="3">
        <v>452</v>
      </c>
      <c r="B456" s="3" t="str">
        <f>T("03470029565")</f>
        <v>03470029565</v>
      </c>
      <c r="C456" s="3" t="s">
        <v>1237</v>
      </c>
      <c r="D456" s="3" t="s">
        <v>1034</v>
      </c>
      <c r="E456" s="3" t="s">
        <v>1238</v>
      </c>
      <c r="F456" s="3" t="s">
        <v>13</v>
      </c>
      <c r="G456" s="3">
        <v>7</v>
      </c>
      <c r="H456" s="3" t="s">
        <v>514</v>
      </c>
      <c r="I456" s="3" t="s">
        <v>15</v>
      </c>
    </row>
    <row r="457" spans="1:9" x14ac:dyDescent="0.25">
      <c r="A457" s="3">
        <v>453</v>
      </c>
      <c r="B457" s="3" t="str">
        <f>T("03470029754")</f>
        <v>03470029754</v>
      </c>
      <c r="C457" s="3" t="s">
        <v>1239</v>
      </c>
      <c r="D457" s="3" t="s">
        <v>1240</v>
      </c>
      <c r="E457" s="3" t="s">
        <v>1241</v>
      </c>
      <c r="F457" s="3" t="s">
        <v>13</v>
      </c>
      <c r="G457" s="3">
        <v>4</v>
      </c>
      <c r="H457" s="3" t="s">
        <v>223</v>
      </c>
      <c r="I457" s="3" t="s">
        <v>15</v>
      </c>
    </row>
    <row r="458" spans="1:9" x14ac:dyDescent="0.25">
      <c r="A458" s="3">
        <v>454</v>
      </c>
      <c r="B458" s="3" t="str">
        <f>T("03470029836")</f>
        <v>03470029836</v>
      </c>
      <c r="C458" s="3" t="s">
        <v>827</v>
      </c>
      <c r="D458" s="3" t="s">
        <v>1242</v>
      </c>
      <c r="E458" s="3" t="s">
        <v>594</v>
      </c>
      <c r="F458" s="3" t="s">
        <v>13</v>
      </c>
      <c r="G458" s="3">
        <v>8</v>
      </c>
      <c r="H458" s="3" t="s">
        <v>599</v>
      </c>
      <c r="I458" s="3" t="s">
        <v>15</v>
      </c>
    </row>
    <row r="459" spans="1:9" x14ac:dyDescent="0.25">
      <c r="A459" s="3">
        <v>455</v>
      </c>
      <c r="B459" s="3" t="str">
        <f>T("03470029838")</f>
        <v>03470029838</v>
      </c>
      <c r="C459" s="3" t="s">
        <v>1243</v>
      </c>
      <c r="D459" s="3" t="s">
        <v>1244</v>
      </c>
      <c r="E459" s="3" t="s">
        <v>1245</v>
      </c>
      <c r="F459" s="3" t="s">
        <v>13</v>
      </c>
      <c r="G459" s="3">
        <v>5</v>
      </c>
      <c r="H459" s="3" t="s">
        <v>334</v>
      </c>
      <c r="I459" s="3" t="s">
        <v>15</v>
      </c>
    </row>
    <row r="460" spans="1:9" x14ac:dyDescent="0.25">
      <c r="A460" s="3">
        <v>456</v>
      </c>
      <c r="B460" s="3" t="str">
        <f>T("03470029853")</f>
        <v>03470029853</v>
      </c>
      <c r="C460" s="3" t="s">
        <v>1246</v>
      </c>
      <c r="D460" s="3" t="s">
        <v>80</v>
      </c>
      <c r="E460" s="3" t="s">
        <v>1247</v>
      </c>
      <c r="F460" s="3" t="s">
        <v>13</v>
      </c>
      <c r="G460" s="3">
        <v>7</v>
      </c>
      <c r="H460" s="3" t="s">
        <v>514</v>
      </c>
      <c r="I460" s="3" t="s">
        <v>15</v>
      </c>
    </row>
    <row r="461" spans="1:9" x14ac:dyDescent="0.25">
      <c r="A461" s="3">
        <v>457</v>
      </c>
      <c r="B461" s="3" t="str">
        <f>T("03470030063")</f>
        <v>03470030063</v>
      </c>
      <c r="C461" s="3" t="s">
        <v>1248</v>
      </c>
      <c r="D461" s="3" t="s">
        <v>1249</v>
      </c>
      <c r="E461" s="3" t="s">
        <v>1250</v>
      </c>
      <c r="F461" s="3" t="s">
        <v>13</v>
      </c>
      <c r="G461" s="3">
        <v>7</v>
      </c>
      <c r="H461" s="3" t="s">
        <v>514</v>
      </c>
      <c r="I461" s="3" t="s">
        <v>15</v>
      </c>
    </row>
    <row r="462" spans="1:9" x14ac:dyDescent="0.25">
      <c r="A462" s="3">
        <v>458</v>
      </c>
      <c r="B462" s="3" t="str">
        <f>T("03470030085")</f>
        <v>03470030085</v>
      </c>
      <c r="C462" s="3" t="s">
        <v>1251</v>
      </c>
      <c r="D462" s="3" t="s">
        <v>112</v>
      </c>
      <c r="E462" s="3" t="s">
        <v>1252</v>
      </c>
      <c r="F462" s="3" t="s">
        <v>13</v>
      </c>
      <c r="G462" s="3">
        <v>8</v>
      </c>
      <c r="H462" s="3" t="s">
        <v>599</v>
      </c>
      <c r="I462" s="3" t="s">
        <v>15</v>
      </c>
    </row>
    <row r="463" spans="1:9" x14ac:dyDescent="0.25">
      <c r="A463" s="3">
        <v>459</v>
      </c>
      <c r="B463" s="3" t="str">
        <f>T("03470030086")</f>
        <v>03470030086</v>
      </c>
      <c r="C463" s="3" t="s">
        <v>1253</v>
      </c>
      <c r="D463" s="3" t="s">
        <v>88</v>
      </c>
      <c r="E463" s="3" t="s">
        <v>1254</v>
      </c>
      <c r="F463" s="3" t="s">
        <v>13</v>
      </c>
      <c r="G463" s="3">
        <v>5</v>
      </c>
      <c r="H463" s="3" t="s">
        <v>334</v>
      </c>
      <c r="I463" s="3" t="s">
        <v>15</v>
      </c>
    </row>
    <row r="464" spans="1:9" x14ac:dyDescent="0.25">
      <c r="A464" s="3">
        <v>460</v>
      </c>
      <c r="B464" s="3" t="str">
        <f>T("03470030087")</f>
        <v>03470030087</v>
      </c>
      <c r="C464" s="3" t="s">
        <v>1255</v>
      </c>
      <c r="D464" s="3" t="s">
        <v>1256</v>
      </c>
      <c r="E464" s="3" t="s">
        <v>824</v>
      </c>
      <c r="F464" s="3" t="s">
        <v>13</v>
      </c>
      <c r="G464" s="3">
        <v>8</v>
      </c>
      <c r="H464" s="3" t="s">
        <v>603</v>
      </c>
      <c r="I464" s="3" t="s">
        <v>15</v>
      </c>
    </row>
    <row r="465" spans="1:9" x14ac:dyDescent="0.25">
      <c r="A465" s="3">
        <v>461</v>
      </c>
      <c r="B465" s="3" t="str">
        <f>T("03470030088")</f>
        <v>03470030088</v>
      </c>
      <c r="C465" s="3" t="s">
        <v>1257</v>
      </c>
      <c r="D465" s="3" t="s">
        <v>1258</v>
      </c>
      <c r="E465" s="3" t="s">
        <v>1259</v>
      </c>
      <c r="F465" s="3" t="s">
        <v>13</v>
      </c>
      <c r="G465" s="3">
        <v>8</v>
      </c>
      <c r="H465" s="3" t="s">
        <v>599</v>
      </c>
      <c r="I465" s="3" t="s">
        <v>15</v>
      </c>
    </row>
    <row r="466" spans="1:9" x14ac:dyDescent="0.25">
      <c r="A466" s="3">
        <v>462</v>
      </c>
      <c r="B466" s="3" t="str">
        <f>T("03470030089")</f>
        <v>03470030089</v>
      </c>
      <c r="C466" s="3" t="s">
        <v>419</v>
      </c>
      <c r="D466" s="3" t="s">
        <v>1260</v>
      </c>
      <c r="E466" s="3" t="s">
        <v>1261</v>
      </c>
      <c r="F466" s="3" t="s">
        <v>13</v>
      </c>
      <c r="G466" s="3">
        <v>7</v>
      </c>
      <c r="H466" s="3" t="s">
        <v>514</v>
      </c>
      <c r="I466" s="3" t="s">
        <v>15</v>
      </c>
    </row>
    <row r="467" spans="1:9" x14ac:dyDescent="0.25">
      <c r="A467" s="3">
        <v>463</v>
      </c>
      <c r="B467" s="3" t="str">
        <f>T("03470030090")</f>
        <v>03470030090</v>
      </c>
      <c r="C467" s="3" t="s">
        <v>1262</v>
      </c>
      <c r="D467" s="3" t="s">
        <v>1263</v>
      </c>
      <c r="E467" s="3" t="s">
        <v>1264</v>
      </c>
      <c r="F467" s="3" t="s">
        <v>13</v>
      </c>
      <c r="G467" s="3">
        <v>9</v>
      </c>
      <c r="H467" s="3" t="s">
        <v>632</v>
      </c>
      <c r="I467" s="3" t="s">
        <v>15</v>
      </c>
    </row>
    <row r="468" spans="1:9" x14ac:dyDescent="0.25">
      <c r="A468" s="3">
        <v>464</v>
      </c>
      <c r="B468" s="3" t="str">
        <f>T("03470030177")</f>
        <v>03470030177</v>
      </c>
      <c r="C468" s="3" t="s">
        <v>372</v>
      </c>
      <c r="D468" s="3" t="s">
        <v>23</v>
      </c>
      <c r="E468" s="3" t="s">
        <v>1265</v>
      </c>
      <c r="F468" s="3" t="s">
        <v>13</v>
      </c>
      <c r="G468" s="3">
        <v>1</v>
      </c>
      <c r="H468" s="3" t="s">
        <v>14</v>
      </c>
      <c r="I468" s="3" t="s">
        <v>15</v>
      </c>
    </row>
    <row r="469" spans="1:9" x14ac:dyDescent="0.25">
      <c r="A469" s="3">
        <v>465</v>
      </c>
      <c r="B469" s="3" t="str">
        <f>T("03470030255")</f>
        <v>03470030255</v>
      </c>
      <c r="C469" s="3" t="s">
        <v>1266</v>
      </c>
      <c r="D469" s="3" t="s">
        <v>1267</v>
      </c>
      <c r="E469" s="3" t="s">
        <v>1268</v>
      </c>
      <c r="F469" s="3" t="s">
        <v>13</v>
      </c>
      <c r="G469" s="3">
        <v>7</v>
      </c>
      <c r="H469" s="3" t="s">
        <v>514</v>
      </c>
      <c r="I469" s="3" t="s">
        <v>15</v>
      </c>
    </row>
    <row r="470" spans="1:9" x14ac:dyDescent="0.25">
      <c r="A470" s="3">
        <v>466</v>
      </c>
      <c r="B470" s="3" t="str">
        <f>T("03470030374")</f>
        <v>03470030374</v>
      </c>
      <c r="C470" s="3" t="s">
        <v>1269</v>
      </c>
      <c r="D470" s="3" t="s">
        <v>1270</v>
      </c>
      <c r="E470" s="3" t="s">
        <v>1077</v>
      </c>
      <c r="F470" s="3" t="s">
        <v>13</v>
      </c>
      <c r="G470" s="3">
        <v>6</v>
      </c>
      <c r="H470" s="3" t="s">
        <v>464</v>
      </c>
      <c r="I470" s="3" t="s">
        <v>15</v>
      </c>
    </row>
    <row r="471" spans="1:9" x14ac:dyDescent="0.25">
      <c r="A471" s="3">
        <v>467</v>
      </c>
      <c r="B471" s="3" t="str">
        <f>T("03470031205")</f>
        <v>03470031205</v>
      </c>
      <c r="C471" s="3" t="s">
        <v>48</v>
      </c>
      <c r="D471" s="3" t="s">
        <v>204</v>
      </c>
      <c r="E471" s="3" t="s">
        <v>761</v>
      </c>
      <c r="F471" s="3" t="s">
        <v>13</v>
      </c>
      <c r="G471" s="3">
        <v>5</v>
      </c>
      <c r="H471" s="3" t="s">
        <v>334</v>
      </c>
      <c r="I471" s="3" t="s">
        <v>15</v>
      </c>
    </row>
    <row r="472" spans="1:9" x14ac:dyDescent="0.25">
      <c r="A472" s="3">
        <v>468</v>
      </c>
      <c r="B472" s="3" t="str">
        <f>T("03470031272")</f>
        <v>03470031272</v>
      </c>
      <c r="C472" s="3" t="s">
        <v>1271</v>
      </c>
      <c r="D472" s="3" t="s">
        <v>1272</v>
      </c>
      <c r="E472" s="3" t="s">
        <v>1273</v>
      </c>
      <c r="F472" s="3" t="s">
        <v>13</v>
      </c>
      <c r="G472" s="3">
        <v>6</v>
      </c>
      <c r="H472" s="3" t="s">
        <v>464</v>
      </c>
      <c r="I472" s="3" t="s">
        <v>15</v>
      </c>
    </row>
    <row r="473" spans="1:9" x14ac:dyDescent="0.25">
      <c r="A473" s="3">
        <v>469</v>
      </c>
      <c r="B473" s="3" t="str">
        <f>T("03470031278")</f>
        <v>03470031278</v>
      </c>
      <c r="C473" s="3" t="s">
        <v>1274</v>
      </c>
      <c r="D473" s="3" t="s">
        <v>351</v>
      </c>
      <c r="E473" s="3" t="s">
        <v>450</v>
      </c>
      <c r="F473" s="3" t="s">
        <v>13</v>
      </c>
      <c r="G473" s="3">
        <v>6</v>
      </c>
      <c r="H473" s="3" t="s">
        <v>958</v>
      </c>
      <c r="I473" s="3" t="s">
        <v>15</v>
      </c>
    </row>
    <row r="474" spans="1:9" x14ac:dyDescent="0.25">
      <c r="A474" s="3">
        <v>470</v>
      </c>
      <c r="B474" s="3" t="str">
        <f>T("03470031310")</f>
        <v>03470031310</v>
      </c>
      <c r="C474" s="3" t="s">
        <v>1275</v>
      </c>
      <c r="D474" s="3" t="s">
        <v>1276</v>
      </c>
      <c r="E474" s="3" t="s">
        <v>1277</v>
      </c>
      <c r="F474" s="3" t="s">
        <v>13</v>
      </c>
      <c r="G474" s="3">
        <v>1</v>
      </c>
      <c r="H474" s="3" t="s">
        <v>14</v>
      </c>
      <c r="I474" s="3" t="s">
        <v>15</v>
      </c>
    </row>
    <row r="475" spans="1:9" x14ac:dyDescent="0.25">
      <c r="A475" s="3">
        <v>471</v>
      </c>
      <c r="B475" s="3" t="str">
        <f>T("03470031311")</f>
        <v>03470031311</v>
      </c>
      <c r="C475" s="3" t="s">
        <v>1278</v>
      </c>
      <c r="D475" s="3" t="s">
        <v>1279</v>
      </c>
      <c r="E475" s="3" t="s">
        <v>1280</v>
      </c>
      <c r="F475" s="3" t="s">
        <v>13</v>
      </c>
      <c r="G475" s="3">
        <v>1</v>
      </c>
      <c r="H475" s="3" t="s">
        <v>14</v>
      </c>
      <c r="I475" s="3" t="s">
        <v>15</v>
      </c>
    </row>
    <row r="476" spans="1:9" x14ac:dyDescent="0.25">
      <c r="A476" s="3">
        <v>472</v>
      </c>
      <c r="B476" s="3" t="str">
        <f>T("03470031312")</f>
        <v>03470031312</v>
      </c>
      <c r="C476" s="3" t="s">
        <v>1281</v>
      </c>
      <c r="D476" s="3" t="s">
        <v>1282</v>
      </c>
      <c r="E476" s="3" t="s">
        <v>1060</v>
      </c>
      <c r="F476" s="3" t="s">
        <v>13</v>
      </c>
      <c r="G476" s="3">
        <v>1</v>
      </c>
      <c r="H476" s="3" t="s">
        <v>14</v>
      </c>
      <c r="I476" s="3" t="s">
        <v>15</v>
      </c>
    </row>
    <row r="477" spans="1:9" x14ac:dyDescent="0.25">
      <c r="A477" s="3">
        <v>473</v>
      </c>
      <c r="B477" s="3" t="str">
        <f>T("03470031313")</f>
        <v>03470031313</v>
      </c>
      <c r="C477" s="3" t="s">
        <v>1283</v>
      </c>
      <c r="D477" s="3" t="s">
        <v>1284</v>
      </c>
      <c r="E477" s="3" t="s">
        <v>1285</v>
      </c>
      <c r="F477" s="3" t="s">
        <v>13</v>
      </c>
      <c r="G477" s="3">
        <v>1</v>
      </c>
      <c r="H477" s="3" t="s">
        <v>14</v>
      </c>
      <c r="I477" s="3" t="s">
        <v>15</v>
      </c>
    </row>
    <row r="478" spans="1:9" x14ac:dyDescent="0.25">
      <c r="A478" s="3">
        <v>474</v>
      </c>
      <c r="B478" s="3" t="str">
        <f>T("03470031314")</f>
        <v>03470031314</v>
      </c>
      <c r="C478" s="3" t="s">
        <v>1286</v>
      </c>
      <c r="D478" s="3" t="s">
        <v>1287</v>
      </c>
      <c r="E478" s="3" t="s">
        <v>1288</v>
      </c>
      <c r="F478" s="3" t="s">
        <v>13</v>
      </c>
      <c r="G478" s="3">
        <v>1</v>
      </c>
      <c r="H478" s="3" t="s">
        <v>870</v>
      </c>
      <c r="I478" s="3" t="s">
        <v>36</v>
      </c>
    </row>
    <row r="479" spans="1:9" x14ac:dyDescent="0.25">
      <c r="A479" s="3">
        <v>475</v>
      </c>
      <c r="B479" s="3" t="str">
        <f>T("03470031316")</f>
        <v>03470031316</v>
      </c>
      <c r="C479" s="3" t="s">
        <v>1289</v>
      </c>
      <c r="D479" s="3" t="s">
        <v>1290</v>
      </c>
      <c r="E479" s="3" t="s">
        <v>1291</v>
      </c>
      <c r="F479" s="3" t="s">
        <v>13</v>
      </c>
      <c r="G479" s="3">
        <v>2</v>
      </c>
      <c r="H479" s="3" t="s">
        <v>25</v>
      </c>
      <c r="I479" s="3" t="s">
        <v>15</v>
      </c>
    </row>
    <row r="480" spans="1:9" x14ac:dyDescent="0.25">
      <c r="A480" s="3">
        <v>476</v>
      </c>
      <c r="B480" s="3" t="str">
        <f>T("03470031317")</f>
        <v>03470031317</v>
      </c>
      <c r="C480" s="3" t="s">
        <v>1292</v>
      </c>
      <c r="D480" s="3" t="s">
        <v>1293</v>
      </c>
      <c r="E480" s="3" t="s">
        <v>1294</v>
      </c>
      <c r="F480" s="3" t="s">
        <v>13</v>
      </c>
      <c r="G480" s="3">
        <v>2</v>
      </c>
      <c r="H480" s="3" t="s">
        <v>90</v>
      </c>
      <c r="I480" s="3" t="s">
        <v>15</v>
      </c>
    </row>
    <row r="481" spans="1:9" x14ac:dyDescent="0.25">
      <c r="A481" s="3">
        <v>477</v>
      </c>
      <c r="B481" s="3" t="str">
        <f>T("03470031318")</f>
        <v>03470031318</v>
      </c>
      <c r="C481" s="3" t="s">
        <v>1295</v>
      </c>
      <c r="D481" s="3" t="s">
        <v>1296</v>
      </c>
      <c r="E481" s="3" t="s">
        <v>1297</v>
      </c>
      <c r="F481" s="3" t="s">
        <v>13</v>
      </c>
      <c r="G481" s="3">
        <v>2</v>
      </c>
      <c r="H481" s="3" t="s">
        <v>90</v>
      </c>
      <c r="I481" s="3" t="s">
        <v>15</v>
      </c>
    </row>
    <row r="482" spans="1:9" x14ac:dyDescent="0.25">
      <c r="A482" s="3">
        <v>478</v>
      </c>
      <c r="B482" s="3" t="str">
        <f>T("03470031319")</f>
        <v>03470031319</v>
      </c>
      <c r="C482" s="3" t="s">
        <v>1298</v>
      </c>
      <c r="D482" s="3" t="s">
        <v>1299</v>
      </c>
      <c r="E482" s="3" t="s">
        <v>1300</v>
      </c>
      <c r="F482" s="3" t="s">
        <v>13</v>
      </c>
      <c r="G482" s="3">
        <v>2</v>
      </c>
      <c r="H482" s="3" t="s">
        <v>25</v>
      </c>
      <c r="I482" s="3" t="s">
        <v>15</v>
      </c>
    </row>
    <row r="483" spans="1:9" x14ac:dyDescent="0.25">
      <c r="A483" s="3">
        <v>479</v>
      </c>
      <c r="B483" s="3" t="str">
        <f>T("03470031320")</f>
        <v>03470031320</v>
      </c>
      <c r="C483" s="3" t="s">
        <v>1301</v>
      </c>
      <c r="D483" s="3" t="s">
        <v>1302</v>
      </c>
      <c r="E483" s="3" t="s">
        <v>167</v>
      </c>
      <c r="F483" s="3" t="s">
        <v>13</v>
      </c>
      <c r="G483" s="3">
        <v>3</v>
      </c>
      <c r="H483" s="3" t="s">
        <v>1203</v>
      </c>
      <c r="I483" s="3" t="s">
        <v>15</v>
      </c>
    </row>
    <row r="484" spans="1:9" x14ac:dyDescent="0.25">
      <c r="A484" s="3">
        <v>480</v>
      </c>
      <c r="B484" s="3" t="str">
        <f>T("03470031321")</f>
        <v>03470031321</v>
      </c>
      <c r="C484" s="3" t="s">
        <v>1303</v>
      </c>
      <c r="D484" s="3" t="s">
        <v>1304</v>
      </c>
      <c r="E484" s="3" t="s">
        <v>1305</v>
      </c>
      <c r="F484" s="3" t="s">
        <v>13</v>
      </c>
      <c r="G484" s="3">
        <v>3</v>
      </c>
      <c r="H484" s="3" t="s">
        <v>25</v>
      </c>
      <c r="I484" s="3" t="s">
        <v>15</v>
      </c>
    </row>
    <row r="485" spans="1:9" x14ac:dyDescent="0.25">
      <c r="A485" s="3">
        <v>481</v>
      </c>
      <c r="B485" s="3" t="str">
        <f>T("03470031322")</f>
        <v>03470031322</v>
      </c>
      <c r="C485" s="3" t="s">
        <v>1306</v>
      </c>
      <c r="D485" s="3" t="s">
        <v>1307</v>
      </c>
      <c r="E485" s="3" t="s">
        <v>1308</v>
      </c>
      <c r="F485" s="3" t="s">
        <v>13</v>
      </c>
      <c r="G485" s="3">
        <v>3</v>
      </c>
      <c r="H485" s="3" t="s">
        <v>176</v>
      </c>
      <c r="I485" s="3" t="s">
        <v>36</v>
      </c>
    </row>
    <row r="486" spans="1:9" x14ac:dyDescent="0.25">
      <c r="A486" s="3">
        <v>482</v>
      </c>
      <c r="B486" s="3" t="str">
        <f>T("03470031323")</f>
        <v>03470031323</v>
      </c>
      <c r="C486" s="3" t="s">
        <v>139</v>
      </c>
      <c r="D486" s="3" t="s">
        <v>1309</v>
      </c>
      <c r="E486" s="3" t="s">
        <v>1310</v>
      </c>
      <c r="F486" s="3" t="s">
        <v>13</v>
      </c>
      <c r="G486" s="3">
        <v>3</v>
      </c>
      <c r="H486" s="3" t="s">
        <v>124</v>
      </c>
      <c r="I486" s="3" t="s">
        <v>15</v>
      </c>
    </row>
    <row r="487" spans="1:9" x14ac:dyDescent="0.25">
      <c r="A487" s="3">
        <v>483</v>
      </c>
      <c r="B487" s="3" t="str">
        <f>T("03470031324")</f>
        <v>03470031324</v>
      </c>
      <c r="C487" s="3" t="s">
        <v>1311</v>
      </c>
      <c r="D487" s="3" t="s">
        <v>1312</v>
      </c>
      <c r="E487" s="3" t="s">
        <v>1313</v>
      </c>
      <c r="F487" s="3" t="s">
        <v>13</v>
      </c>
      <c r="G487" s="3">
        <v>4</v>
      </c>
      <c r="H487" s="3" t="s">
        <v>223</v>
      </c>
      <c r="I487" s="3" t="s">
        <v>15</v>
      </c>
    </row>
    <row r="488" spans="1:9" x14ac:dyDescent="0.25">
      <c r="A488" s="3">
        <v>484</v>
      </c>
      <c r="B488" s="3" t="str">
        <f>T("03470031325")</f>
        <v>03470031325</v>
      </c>
      <c r="C488" s="3" t="s">
        <v>1314</v>
      </c>
      <c r="D488" s="3" t="s">
        <v>916</v>
      </c>
      <c r="E488" s="3" t="s">
        <v>1315</v>
      </c>
      <c r="F488" s="3" t="s">
        <v>13</v>
      </c>
      <c r="G488" s="3">
        <v>4</v>
      </c>
      <c r="H488" s="3" t="s">
        <v>223</v>
      </c>
      <c r="I488" s="3" t="s">
        <v>15</v>
      </c>
    </row>
    <row r="489" spans="1:9" x14ac:dyDescent="0.25">
      <c r="A489" s="3">
        <v>485</v>
      </c>
      <c r="B489" s="3" t="str">
        <f>T("03470031326")</f>
        <v>03470031326</v>
      </c>
      <c r="C489" s="3" t="s">
        <v>1316</v>
      </c>
      <c r="D489" s="3" t="s">
        <v>726</v>
      </c>
      <c r="E489" s="3" t="s">
        <v>1317</v>
      </c>
      <c r="F489" s="3" t="s">
        <v>13</v>
      </c>
      <c r="G489" s="3">
        <v>4</v>
      </c>
      <c r="H489" s="3" t="s">
        <v>223</v>
      </c>
      <c r="I489" s="3" t="s">
        <v>15</v>
      </c>
    </row>
    <row r="490" spans="1:9" x14ac:dyDescent="0.25">
      <c r="A490" s="3">
        <v>486</v>
      </c>
      <c r="B490" s="3" t="str">
        <f>T("03470031327")</f>
        <v>03470031327</v>
      </c>
      <c r="C490" s="3" t="s">
        <v>1318</v>
      </c>
      <c r="D490" s="3" t="s">
        <v>1319</v>
      </c>
      <c r="E490" s="3" t="s">
        <v>1320</v>
      </c>
      <c r="F490" s="3" t="s">
        <v>13</v>
      </c>
      <c r="G490" s="3">
        <v>4</v>
      </c>
      <c r="H490" s="3" t="s">
        <v>223</v>
      </c>
      <c r="I490" s="3" t="s">
        <v>15</v>
      </c>
    </row>
    <row r="491" spans="1:9" x14ac:dyDescent="0.25">
      <c r="A491" s="3">
        <v>487</v>
      </c>
      <c r="B491" s="3" t="str">
        <f>T("03470031328")</f>
        <v>03470031328</v>
      </c>
      <c r="C491" s="3" t="s">
        <v>1321</v>
      </c>
      <c r="D491" s="3" t="s">
        <v>1322</v>
      </c>
      <c r="E491" s="3" t="s">
        <v>1323</v>
      </c>
      <c r="F491" s="3" t="s">
        <v>13</v>
      </c>
      <c r="G491" s="3">
        <v>4</v>
      </c>
      <c r="H491" s="3" t="s">
        <v>223</v>
      </c>
      <c r="I491" s="3" t="s">
        <v>15</v>
      </c>
    </row>
    <row r="492" spans="1:9" x14ac:dyDescent="0.25">
      <c r="A492" s="3">
        <v>488</v>
      </c>
      <c r="B492" s="3" t="str">
        <f>T("03470031329")</f>
        <v>03470031329</v>
      </c>
      <c r="C492" s="3" t="s">
        <v>1324</v>
      </c>
      <c r="D492" s="3" t="s">
        <v>1325</v>
      </c>
      <c r="E492" s="3" t="s">
        <v>1326</v>
      </c>
      <c r="F492" s="3" t="s">
        <v>13</v>
      </c>
      <c r="G492" s="3">
        <v>5</v>
      </c>
      <c r="H492" s="3" t="s">
        <v>334</v>
      </c>
      <c r="I492" s="3" t="s">
        <v>15</v>
      </c>
    </row>
    <row r="493" spans="1:9" x14ac:dyDescent="0.25">
      <c r="A493" s="3">
        <v>489</v>
      </c>
      <c r="B493" s="3" t="str">
        <f>T("03470031330")</f>
        <v>03470031330</v>
      </c>
      <c r="C493" s="3" t="s">
        <v>1327</v>
      </c>
      <c r="D493" s="3" t="s">
        <v>806</v>
      </c>
      <c r="E493" s="3" t="s">
        <v>1328</v>
      </c>
      <c r="F493" s="3" t="s">
        <v>13</v>
      </c>
      <c r="G493" s="3">
        <v>5</v>
      </c>
      <c r="H493" s="3" t="s">
        <v>334</v>
      </c>
      <c r="I493" s="3" t="s">
        <v>15</v>
      </c>
    </row>
    <row r="494" spans="1:9" x14ac:dyDescent="0.25">
      <c r="A494" s="3">
        <v>490</v>
      </c>
      <c r="B494" s="3" t="str">
        <f>T("03470031331")</f>
        <v>03470031331</v>
      </c>
      <c r="C494" s="3" t="s">
        <v>1329</v>
      </c>
      <c r="D494" s="3" t="s">
        <v>1330</v>
      </c>
      <c r="E494" s="3" t="s">
        <v>1331</v>
      </c>
      <c r="F494" s="3" t="s">
        <v>13</v>
      </c>
      <c r="G494" s="3">
        <v>5</v>
      </c>
      <c r="H494" s="3" t="s">
        <v>346</v>
      </c>
      <c r="I494" s="3" t="s">
        <v>15</v>
      </c>
    </row>
    <row r="495" spans="1:9" x14ac:dyDescent="0.25">
      <c r="A495" s="3">
        <v>491</v>
      </c>
      <c r="B495" s="3" t="str">
        <f>T("03470031332")</f>
        <v>03470031332</v>
      </c>
      <c r="C495" s="3" t="s">
        <v>1332</v>
      </c>
      <c r="D495" s="3" t="s">
        <v>1333</v>
      </c>
      <c r="E495" s="3" t="s">
        <v>1334</v>
      </c>
      <c r="F495" s="3" t="s">
        <v>13</v>
      </c>
      <c r="G495" s="3">
        <v>5</v>
      </c>
      <c r="H495" s="3" t="s">
        <v>346</v>
      </c>
      <c r="I495" s="3" t="s">
        <v>15</v>
      </c>
    </row>
    <row r="496" spans="1:9" x14ac:dyDescent="0.25">
      <c r="A496" s="3">
        <v>492</v>
      </c>
      <c r="B496" s="3" t="str">
        <f>T("03470031333")</f>
        <v>03470031333</v>
      </c>
      <c r="C496" s="3" t="s">
        <v>1335</v>
      </c>
      <c r="D496" s="3" t="s">
        <v>1284</v>
      </c>
      <c r="E496" s="3" t="s">
        <v>1336</v>
      </c>
      <c r="F496" s="3" t="s">
        <v>13</v>
      </c>
      <c r="G496" s="3">
        <v>5</v>
      </c>
      <c r="H496" s="3" t="s">
        <v>334</v>
      </c>
      <c r="I496" s="3" t="s">
        <v>15</v>
      </c>
    </row>
    <row r="497" spans="1:9" x14ac:dyDescent="0.25">
      <c r="A497" s="3">
        <v>493</v>
      </c>
      <c r="B497" s="3" t="str">
        <f>T("03470031334")</f>
        <v>03470031334</v>
      </c>
      <c r="C497" s="3" t="s">
        <v>1337</v>
      </c>
      <c r="D497" s="3" t="s">
        <v>449</v>
      </c>
      <c r="E497" s="3" t="s">
        <v>1338</v>
      </c>
      <c r="F497" s="3" t="s">
        <v>13</v>
      </c>
      <c r="G497" s="3">
        <v>5</v>
      </c>
      <c r="H497" s="3" t="s">
        <v>334</v>
      </c>
      <c r="I497" s="3" t="s">
        <v>15</v>
      </c>
    </row>
    <row r="498" spans="1:9" x14ac:dyDescent="0.25">
      <c r="A498" s="3">
        <v>494</v>
      </c>
      <c r="B498" s="3" t="str">
        <f>T("03470031335")</f>
        <v>03470031335</v>
      </c>
      <c r="C498" s="3" t="s">
        <v>1339</v>
      </c>
      <c r="D498" s="3" t="s">
        <v>1340</v>
      </c>
      <c r="E498" s="3" t="s">
        <v>1341</v>
      </c>
      <c r="F498" s="3" t="s">
        <v>13</v>
      </c>
      <c r="G498" s="3">
        <v>6</v>
      </c>
      <c r="H498" s="3" t="s">
        <v>451</v>
      </c>
      <c r="I498" s="3" t="s">
        <v>15</v>
      </c>
    </row>
    <row r="499" spans="1:9" x14ac:dyDescent="0.25">
      <c r="A499" s="3">
        <v>495</v>
      </c>
      <c r="B499" s="3" t="str">
        <f>T("03470031336")</f>
        <v>03470031336</v>
      </c>
      <c r="C499" s="3" t="s">
        <v>424</v>
      </c>
      <c r="D499" s="3" t="s">
        <v>53</v>
      </c>
      <c r="E499" s="3" t="s">
        <v>1342</v>
      </c>
      <c r="F499" s="3" t="s">
        <v>13</v>
      </c>
      <c r="G499" s="3">
        <v>7</v>
      </c>
      <c r="H499" s="3" t="s">
        <v>514</v>
      </c>
      <c r="I499" s="3" t="s">
        <v>15</v>
      </c>
    </row>
    <row r="500" spans="1:9" x14ac:dyDescent="0.25">
      <c r="A500" s="3">
        <v>496</v>
      </c>
      <c r="B500" s="3" t="str">
        <f>T("03470031337")</f>
        <v>03470031337</v>
      </c>
      <c r="C500" s="3" t="s">
        <v>1343</v>
      </c>
      <c r="D500" s="3" t="s">
        <v>65</v>
      </c>
      <c r="E500" s="3" t="s">
        <v>1344</v>
      </c>
      <c r="F500" s="3" t="s">
        <v>13</v>
      </c>
      <c r="G500" s="3">
        <v>7</v>
      </c>
      <c r="H500" s="3" t="s">
        <v>514</v>
      </c>
      <c r="I500" s="3" t="s">
        <v>15</v>
      </c>
    </row>
    <row r="501" spans="1:9" x14ac:dyDescent="0.25">
      <c r="A501" s="3">
        <v>497</v>
      </c>
      <c r="B501" s="3" t="str">
        <f>T("03470031338")</f>
        <v>03470031338</v>
      </c>
      <c r="C501" s="3" t="s">
        <v>1345</v>
      </c>
      <c r="D501" s="3" t="s">
        <v>544</v>
      </c>
      <c r="E501" s="3" t="s">
        <v>1346</v>
      </c>
      <c r="F501" s="3" t="s">
        <v>13</v>
      </c>
      <c r="G501" s="3">
        <v>7</v>
      </c>
      <c r="H501" s="3" t="s">
        <v>514</v>
      </c>
      <c r="I501" s="3" t="s">
        <v>15</v>
      </c>
    </row>
    <row r="502" spans="1:9" x14ac:dyDescent="0.25">
      <c r="A502" s="3">
        <v>498</v>
      </c>
      <c r="B502" s="3" t="str">
        <f>T("03470031339")</f>
        <v>03470031339</v>
      </c>
      <c r="C502" s="3" t="s">
        <v>1347</v>
      </c>
      <c r="D502" s="3" t="s">
        <v>1348</v>
      </c>
      <c r="E502" s="3" t="s">
        <v>1349</v>
      </c>
      <c r="F502" s="3" t="s">
        <v>13</v>
      </c>
      <c r="G502" s="3">
        <v>7</v>
      </c>
      <c r="H502" s="3" t="s">
        <v>514</v>
      </c>
      <c r="I502" s="3" t="s">
        <v>15</v>
      </c>
    </row>
    <row r="503" spans="1:9" x14ac:dyDescent="0.25">
      <c r="A503" s="3">
        <v>499</v>
      </c>
      <c r="B503" s="3" t="str">
        <f>T("03470031340")</f>
        <v>03470031340</v>
      </c>
      <c r="C503" s="3" t="s">
        <v>1350</v>
      </c>
      <c r="D503" s="3" t="s">
        <v>1351</v>
      </c>
      <c r="E503" s="3" t="s">
        <v>1352</v>
      </c>
      <c r="F503" s="3" t="s">
        <v>13</v>
      </c>
      <c r="G503" s="3">
        <v>7</v>
      </c>
      <c r="H503" s="3" t="s">
        <v>514</v>
      </c>
      <c r="I503" s="3" t="s">
        <v>15</v>
      </c>
    </row>
    <row r="504" spans="1:9" x14ac:dyDescent="0.25">
      <c r="A504" s="3">
        <v>500</v>
      </c>
      <c r="B504" s="3" t="str">
        <f>T("03470031341")</f>
        <v>03470031341</v>
      </c>
      <c r="C504" s="3" t="s">
        <v>454</v>
      </c>
      <c r="D504" s="3" t="s">
        <v>1353</v>
      </c>
      <c r="E504" s="3" t="s">
        <v>1354</v>
      </c>
      <c r="F504" s="3" t="s">
        <v>13</v>
      </c>
      <c r="G504" s="3">
        <v>7</v>
      </c>
      <c r="H504" s="3" t="s">
        <v>514</v>
      </c>
      <c r="I504" s="3" t="s">
        <v>15</v>
      </c>
    </row>
    <row r="505" spans="1:9" x14ac:dyDescent="0.25">
      <c r="A505" s="3">
        <v>501</v>
      </c>
      <c r="B505" s="3" t="str">
        <f>T("03470031342")</f>
        <v>03470031342</v>
      </c>
      <c r="C505" s="3" t="s">
        <v>1355</v>
      </c>
      <c r="D505" s="3" t="s">
        <v>1267</v>
      </c>
      <c r="E505" s="3" t="s">
        <v>1356</v>
      </c>
      <c r="F505" s="3" t="s">
        <v>13</v>
      </c>
      <c r="G505" s="3">
        <v>7</v>
      </c>
      <c r="H505" s="3" t="s">
        <v>514</v>
      </c>
      <c r="I505" s="3" t="s">
        <v>15</v>
      </c>
    </row>
    <row r="506" spans="1:9" x14ac:dyDescent="0.25">
      <c r="A506" s="3">
        <v>502</v>
      </c>
      <c r="B506" s="3" t="str">
        <f>T("03470031343")</f>
        <v>03470031343</v>
      </c>
      <c r="C506" s="3" t="s">
        <v>1357</v>
      </c>
      <c r="D506" s="3" t="s">
        <v>1358</v>
      </c>
      <c r="E506" s="3" t="s">
        <v>1359</v>
      </c>
      <c r="F506" s="3" t="s">
        <v>13</v>
      </c>
      <c r="G506" s="3">
        <v>8</v>
      </c>
      <c r="H506" s="3" t="s">
        <v>595</v>
      </c>
      <c r="I506" s="3" t="s">
        <v>15</v>
      </c>
    </row>
    <row r="507" spans="1:9" x14ac:dyDescent="0.25">
      <c r="A507" s="3">
        <v>503</v>
      </c>
      <c r="B507" s="3" t="str">
        <f>T("03470031344")</f>
        <v>03470031344</v>
      </c>
      <c r="C507" s="3" t="s">
        <v>1360</v>
      </c>
      <c r="D507" s="3" t="s">
        <v>149</v>
      </c>
      <c r="E507" s="3" t="s">
        <v>966</v>
      </c>
      <c r="F507" s="3" t="s">
        <v>13</v>
      </c>
      <c r="G507" s="3">
        <v>8</v>
      </c>
      <c r="H507" s="3" t="s">
        <v>603</v>
      </c>
      <c r="I507" s="3" t="s">
        <v>15</v>
      </c>
    </row>
    <row r="508" spans="1:9" x14ac:dyDescent="0.25">
      <c r="A508" s="3">
        <v>504</v>
      </c>
      <c r="B508" s="3" t="str">
        <f>T("03470031345")</f>
        <v>03470031345</v>
      </c>
      <c r="C508" s="3" t="s">
        <v>547</v>
      </c>
      <c r="D508" s="3" t="s">
        <v>1361</v>
      </c>
      <c r="E508" s="3" t="s">
        <v>1362</v>
      </c>
      <c r="F508" s="3" t="s">
        <v>13</v>
      </c>
      <c r="G508" s="3">
        <v>8</v>
      </c>
      <c r="H508" s="3" t="s">
        <v>603</v>
      </c>
      <c r="I508" s="3" t="s">
        <v>15</v>
      </c>
    </row>
    <row r="509" spans="1:9" x14ac:dyDescent="0.25">
      <c r="A509" s="3">
        <v>505</v>
      </c>
      <c r="B509" s="3" t="str">
        <f>T("03470031346")</f>
        <v>03470031346</v>
      </c>
      <c r="C509" s="3" t="s">
        <v>1363</v>
      </c>
      <c r="D509" s="3" t="s">
        <v>375</v>
      </c>
      <c r="E509" s="3" t="s">
        <v>1364</v>
      </c>
      <c r="F509" s="3" t="s">
        <v>13</v>
      </c>
      <c r="G509" s="3">
        <v>8</v>
      </c>
      <c r="H509" s="3" t="s">
        <v>599</v>
      </c>
      <c r="I509" s="3" t="s">
        <v>15</v>
      </c>
    </row>
    <row r="510" spans="1:9" x14ac:dyDescent="0.25">
      <c r="A510" s="3">
        <v>506</v>
      </c>
      <c r="B510" s="3" t="str">
        <f>T("03470031347")</f>
        <v>03470031347</v>
      </c>
      <c r="C510" s="3" t="s">
        <v>162</v>
      </c>
      <c r="D510" s="3" t="s">
        <v>1365</v>
      </c>
      <c r="E510" s="3" t="s">
        <v>1366</v>
      </c>
      <c r="F510" s="3" t="s">
        <v>13</v>
      </c>
      <c r="G510" s="3">
        <v>8</v>
      </c>
      <c r="H510" s="3" t="s">
        <v>585</v>
      </c>
      <c r="I510" s="3" t="s">
        <v>15</v>
      </c>
    </row>
    <row r="511" spans="1:9" x14ac:dyDescent="0.25">
      <c r="A511" s="3">
        <v>507</v>
      </c>
      <c r="B511" s="3" t="str">
        <f>T("03470031348")</f>
        <v>03470031348</v>
      </c>
      <c r="C511" s="3" t="s">
        <v>1367</v>
      </c>
      <c r="D511" s="3" t="s">
        <v>1368</v>
      </c>
      <c r="E511" s="3" t="s">
        <v>1369</v>
      </c>
      <c r="F511" s="3" t="s">
        <v>13</v>
      </c>
      <c r="G511" s="3">
        <v>8</v>
      </c>
      <c r="H511" s="3" t="s">
        <v>603</v>
      </c>
      <c r="I511" s="3" t="s">
        <v>15</v>
      </c>
    </row>
    <row r="512" spans="1:9" x14ac:dyDescent="0.25">
      <c r="A512" s="3">
        <v>508</v>
      </c>
      <c r="B512" s="3" t="str">
        <f>T("03470031349")</f>
        <v>03470031349</v>
      </c>
      <c r="C512" s="3" t="s">
        <v>1370</v>
      </c>
      <c r="D512" s="3" t="s">
        <v>1371</v>
      </c>
      <c r="E512" s="3" t="s">
        <v>1372</v>
      </c>
      <c r="F512" s="3" t="s">
        <v>13</v>
      </c>
      <c r="G512" s="3">
        <v>8</v>
      </c>
      <c r="H512" s="3" t="s">
        <v>599</v>
      </c>
      <c r="I512" s="3" t="s">
        <v>15</v>
      </c>
    </row>
    <row r="513" spans="1:9" x14ac:dyDescent="0.25">
      <c r="A513" s="3">
        <v>509</v>
      </c>
      <c r="B513" s="3" t="str">
        <f>T("03470031350")</f>
        <v>03470031350</v>
      </c>
      <c r="C513" s="3" t="s">
        <v>1373</v>
      </c>
      <c r="D513" s="3" t="s">
        <v>1374</v>
      </c>
      <c r="E513" s="3" t="s">
        <v>1375</v>
      </c>
      <c r="F513" s="3" t="s">
        <v>13</v>
      </c>
      <c r="G513" s="3">
        <v>8</v>
      </c>
      <c r="H513" s="3" t="s">
        <v>599</v>
      </c>
      <c r="I513" s="3" t="s">
        <v>15</v>
      </c>
    </row>
    <row r="514" spans="1:9" x14ac:dyDescent="0.25">
      <c r="A514" s="3">
        <v>510</v>
      </c>
      <c r="B514" s="3" t="str">
        <f>T("03470031351")</f>
        <v>03470031351</v>
      </c>
      <c r="C514" s="3" t="s">
        <v>1376</v>
      </c>
      <c r="D514" s="3" t="s">
        <v>1377</v>
      </c>
      <c r="E514" s="3" t="s">
        <v>1378</v>
      </c>
      <c r="F514" s="3" t="s">
        <v>13</v>
      </c>
      <c r="G514" s="3">
        <v>8</v>
      </c>
      <c r="H514" s="3" t="s">
        <v>585</v>
      </c>
      <c r="I514" s="3" t="s">
        <v>36</v>
      </c>
    </row>
    <row r="515" spans="1:9" x14ac:dyDescent="0.25">
      <c r="A515" s="3">
        <v>511</v>
      </c>
      <c r="B515" s="3" t="str">
        <f>T("03470031352")</f>
        <v>03470031352</v>
      </c>
      <c r="C515" s="3" t="s">
        <v>1379</v>
      </c>
      <c r="D515" s="3" t="s">
        <v>1380</v>
      </c>
      <c r="E515" s="3" t="s">
        <v>1381</v>
      </c>
      <c r="F515" s="3" t="s">
        <v>13</v>
      </c>
      <c r="G515" s="3">
        <v>8</v>
      </c>
      <c r="H515" s="3" t="s">
        <v>585</v>
      </c>
      <c r="I515" s="3" t="s">
        <v>36</v>
      </c>
    </row>
    <row r="516" spans="1:9" x14ac:dyDescent="0.25">
      <c r="A516" s="3">
        <v>512</v>
      </c>
      <c r="B516" s="3" t="str">
        <f>T("03470031353")</f>
        <v>03470031353</v>
      </c>
      <c r="C516" s="3" t="s">
        <v>1382</v>
      </c>
      <c r="D516" s="3" t="s">
        <v>1383</v>
      </c>
      <c r="E516" s="3" t="s">
        <v>1384</v>
      </c>
      <c r="F516" s="3" t="s">
        <v>13</v>
      </c>
      <c r="G516" s="3">
        <v>8</v>
      </c>
      <c r="H516" s="3" t="s">
        <v>585</v>
      </c>
      <c r="I516" s="3" t="s">
        <v>36</v>
      </c>
    </row>
    <row r="517" spans="1:9" x14ac:dyDescent="0.25">
      <c r="A517" s="3">
        <v>513</v>
      </c>
      <c r="B517" s="3" t="str">
        <f>T("03470031354")</f>
        <v>03470031354</v>
      </c>
      <c r="C517" s="3" t="s">
        <v>1385</v>
      </c>
      <c r="D517" s="3" t="s">
        <v>1386</v>
      </c>
      <c r="E517" s="3" t="s">
        <v>1387</v>
      </c>
      <c r="F517" s="3" t="s">
        <v>13</v>
      </c>
      <c r="G517" s="3">
        <v>9</v>
      </c>
      <c r="H517" s="3" t="s">
        <v>646</v>
      </c>
      <c r="I517" s="3" t="s">
        <v>15</v>
      </c>
    </row>
    <row r="518" spans="1:9" x14ac:dyDescent="0.25">
      <c r="A518" s="3">
        <v>514</v>
      </c>
      <c r="B518" s="3" t="str">
        <f>T("03470031355")</f>
        <v>03470031355</v>
      </c>
      <c r="C518" s="3" t="s">
        <v>1388</v>
      </c>
      <c r="D518" s="3" t="s">
        <v>1389</v>
      </c>
      <c r="E518" s="3" t="s">
        <v>1390</v>
      </c>
      <c r="F518" s="3" t="s">
        <v>13</v>
      </c>
      <c r="G518" s="3">
        <v>9</v>
      </c>
      <c r="H518" s="3" t="s">
        <v>1069</v>
      </c>
      <c r="I518" s="3" t="s">
        <v>15</v>
      </c>
    </row>
    <row r="519" spans="1:9" x14ac:dyDescent="0.25">
      <c r="A519" s="3">
        <v>515</v>
      </c>
      <c r="B519" s="3" t="str">
        <f>T("03470031360")</f>
        <v>03470031360</v>
      </c>
      <c r="C519" s="3" t="s">
        <v>253</v>
      </c>
      <c r="D519" s="3" t="s">
        <v>1391</v>
      </c>
      <c r="E519" s="3" t="s">
        <v>1392</v>
      </c>
      <c r="F519" s="3" t="s">
        <v>13</v>
      </c>
      <c r="G519" s="3">
        <v>5</v>
      </c>
      <c r="H519" s="3" t="s">
        <v>334</v>
      </c>
      <c r="I519" s="3" t="s">
        <v>15</v>
      </c>
    </row>
    <row r="520" spans="1:9" x14ac:dyDescent="0.25">
      <c r="A520" s="3">
        <v>516</v>
      </c>
      <c r="B520" s="3" t="str">
        <f>T("03470031366")</f>
        <v>03470031366</v>
      </c>
      <c r="C520" s="3" t="s">
        <v>1393</v>
      </c>
      <c r="D520" s="3" t="s">
        <v>1394</v>
      </c>
      <c r="E520" s="3" t="s">
        <v>1395</v>
      </c>
      <c r="F520" s="3" t="s">
        <v>13</v>
      </c>
      <c r="G520" s="3">
        <v>5</v>
      </c>
      <c r="H520" s="3" t="s">
        <v>346</v>
      </c>
      <c r="I520" s="3" t="s">
        <v>15</v>
      </c>
    </row>
    <row r="521" spans="1:9" x14ac:dyDescent="0.25">
      <c r="A521" s="3">
        <v>517</v>
      </c>
      <c r="B521" s="3" t="str">
        <f>T("03470031367")</f>
        <v>03470031367</v>
      </c>
      <c r="C521" s="3" t="s">
        <v>1396</v>
      </c>
      <c r="D521" s="3" t="s">
        <v>1397</v>
      </c>
      <c r="E521" s="3" t="s">
        <v>1398</v>
      </c>
      <c r="F521" s="3" t="s">
        <v>13</v>
      </c>
      <c r="G521" s="3">
        <v>5</v>
      </c>
      <c r="H521" s="3" t="s">
        <v>334</v>
      </c>
      <c r="I521" s="3" t="s">
        <v>15</v>
      </c>
    </row>
    <row r="522" spans="1:9" x14ac:dyDescent="0.25">
      <c r="A522" s="3">
        <v>518</v>
      </c>
      <c r="B522" s="3" t="str">
        <f>T("03470031368")</f>
        <v>03470031368</v>
      </c>
      <c r="C522" s="3" t="s">
        <v>1399</v>
      </c>
      <c r="D522" s="3" t="s">
        <v>1400</v>
      </c>
      <c r="E522" s="3" t="s">
        <v>1401</v>
      </c>
      <c r="F522" s="3" t="s">
        <v>13</v>
      </c>
      <c r="G522" s="3">
        <v>6</v>
      </c>
      <c r="H522" s="3" t="s">
        <v>958</v>
      </c>
      <c r="I522" s="3" t="s">
        <v>15</v>
      </c>
    </row>
    <row r="523" spans="1:9" x14ac:dyDescent="0.25">
      <c r="A523" s="3">
        <v>519</v>
      </c>
      <c r="B523" s="3" t="str">
        <f>T("03470031372")</f>
        <v>03470031372</v>
      </c>
      <c r="C523" s="3" t="s">
        <v>1402</v>
      </c>
      <c r="D523" s="3" t="s">
        <v>1403</v>
      </c>
      <c r="E523" s="3" t="s">
        <v>1404</v>
      </c>
      <c r="F523" s="3" t="s">
        <v>13</v>
      </c>
      <c r="G523" s="3">
        <v>1</v>
      </c>
      <c r="H523" s="3" t="s">
        <v>14</v>
      </c>
      <c r="I523" s="3" t="s">
        <v>15</v>
      </c>
    </row>
    <row r="524" spans="1:9" x14ac:dyDescent="0.25">
      <c r="A524" s="3">
        <v>520</v>
      </c>
      <c r="B524" s="3" t="str">
        <f>T("03470031373")</f>
        <v>03470031373</v>
      </c>
      <c r="C524" s="3" t="s">
        <v>1405</v>
      </c>
      <c r="D524" s="3" t="s">
        <v>1163</v>
      </c>
      <c r="E524" s="3" t="s">
        <v>1406</v>
      </c>
      <c r="F524" s="3" t="s">
        <v>13</v>
      </c>
      <c r="G524" s="3">
        <v>1</v>
      </c>
      <c r="H524" s="3" t="s">
        <v>14</v>
      </c>
      <c r="I524" s="3" t="s">
        <v>15</v>
      </c>
    </row>
    <row r="525" spans="1:9" x14ac:dyDescent="0.25">
      <c r="A525" s="3">
        <v>521</v>
      </c>
      <c r="B525" s="3" t="str">
        <f>T("03470031374")</f>
        <v>03470031374</v>
      </c>
      <c r="C525" s="3" t="s">
        <v>1407</v>
      </c>
      <c r="D525" s="3" t="s">
        <v>1408</v>
      </c>
      <c r="E525" s="3" t="s">
        <v>1409</v>
      </c>
      <c r="F525" s="3" t="s">
        <v>13</v>
      </c>
      <c r="G525" s="3">
        <v>9</v>
      </c>
      <c r="H525" s="3" t="s">
        <v>1069</v>
      </c>
      <c r="I525" s="3" t="s">
        <v>15</v>
      </c>
    </row>
    <row r="526" spans="1:9" x14ac:dyDescent="0.25">
      <c r="A526" s="3">
        <v>522</v>
      </c>
      <c r="B526" s="3" t="str">
        <f>T("03470031420")</f>
        <v>03470031420</v>
      </c>
      <c r="C526" s="3" t="s">
        <v>1410</v>
      </c>
      <c r="D526" s="3" t="s">
        <v>144</v>
      </c>
      <c r="E526" s="3" t="s">
        <v>966</v>
      </c>
      <c r="F526" s="3" t="s">
        <v>13</v>
      </c>
      <c r="G526" s="3">
        <v>8</v>
      </c>
      <c r="H526" s="3" t="s">
        <v>595</v>
      </c>
      <c r="I526" s="3" t="s">
        <v>15</v>
      </c>
    </row>
    <row r="527" spans="1:9" x14ac:dyDescent="0.25">
      <c r="A527" s="3">
        <v>523</v>
      </c>
      <c r="B527" s="3" t="str">
        <f>T("03470031524")</f>
        <v>03470031524</v>
      </c>
      <c r="C527" s="3" t="s">
        <v>1411</v>
      </c>
      <c r="D527" s="3" t="s">
        <v>1412</v>
      </c>
      <c r="E527" s="3" t="s">
        <v>1413</v>
      </c>
      <c r="F527" s="3" t="s">
        <v>13</v>
      </c>
      <c r="G527" s="3">
        <v>5</v>
      </c>
      <c r="H527" s="3" t="s">
        <v>334</v>
      </c>
      <c r="I527" s="3" t="s">
        <v>15</v>
      </c>
    </row>
    <row r="528" spans="1:9" x14ac:dyDescent="0.25">
      <c r="A528" s="3">
        <v>524</v>
      </c>
      <c r="B528" s="3" t="str">
        <f>T("03470032376")</f>
        <v>03470032376</v>
      </c>
      <c r="C528" s="3" t="s">
        <v>1285</v>
      </c>
      <c r="D528" s="3" t="s">
        <v>1414</v>
      </c>
      <c r="E528" s="3" t="s">
        <v>1415</v>
      </c>
      <c r="F528" s="3" t="s">
        <v>13</v>
      </c>
      <c r="G528" s="3">
        <v>1</v>
      </c>
      <c r="H528" s="3" t="s">
        <v>1416</v>
      </c>
      <c r="I528" s="3" t="s">
        <v>15</v>
      </c>
    </row>
    <row r="529" spans="1:9" x14ac:dyDescent="0.25">
      <c r="A529" s="3">
        <v>525</v>
      </c>
      <c r="B529" s="3" t="str">
        <f>T("03470033228")</f>
        <v>03470033228</v>
      </c>
      <c r="C529" s="3" t="s">
        <v>1417</v>
      </c>
      <c r="D529" s="3" t="s">
        <v>623</v>
      </c>
      <c r="E529" s="3" t="s">
        <v>1418</v>
      </c>
      <c r="F529" s="3" t="s">
        <v>13</v>
      </c>
      <c r="G529" s="3">
        <v>8</v>
      </c>
      <c r="H529" s="3" t="s">
        <v>1419</v>
      </c>
      <c r="I529" s="3" t="s">
        <v>15</v>
      </c>
    </row>
    <row r="530" spans="1:9" x14ac:dyDescent="0.25">
      <c r="A530" s="3">
        <v>526</v>
      </c>
      <c r="B530" s="3" t="str">
        <f>T("03470033231")</f>
        <v>03470033231</v>
      </c>
      <c r="C530" s="3" t="s">
        <v>1093</v>
      </c>
      <c r="D530" s="3" t="s">
        <v>1420</v>
      </c>
      <c r="E530" s="3" t="s">
        <v>1421</v>
      </c>
      <c r="F530" s="3" t="s">
        <v>13</v>
      </c>
      <c r="G530" s="3">
        <v>9</v>
      </c>
      <c r="H530" s="3" t="s">
        <v>1422</v>
      </c>
      <c r="I530" s="3" t="s">
        <v>15</v>
      </c>
    </row>
    <row r="531" spans="1:9" x14ac:dyDescent="0.25">
      <c r="A531" s="3">
        <v>527</v>
      </c>
      <c r="B531" s="3" t="str">
        <f>T("03470033386")</f>
        <v>03470033386</v>
      </c>
      <c r="C531" s="3" t="s">
        <v>1423</v>
      </c>
      <c r="D531" s="3" t="s">
        <v>991</v>
      </c>
      <c r="E531" s="3" t="s">
        <v>1424</v>
      </c>
      <c r="F531" s="3" t="s">
        <v>13</v>
      </c>
      <c r="G531" s="3">
        <v>5</v>
      </c>
      <c r="H531" s="3" t="s">
        <v>334</v>
      </c>
      <c r="I531" s="3" t="s">
        <v>15</v>
      </c>
    </row>
    <row r="532" spans="1:9" x14ac:dyDescent="0.25">
      <c r="A532" s="3">
        <v>528</v>
      </c>
      <c r="B532" s="3" t="str">
        <f>T("03470033396")</f>
        <v>03470033396</v>
      </c>
      <c r="C532" s="3" t="s">
        <v>1425</v>
      </c>
      <c r="D532" s="3" t="s">
        <v>1426</v>
      </c>
      <c r="E532" s="3" t="s">
        <v>1427</v>
      </c>
      <c r="F532" s="3" t="s">
        <v>13</v>
      </c>
      <c r="G532" s="3">
        <v>7</v>
      </c>
      <c r="H532" s="3" t="s">
        <v>585</v>
      </c>
      <c r="I532" s="3" t="s">
        <v>36</v>
      </c>
    </row>
    <row r="533" spans="1:9" x14ac:dyDescent="0.25">
      <c r="A533" s="3">
        <v>529</v>
      </c>
      <c r="B533" s="3" t="str">
        <f>T("03470033469")</f>
        <v>03470033469</v>
      </c>
      <c r="C533" s="3" t="s">
        <v>1428</v>
      </c>
      <c r="D533" s="3" t="s">
        <v>1429</v>
      </c>
      <c r="E533" s="3" t="s">
        <v>1430</v>
      </c>
      <c r="F533" s="3" t="s">
        <v>13</v>
      </c>
      <c r="G533" s="3">
        <v>5</v>
      </c>
      <c r="H533" s="3" t="s">
        <v>334</v>
      </c>
      <c r="I533" s="3" t="s">
        <v>15</v>
      </c>
    </row>
    <row r="534" spans="1:9" x14ac:dyDescent="0.25">
      <c r="A534" s="3">
        <v>530</v>
      </c>
      <c r="B534" s="3" t="str">
        <f>T("03470033904")</f>
        <v>03470033904</v>
      </c>
      <c r="C534" s="3" t="s">
        <v>1431</v>
      </c>
      <c r="D534" s="3" t="s">
        <v>1432</v>
      </c>
      <c r="E534" s="3" t="s">
        <v>1433</v>
      </c>
      <c r="F534" s="3" t="s">
        <v>13</v>
      </c>
      <c r="G534" s="3">
        <v>2</v>
      </c>
      <c r="H534" s="3" t="s">
        <v>25</v>
      </c>
      <c r="I534" s="3" t="s">
        <v>15</v>
      </c>
    </row>
    <row r="535" spans="1:9" x14ac:dyDescent="0.25">
      <c r="A535" s="3">
        <v>531</v>
      </c>
      <c r="B535" s="3" t="str">
        <f>T("03470034144")</f>
        <v>03470034144</v>
      </c>
      <c r="C535" s="3" t="s">
        <v>1434</v>
      </c>
      <c r="D535" s="3" t="s">
        <v>1435</v>
      </c>
      <c r="E535" s="3" t="s">
        <v>1436</v>
      </c>
      <c r="F535" s="3" t="s">
        <v>13</v>
      </c>
      <c r="G535" s="3">
        <v>9</v>
      </c>
      <c r="H535" s="3" t="s">
        <v>1437</v>
      </c>
      <c r="I535" s="3" t="s">
        <v>15</v>
      </c>
    </row>
    <row r="536" spans="1:9" x14ac:dyDescent="0.25">
      <c r="A536" s="3">
        <v>532</v>
      </c>
      <c r="B536" s="3" t="str">
        <f>T("03470034146")</f>
        <v>03470034146</v>
      </c>
      <c r="C536" s="3" t="s">
        <v>1438</v>
      </c>
      <c r="D536" s="3" t="s">
        <v>62</v>
      </c>
      <c r="E536" s="3" t="s">
        <v>1439</v>
      </c>
      <c r="F536" s="3" t="s">
        <v>13</v>
      </c>
      <c r="G536" s="3">
        <v>1</v>
      </c>
      <c r="H536" s="3" t="s">
        <v>14</v>
      </c>
      <c r="I536" s="3" t="s">
        <v>15</v>
      </c>
    </row>
    <row r="537" spans="1:9" x14ac:dyDescent="0.25">
      <c r="A537" s="3">
        <v>533</v>
      </c>
      <c r="B537" s="3" t="str">
        <f>T("03470034147")</f>
        <v>03470034147</v>
      </c>
      <c r="C537" s="3" t="s">
        <v>1440</v>
      </c>
      <c r="D537" s="3" t="s">
        <v>1441</v>
      </c>
      <c r="E537" s="3" t="s">
        <v>1255</v>
      </c>
      <c r="F537" s="3" t="s">
        <v>13</v>
      </c>
      <c r="G537" s="3">
        <v>8</v>
      </c>
      <c r="H537" s="3" t="s">
        <v>603</v>
      </c>
      <c r="I537" s="3" t="s">
        <v>15</v>
      </c>
    </row>
    <row r="538" spans="1:9" x14ac:dyDescent="0.25">
      <c r="A538" s="3">
        <v>534</v>
      </c>
      <c r="B538" s="3" t="str">
        <f>T("03470034148")</f>
        <v>03470034148</v>
      </c>
      <c r="C538" s="3" t="s">
        <v>1442</v>
      </c>
      <c r="D538" s="3" t="s">
        <v>1443</v>
      </c>
      <c r="E538" s="3" t="s">
        <v>1444</v>
      </c>
      <c r="F538" s="3" t="s">
        <v>13</v>
      </c>
      <c r="G538" s="3">
        <v>8</v>
      </c>
      <c r="H538" s="3" t="s">
        <v>603</v>
      </c>
      <c r="I538" s="3" t="s">
        <v>15</v>
      </c>
    </row>
    <row r="539" spans="1:9" x14ac:dyDescent="0.25">
      <c r="A539" s="3">
        <v>535</v>
      </c>
      <c r="B539" s="3" t="str">
        <f>T("03470034245")</f>
        <v>03470034245</v>
      </c>
      <c r="C539" s="3" t="s">
        <v>1445</v>
      </c>
      <c r="D539" s="3" t="s">
        <v>1446</v>
      </c>
      <c r="E539" s="3" t="s">
        <v>1447</v>
      </c>
      <c r="F539" s="3" t="s">
        <v>13</v>
      </c>
      <c r="G539" s="3">
        <v>3</v>
      </c>
      <c r="H539" s="3" t="s">
        <v>1448</v>
      </c>
      <c r="I539" s="3" t="s">
        <v>15</v>
      </c>
    </row>
    <row r="540" spans="1:9" x14ac:dyDescent="0.25">
      <c r="A540" s="3">
        <v>536</v>
      </c>
      <c r="B540" s="3" t="str">
        <f>T("03470034246")</f>
        <v>03470034246</v>
      </c>
      <c r="C540" s="3" t="s">
        <v>1449</v>
      </c>
      <c r="D540" s="3" t="s">
        <v>1397</v>
      </c>
      <c r="E540" s="3" t="s">
        <v>1450</v>
      </c>
      <c r="F540" s="3" t="s">
        <v>13</v>
      </c>
      <c r="G540" s="3">
        <v>3</v>
      </c>
      <c r="H540" s="3" t="s">
        <v>90</v>
      </c>
      <c r="I540" s="3" t="s">
        <v>15</v>
      </c>
    </row>
    <row r="541" spans="1:9" x14ac:dyDescent="0.25">
      <c r="A541" s="3">
        <v>537</v>
      </c>
      <c r="B541" s="3" t="str">
        <f>T("03470034517")</f>
        <v>03470034517</v>
      </c>
      <c r="C541" s="3" t="s">
        <v>1451</v>
      </c>
      <c r="D541" s="3" t="s">
        <v>1452</v>
      </c>
      <c r="E541" s="3" t="s">
        <v>1453</v>
      </c>
      <c r="F541" s="3" t="s">
        <v>13</v>
      </c>
      <c r="G541" s="3">
        <v>8</v>
      </c>
      <c r="H541" s="3" t="s">
        <v>1454</v>
      </c>
      <c r="I541" s="3" t="s">
        <v>15</v>
      </c>
    </row>
    <row r="542" spans="1:9" x14ac:dyDescent="0.25">
      <c r="A542" s="3">
        <v>538</v>
      </c>
      <c r="B542" s="3" t="str">
        <f>T("03470034568")</f>
        <v>03470034568</v>
      </c>
      <c r="C542" s="3" t="s">
        <v>1455</v>
      </c>
      <c r="D542" s="3" t="s">
        <v>1456</v>
      </c>
      <c r="E542" s="3" t="s">
        <v>1457</v>
      </c>
      <c r="F542" s="3" t="s">
        <v>13</v>
      </c>
      <c r="G542" s="3">
        <v>4</v>
      </c>
      <c r="H542" s="3" t="s">
        <v>223</v>
      </c>
      <c r="I542" s="3" t="s">
        <v>15</v>
      </c>
    </row>
    <row r="543" spans="1:9" x14ac:dyDescent="0.25">
      <c r="A543" s="3">
        <v>539</v>
      </c>
      <c r="B543" s="3" t="str">
        <f>T("03470035571")</f>
        <v>03470035571</v>
      </c>
      <c r="C543" s="3" t="s">
        <v>1458</v>
      </c>
      <c r="D543" s="3" t="s">
        <v>1459</v>
      </c>
      <c r="E543" s="3" t="s">
        <v>1460</v>
      </c>
      <c r="F543" s="3" t="s">
        <v>13</v>
      </c>
      <c r="G543" s="3">
        <v>3</v>
      </c>
      <c r="H543" s="3" t="s">
        <v>124</v>
      </c>
      <c r="I543" s="3" t="s">
        <v>15</v>
      </c>
    </row>
    <row r="544" spans="1:9" x14ac:dyDescent="0.25">
      <c r="A544" s="3">
        <v>540</v>
      </c>
      <c r="B544" s="3" t="str">
        <f>T("03470035572")</f>
        <v>03470035572</v>
      </c>
      <c r="C544" s="3" t="s">
        <v>202</v>
      </c>
      <c r="D544" s="3" t="s">
        <v>1361</v>
      </c>
      <c r="E544" s="3" t="s">
        <v>1461</v>
      </c>
      <c r="F544" s="3" t="s">
        <v>13</v>
      </c>
      <c r="G544" s="3">
        <v>3</v>
      </c>
      <c r="H544" s="3" t="s">
        <v>124</v>
      </c>
      <c r="I544" s="3" t="s">
        <v>15</v>
      </c>
    </row>
    <row r="545" spans="1:9" x14ac:dyDescent="0.25">
      <c r="A545" s="3">
        <v>541</v>
      </c>
      <c r="B545" s="3" t="str">
        <f>T("03470035573")</f>
        <v>03470035573</v>
      </c>
      <c r="C545" s="3" t="s">
        <v>1462</v>
      </c>
      <c r="D545" s="3" t="s">
        <v>1463</v>
      </c>
      <c r="E545" s="3" t="s">
        <v>1464</v>
      </c>
      <c r="F545" s="3" t="s">
        <v>13</v>
      </c>
      <c r="G545" s="3">
        <v>2</v>
      </c>
      <c r="H545" s="3" t="s">
        <v>90</v>
      </c>
      <c r="I545" s="3" t="s">
        <v>15</v>
      </c>
    </row>
    <row r="546" spans="1:9" x14ac:dyDescent="0.25">
      <c r="A546" s="3">
        <v>542</v>
      </c>
      <c r="B546" s="3" t="str">
        <f>T("03470035574")</f>
        <v>03470035574</v>
      </c>
      <c r="C546" s="3" t="s">
        <v>623</v>
      </c>
      <c r="D546" s="3" t="s">
        <v>1465</v>
      </c>
      <c r="E546" s="3" t="s">
        <v>1466</v>
      </c>
      <c r="F546" s="3" t="s">
        <v>13</v>
      </c>
      <c r="G546" s="3">
        <v>2</v>
      </c>
      <c r="H546" s="3" t="s">
        <v>90</v>
      </c>
      <c r="I546" s="3" t="s">
        <v>15</v>
      </c>
    </row>
    <row r="547" spans="1:9" x14ac:dyDescent="0.25">
      <c r="A547" s="3">
        <v>543</v>
      </c>
      <c r="B547" s="3" t="str">
        <f>T("03470035575")</f>
        <v>03470035575</v>
      </c>
      <c r="C547" s="3" t="s">
        <v>1467</v>
      </c>
      <c r="D547" s="3" t="s">
        <v>1468</v>
      </c>
      <c r="E547" s="3" t="s">
        <v>1469</v>
      </c>
      <c r="F547" s="3" t="s">
        <v>13</v>
      </c>
      <c r="G547" s="3">
        <v>1</v>
      </c>
      <c r="H547" s="3" t="s">
        <v>14</v>
      </c>
      <c r="I547" s="3" t="s">
        <v>15</v>
      </c>
    </row>
    <row r="548" spans="1:9" x14ac:dyDescent="0.25">
      <c r="A548" s="3">
        <v>544</v>
      </c>
      <c r="B548" s="3" t="str">
        <f>T("03470035576")</f>
        <v>03470035576</v>
      </c>
      <c r="C548" s="3" t="s">
        <v>1470</v>
      </c>
      <c r="D548" s="3" t="s">
        <v>1471</v>
      </c>
      <c r="E548" s="3" t="s">
        <v>1472</v>
      </c>
      <c r="F548" s="3" t="s">
        <v>13</v>
      </c>
      <c r="G548" s="3">
        <v>1</v>
      </c>
      <c r="H548" s="3" t="s">
        <v>14</v>
      </c>
      <c r="I548" s="3" t="s">
        <v>15</v>
      </c>
    </row>
    <row r="549" spans="1:9" x14ac:dyDescent="0.25">
      <c r="A549" s="3">
        <v>545</v>
      </c>
      <c r="B549" s="3" t="str">
        <f>T("03470035577")</f>
        <v>03470035577</v>
      </c>
      <c r="C549" s="3" t="s">
        <v>1406</v>
      </c>
      <c r="D549" s="3" t="s">
        <v>1473</v>
      </c>
      <c r="E549" s="3" t="s">
        <v>1474</v>
      </c>
      <c r="F549" s="3" t="s">
        <v>13</v>
      </c>
      <c r="G549" s="3">
        <v>1</v>
      </c>
      <c r="H549" s="3" t="s">
        <v>14</v>
      </c>
      <c r="I549" s="3" t="s">
        <v>15</v>
      </c>
    </row>
    <row r="550" spans="1:9" x14ac:dyDescent="0.25">
      <c r="A550" s="3">
        <v>546</v>
      </c>
      <c r="B550" s="3" t="str">
        <f>T("03470035578")</f>
        <v>03470035578</v>
      </c>
      <c r="C550" s="3" t="s">
        <v>80</v>
      </c>
      <c r="D550" s="3" t="s">
        <v>144</v>
      </c>
      <c r="E550" s="3" t="s">
        <v>1475</v>
      </c>
      <c r="F550" s="3" t="s">
        <v>13</v>
      </c>
      <c r="G550" s="3">
        <v>8</v>
      </c>
      <c r="H550" s="3" t="s">
        <v>603</v>
      </c>
      <c r="I550" s="3" t="s">
        <v>15</v>
      </c>
    </row>
    <row r="551" spans="1:9" x14ac:dyDescent="0.25">
      <c r="A551" s="3">
        <v>547</v>
      </c>
      <c r="B551" s="3" t="str">
        <f>T("03470035579")</f>
        <v>03470035579</v>
      </c>
      <c r="C551" s="3" t="s">
        <v>1476</v>
      </c>
      <c r="D551" s="3" t="s">
        <v>426</v>
      </c>
      <c r="E551" s="3" t="s">
        <v>75</v>
      </c>
      <c r="F551" s="3" t="s">
        <v>13</v>
      </c>
      <c r="G551" s="3">
        <v>6</v>
      </c>
      <c r="H551" s="3" t="s">
        <v>958</v>
      </c>
      <c r="I551" s="3" t="s">
        <v>15</v>
      </c>
    </row>
    <row r="552" spans="1:9" x14ac:dyDescent="0.25">
      <c r="A552" s="3">
        <v>548</v>
      </c>
      <c r="B552" s="3" t="str">
        <f>T("03470035580")</f>
        <v>03470035580</v>
      </c>
      <c r="C552" s="3" t="s">
        <v>1477</v>
      </c>
      <c r="D552" s="3" t="s">
        <v>1138</v>
      </c>
      <c r="E552" s="3" t="s">
        <v>1478</v>
      </c>
      <c r="F552" s="3" t="s">
        <v>13</v>
      </c>
      <c r="G552" s="3">
        <v>2</v>
      </c>
      <c r="H552" s="3" t="s">
        <v>1479</v>
      </c>
      <c r="I552" s="3" t="s">
        <v>15</v>
      </c>
    </row>
    <row r="553" spans="1:9" x14ac:dyDescent="0.25">
      <c r="A553" s="3">
        <v>549</v>
      </c>
      <c r="B553" s="3" t="str">
        <f>T("03470035581")</f>
        <v>03470035581</v>
      </c>
      <c r="C553" s="3" t="s">
        <v>1480</v>
      </c>
      <c r="D553" s="3" t="s">
        <v>1481</v>
      </c>
      <c r="E553" s="3" t="s">
        <v>1482</v>
      </c>
      <c r="F553" s="3" t="s">
        <v>13</v>
      </c>
      <c r="G553" s="3">
        <v>5</v>
      </c>
      <c r="H553" s="3" t="s">
        <v>334</v>
      </c>
      <c r="I553" s="3" t="s">
        <v>15</v>
      </c>
    </row>
    <row r="554" spans="1:9" x14ac:dyDescent="0.25">
      <c r="A554" s="3">
        <v>550</v>
      </c>
      <c r="B554" s="3" t="str">
        <f>T("03470035582")</f>
        <v>03470035582</v>
      </c>
      <c r="C554" s="3" t="s">
        <v>1483</v>
      </c>
      <c r="D554" s="3" t="s">
        <v>1484</v>
      </c>
      <c r="E554" s="3" t="s">
        <v>1485</v>
      </c>
      <c r="F554" s="3" t="s">
        <v>13</v>
      </c>
      <c r="G554" s="3">
        <v>3</v>
      </c>
      <c r="H554" s="3" t="s">
        <v>200</v>
      </c>
      <c r="I554" s="3" t="s">
        <v>15</v>
      </c>
    </row>
    <row r="555" spans="1:9" x14ac:dyDescent="0.25">
      <c r="A555" s="3">
        <v>551</v>
      </c>
      <c r="B555" s="3" t="str">
        <f>T("03470035583")</f>
        <v>03470035583</v>
      </c>
      <c r="C555" s="3" t="s">
        <v>1486</v>
      </c>
      <c r="D555" s="3" t="s">
        <v>1487</v>
      </c>
      <c r="E555" s="3" t="s">
        <v>1488</v>
      </c>
      <c r="F555" s="3" t="s">
        <v>13</v>
      </c>
      <c r="G555" s="3">
        <v>6</v>
      </c>
      <c r="H555" s="3" t="s">
        <v>958</v>
      </c>
      <c r="I555" s="3" t="s">
        <v>15</v>
      </c>
    </row>
    <row r="556" spans="1:9" x14ac:dyDescent="0.25">
      <c r="A556" s="3">
        <v>552</v>
      </c>
      <c r="B556" s="3" t="str">
        <f>T("03470035584")</f>
        <v>03470035584</v>
      </c>
      <c r="C556" s="3" t="s">
        <v>1489</v>
      </c>
      <c r="D556" s="3" t="s">
        <v>113</v>
      </c>
      <c r="E556" s="3" t="s">
        <v>1490</v>
      </c>
      <c r="F556" s="3" t="s">
        <v>13</v>
      </c>
      <c r="G556" s="3">
        <v>2</v>
      </c>
      <c r="H556" s="3" t="s">
        <v>1479</v>
      </c>
      <c r="I556" s="3" t="s">
        <v>15</v>
      </c>
    </row>
    <row r="557" spans="1:9" x14ac:dyDescent="0.25">
      <c r="A557" s="3">
        <v>553</v>
      </c>
      <c r="B557" s="3" t="str">
        <f>T("03470035618")</f>
        <v>03470035618</v>
      </c>
      <c r="C557" s="3" t="s">
        <v>1491</v>
      </c>
      <c r="D557" s="3" t="s">
        <v>1492</v>
      </c>
      <c r="E557" s="3" t="s">
        <v>1493</v>
      </c>
      <c r="F557" s="3" t="s">
        <v>13</v>
      </c>
      <c r="G557" s="3">
        <v>8</v>
      </c>
      <c r="H557" s="3" t="s">
        <v>599</v>
      </c>
      <c r="I557" s="3" t="s">
        <v>15</v>
      </c>
    </row>
    <row r="558" spans="1:9" x14ac:dyDescent="0.25">
      <c r="A558" s="3">
        <v>554</v>
      </c>
      <c r="B558" s="3" t="str">
        <f>T("03470035619")</f>
        <v>03470035619</v>
      </c>
      <c r="C558" s="3" t="s">
        <v>204</v>
      </c>
      <c r="D558" s="3" t="s">
        <v>1455</v>
      </c>
      <c r="E558" s="3" t="s">
        <v>1494</v>
      </c>
      <c r="F558" s="3" t="s">
        <v>13</v>
      </c>
      <c r="G558" s="3">
        <v>6</v>
      </c>
      <c r="H558" s="3" t="s">
        <v>910</v>
      </c>
      <c r="I558" s="3" t="s">
        <v>15</v>
      </c>
    </row>
    <row r="559" spans="1:9" x14ac:dyDescent="0.25">
      <c r="A559" s="3">
        <v>555</v>
      </c>
      <c r="B559" s="3" t="str">
        <f>T("03470035620")</f>
        <v>03470035620</v>
      </c>
      <c r="C559" s="3" t="s">
        <v>1495</v>
      </c>
      <c r="D559" s="3" t="s">
        <v>1496</v>
      </c>
      <c r="E559" s="3" t="s">
        <v>321</v>
      </c>
      <c r="F559" s="3" t="s">
        <v>13</v>
      </c>
      <c r="G559" s="3">
        <v>6</v>
      </c>
      <c r="H559" s="3" t="s">
        <v>958</v>
      </c>
      <c r="I559" s="3" t="s">
        <v>15</v>
      </c>
    </row>
    <row r="560" spans="1:9" x14ac:dyDescent="0.25">
      <c r="A560" s="3">
        <v>556</v>
      </c>
      <c r="B560" s="3" t="str">
        <f>T("03470035621")</f>
        <v>03470035621</v>
      </c>
      <c r="C560" s="3" t="s">
        <v>1497</v>
      </c>
      <c r="D560" s="3" t="s">
        <v>1498</v>
      </c>
      <c r="E560" s="3" t="s">
        <v>1499</v>
      </c>
      <c r="F560" s="3" t="s">
        <v>13</v>
      </c>
      <c r="G560" s="3">
        <v>2</v>
      </c>
      <c r="H560" s="3" t="s">
        <v>25</v>
      </c>
      <c r="I560" s="3" t="s">
        <v>15</v>
      </c>
    </row>
    <row r="561" spans="1:9" x14ac:dyDescent="0.25">
      <c r="A561" s="3">
        <v>557</v>
      </c>
      <c r="B561" s="3" t="str">
        <f>T("03470035622")</f>
        <v>03470035622</v>
      </c>
      <c r="C561" s="3" t="s">
        <v>1500</v>
      </c>
      <c r="D561" s="3" t="s">
        <v>409</v>
      </c>
      <c r="E561" s="3" t="s">
        <v>1501</v>
      </c>
      <c r="F561" s="3" t="s">
        <v>13</v>
      </c>
      <c r="G561" s="3">
        <v>6</v>
      </c>
      <c r="H561" s="3" t="s">
        <v>464</v>
      </c>
      <c r="I561" s="3" t="s">
        <v>15</v>
      </c>
    </row>
    <row r="562" spans="1:9" x14ac:dyDescent="0.25">
      <c r="A562" s="3">
        <v>558</v>
      </c>
      <c r="B562" s="3" t="str">
        <f>T("03470035623")</f>
        <v>03470035623</v>
      </c>
      <c r="C562" s="3" t="s">
        <v>1502</v>
      </c>
      <c r="D562" s="3" t="s">
        <v>1503</v>
      </c>
      <c r="E562" s="3" t="s">
        <v>1504</v>
      </c>
      <c r="F562" s="3" t="s">
        <v>13</v>
      </c>
      <c r="G562" s="3">
        <v>2</v>
      </c>
      <c r="H562" s="3" t="s">
        <v>25</v>
      </c>
      <c r="I562" s="3" t="s">
        <v>15</v>
      </c>
    </row>
    <row r="563" spans="1:9" x14ac:dyDescent="0.25">
      <c r="A563" s="3">
        <v>559</v>
      </c>
      <c r="B563" s="3" t="str">
        <f>T("03470035624")</f>
        <v>03470035624</v>
      </c>
      <c r="C563" s="3" t="s">
        <v>1505</v>
      </c>
      <c r="D563" s="3" t="s">
        <v>1506</v>
      </c>
      <c r="E563" s="3" t="s">
        <v>1507</v>
      </c>
      <c r="F563" s="3" t="s">
        <v>13</v>
      </c>
      <c r="G563" s="3">
        <v>1</v>
      </c>
      <c r="H563" s="3" t="s">
        <v>14</v>
      </c>
      <c r="I563" s="3" t="s">
        <v>15</v>
      </c>
    </row>
    <row r="564" spans="1:9" x14ac:dyDescent="0.25">
      <c r="A564" s="3">
        <v>560</v>
      </c>
      <c r="B564" s="3" t="str">
        <f>T("03470035625")</f>
        <v>03470035625</v>
      </c>
      <c r="C564" s="3" t="s">
        <v>1508</v>
      </c>
      <c r="D564" s="3" t="s">
        <v>1509</v>
      </c>
      <c r="E564" s="3" t="s">
        <v>75</v>
      </c>
      <c r="F564" s="3" t="s">
        <v>13</v>
      </c>
      <c r="G564" s="3">
        <v>6</v>
      </c>
      <c r="H564" s="3" t="s">
        <v>958</v>
      </c>
      <c r="I564" s="3" t="s">
        <v>15</v>
      </c>
    </row>
    <row r="565" spans="1:9" x14ac:dyDescent="0.25">
      <c r="A565" s="3">
        <v>561</v>
      </c>
      <c r="B565" s="3" t="str">
        <f>T("03470035626")</f>
        <v>03470035626</v>
      </c>
      <c r="C565" s="3" t="s">
        <v>1510</v>
      </c>
      <c r="D565" s="3" t="s">
        <v>1147</v>
      </c>
      <c r="E565" s="3" t="s">
        <v>1511</v>
      </c>
      <c r="F565" s="3" t="s">
        <v>13</v>
      </c>
      <c r="G565" s="3">
        <v>6</v>
      </c>
      <c r="H565" s="3" t="s">
        <v>958</v>
      </c>
      <c r="I565" s="3" t="s">
        <v>15</v>
      </c>
    </row>
    <row r="566" spans="1:9" x14ac:dyDescent="0.25">
      <c r="A566" s="3">
        <v>562</v>
      </c>
      <c r="B566" s="3" t="str">
        <f>T("03470035627")</f>
        <v>03470035627</v>
      </c>
      <c r="C566" s="3" t="s">
        <v>1512</v>
      </c>
      <c r="D566" s="3" t="s">
        <v>1459</v>
      </c>
      <c r="E566" s="3" t="s">
        <v>1513</v>
      </c>
      <c r="F566" s="3" t="s">
        <v>13</v>
      </c>
      <c r="G566" s="3">
        <v>6</v>
      </c>
      <c r="H566" s="3" t="s">
        <v>958</v>
      </c>
      <c r="I566" s="3" t="s">
        <v>15</v>
      </c>
    </row>
    <row r="567" spans="1:9" x14ac:dyDescent="0.25">
      <c r="A567" s="3">
        <v>563</v>
      </c>
      <c r="B567" s="3" t="str">
        <f>T("03470035628")</f>
        <v>03470035628</v>
      </c>
      <c r="C567" s="3" t="s">
        <v>1514</v>
      </c>
      <c r="D567" s="3" t="s">
        <v>1080</v>
      </c>
      <c r="E567" s="3" t="s">
        <v>1515</v>
      </c>
      <c r="F567" s="3" t="s">
        <v>13</v>
      </c>
      <c r="G567" s="3">
        <v>6</v>
      </c>
      <c r="H567" s="3" t="s">
        <v>464</v>
      </c>
      <c r="I567" s="3" t="s">
        <v>15</v>
      </c>
    </row>
    <row r="568" spans="1:9" x14ac:dyDescent="0.25">
      <c r="A568" s="3">
        <v>564</v>
      </c>
      <c r="B568" s="3" t="str">
        <f>T("03470035629")</f>
        <v>03470035629</v>
      </c>
      <c r="C568" s="3" t="s">
        <v>374</v>
      </c>
      <c r="D568" s="3" t="s">
        <v>1516</v>
      </c>
      <c r="E568" s="3" t="s">
        <v>1517</v>
      </c>
      <c r="F568" s="3" t="s">
        <v>13</v>
      </c>
      <c r="G568" s="3">
        <v>6</v>
      </c>
      <c r="H568" s="3" t="s">
        <v>958</v>
      </c>
      <c r="I568" s="3" t="s">
        <v>15</v>
      </c>
    </row>
    <row r="569" spans="1:9" x14ac:dyDescent="0.25">
      <c r="A569" s="3">
        <v>565</v>
      </c>
      <c r="B569" s="3" t="str">
        <f>T("03470035630")</f>
        <v>03470035630</v>
      </c>
      <c r="C569" s="3" t="s">
        <v>1518</v>
      </c>
      <c r="D569" s="3" t="s">
        <v>417</v>
      </c>
      <c r="E569" s="3" t="s">
        <v>1519</v>
      </c>
      <c r="F569" s="3" t="s">
        <v>13</v>
      </c>
      <c r="G569" s="3">
        <v>6</v>
      </c>
      <c r="H569" s="3" t="s">
        <v>958</v>
      </c>
      <c r="I569" s="3" t="s">
        <v>15</v>
      </c>
    </row>
    <row r="570" spans="1:9" x14ac:dyDescent="0.25">
      <c r="A570" s="3">
        <v>566</v>
      </c>
      <c r="B570" s="3" t="str">
        <f>T("03470035631")</f>
        <v>03470035631</v>
      </c>
      <c r="C570" s="3" t="s">
        <v>1520</v>
      </c>
      <c r="D570" s="3" t="s">
        <v>1521</v>
      </c>
      <c r="E570" s="3" t="s">
        <v>1522</v>
      </c>
      <c r="F570" s="3" t="s">
        <v>13</v>
      </c>
      <c r="G570" s="3">
        <v>3</v>
      </c>
      <c r="H570" s="3" t="s">
        <v>164</v>
      </c>
      <c r="I570" s="3" t="s">
        <v>15</v>
      </c>
    </row>
    <row r="571" spans="1:9" x14ac:dyDescent="0.25">
      <c r="A571" s="3">
        <v>567</v>
      </c>
      <c r="B571" s="3" t="str">
        <f>T("03470035632")</f>
        <v>03470035632</v>
      </c>
      <c r="C571" s="3" t="s">
        <v>1523</v>
      </c>
      <c r="D571" s="3" t="s">
        <v>144</v>
      </c>
      <c r="E571" s="3" t="s">
        <v>1524</v>
      </c>
      <c r="F571" s="3" t="s">
        <v>13</v>
      </c>
      <c r="G571" s="3">
        <v>2</v>
      </c>
      <c r="H571" s="3" t="s">
        <v>90</v>
      </c>
      <c r="I571" s="3" t="s">
        <v>15</v>
      </c>
    </row>
    <row r="572" spans="1:9" x14ac:dyDescent="0.25">
      <c r="A572" s="3">
        <v>568</v>
      </c>
      <c r="B572" s="3" t="str">
        <f>T("03470035633")</f>
        <v>03470035633</v>
      </c>
      <c r="C572" s="3" t="s">
        <v>1525</v>
      </c>
      <c r="D572" s="3" t="s">
        <v>77</v>
      </c>
      <c r="E572" s="3" t="s">
        <v>1526</v>
      </c>
      <c r="F572" s="3" t="s">
        <v>13</v>
      </c>
      <c r="G572" s="3">
        <v>1</v>
      </c>
      <c r="H572" s="3" t="s">
        <v>14</v>
      </c>
      <c r="I572" s="3" t="s">
        <v>15</v>
      </c>
    </row>
    <row r="573" spans="1:9" x14ac:dyDescent="0.25">
      <c r="A573" s="3">
        <v>569</v>
      </c>
      <c r="B573" s="3" t="str">
        <f>T("03470035634")</f>
        <v>03470035634</v>
      </c>
      <c r="C573" s="3" t="s">
        <v>1527</v>
      </c>
      <c r="D573" s="3" t="s">
        <v>1333</v>
      </c>
      <c r="E573" s="3" t="s">
        <v>1528</v>
      </c>
      <c r="F573" s="3" t="s">
        <v>13</v>
      </c>
      <c r="G573" s="3">
        <v>6</v>
      </c>
      <c r="H573" s="3" t="s">
        <v>958</v>
      </c>
      <c r="I573" s="3" t="s">
        <v>15</v>
      </c>
    </row>
    <row r="574" spans="1:9" x14ac:dyDescent="0.25">
      <c r="A574" s="3">
        <v>570</v>
      </c>
      <c r="B574" s="3" t="str">
        <f>T("03470035635")</f>
        <v>03470035635</v>
      </c>
      <c r="C574" s="3" t="s">
        <v>1529</v>
      </c>
      <c r="D574" s="3" t="s">
        <v>1530</v>
      </c>
      <c r="E574" s="3" t="s">
        <v>1531</v>
      </c>
      <c r="F574" s="3" t="s">
        <v>13</v>
      </c>
      <c r="G574" s="3">
        <v>3</v>
      </c>
      <c r="H574" s="3" t="s">
        <v>1532</v>
      </c>
      <c r="I574" s="3" t="s">
        <v>15</v>
      </c>
    </row>
    <row r="575" spans="1:9" x14ac:dyDescent="0.25">
      <c r="A575" s="3">
        <v>571</v>
      </c>
      <c r="B575" s="3" t="str">
        <f>T("03470035636")</f>
        <v>03470035636</v>
      </c>
      <c r="C575" s="3" t="s">
        <v>1533</v>
      </c>
      <c r="D575" s="3" t="s">
        <v>1071</v>
      </c>
      <c r="E575" s="3" t="s">
        <v>1534</v>
      </c>
      <c r="F575" s="3" t="s">
        <v>13</v>
      </c>
      <c r="G575" s="3">
        <v>2</v>
      </c>
      <c r="H575" s="3" t="s">
        <v>1535</v>
      </c>
      <c r="I575" s="3" t="s">
        <v>15</v>
      </c>
    </row>
    <row r="576" spans="1:9" x14ac:dyDescent="0.25">
      <c r="A576" s="3">
        <v>572</v>
      </c>
      <c r="B576" s="3" t="str">
        <f>T("03470035637")</f>
        <v>03470035637</v>
      </c>
      <c r="C576" s="3" t="s">
        <v>1536</v>
      </c>
      <c r="D576" s="3" t="s">
        <v>1537</v>
      </c>
      <c r="E576" s="3" t="s">
        <v>1538</v>
      </c>
      <c r="F576" s="3" t="s">
        <v>13</v>
      </c>
      <c r="G576" s="3">
        <v>6</v>
      </c>
      <c r="H576" s="3" t="s">
        <v>958</v>
      </c>
      <c r="I576" s="3" t="s">
        <v>15</v>
      </c>
    </row>
    <row r="577" spans="1:9" x14ac:dyDescent="0.25">
      <c r="A577" s="3">
        <v>573</v>
      </c>
      <c r="B577" s="3" t="str">
        <f>T("03470035638")</f>
        <v>03470035638</v>
      </c>
      <c r="C577" s="3" t="s">
        <v>1539</v>
      </c>
      <c r="D577" s="3" t="s">
        <v>1397</v>
      </c>
      <c r="E577" s="3" t="s">
        <v>1540</v>
      </c>
      <c r="F577" s="3" t="s">
        <v>13</v>
      </c>
      <c r="G577" s="3">
        <v>6</v>
      </c>
      <c r="H577" s="3" t="s">
        <v>958</v>
      </c>
      <c r="I577" s="3" t="s">
        <v>15</v>
      </c>
    </row>
    <row r="578" spans="1:9" x14ac:dyDescent="0.25">
      <c r="A578" s="3">
        <v>574</v>
      </c>
      <c r="B578" s="3" t="str">
        <f>T("03470035639")</f>
        <v>03470035639</v>
      </c>
      <c r="C578" s="3" t="s">
        <v>1541</v>
      </c>
      <c r="D578" s="3" t="s">
        <v>1542</v>
      </c>
      <c r="E578" s="3" t="s">
        <v>1543</v>
      </c>
      <c r="F578" s="3" t="s">
        <v>13</v>
      </c>
      <c r="G578" s="3">
        <v>2</v>
      </c>
      <c r="H578" s="3" t="s">
        <v>90</v>
      </c>
      <c r="I578" s="3" t="s">
        <v>15</v>
      </c>
    </row>
    <row r="579" spans="1:9" x14ac:dyDescent="0.25">
      <c r="A579" s="3">
        <v>575</v>
      </c>
      <c r="B579" s="3" t="str">
        <f>T("03470035640")</f>
        <v>03470035640</v>
      </c>
      <c r="C579" s="3" t="s">
        <v>1544</v>
      </c>
      <c r="D579" s="3" t="s">
        <v>544</v>
      </c>
      <c r="E579" s="3" t="s">
        <v>1545</v>
      </c>
      <c r="F579" s="3" t="s">
        <v>13</v>
      </c>
      <c r="G579" s="3">
        <v>5</v>
      </c>
      <c r="H579" s="3" t="s">
        <v>223</v>
      </c>
      <c r="I579" s="3" t="s">
        <v>15</v>
      </c>
    </row>
    <row r="580" spans="1:9" x14ac:dyDescent="0.25">
      <c r="A580" s="3">
        <v>576</v>
      </c>
      <c r="B580" s="3" t="str">
        <f>T("03470035641")</f>
        <v>03470035641</v>
      </c>
      <c r="C580" s="3" t="s">
        <v>1546</v>
      </c>
      <c r="D580" s="3" t="s">
        <v>527</v>
      </c>
      <c r="E580" s="3" t="s">
        <v>1547</v>
      </c>
      <c r="F580" s="3" t="s">
        <v>13</v>
      </c>
      <c r="G580" s="3">
        <v>3</v>
      </c>
      <c r="H580" s="3" t="s">
        <v>1548</v>
      </c>
      <c r="I580" s="3" t="s">
        <v>15</v>
      </c>
    </row>
    <row r="581" spans="1:9" x14ac:dyDescent="0.25">
      <c r="A581" s="3">
        <v>577</v>
      </c>
      <c r="B581" s="3" t="str">
        <f>T("03470035643")</f>
        <v>03470035643</v>
      </c>
      <c r="C581" s="3" t="s">
        <v>1412</v>
      </c>
      <c r="D581" s="3" t="s">
        <v>903</v>
      </c>
      <c r="E581" s="3" t="s">
        <v>1549</v>
      </c>
      <c r="F581" s="3" t="s">
        <v>13</v>
      </c>
      <c r="G581" s="3">
        <v>9</v>
      </c>
      <c r="H581" s="3" t="s">
        <v>1550</v>
      </c>
      <c r="I581" s="3" t="s">
        <v>15</v>
      </c>
    </row>
    <row r="582" spans="1:9" x14ac:dyDescent="0.25">
      <c r="A582" s="3">
        <v>578</v>
      </c>
      <c r="B582" s="3" t="str">
        <f>T("03470035645")</f>
        <v>03470035645</v>
      </c>
      <c r="C582" s="3" t="s">
        <v>1551</v>
      </c>
      <c r="D582" s="3" t="s">
        <v>1400</v>
      </c>
      <c r="E582" s="3" t="s">
        <v>1552</v>
      </c>
      <c r="F582" s="3" t="s">
        <v>13</v>
      </c>
      <c r="G582" s="3">
        <v>6</v>
      </c>
      <c r="H582" s="3" t="s">
        <v>958</v>
      </c>
      <c r="I582" s="3" t="s">
        <v>15</v>
      </c>
    </row>
    <row r="583" spans="1:9" x14ac:dyDescent="0.25">
      <c r="A583" s="3">
        <v>579</v>
      </c>
      <c r="B583" s="3" t="str">
        <f>T("03470035646")</f>
        <v>03470035646</v>
      </c>
      <c r="C583" s="3" t="s">
        <v>1553</v>
      </c>
      <c r="D583" s="3" t="s">
        <v>1554</v>
      </c>
      <c r="E583" s="3" t="s">
        <v>1555</v>
      </c>
      <c r="F583" s="3" t="s">
        <v>13</v>
      </c>
      <c r="G583" s="3">
        <v>8</v>
      </c>
      <c r="H583" s="3" t="s">
        <v>585</v>
      </c>
      <c r="I583" s="3" t="s">
        <v>36</v>
      </c>
    </row>
    <row r="584" spans="1:9" x14ac:dyDescent="0.25">
      <c r="A584" s="3">
        <v>580</v>
      </c>
      <c r="B584" s="3" t="str">
        <f>T("03470035647")</f>
        <v>03470035647</v>
      </c>
      <c r="C584" s="3" t="s">
        <v>1556</v>
      </c>
      <c r="D584" s="3" t="s">
        <v>1557</v>
      </c>
      <c r="E584" s="3" t="s">
        <v>1255</v>
      </c>
      <c r="F584" s="3" t="s">
        <v>13</v>
      </c>
      <c r="G584" s="3">
        <v>8</v>
      </c>
      <c r="H584" s="3" t="s">
        <v>603</v>
      </c>
      <c r="I584" s="3" t="s">
        <v>15</v>
      </c>
    </row>
    <row r="585" spans="1:9" x14ac:dyDescent="0.25">
      <c r="A585" s="3">
        <v>581</v>
      </c>
      <c r="B585" s="3" t="str">
        <f>T("03470035649")</f>
        <v>03470035649</v>
      </c>
      <c r="C585" s="3" t="s">
        <v>178</v>
      </c>
      <c r="D585" s="3" t="s">
        <v>144</v>
      </c>
      <c r="E585" s="3" t="s">
        <v>1558</v>
      </c>
      <c r="F585" s="3" t="s">
        <v>13</v>
      </c>
      <c r="G585" s="3">
        <v>5</v>
      </c>
      <c r="H585" s="3" t="s">
        <v>334</v>
      </c>
      <c r="I585" s="3" t="s">
        <v>15</v>
      </c>
    </row>
    <row r="586" spans="1:9" x14ac:dyDescent="0.25">
      <c r="A586" s="3">
        <v>582</v>
      </c>
      <c r="B586" s="3" t="str">
        <f>T("03470035653")</f>
        <v>03470035653</v>
      </c>
      <c r="C586" s="3" t="s">
        <v>1559</v>
      </c>
      <c r="D586" s="3" t="s">
        <v>1400</v>
      </c>
      <c r="E586" s="3" t="s">
        <v>1552</v>
      </c>
      <c r="F586" s="3" t="s">
        <v>13</v>
      </c>
      <c r="G586" s="3">
        <v>6</v>
      </c>
      <c r="H586" s="3" t="s">
        <v>958</v>
      </c>
      <c r="I586" s="3" t="s">
        <v>15</v>
      </c>
    </row>
    <row r="587" spans="1:9" x14ac:dyDescent="0.25">
      <c r="A587" s="3">
        <v>583</v>
      </c>
      <c r="B587" s="3" t="str">
        <f>T("03470035656")</f>
        <v>03470035656</v>
      </c>
      <c r="C587" s="3" t="s">
        <v>1560</v>
      </c>
      <c r="D587" s="3" t="s">
        <v>1257</v>
      </c>
      <c r="E587" s="3" t="s">
        <v>1561</v>
      </c>
      <c r="F587" s="3" t="s">
        <v>13</v>
      </c>
      <c r="G587" s="3">
        <v>9</v>
      </c>
      <c r="H587" s="3" t="s">
        <v>1069</v>
      </c>
      <c r="I587" s="3" t="s">
        <v>15</v>
      </c>
    </row>
    <row r="588" spans="1:9" x14ac:dyDescent="0.25">
      <c r="A588" s="3">
        <v>584</v>
      </c>
      <c r="B588" s="3" t="str">
        <f>T("03470035692")</f>
        <v>03470035692</v>
      </c>
      <c r="C588" s="3" t="s">
        <v>1562</v>
      </c>
      <c r="D588" s="3" t="s">
        <v>1563</v>
      </c>
      <c r="E588" s="3" t="s">
        <v>1564</v>
      </c>
      <c r="F588" s="3" t="s">
        <v>13</v>
      </c>
      <c r="G588" s="3">
        <v>6</v>
      </c>
      <c r="H588" s="3" t="s">
        <v>958</v>
      </c>
      <c r="I588" s="3" t="s">
        <v>15</v>
      </c>
    </row>
    <row r="589" spans="1:9" x14ac:dyDescent="0.25">
      <c r="A589" s="3">
        <v>585</v>
      </c>
      <c r="B589" s="3" t="str">
        <f>T("03470035693")</f>
        <v>03470035693</v>
      </c>
      <c r="C589" s="3" t="s">
        <v>1565</v>
      </c>
      <c r="D589" s="3" t="s">
        <v>1566</v>
      </c>
      <c r="E589" s="3" t="s">
        <v>1139</v>
      </c>
      <c r="F589" s="3" t="s">
        <v>13</v>
      </c>
      <c r="G589" s="3">
        <v>9</v>
      </c>
      <c r="H589" s="3" t="s">
        <v>1069</v>
      </c>
      <c r="I589" s="3" t="s">
        <v>15</v>
      </c>
    </row>
    <row r="590" spans="1:9" x14ac:dyDescent="0.25">
      <c r="A590" s="3">
        <v>586</v>
      </c>
      <c r="B590" s="3" t="str">
        <f>T("03470035694")</f>
        <v>03470035694</v>
      </c>
      <c r="C590" s="3" t="s">
        <v>1567</v>
      </c>
      <c r="D590" s="3" t="s">
        <v>1568</v>
      </c>
      <c r="E590" s="3" t="s">
        <v>1569</v>
      </c>
      <c r="F590" s="3" t="s">
        <v>13</v>
      </c>
      <c r="G590" s="3">
        <v>8</v>
      </c>
      <c r="H590" s="3" t="s">
        <v>599</v>
      </c>
      <c r="I590" s="3" t="s">
        <v>15</v>
      </c>
    </row>
    <row r="591" spans="1:9" x14ac:dyDescent="0.25">
      <c r="A591" s="3">
        <v>587</v>
      </c>
      <c r="B591" s="3" t="str">
        <f>T("03470035697")</f>
        <v>03470035697</v>
      </c>
      <c r="C591" s="3" t="s">
        <v>1570</v>
      </c>
      <c r="D591" s="3" t="s">
        <v>1571</v>
      </c>
      <c r="E591" s="3" t="s">
        <v>1572</v>
      </c>
      <c r="F591" s="3" t="s">
        <v>13</v>
      </c>
      <c r="G591" s="3">
        <v>6</v>
      </c>
      <c r="H591" s="3" t="s">
        <v>958</v>
      </c>
      <c r="I591" s="3" t="s">
        <v>15</v>
      </c>
    </row>
    <row r="592" spans="1:9" x14ac:dyDescent="0.25">
      <c r="A592" s="3">
        <v>588</v>
      </c>
      <c r="B592" s="3" t="str">
        <f>T("03470035698")</f>
        <v>03470035698</v>
      </c>
      <c r="C592" s="3" t="s">
        <v>1573</v>
      </c>
      <c r="D592" s="3" t="s">
        <v>1574</v>
      </c>
      <c r="E592" s="3" t="s">
        <v>1575</v>
      </c>
      <c r="F592" s="3" t="s">
        <v>13</v>
      </c>
      <c r="G592" s="3">
        <v>3</v>
      </c>
      <c r="H592" s="3" t="s">
        <v>25</v>
      </c>
      <c r="I592" s="3" t="s">
        <v>15</v>
      </c>
    </row>
    <row r="593" spans="1:9" x14ac:dyDescent="0.25">
      <c r="A593" s="3">
        <v>589</v>
      </c>
      <c r="B593" s="3" t="str">
        <f>T("03470035746")</f>
        <v>03470035746</v>
      </c>
      <c r="C593" s="3" t="s">
        <v>1576</v>
      </c>
      <c r="D593" s="3" t="s">
        <v>477</v>
      </c>
      <c r="E593" s="3" t="s">
        <v>1577</v>
      </c>
      <c r="F593" s="3" t="s">
        <v>13</v>
      </c>
      <c r="G593" s="3">
        <v>6</v>
      </c>
      <c r="H593" s="3" t="s">
        <v>910</v>
      </c>
      <c r="I593" s="3" t="s">
        <v>15</v>
      </c>
    </row>
    <row r="594" spans="1:9" x14ac:dyDescent="0.25">
      <c r="A594" s="3">
        <v>590</v>
      </c>
      <c r="B594" s="3" t="str">
        <f>T("03470035747")</f>
        <v>03470035747</v>
      </c>
      <c r="C594" s="3" t="s">
        <v>678</v>
      </c>
      <c r="D594" s="3" t="s">
        <v>53</v>
      </c>
      <c r="E594" s="3" t="s">
        <v>1578</v>
      </c>
      <c r="F594" s="3" t="s">
        <v>13</v>
      </c>
      <c r="G594" s="3">
        <v>6</v>
      </c>
      <c r="H594" s="3" t="s">
        <v>958</v>
      </c>
      <c r="I594" s="3" t="s">
        <v>15</v>
      </c>
    </row>
    <row r="595" spans="1:9" x14ac:dyDescent="0.25">
      <c r="A595" s="3">
        <v>591</v>
      </c>
      <c r="B595" s="3" t="str">
        <f>T("03470035752")</f>
        <v>03470035752</v>
      </c>
      <c r="C595" s="3" t="s">
        <v>1579</v>
      </c>
      <c r="D595" s="3" t="s">
        <v>1580</v>
      </c>
      <c r="E595" s="3" t="s">
        <v>1581</v>
      </c>
      <c r="F595" s="3" t="s">
        <v>13</v>
      </c>
      <c r="G595" s="3">
        <v>1</v>
      </c>
      <c r="H595" s="3" t="s">
        <v>870</v>
      </c>
      <c r="I595" s="3" t="s">
        <v>15</v>
      </c>
    </row>
    <row r="596" spans="1:9" x14ac:dyDescent="0.25">
      <c r="A596" s="3">
        <v>592</v>
      </c>
      <c r="B596" s="3" t="str">
        <f>T("03470035755")</f>
        <v>03470035755</v>
      </c>
      <c r="C596" s="3" t="s">
        <v>242</v>
      </c>
      <c r="D596" s="3" t="s">
        <v>1582</v>
      </c>
      <c r="E596" s="3" t="s">
        <v>1583</v>
      </c>
      <c r="F596" s="3" t="s">
        <v>13</v>
      </c>
      <c r="G596" s="3">
        <v>4</v>
      </c>
      <c r="H596" s="3" t="s">
        <v>223</v>
      </c>
      <c r="I596" s="3" t="s">
        <v>15</v>
      </c>
    </row>
    <row r="597" spans="1:9" x14ac:dyDescent="0.25">
      <c r="A597" s="3">
        <v>593</v>
      </c>
      <c r="B597" s="3" t="str">
        <f>T("03470035756")</f>
        <v>03470035756</v>
      </c>
      <c r="C597" s="3" t="s">
        <v>1584</v>
      </c>
      <c r="D597" s="3" t="s">
        <v>1580</v>
      </c>
      <c r="E597" s="3" t="s">
        <v>1585</v>
      </c>
      <c r="F597" s="3" t="s">
        <v>13</v>
      </c>
      <c r="G597" s="3">
        <v>7</v>
      </c>
      <c r="H597" s="3" t="s">
        <v>514</v>
      </c>
      <c r="I597" s="3" t="s">
        <v>15</v>
      </c>
    </row>
    <row r="598" spans="1:9" x14ac:dyDescent="0.25">
      <c r="A598" s="3">
        <v>594</v>
      </c>
      <c r="B598" s="3" t="str">
        <f>T("03470035758")</f>
        <v>03470035758</v>
      </c>
      <c r="C598" s="3" t="s">
        <v>1586</v>
      </c>
      <c r="D598" s="3" t="s">
        <v>85</v>
      </c>
      <c r="E598" s="3" t="s">
        <v>1587</v>
      </c>
      <c r="F598" s="3" t="s">
        <v>13</v>
      </c>
      <c r="G598" s="3">
        <v>7</v>
      </c>
      <c r="H598" s="3" t="s">
        <v>514</v>
      </c>
      <c r="I598" s="3" t="s">
        <v>15</v>
      </c>
    </row>
    <row r="599" spans="1:9" x14ac:dyDescent="0.25">
      <c r="A599" s="3">
        <v>595</v>
      </c>
      <c r="B599" s="3" t="str">
        <f>T("03470035760")</f>
        <v>03470035760</v>
      </c>
      <c r="C599" s="3" t="s">
        <v>1588</v>
      </c>
      <c r="D599" s="3" t="s">
        <v>1589</v>
      </c>
      <c r="E599" s="3" t="s">
        <v>1590</v>
      </c>
      <c r="F599" s="3" t="s">
        <v>13</v>
      </c>
      <c r="G599" s="3">
        <v>8</v>
      </c>
      <c r="H599" s="3" t="s">
        <v>1591</v>
      </c>
      <c r="I599" s="3" t="s">
        <v>36</v>
      </c>
    </row>
    <row r="600" spans="1:9" x14ac:dyDescent="0.25">
      <c r="A600" s="3">
        <v>596</v>
      </c>
      <c r="B600" s="3" t="str">
        <f>T("03470035762")</f>
        <v>03470035762</v>
      </c>
      <c r="C600" s="3" t="s">
        <v>335</v>
      </c>
      <c r="D600" s="3" t="s">
        <v>1435</v>
      </c>
      <c r="E600" s="3" t="s">
        <v>1436</v>
      </c>
      <c r="F600" s="3" t="s">
        <v>13</v>
      </c>
      <c r="G600" s="3">
        <v>9</v>
      </c>
      <c r="H600" s="3" t="s">
        <v>1592</v>
      </c>
      <c r="I600" s="3" t="s">
        <v>15</v>
      </c>
    </row>
    <row r="601" spans="1:9" x14ac:dyDescent="0.25">
      <c r="A601" s="3">
        <v>597</v>
      </c>
      <c r="B601" s="3" t="str">
        <f>T("03470035763")</f>
        <v>03470035763</v>
      </c>
      <c r="C601" s="3" t="s">
        <v>839</v>
      </c>
      <c r="D601" s="3" t="s">
        <v>85</v>
      </c>
      <c r="E601" s="3" t="s">
        <v>1593</v>
      </c>
      <c r="F601" s="3" t="s">
        <v>13</v>
      </c>
      <c r="G601" s="3">
        <v>3</v>
      </c>
      <c r="H601" s="3" t="s">
        <v>164</v>
      </c>
      <c r="I601" s="3" t="s">
        <v>15</v>
      </c>
    </row>
    <row r="602" spans="1:9" x14ac:dyDescent="0.25">
      <c r="A602" s="3">
        <v>598</v>
      </c>
      <c r="B602" s="3" t="str">
        <f>T("03470035765")</f>
        <v>03470035765</v>
      </c>
      <c r="C602" s="3" t="s">
        <v>1594</v>
      </c>
      <c r="D602" s="3" t="s">
        <v>1595</v>
      </c>
      <c r="E602" s="3" t="s">
        <v>1596</v>
      </c>
      <c r="F602" s="3" t="s">
        <v>13</v>
      </c>
      <c r="G602" s="3">
        <v>2</v>
      </c>
      <c r="H602" s="3" t="s">
        <v>90</v>
      </c>
      <c r="I602" s="3" t="s">
        <v>15</v>
      </c>
    </row>
    <row r="603" spans="1:9" x14ac:dyDescent="0.25">
      <c r="A603" s="3">
        <v>599</v>
      </c>
      <c r="B603" s="3" t="str">
        <f>T("03470035766")</f>
        <v>03470035766</v>
      </c>
      <c r="C603" s="3" t="s">
        <v>1597</v>
      </c>
      <c r="D603" s="3" t="s">
        <v>1598</v>
      </c>
      <c r="E603" s="3" t="s">
        <v>1599</v>
      </c>
      <c r="F603" s="3" t="s">
        <v>13</v>
      </c>
      <c r="G603" s="3">
        <v>2</v>
      </c>
      <c r="H603" s="3" t="s">
        <v>90</v>
      </c>
      <c r="I603" s="3" t="s">
        <v>15</v>
      </c>
    </row>
    <row r="604" spans="1:9" x14ac:dyDescent="0.25">
      <c r="A604" s="3">
        <v>600</v>
      </c>
      <c r="B604" s="3" t="str">
        <f>T("03470035781")</f>
        <v>03470035781</v>
      </c>
      <c r="C604" s="3" t="s">
        <v>1600</v>
      </c>
      <c r="D604" s="3" t="s">
        <v>152</v>
      </c>
      <c r="E604" s="3" t="s">
        <v>1601</v>
      </c>
      <c r="F604" s="3" t="s">
        <v>13</v>
      </c>
      <c r="G604" s="3">
        <v>6</v>
      </c>
      <c r="H604" s="3" t="s">
        <v>958</v>
      </c>
      <c r="I604" s="3" t="s">
        <v>15</v>
      </c>
    </row>
    <row r="605" spans="1:9" x14ac:dyDescent="0.25">
      <c r="A605" s="3">
        <v>601</v>
      </c>
      <c r="B605" s="3" t="str">
        <f>T("03470035782")</f>
        <v>03470035782</v>
      </c>
      <c r="C605" s="3" t="s">
        <v>1602</v>
      </c>
      <c r="D605" s="3" t="s">
        <v>1603</v>
      </c>
      <c r="E605" s="3" t="s">
        <v>1604</v>
      </c>
      <c r="F605" s="3" t="s">
        <v>13</v>
      </c>
      <c r="G605" s="3">
        <v>4</v>
      </c>
      <c r="H605" s="3" t="s">
        <v>223</v>
      </c>
      <c r="I605" s="3" t="s">
        <v>15</v>
      </c>
    </row>
    <row r="606" spans="1:9" x14ac:dyDescent="0.25">
      <c r="A606" s="3">
        <v>602</v>
      </c>
      <c r="B606" s="3" t="str">
        <f>T("03470035801")</f>
        <v>03470035801</v>
      </c>
      <c r="C606" s="3" t="s">
        <v>1605</v>
      </c>
      <c r="D606" s="3" t="s">
        <v>1606</v>
      </c>
      <c r="E606" s="3" t="s">
        <v>1607</v>
      </c>
      <c r="F606" s="3" t="s">
        <v>13</v>
      </c>
      <c r="G606" s="3">
        <v>9</v>
      </c>
      <c r="H606" s="3" t="s">
        <v>1069</v>
      </c>
      <c r="I606" s="3" t="s">
        <v>15</v>
      </c>
    </row>
    <row r="607" spans="1:9" x14ac:dyDescent="0.25">
      <c r="A607" s="3">
        <v>603</v>
      </c>
      <c r="B607" s="3" t="str">
        <f>T("03470035802")</f>
        <v>03470035802</v>
      </c>
      <c r="C607" s="3" t="s">
        <v>1608</v>
      </c>
      <c r="D607" s="3" t="s">
        <v>1609</v>
      </c>
      <c r="E607" s="3" t="s">
        <v>1610</v>
      </c>
      <c r="F607" s="3" t="s">
        <v>13</v>
      </c>
      <c r="G607" s="3">
        <v>1</v>
      </c>
      <c r="H607" s="3" t="s">
        <v>870</v>
      </c>
      <c r="I607" s="3" t="s">
        <v>36</v>
      </c>
    </row>
    <row r="608" spans="1:9" x14ac:dyDescent="0.25">
      <c r="A608" s="3">
        <v>604</v>
      </c>
      <c r="B608" s="3" t="str">
        <f>T("03470035814")</f>
        <v>03470035814</v>
      </c>
      <c r="C608" s="3" t="s">
        <v>1611</v>
      </c>
      <c r="D608" s="3" t="s">
        <v>1612</v>
      </c>
      <c r="E608" s="3" t="s">
        <v>1613</v>
      </c>
      <c r="F608" s="3" t="s">
        <v>13</v>
      </c>
      <c r="G608" s="3">
        <v>9</v>
      </c>
      <c r="H608" s="3" t="s">
        <v>646</v>
      </c>
      <c r="I608" s="3" t="s">
        <v>15</v>
      </c>
    </row>
    <row r="609" spans="1:9" x14ac:dyDescent="0.25">
      <c r="A609" s="3">
        <v>605</v>
      </c>
      <c r="B609" s="3" t="str">
        <f>T("03470035815")</f>
        <v>03470035815</v>
      </c>
      <c r="C609" s="3" t="s">
        <v>1614</v>
      </c>
      <c r="D609" s="3" t="s">
        <v>1615</v>
      </c>
      <c r="E609" s="3" t="s">
        <v>421</v>
      </c>
      <c r="F609" s="3" t="s">
        <v>13</v>
      </c>
      <c r="G609" s="3">
        <v>7</v>
      </c>
      <c r="H609" s="3" t="s">
        <v>514</v>
      </c>
      <c r="I609" s="4"/>
    </row>
    <row r="610" spans="1:9" x14ac:dyDescent="0.25">
      <c r="A610" s="3">
        <v>606</v>
      </c>
      <c r="B610" s="3" t="str">
        <f>T("03470035816")</f>
        <v>03470035816</v>
      </c>
      <c r="C610" s="3" t="s">
        <v>1616</v>
      </c>
      <c r="D610" s="3" t="s">
        <v>1617</v>
      </c>
      <c r="E610" s="3" t="s">
        <v>1618</v>
      </c>
      <c r="F610" s="3" t="s">
        <v>13</v>
      </c>
      <c r="G610" s="3">
        <v>7</v>
      </c>
      <c r="H610" s="3" t="s">
        <v>514</v>
      </c>
      <c r="I610" s="4"/>
    </row>
    <row r="611" spans="1:9" x14ac:dyDescent="0.25">
      <c r="A611" s="3">
        <v>607</v>
      </c>
      <c r="B611" s="3" t="str">
        <f>T("03470035817")</f>
        <v>03470035817</v>
      </c>
      <c r="C611" s="3" t="s">
        <v>415</v>
      </c>
      <c r="D611" s="3" t="s">
        <v>1619</v>
      </c>
      <c r="E611" s="3" t="s">
        <v>1620</v>
      </c>
      <c r="F611" s="3" t="s">
        <v>13</v>
      </c>
      <c r="G611" s="3">
        <v>6</v>
      </c>
      <c r="H611" s="3" t="s">
        <v>910</v>
      </c>
      <c r="I611" s="4"/>
    </row>
    <row r="612" spans="1:9" x14ac:dyDescent="0.25">
      <c r="A612" s="3">
        <v>608</v>
      </c>
      <c r="B612" s="3" t="str">
        <f>T("03470035818")</f>
        <v>03470035818</v>
      </c>
      <c r="C612" s="3" t="s">
        <v>1621</v>
      </c>
      <c r="D612" s="3" t="s">
        <v>1622</v>
      </c>
      <c r="E612" s="3" t="s">
        <v>1623</v>
      </c>
      <c r="F612" s="3" t="s">
        <v>13</v>
      </c>
      <c r="G612" s="3">
        <v>5</v>
      </c>
      <c r="H612" s="3" t="s">
        <v>346</v>
      </c>
      <c r="I612" s="4"/>
    </row>
    <row r="613" spans="1:9" x14ac:dyDescent="0.25">
      <c r="A613" s="3">
        <v>609</v>
      </c>
      <c r="B613" s="3" t="str">
        <f>T("03470035819")</f>
        <v>03470035819</v>
      </c>
      <c r="C613" s="3" t="s">
        <v>474</v>
      </c>
      <c r="D613" s="3" t="s">
        <v>30</v>
      </c>
      <c r="E613" s="3" t="s">
        <v>1624</v>
      </c>
      <c r="F613" s="3" t="s">
        <v>13</v>
      </c>
      <c r="G613" s="3">
        <v>4</v>
      </c>
      <c r="H613" s="3" t="s">
        <v>223</v>
      </c>
      <c r="I613" s="4"/>
    </row>
    <row r="614" spans="1:9" x14ac:dyDescent="0.25">
      <c r="A614" s="3">
        <v>610</v>
      </c>
      <c r="B614" s="3" t="str">
        <f>T("03470035820")</f>
        <v>03470035820</v>
      </c>
      <c r="C614" s="3" t="s">
        <v>1625</v>
      </c>
      <c r="D614" s="3" t="s">
        <v>1626</v>
      </c>
      <c r="E614" s="3" t="s">
        <v>1627</v>
      </c>
      <c r="F614" s="3" t="s">
        <v>13</v>
      </c>
      <c r="G614" s="3">
        <v>7</v>
      </c>
      <c r="H614" s="3" t="s">
        <v>514</v>
      </c>
      <c r="I614" s="4"/>
    </row>
    <row r="615" spans="1:9" x14ac:dyDescent="0.25">
      <c r="A615" s="3">
        <v>611</v>
      </c>
      <c r="B615" s="3" t="str">
        <f>T("03470035821")</f>
        <v>03470035821</v>
      </c>
      <c r="C615" s="3" t="s">
        <v>1628</v>
      </c>
      <c r="D615" s="3" t="s">
        <v>699</v>
      </c>
      <c r="E615" s="3" t="s">
        <v>1629</v>
      </c>
      <c r="F615" s="3" t="s">
        <v>13</v>
      </c>
      <c r="G615" s="3">
        <v>9</v>
      </c>
      <c r="H615" s="3" t="s">
        <v>646</v>
      </c>
      <c r="I615" s="4"/>
    </row>
    <row r="616" spans="1:9" x14ac:dyDescent="0.25">
      <c r="A616" s="3">
        <v>612</v>
      </c>
      <c r="B616" s="3" t="str">
        <f>T("03470035822")</f>
        <v>03470035822</v>
      </c>
      <c r="C616" s="3" t="s">
        <v>1630</v>
      </c>
      <c r="D616" s="3" t="s">
        <v>1631</v>
      </c>
      <c r="E616" s="3" t="s">
        <v>1632</v>
      </c>
      <c r="F616" s="3" t="s">
        <v>13</v>
      </c>
      <c r="G616" s="3">
        <v>8</v>
      </c>
      <c r="H616" s="3" t="s">
        <v>603</v>
      </c>
      <c r="I616" s="4"/>
    </row>
    <row r="617" spans="1:9" x14ac:dyDescent="0.25">
      <c r="A617" s="3">
        <v>613</v>
      </c>
      <c r="B617" s="3" t="str">
        <f>T("03470035823")</f>
        <v>03470035823</v>
      </c>
      <c r="C617" s="3" t="s">
        <v>1633</v>
      </c>
      <c r="D617" s="3" t="s">
        <v>1634</v>
      </c>
      <c r="E617" s="3" t="s">
        <v>1635</v>
      </c>
      <c r="F617" s="3" t="s">
        <v>13</v>
      </c>
      <c r="G617" s="3">
        <v>7</v>
      </c>
      <c r="H617" s="3" t="s">
        <v>514</v>
      </c>
      <c r="I617" s="4"/>
    </row>
    <row r="618" spans="1:9" x14ac:dyDescent="0.25">
      <c r="A618" s="3">
        <v>614</v>
      </c>
      <c r="B618" s="3" t="str">
        <f>T("03470035824")</f>
        <v>03470035824</v>
      </c>
      <c r="C618" s="3" t="s">
        <v>1636</v>
      </c>
      <c r="D618" s="3" t="s">
        <v>77</v>
      </c>
      <c r="E618" s="3" t="s">
        <v>1637</v>
      </c>
      <c r="F618" s="3" t="s">
        <v>13</v>
      </c>
      <c r="G618" s="3">
        <v>7</v>
      </c>
      <c r="H618" s="3" t="s">
        <v>514</v>
      </c>
      <c r="I618" s="4"/>
    </row>
    <row r="619" spans="1:9" x14ac:dyDescent="0.25">
      <c r="A619" s="3">
        <v>615</v>
      </c>
      <c r="B619" s="3" t="str">
        <f>T("03470035825")</f>
        <v>03470035825</v>
      </c>
      <c r="C619" s="3" t="s">
        <v>1638</v>
      </c>
      <c r="D619" s="3" t="s">
        <v>1639</v>
      </c>
      <c r="E619" s="3" t="s">
        <v>1640</v>
      </c>
      <c r="F619" s="3" t="s">
        <v>13</v>
      </c>
      <c r="G619" s="3">
        <v>4</v>
      </c>
      <c r="H619" s="3" t="s">
        <v>223</v>
      </c>
      <c r="I619" s="4"/>
    </row>
    <row r="620" spans="1:9" x14ac:dyDescent="0.25">
      <c r="A620" s="3">
        <v>616</v>
      </c>
      <c r="B620" s="3" t="str">
        <f>T("03470035826")</f>
        <v>03470035826</v>
      </c>
      <c r="C620" s="3" t="s">
        <v>1641</v>
      </c>
      <c r="D620" s="3" t="s">
        <v>762</v>
      </c>
      <c r="E620" s="3" t="s">
        <v>763</v>
      </c>
      <c r="F620" s="3" t="s">
        <v>13</v>
      </c>
      <c r="G620" s="3">
        <v>5</v>
      </c>
      <c r="H620" s="3" t="s">
        <v>346</v>
      </c>
      <c r="I620" s="4"/>
    </row>
    <row r="621" spans="1:9" x14ac:dyDescent="0.25">
      <c r="A621" s="3">
        <v>617</v>
      </c>
      <c r="B621" s="3" t="str">
        <f>T("03470035827")</f>
        <v>03470035827</v>
      </c>
      <c r="C621" s="3" t="s">
        <v>1642</v>
      </c>
      <c r="D621" s="3" t="s">
        <v>1643</v>
      </c>
      <c r="E621" s="3" t="s">
        <v>1644</v>
      </c>
      <c r="F621" s="3" t="s">
        <v>13</v>
      </c>
      <c r="G621" s="3">
        <v>7</v>
      </c>
      <c r="H621" s="3" t="s">
        <v>514</v>
      </c>
      <c r="I621" s="4"/>
    </row>
    <row r="622" spans="1:9" x14ac:dyDescent="0.25">
      <c r="A622" s="3">
        <v>618</v>
      </c>
      <c r="B622" s="3" t="str">
        <f>T("03470035828")</f>
        <v>03470035828</v>
      </c>
      <c r="C622" s="3" t="s">
        <v>1645</v>
      </c>
      <c r="D622" s="3" t="s">
        <v>1646</v>
      </c>
      <c r="E622" s="3" t="s">
        <v>1647</v>
      </c>
      <c r="F622" s="3" t="s">
        <v>13</v>
      </c>
      <c r="G622" s="3">
        <v>7</v>
      </c>
      <c r="H622" s="3" t="s">
        <v>514</v>
      </c>
      <c r="I622" s="4"/>
    </row>
    <row r="623" spans="1:9" x14ac:dyDescent="0.25">
      <c r="A623" s="3">
        <v>619</v>
      </c>
      <c r="B623" s="3" t="str">
        <f>T("03470035829")</f>
        <v>03470035829</v>
      </c>
      <c r="C623" s="3" t="s">
        <v>930</v>
      </c>
      <c r="D623" s="3" t="s">
        <v>1648</v>
      </c>
      <c r="E623" s="3" t="s">
        <v>1649</v>
      </c>
      <c r="F623" s="3" t="s">
        <v>13</v>
      </c>
      <c r="G623" s="3">
        <v>6</v>
      </c>
      <c r="H623" s="3" t="s">
        <v>958</v>
      </c>
      <c r="I623" s="4"/>
    </row>
    <row r="624" spans="1:9" x14ac:dyDescent="0.25">
      <c r="A624" s="3">
        <v>620</v>
      </c>
      <c r="B624" s="3" t="str">
        <f>T("03470035830")</f>
        <v>03470035830</v>
      </c>
      <c r="C624" s="3" t="s">
        <v>1650</v>
      </c>
      <c r="D624" s="3" t="s">
        <v>547</v>
      </c>
      <c r="E624" s="3" t="s">
        <v>1651</v>
      </c>
      <c r="F624" s="3" t="s">
        <v>13</v>
      </c>
      <c r="G624" s="3">
        <v>2</v>
      </c>
      <c r="H624" s="3" t="s">
        <v>90</v>
      </c>
      <c r="I624" s="4"/>
    </row>
    <row r="625" spans="1:9" x14ac:dyDescent="0.25">
      <c r="A625" s="3">
        <v>621</v>
      </c>
      <c r="B625" s="3" t="str">
        <f>T("03470035831")</f>
        <v>03470035831</v>
      </c>
      <c r="C625" s="3" t="s">
        <v>848</v>
      </c>
      <c r="D625" s="3" t="s">
        <v>1652</v>
      </c>
      <c r="E625" s="3" t="s">
        <v>1653</v>
      </c>
      <c r="F625" s="3" t="s">
        <v>13</v>
      </c>
      <c r="G625" s="3">
        <v>6</v>
      </c>
      <c r="H625" s="3" t="s">
        <v>958</v>
      </c>
      <c r="I625" s="4"/>
    </row>
    <row r="626" spans="1:9" x14ac:dyDescent="0.25">
      <c r="A626" s="3">
        <v>622</v>
      </c>
      <c r="B626" s="3" t="str">
        <f>T("03470035835")</f>
        <v>03470035835</v>
      </c>
      <c r="C626" s="3" t="s">
        <v>1654</v>
      </c>
      <c r="D626" s="3" t="s">
        <v>456</v>
      </c>
      <c r="E626" s="3" t="s">
        <v>724</v>
      </c>
      <c r="F626" s="3" t="s">
        <v>13</v>
      </c>
      <c r="G626" s="3">
        <v>3</v>
      </c>
      <c r="H626" s="3" t="s">
        <v>25</v>
      </c>
      <c r="I626" s="3" t="s">
        <v>15</v>
      </c>
    </row>
    <row r="627" spans="1:9" x14ac:dyDescent="0.25">
      <c r="A627" s="3">
        <v>623</v>
      </c>
      <c r="B627" s="3" t="str">
        <f>T("03470035836")</f>
        <v>03470035836</v>
      </c>
      <c r="C627" s="3" t="s">
        <v>1655</v>
      </c>
      <c r="D627" s="3" t="s">
        <v>1656</v>
      </c>
      <c r="E627" s="3" t="s">
        <v>834</v>
      </c>
      <c r="F627" s="3" t="s">
        <v>13</v>
      </c>
      <c r="G627" s="3">
        <v>4</v>
      </c>
      <c r="H627" s="3" t="s">
        <v>346</v>
      </c>
      <c r="I627" s="3" t="s">
        <v>15</v>
      </c>
    </row>
    <row r="628" spans="1:9" x14ac:dyDescent="0.25">
      <c r="A628" s="3">
        <v>624</v>
      </c>
      <c r="B628" s="3" t="str">
        <f>T("03470035837")</f>
        <v>03470035837</v>
      </c>
      <c r="C628" s="3" t="s">
        <v>1657</v>
      </c>
      <c r="D628" s="3" t="s">
        <v>423</v>
      </c>
      <c r="E628" s="3" t="s">
        <v>930</v>
      </c>
      <c r="F628" s="3" t="s">
        <v>13</v>
      </c>
      <c r="G628" s="3">
        <v>6</v>
      </c>
      <c r="H628" s="3" t="s">
        <v>958</v>
      </c>
      <c r="I628" s="3" t="s">
        <v>15</v>
      </c>
    </row>
    <row r="629" spans="1:9" x14ac:dyDescent="0.25">
      <c r="A629" s="3">
        <v>625</v>
      </c>
      <c r="B629" s="3" t="str">
        <f>T("03470035838")</f>
        <v>03470035838</v>
      </c>
      <c r="C629" s="3" t="s">
        <v>1658</v>
      </c>
      <c r="D629" s="3" t="s">
        <v>290</v>
      </c>
      <c r="E629" s="3" t="s">
        <v>1659</v>
      </c>
      <c r="F629" s="3" t="s">
        <v>13</v>
      </c>
      <c r="G629" s="3">
        <v>3</v>
      </c>
      <c r="H629" s="3" t="s">
        <v>25</v>
      </c>
      <c r="I629" s="3" t="s">
        <v>15</v>
      </c>
    </row>
    <row r="630" spans="1:9" x14ac:dyDescent="0.25">
      <c r="A630" s="3">
        <v>626</v>
      </c>
      <c r="B630" s="3" t="str">
        <f>T("03470035839")</f>
        <v>03470035839</v>
      </c>
      <c r="C630" s="3" t="s">
        <v>1660</v>
      </c>
      <c r="D630" s="3" t="s">
        <v>1661</v>
      </c>
      <c r="E630" s="3" t="s">
        <v>1662</v>
      </c>
      <c r="F630" s="3" t="s">
        <v>13</v>
      </c>
      <c r="G630" s="3">
        <v>7</v>
      </c>
      <c r="H630" s="3" t="s">
        <v>514</v>
      </c>
      <c r="I630" s="3" t="s">
        <v>15</v>
      </c>
    </row>
    <row r="631" spans="1:9" x14ac:dyDescent="0.25">
      <c r="A631" s="3">
        <v>627</v>
      </c>
      <c r="B631" s="3" t="str">
        <f>T("03470035840")</f>
        <v>03470035840</v>
      </c>
      <c r="C631" s="3" t="s">
        <v>1663</v>
      </c>
      <c r="D631" s="3" t="s">
        <v>968</v>
      </c>
      <c r="E631" s="3" t="s">
        <v>969</v>
      </c>
      <c r="F631" s="3" t="s">
        <v>13</v>
      </c>
      <c r="G631" s="3">
        <v>6</v>
      </c>
      <c r="H631" s="3" t="s">
        <v>223</v>
      </c>
      <c r="I631" s="4"/>
    </row>
    <row r="632" spans="1:9" x14ac:dyDescent="0.25">
      <c r="A632" s="3">
        <v>628</v>
      </c>
      <c r="B632" s="3" t="str">
        <f>T("03470035841")</f>
        <v>03470035841</v>
      </c>
      <c r="C632" s="3" t="s">
        <v>1664</v>
      </c>
      <c r="D632" s="3" t="s">
        <v>874</v>
      </c>
      <c r="E632" s="3" t="s">
        <v>1665</v>
      </c>
      <c r="F632" s="3" t="s">
        <v>13</v>
      </c>
      <c r="G632" s="3">
        <v>6</v>
      </c>
      <c r="H632" s="3" t="s">
        <v>958</v>
      </c>
      <c r="I632" s="4"/>
    </row>
    <row r="633" spans="1:9" x14ac:dyDescent="0.25">
      <c r="A633" s="3">
        <v>629</v>
      </c>
      <c r="B633" s="3" t="str">
        <f>T("03470035842")</f>
        <v>03470035842</v>
      </c>
      <c r="C633" s="3" t="s">
        <v>1666</v>
      </c>
      <c r="D633" s="3" t="s">
        <v>1667</v>
      </c>
      <c r="E633" s="3" t="s">
        <v>1668</v>
      </c>
      <c r="F633" s="3" t="s">
        <v>13</v>
      </c>
      <c r="G633" s="3">
        <v>6</v>
      </c>
      <c r="H633" s="3" t="s">
        <v>910</v>
      </c>
      <c r="I633" s="4"/>
    </row>
    <row r="634" spans="1:9" x14ac:dyDescent="0.25">
      <c r="A634" s="3">
        <v>630</v>
      </c>
      <c r="B634" s="3" t="str">
        <f>T("03470035843")</f>
        <v>03470035843</v>
      </c>
      <c r="C634" s="3" t="s">
        <v>88</v>
      </c>
      <c r="D634" s="3" t="s">
        <v>357</v>
      </c>
      <c r="E634" s="3" t="s">
        <v>1669</v>
      </c>
      <c r="F634" s="3" t="s">
        <v>13</v>
      </c>
      <c r="G634" s="3">
        <v>6</v>
      </c>
      <c r="H634" s="3" t="s">
        <v>958</v>
      </c>
      <c r="I634" s="4"/>
    </row>
    <row r="635" spans="1:9" x14ac:dyDescent="0.25">
      <c r="A635" s="3">
        <v>631</v>
      </c>
      <c r="B635" s="3" t="str">
        <f>T("03470035844")</f>
        <v>03470035844</v>
      </c>
      <c r="C635" s="3" t="s">
        <v>1670</v>
      </c>
      <c r="D635" s="3" t="s">
        <v>547</v>
      </c>
      <c r="E635" s="3" t="s">
        <v>1671</v>
      </c>
      <c r="F635" s="3" t="s">
        <v>13</v>
      </c>
      <c r="G635" s="3">
        <v>6</v>
      </c>
      <c r="H635" s="3" t="s">
        <v>910</v>
      </c>
      <c r="I635" s="4"/>
    </row>
    <row r="636" spans="1:9" x14ac:dyDescent="0.25">
      <c r="A636" s="3">
        <v>632</v>
      </c>
      <c r="B636" s="3" t="str">
        <f>T("03470035845")</f>
        <v>03470035845</v>
      </c>
      <c r="C636" s="3" t="s">
        <v>1672</v>
      </c>
      <c r="D636" s="3" t="s">
        <v>1468</v>
      </c>
      <c r="E636" s="3" t="s">
        <v>1673</v>
      </c>
      <c r="F636" s="3" t="s">
        <v>13</v>
      </c>
      <c r="G636" s="3">
        <v>6</v>
      </c>
      <c r="H636" s="3" t="s">
        <v>958</v>
      </c>
      <c r="I636" s="4"/>
    </row>
    <row r="637" spans="1:9" x14ac:dyDescent="0.25">
      <c r="A637" s="3">
        <v>633</v>
      </c>
      <c r="B637" s="3" t="str">
        <f>T("03470036389")</f>
        <v>03470036389</v>
      </c>
      <c r="C637" s="3" t="s">
        <v>1674</v>
      </c>
      <c r="D637" s="3" t="s">
        <v>1675</v>
      </c>
      <c r="E637" s="3" t="s">
        <v>321</v>
      </c>
      <c r="F637" s="3" t="s">
        <v>13</v>
      </c>
      <c r="G637" s="3">
        <v>7</v>
      </c>
      <c r="H637" s="3" t="s">
        <v>514</v>
      </c>
      <c r="I637" s="4"/>
    </row>
    <row r="638" spans="1:9" x14ac:dyDescent="0.25">
      <c r="A638" s="3">
        <v>634</v>
      </c>
      <c r="B638" s="3" t="str">
        <f>T("03470036390")</f>
        <v>03470036390</v>
      </c>
      <c r="C638" s="3" t="s">
        <v>1676</v>
      </c>
      <c r="D638" s="3" t="s">
        <v>1677</v>
      </c>
      <c r="E638" s="3" t="s">
        <v>1678</v>
      </c>
      <c r="F638" s="3" t="s">
        <v>13</v>
      </c>
      <c r="G638" s="3">
        <v>6</v>
      </c>
      <c r="H638" s="3" t="s">
        <v>910</v>
      </c>
      <c r="I638" s="4"/>
    </row>
    <row r="639" spans="1:9" x14ac:dyDescent="0.25">
      <c r="A639" s="3">
        <v>635</v>
      </c>
      <c r="B639" s="3" t="str">
        <f>T("03470036391")</f>
        <v>03470036391</v>
      </c>
      <c r="C639" s="3" t="s">
        <v>1679</v>
      </c>
      <c r="D639" s="3" t="s">
        <v>426</v>
      </c>
      <c r="E639" s="3" t="s">
        <v>1680</v>
      </c>
      <c r="F639" s="3" t="s">
        <v>13</v>
      </c>
      <c r="G639" s="3">
        <v>8</v>
      </c>
      <c r="H639" s="3" t="s">
        <v>1681</v>
      </c>
      <c r="I639" s="4"/>
    </row>
    <row r="640" spans="1:9" x14ac:dyDescent="0.25">
      <c r="A640" s="3">
        <v>636</v>
      </c>
      <c r="B640" s="3" t="str">
        <f>T("03470036392")</f>
        <v>03470036392</v>
      </c>
      <c r="C640" s="3" t="s">
        <v>1682</v>
      </c>
      <c r="D640" s="3" t="s">
        <v>1683</v>
      </c>
      <c r="E640" s="3" t="s">
        <v>1684</v>
      </c>
      <c r="F640" s="3" t="s">
        <v>13</v>
      </c>
      <c r="G640" s="3">
        <v>4</v>
      </c>
      <c r="H640" s="3" t="s">
        <v>223</v>
      </c>
      <c r="I640" s="3" t="s">
        <v>15</v>
      </c>
    </row>
    <row r="641" spans="1:9" x14ac:dyDescent="0.25">
      <c r="A641" s="3">
        <v>637</v>
      </c>
      <c r="B641" s="3" t="str">
        <f>T("03470036393")</f>
        <v>03470036393</v>
      </c>
      <c r="C641" s="3" t="s">
        <v>1685</v>
      </c>
      <c r="D641" s="3" t="s">
        <v>1686</v>
      </c>
      <c r="E641" s="3" t="s">
        <v>1687</v>
      </c>
      <c r="F641" s="3" t="s">
        <v>13</v>
      </c>
      <c r="G641" s="3">
        <v>6</v>
      </c>
      <c r="H641" s="3" t="s">
        <v>1688</v>
      </c>
      <c r="I641" s="3" t="s">
        <v>15</v>
      </c>
    </row>
    <row r="642" spans="1:9" x14ac:dyDescent="0.25">
      <c r="A642" s="3">
        <v>638</v>
      </c>
      <c r="B642" s="3" t="str">
        <f>T("03470036396")</f>
        <v>03470036396</v>
      </c>
      <c r="C642" s="3" t="s">
        <v>1689</v>
      </c>
      <c r="D642" s="3" t="s">
        <v>1690</v>
      </c>
      <c r="E642" s="3" t="s">
        <v>1691</v>
      </c>
      <c r="F642" s="3" t="s">
        <v>13</v>
      </c>
      <c r="G642" s="3">
        <v>6</v>
      </c>
      <c r="H642" s="3" t="s">
        <v>1692</v>
      </c>
      <c r="I642" s="3" t="s">
        <v>15</v>
      </c>
    </row>
    <row r="643" spans="1:9" x14ac:dyDescent="0.25">
      <c r="A643" s="3">
        <v>639</v>
      </c>
      <c r="B643" s="3" t="str">
        <f>T("03470036399")</f>
        <v>03470036399</v>
      </c>
      <c r="C643" s="3" t="s">
        <v>1136</v>
      </c>
      <c r="D643" s="3" t="s">
        <v>1693</v>
      </c>
      <c r="E643" s="3" t="s">
        <v>808</v>
      </c>
      <c r="F643" s="3" t="s">
        <v>13</v>
      </c>
      <c r="G643" s="3">
        <v>5</v>
      </c>
      <c r="H643" s="3" t="s">
        <v>346</v>
      </c>
      <c r="I643" s="3" t="s">
        <v>15</v>
      </c>
    </row>
    <row r="644" spans="1:9" x14ac:dyDescent="0.25">
      <c r="A644" s="3">
        <v>640</v>
      </c>
      <c r="B644" s="3" t="str">
        <f>T("03470038435")</f>
        <v>03470038435</v>
      </c>
      <c r="C644" s="3" t="s">
        <v>1694</v>
      </c>
      <c r="D644" s="3" t="s">
        <v>1040</v>
      </c>
      <c r="E644" s="3" t="s">
        <v>1041</v>
      </c>
      <c r="F644" s="3" t="s">
        <v>13</v>
      </c>
      <c r="G644" s="3">
        <v>9</v>
      </c>
      <c r="H644" s="3" t="s">
        <v>1695</v>
      </c>
      <c r="I644" s="3" t="s">
        <v>15</v>
      </c>
    </row>
    <row r="645" spans="1:9" x14ac:dyDescent="0.25">
      <c r="A645" s="3">
        <v>641</v>
      </c>
      <c r="B645" s="3" t="str">
        <f>T("03470040373")</f>
        <v>03470040373</v>
      </c>
      <c r="C645" s="3" t="s">
        <v>1696</v>
      </c>
      <c r="D645" s="3" t="s">
        <v>1697</v>
      </c>
      <c r="E645" s="3" t="s">
        <v>1698</v>
      </c>
      <c r="F645" s="3" t="s">
        <v>13</v>
      </c>
      <c r="G645" s="3">
        <v>2</v>
      </c>
      <c r="H645" s="3" t="s">
        <v>90</v>
      </c>
      <c r="I645" s="3" t="s">
        <v>15</v>
      </c>
    </row>
    <row r="646" spans="1:9" x14ac:dyDescent="0.25">
      <c r="A646" s="3">
        <v>642</v>
      </c>
      <c r="B646" s="3" t="str">
        <f>T("03470040375")</f>
        <v>03470040375</v>
      </c>
      <c r="C646" s="3" t="s">
        <v>1699</v>
      </c>
      <c r="D646" s="3" t="s">
        <v>1700</v>
      </c>
      <c r="E646" s="3" t="s">
        <v>1701</v>
      </c>
      <c r="F646" s="3" t="s">
        <v>13</v>
      </c>
      <c r="G646" s="3">
        <v>1</v>
      </c>
      <c r="H646" s="3" t="s">
        <v>14</v>
      </c>
      <c r="I646" s="3" t="s">
        <v>15</v>
      </c>
    </row>
    <row r="647" spans="1:9" x14ac:dyDescent="0.25">
      <c r="A647" s="3">
        <v>643</v>
      </c>
      <c r="B647" s="3" t="str">
        <f>T("03470040901")</f>
        <v>03470040901</v>
      </c>
      <c r="C647" s="3" t="s">
        <v>1702</v>
      </c>
      <c r="D647" s="3" t="s">
        <v>1586</v>
      </c>
      <c r="E647" s="3" t="s">
        <v>1703</v>
      </c>
      <c r="F647" s="3" t="s">
        <v>13</v>
      </c>
      <c r="G647" s="3">
        <v>4</v>
      </c>
      <c r="H647" s="3" t="s">
        <v>223</v>
      </c>
      <c r="I647" s="3" t="s">
        <v>15</v>
      </c>
    </row>
    <row r="648" spans="1:9" x14ac:dyDescent="0.25">
      <c r="A648" s="3">
        <v>644</v>
      </c>
      <c r="B648" s="3" t="str">
        <f>T("03470041069")</f>
        <v>03470041069</v>
      </c>
      <c r="C648" s="3" t="s">
        <v>1704</v>
      </c>
      <c r="D648" s="3" t="s">
        <v>1705</v>
      </c>
      <c r="E648" s="3" t="s">
        <v>1706</v>
      </c>
      <c r="F648" s="3" t="s">
        <v>13</v>
      </c>
      <c r="G648" s="3">
        <v>4</v>
      </c>
      <c r="H648" s="3" t="s">
        <v>223</v>
      </c>
      <c r="I648" s="4"/>
    </row>
    <row r="649" spans="1:9" x14ac:dyDescent="0.25">
      <c r="A649" s="3">
        <v>645</v>
      </c>
      <c r="B649" s="3" t="str">
        <f>T("03470041070")</f>
        <v>03470041070</v>
      </c>
      <c r="C649" s="3" t="s">
        <v>1707</v>
      </c>
      <c r="D649" s="3" t="s">
        <v>315</v>
      </c>
      <c r="E649" s="3" t="s">
        <v>1708</v>
      </c>
      <c r="F649" s="3" t="s">
        <v>13</v>
      </c>
      <c r="G649" s="3">
        <v>9</v>
      </c>
      <c r="H649" s="3" t="s">
        <v>1069</v>
      </c>
      <c r="I649" s="3" t="s">
        <v>15</v>
      </c>
    </row>
    <row r="650" spans="1:9" x14ac:dyDescent="0.25">
      <c r="A650" s="3">
        <v>646</v>
      </c>
      <c r="B650" s="3" t="str">
        <f>T("03470041071")</f>
        <v>03470041071</v>
      </c>
      <c r="C650" s="3" t="s">
        <v>1709</v>
      </c>
      <c r="D650" s="3" t="s">
        <v>1710</v>
      </c>
      <c r="E650" s="3" t="s">
        <v>1711</v>
      </c>
      <c r="F650" s="3" t="s">
        <v>13</v>
      </c>
      <c r="G650" s="3">
        <v>7</v>
      </c>
      <c r="H650" s="3" t="s">
        <v>514</v>
      </c>
      <c r="I650" s="3" t="s">
        <v>15</v>
      </c>
    </row>
    <row r="651" spans="1:9" x14ac:dyDescent="0.25">
      <c r="A651" s="3">
        <v>647</v>
      </c>
      <c r="B651" s="3" t="str">
        <f>T("03470041072")</f>
        <v>03470041072</v>
      </c>
      <c r="C651" s="3" t="s">
        <v>1712</v>
      </c>
      <c r="D651" s="3" t="s">
        <v>1240</v>
      </c>
      <c r="E651" s="3" t="s">
        <v>1357</v>
      </c>
      <c r="F651" s="3" t="s">
        <v>13</v>
      </c>
      <c r="G651" s="3">
        <v>4</v>
      </c>
      <c r="H651" s="3" t="s">
        <v>223</v>
      </c>
      <c r="I651" s="3" t="s">
        <v>15</v>
      </c>
    </row>
    <row r="652" spans="1:9" x14ac:dyDescent="0.25">
      <c r="A652" s="3">
        <v>648</v>
      </c>
      <c r="B652" s="3" t="str">
        <f>T("03470041073")</f>
        <v>03470041073</v>
      </c>
      <c r="C652" s="3" t="s">
        <v>1713</v>
      </c>
      <c r="D652" s="3" t="s">
        <v>1353</v>
      </c>
      <c r="E652" s="3" t="s">
        <v>1356</v>
      </c>
      <c r="F652" s="3" t="s">
        <v>13</v>
      </c>
      <c r="G652" s="3">
        <v>7</v>
      </c>
      <c r="H652" s="3" t="s">
        <v>514</v>
      </c>
      <c r="I652" s="3" t="s">
        <v>15</v>
      </c>
    </row>
    <row r="653" spans="1:9" x14ac:dyDescent="0.25">
      <c r="A653" s="3">
        <v>649</v>
      </c>
      <c r="B653" s="3" t="str">
        <f>T("03470041074")</f>
        <v>03470041074</v>
      </c>
      <c r="C653" s="3" t="s">
        <v>512</v>
      </c>
      <c r="D653" s="3" t="s">
        <v>1714</v>
      </c>
      <c r="E653" s="3" t="s">
        <v>1715</v>
      </c>
      <c r="F653" s="3" t="s">
        <v>13</v>
      </c>
      <c r="G653" s="3">
        <v>7</v>
      </c>
      <c r="H653" s="3" t="s">
        <v>514</v>
      </c>
      <c r="I653" s="3" t="s">
        <v>15</v>
      </c>
    </row>
    <row r="654" spans="1:9" x14ac:dyDescent="0.25">
      <c r="A654" s="3">
        <v>650</v>
      </c>
      <c r="B654" s="3" t="str">
        <f>T("03470041075")</f>
        <v>03470041075</v>
      </c>
      <c r="C654" s="3" t="s">
        <v>1716</v>
      </c>
      <c r="D654" s="3" t="s">
        <v>1717</v>
      </c>
      <c r="E654" s="3" t="s">
        <v>1718</v>
      </c>
      <c r="F654" s="3" t="s">
        <v>13</v>
      </c>
      <c r="G654" s="3">
        <v>7</v>
      </c>
      <c r="H654" s="3" t="s">
        <v>514</v>
      </c>
      <c r="I654" s="3" t="s">
        <v>15</v>
      </c>
    </row>
    <row r="655" spans="1:9" x14ac:dyDescent="0.25">
      <c r="A655" s="3">
        <v>651</v>
      </c>
      <c r="B655" s="3" t="str">
        <f>T("03470041076")</f>
        <v>03470041076</v>
      </c>
      <c r="C655" s="3" t="s">
        <v>1719</v>
      </c>
      <c r="D655" s="3" t="s">
        <v>874</v>
      </c>
      <c r="E655" s="3" t="s">
        <v>239</v>
      </c>
      <c r="F655" s="3" t="s">
        <v>13</v>
      </c>
      <c r="G655" s="3">
        <v>7</v>
      </c>
      <c r="H655" s="3" t="s">
        <v>514</v>
      </c>
      <c r="I655" s="3" t="s">
        <v>15</v>
      </c>
    </row>
    <row r="656" spans="1:9" x14ac:dyDescent="0.25">
      <c r="A656" s="3">
        <v>652</v>
      </c>
      <c r="B656" s="3" t="str">
        <f>T("03470041077")</f>
        <v>03470041077</v>
      </c>
      <c r="C656" s="3" t="s">
        <v>1720</v>
      </c>
      <c r="D656" s="3" t="s">
        <v>1570</v>
      </c>
      <c r="E656" s="3" t="s">
        <v>1721</v>
      </c>
      <c r="F656" s="3" t="s">
        <v>13</v>
      </c>
      <c r="G656" s="3">
        <v>7</v>
      </c>
      <c r="H656" s="3" t="s">
        <v>514</v>
      </c>
      <c r="I656" s="3" t="s">
        <v>15</v>
      </c>
    </row>
    <row r="657" spans="1:9" x14ac:dyDescent="0.25">
      <c r="A657" s="3">
        <v>653</v>
      </c>
      <c r="B657" s="3" t="str">
        <f>T("03470041078")</f>
        <v>03470041078</v>
      </c>
      <c r="C657" s="3" t="s">
        <v>1722</v>
      </c>
      <c r="D657" s="3" t="s">
        <v>1723</v>
      </c>
      <c r="E657" s="3" t="s">
        <v>1724</v>
      </c>
      <c r="F657" s="3" t="s">
        <v>13</v>
      </c>
      <c r="G657" s="3">
        <v>8</v>
      </c>
      <c r="H657" s="3" t="s">
        <v>603</v>
      </c>
      <c r="I657" s="3" t="s">
        <v>15</v>
      </c>
    </row>
    <row r="658" spans="1:9" x14ac:dyDescent="0.25">
      <c r="A658" s="3">
        <v>654</v>
      </c>
      <c r="B658" s="3" t="str">
        <f>T("03470041079")</f>
        <v>03470041079</v>
      </c>
      <c r="C658" s="3" t="s">
        <v>1725</v>
      </c>
      <c r="D658" s="3" t="s">
        <v>27</v>
      </c>
      <c r="E658" s="3" t="s">
        <v>746</v>
      </c>
      <c r="F658" s="3" t="s">
        <v>13</v>
      </c>
      <c r="G658" s="3">
        <v>2</v>
      </c>
      <c r="H658" s="3" t="s">
        <v>25</v>
      </c>
      <c r="I658" s="3" t="s">
        <v>15</v>
      </c>
    </row>
    <row r="659" spans="1:9" x14ac:dyDescent="0.25">
      <c r="A659" s="3">
        <v>655</v>
      </c>
      <c r="B659" s="3" t="str">
        <f>T("03470041080")</f>
        <v>03470041080</v>
      </c>
      <c r="C659" s="3" t="s">
        <v>1726</v>
      </c>
      <c r="D659" s="3" t="s">
        <v>1727</v>
      </c>
      <c r="E659" s="3" t="s">
        <v>1728</v>
      </c>
      <c r="F659" s="3" t="s">
        <v>13</v>
      </c>
      <c r="G659" s="3">
        <v>5</v>
      </c>
      <c r="H659" s="3" t="s">
        <v>1729</v>
      </c>
      <c r="I659" s="3" t="s">
        <v>15</v>
      </c>
    </row>
    <row r="660" spans="1:9" x14ac:dyDescent="0.25">
      <c r="A660" s="3">
        <v>656</v>
      </c>
      <c r="B660" s="3" t="str">
        <f>T("03470041081")</f>
        <v>03470041081</v>
      </c>
      <c r="C660" s="3" t="s">
        <v>1730</v>
      </c>
      <c r="D660" s="3" t="s">
        <v>1731</v>
      </c>
      <c r="E660" s="3" t="s">
        <v>1732</v>
      </c>
      <c r="F660" s="3" t="s">
        <v>13</v>
      </c>
      <c r="G660" s="3">
        <v>5</v>
      </c>
      <c r="H660" s="3" t="s">
        <v>334</v>
      </c>
      <c r="I660" s="3" t="s">
        <v>15</v>
      </c>
    </row>
    <row r="661" spans="1:9" x14ac:dyDescent="0.25">
      <c r="A661" s="3">
        <v>657</v>
      </c>
      <c r="B661" s="3" t="str">
        <f>T("03470041082")</f>
        <v>03470041082</v>
      </c>
      <c r="C661" s="3" t="s">
        <v>1733</v>
      </c>
      <c r="D661" s="3" t="s">
        <v>27</v>
      </c>
      <c r="E661" s="3" t="s">
        <v>1734</v>
      </c>
      <c r="F661" s="3" t="s">
        <v>13</v>
      </c>
      <c r="G661" s="3">
        <v>3</v>
      </c>
      <c r="H661" s="3" t="s">
        <v>1735</v>
      </c>
      <c r="I661" s="3" t="s">
        <v>15</v>
      </c>
    </row>
    <row r="662" spans="1:9" x14ac:dyDescent="0.25">
      <c r="A662" s="3">
        <v>658</v>
      </c>
      <c r="B662" s="3" t="str">
        <f>T("03470041083")</f>
        <v>03470041083</v>
      </c>
      <c r="C662" s="3" t="s">
        <v>1736</v>
      </c>
      <c r="D662" s="3" t="s">
        <v>315</v>
      </c>
      <c r="E662" s="3" t="s">
        <v>1737</v>
      </c>
      <c r="F662" s="3" t="s">
        <v>13</v>
      </c>
      <c r="G662" s="3">
        <v>2</v>
      </c>
      <c r="H662" s="3" t="s">
        <v>1735</v>
      </c>
      <c r="I662" s="3" t="s">
        <v>15</v>
      </c>
    </row>
    <row r="663" spans="1:9" x14ac:dyDescent="0.25">
      <c r="A663" s="3">
        <v>659</v>
      </c>
      <c r="B663" s="3" t="str">
        <f>T("03470041084")</f>
        <v>03470041084</v>
      </c>
      <c r="C663" s="3" t="s">
        <v>1738</v>
      </c>
      <c r="D663" s="3" t="s">
        <v>1739</v>
      </c>
      <c r="E663" s="3" t="s">
        <v>1740</v>
      </c>
      <c r="F663" s="3" t="s">
        <v>13</v>
      </c>
      <c r="G663" s="3">
        <v>5</v>
      </c>
      <c r="H663" s="3" t="s">
        <v>1741</v>
      </c>
      <c r="I663" s="3" t="s">
        <v>15</v>
      </c>
    </row>
    <row r="664" spans="1:9" x14ac:dyDescent="0.25">
      <c r="A664" s="3">
        <v>660</v>
      </c>
      <c r="B664" s="3" t="str">
        <f>T("03470041085")</f>
        <v>03470041085</v>
      </c>
      <c r="C664" s="3" t="s">
        <v>1742</v>
      </c>
      <c r="D664" s="3" t="s">
        <v>1455</v>
      </c>
      <c r="E664" s="3" t="s">
        <v>1743</v>
      </c>
      <c r="F664" s="3" t="s">
        <v>13</v>
      </c>
      <c r="G664" s="3">
        <v>9</v>
      </c>
      <c r="H664" s="3" t="s">
        <v>1069</v>
      </c>
      <c r="I664" s="3" t="s">
        <v>15</v>
      </c>
    </row>
    <row r="665" spans="1:9" x14ac:dyDescent="0.25">
      <c r="A665" s="3">
        <v>661</v>
      </c>
      <c r="B665" s="3" t="str">
        <f>T("03470041086")</f>
        <v>03470041086</v>
      </c>
      <c r="C665" s="3" t="s">
        <v>761</v>
      </c>
      <c r="D665" s="3" t="s">
        <v>1744</v>
      </c>
      <c r="E665" s="3" t="s">
        <v>1745</v>
      </c>
      <c r="F665" s="3" t="s">
        <v>13</v>
      </c>
      <c r="G665" s="3">
        <v>6</v>
      </c>
      <c r="H665" s="3" t="s">
        <v>958</v>
      </c>
      <c r="I665" s="3" t="s">
        <v>15</v>
      </c>
    </row>
    <row r="666" spans="1:9" x14ac:dyDescent="0.25">
      <c r="A666" s="3">
        <v>662</v>
      </c>
      <c r="B666" s="3" t="str">
        <f>T("03470041087")</f>
        <v>03470041087</v>
      </c>
      <c r="C666" s="3" t="s">
        <v>1746</v>
      </c>
      <c r="D666" s="3" t="s">
        <v>1135</v>
      </c>
      <c r="E666" s="3" t="s">
        <v>1747</v>
      </c>
      <c r="F666" s="3" t="s">
        <v>13</v>
      </c>
      <c r="G666" s="3">
        <v>3</v>
      </c>
      <c r="H666" s="3" t="s">
        <v>1748</v>
      </c>
      <c r="I666" s="3" t="s">
        <v>15</v>
      </c>
    </row>
    <row r="667" spans="1:9" x14ac:dyDescent="0.25">
      <c r="A667" s="3">
        <v>663</v>
      </c>
      <c r="B667" s="3" t="str">
        <f>T("03470041088")</f>
        <v>03470041088</v>
      </c>
      <c r="C667" s="3" t="s">
        <v>1749</v>
      </c>
      <c r="D667" s="3" t="s">
        <v>839</v>
      </c>
      <c r="E667" s="3" t="s">
        <v>1750</v>
      </c>
      <c r="F667" s="3" t="s">
        <v>13</v>
      </c>
      <c r="G667" s="3">
        <v>3</v>
      </c>
      <c r="H667" s="3" t="s">
        <v>1751</v>
      </c>
      <c r="I667" s="3" t="s">
        <v>15</v>
      </c>
    </row>
    <row r="668" spans="1:9" x14ac:dyDescent="0.25">
      <c r="A668" s="3">
        <v>664</v>
      </c>
      <c r="B668" s="3" t="str">
        <f>T("03470041089")</f>
        <v>03470041089</v>
      </c>
      <c r="C668" s="3" t="s">
        <v>1752</v>
      </c>
      <c r="D668" s="3" t="s">
        <v>1753</v>
      </c>
      <c r="E668" s="3" t="s">
        <v>1754</v>
      </c>
      <c r="F668" s="3" t="s">
        <v>13</v>
      </c>
      <c r="G668" s="3">
        <v>7</v>
      </c>
      <c r="H668" s="3" t="s">
        <v>1755</v>
      </c>
      <c r="I668" s="3" t="s">
        <v>15</v>
      </c>
    </row>
    <row r="669" spans="1:9" x14ac:dyDescent="0.25">
      <c r="A669" s="3">
        <v>665</v>
      </c>
      <c r="B669" s="3" t="str">
        <f>T("03470041090")</f>
        <v>03470041090</v>
      </c>
      <c r="C669" s="3" t="s">
        <v>1756</v>
      </c>
      <c r="D669" s="3" t="s">
        <v>1191</v>
      </c>
      <c r="E669" s="3" t="s">
        <v>1757</v>
      </c>
      <c r="F669" s="3" t="s">
        <v>13</v>
      </c>
      <c r="G669" s="3">
        <v>8</v>
      </c>
      <c r="H669" s="3" t="s">
        <v>1758</v>
      </c>
      <c r="I669" s="3" t="s">
        <v>15</v>
      </c>
    </row>
    <row r="670" spans="1:9" x14ac:dyDescent="0.25">
      <c r="A670" s="3">
        <v>666</v>
      </c>
      <c r="B670" s="3" t="str">
        <f>T("03470041091")</f>
        <v>03470041091</v>
      </c>
      <c r="C670" s="3" t="s">
        <v>454</v>
      </c>
      <c r="D670" s="3" t="s">
        <v>1759</v>
      </c>
      <c r="E670" s="3" t="s">
        <v>1760</v>
      </c>
      <c r="F670" s="3" t="s">
        <v>13</v>
      </c>
      <c r="G670" s="3">
        <v>2</v>
      </c>
      <c r="H670" s="3" t="s">
        <v>1761</v>
      </c>
      <c r="I670" s="3" t="s">
        <v>15</v>
      </c>
    </row>
    <row r="671" spans="1:9" x14ac:dyDescent="0.25">
      <c r="A671" s="3">
        <v>667</v>
      </c>
      <c r="B671" s="3" t="str">
        <f>T("03470041092")</f>
        <v>03470041092</v>
      </c>
      <c r="C671" s="3" t="s">
        <v>1762</v>
      </c>
      <c r="D671" s="3" t="s">
        <v>1423</v>
      </c>
      <c r="E671" s="3" t="s">
        <v>1624</v>
      </c>
      <c r="F671" s="3" t="s">
        <v>13</v>
      </c>
      <c r="G671" s="3">
        <v>6</v>
      </c>
      <c r="H671" s="3">
        <v>2</v>
      </c>
      <c r="I671" s="3" t="s">
        <v>15</v>
      </c>
    </row>
    <row r="672" spans="1:9" x14ac:dyDescent="0.25">
      <c r="A672" s="3">
        <v>668</v>
      </c>
      <c r="B672" s="3" t="str">
        <f>T("03470041093")</f>
        <v>03470041093</v>
      </c>
      <c r="C672" s="3" t="s">
        <v>351</v>
      </c>
      <c r="D672" s="3" t="s">
        <v>608</v>
      </c>
      <c r="E672" s="3" t="s">
        <v>1763</v>
      </c>
      <c r="F672" s="3" t="s">
        <v>13</v>
      </c>
      <c r="G672" s="3">
        <v>3</v>
      </c>
      <c r="H672" s="3">
        <v>5</v>
      </c>
      <c r="I672" s="3" t="s">
        <v>15</v>
      </c>
    </row>
    <row r="673" spans="1:9" x14ac:dyDescent="0.25">
      <c r="A673" s="3">
        <v>669</v>
      </c>
      <c r="B673" s="3" t="str">
        <f>T("03470041094")</f>
        <v>03470041094</v>
      </c>
      <c r="C673" s="3" t="s">
        <v>1764</v>
      </c>
      <c r="D673" s="3" t="s">
        <v>202</v>
      </c>
      <c r="E673" s="3" t="s">
        <v>1765</v>
      </c>
      <c r="F673" s="3" t="s">
        <v>13</v>
      </c>
      <c r="G673" s="3">
        <v>6</v>
      </c>
      <c r="H673" s="3">
        <v>9</v>
      </c>
      <c r="I673" s="3" t="s">
        <v>15</v>
      </c>
    </row>
    <row r="674" spans="1:9" x14ac:dyDescent="0.25">
      <c r="A674" s="3">
        <v>670</v>
      </c>
      <c r="B674" s="3" t="str">
        <f>T("03470041095")</f>
        <v>03470041095</v>
      </c>
      <c r="C674" s="3" t="s">
        <v>1766</v>
      </c>
      <c r="D674" s="3" t="s">
        <v>1767</v>
      </c>
      <c r="E674" s="3" t="s">
        <v>506</v>
      </c>
      <c r="F674" s="3" t="s">
        <v>13</v>
      </c>
      <c r="G674" s="3">
        <v>6</v>
      </c>
      <c r="H674" s="3">
        <v>89</v>
      </c>
      <c r="I674" s="3" t="s">
        <v>15</v>
      </c>
    </row>
    <row r="675" spans="1:9" x14ac:dyDescent="0.25">
      <c r="A675" s="3">
        <v>671</v>
      </c>
      <c r="B675" s="3" t="str">
        <f>T("03470041096")</f>
        <v>03470041096</v>
      </c>
      <c r="C675" s="3" t="s">
        <v>1768</v>
      </c>
      <c r="D675" s="3" t="s">
        <v>1769</v>
      </c>
      <c r="E675" s="3" t="s">
        <v>1770</v>
      </c>
      <c r="F675" s="3" t="s">
        <v>13</v>
      </c>
      <c r="G675" s="3">
        <v>6</v>
      </c>
      <c r="H675" s="3">
        <v>563</v>
      </c>
      <c r="I675" s="3" t="s">
        <v>15</v>
      </c>
    </row>
    <row r="676" spans="1:9" x14ac:dyDescent="0.25">
      <c r="A676" s="3">
        <v>672</v>
      </c>
      <c r="B676" s="3" t="str">
        <f>T("03470041097")</f>
        <v>03470041097</v>
      </c>
      <c r="C676" s="3" t="s">
        <v>1771</v>
      </c>
      <c r="D676" s="3" t="s">
        <v>183</v>
      </c>
      <c r="E676" s="3" t="s">
        <v>239</v>
      </c>
      <c r="F676" s="3" t="s">
        <v>13</v>
      </c>
      <c r="G676" s="3">
        <v>6</v>
      </c>
      <c r="H676" s="3" t="s">
        <v>958</v>
      </c>
      <c r="I676" s="3" t="s">
        <v>15</v>
      </c>
    </row>
    <row r="677" spans="1:9" x14ac:dyDescent="0.25">
      <c r="A677" s="3">
        <v>673</v>
      </c>
      <c r="B677" s="3" t="str">
        <f>T("03470041098")</f>
        <v>03470041098</v>
      </c>
      <c r="C677" s="3" t="s">
        <v>449</v>
      </c>
      <c r="D677" s="3" t="s">
        <v>68</v>
      </c>
      <c r="E677" s="3" t="s">
        <v>1772</v>
      </c>
      <c r="F677" s="3" t="s">
        <v>13</v>
      </c>
      <c r="G677" s="3">
        <v>9</v>
      </c>
      <c r="H677" s="3" t="s">
        <v>646</v>
      </c>
      <c r="I677" s="3" t="s">
        <v>15</v>
      </c>
    </row>
    <row r="678" spans="1:9" x14ac:dyDescent="0.25">
      <c r="A678" s="3">
        <v>674</v>
      </c>
      <c r="B678" s="3" t="str">
        <f>T("03470041099")</f>
        <v>03470041099</v>
      </c>
      <c r="C678" s="3" t="s">
        <v>1773</v>
      </c>
      <c r="D678" s="3" t="s">
        <v>1774</v>
      </c>
      <c r="E678" s="3" t="s">
        <v>1775</v>
      </c>
      <c r="F678" s="3" t="s">
        <v>13</v>
      </c>
      <c r="G678" s="3">
        <v>6</v>
      </c>
      <c r="H678" s="3" t="s">
        <v>958</v>
      </c>
      <c r="I678" s="3" t="s">
        <v>15</v>
      </c>
    </row>
    <row r="679" spans="1:9" x14ac:dyDescent="0.25">
      <c r="A679" s="3">
        <v>675</v>
      </c>
      <c r="B679" s="3" t="str">
        <f>T("03470041100")</f>
        <v>03470041100</v>
      </c>
      <c r="C679" s="3" t="s">
        <v>1776</v>
      </c>
      <c r="D679" s="3" t="s">
        <v>1777</v>
      </c>
      <c r="E679" s="3" t="s">
        <v>1778</v>
      </c>
      <c r="F679" s="3" t="s">
        <v>13</v>
      </c>
      <c r="G679" s="3">
        <v>6</v>
      </c>
      <c r="H679" s="3" t="s">
        <v>958</v>
      </c>
      <c r="I679" s="3" t="s">
        <v>15</v>
      </c>
    </row>
    <row r="680" spans="1:9" x14ac:dyDescent="0.25">
      <c r="A680" s="3">
        <v>676</v>
      </c>
      <c r="B680" s="3" t="str">
        <f>T("03470041101")</f>
        <v>03470041101</v>
      </c>
      <c r="C680" s="3" t="s">
        <v>806</v>
      </c>
      <c r="D680" s="3" t="s">
        <v>1779</v>
      </c>
      <c r="E680" s="3" t="s">
        <v>1780</v>
      </c>
      <c r="F680" s="3" t="s">
        <v>13</v>
      </c>
      <c r="G680" s="3">
        <v>6</v>
      </c>
      <c r="H680" s="3" t="s">
        <v>958</v>
      </c>
      <c r="I680" s="3" t="s">
        <v>15</v>
      </c>
    </row>
    <row r="681" spans="1:9" x14ac:dyDescent="0.25">
      <c r="A681" s="3">
        <v>677</v>
      </c>
      <c r="B681" s="3" t="str">
        <f>T("03470041102")</f>
        <v>03470041102</v>
      </c>
      <c r="C681" s="3" t="s">
        <v>1781</v>
      </c>
      <c r="D681" s="3" t="s">
        <v>1782</v>
      </c>
      <c r="E681" s="3" t="s">
        <v>1783</v>
      </c>
      <c r="F681" s="3" t="s">
        <v>13</v>
      </c>
      <c r="G681" s="3">
        <v>7</v>
      </c>
      <c r="H681" s="3" t="s">
        <v>514</v>
      </c>
      <c r="I681" s="3" t="s">
        <v>15</v>
      </c>
    </row>
    <row r="682" spans="1:9" x14ac:dyDescent="0.25">
      <c r="A682" s="3">
        <v>678</v>
      </c>
      <c r="B682" s="3" t="str">
        <f>T("03470041103")</f>
        <v>03470041103</v>
      </c>
      <c r="C682" s="3" t="s">
        <v>1784</v>
      </c>
      <c r="D682" s="3" t="s">
        <v>23</v>
      </c>
      <c r="E682" s="3" t="s">
        <v>1151</v>
      </c>
      <c r="F682" s="3" t="s">
        <v>13</v>
      </c>
      <c r="G682" s="3">
        <v>9</v>
      </c>
      <c r="H682" s="3" t="s">
        <v>646</v>
      </c>
      <c r="I682" s="3" t="s">
        <v>15</v>
      </c>
    </row>
    <row r="683" spans="1:9" x14ac:dyDescent="0.25">
      <c r="A683" s="3">
        <v>679</v>
      </c>
      <c r="B683" s="3" t="str">
        <f>T("03470041104")</f>
        <v>03470041104</v>
      </c>
      <c r="C683" s="3" t="s">
        <v>1785</v>
      </c>
      <c r="D683" s="3" t="s">
        <v>1786</v>
      </c>
      <c r="E683" s="3" t="s">
        <v>1628</v>
      </c>
      <c r="F683" s="3" t="s">
        <v>13</v>
      </c>
      <c r="G683" s="3">
        <v>8</v>
      </c>
      <c r="H683" s="3" t="s">
        <v>1787</v>
      </c>
      <c r="I683" s="4"/>
    </row>
    <row r="684" spans="1:9" x14ac:dyDescent="0.25">
      <c r="A684" s="3">
        <v>680</v>
      </c>
      <c r="B684" s="3" t="str">
        <f>T("03470041105")</f>
        <v>03470041105</v>
      </c>
      <c r="C684" s="3" t="s">
        <v>1788</v>
      </c>
      <c r="D684" s="3" t="s">
        <v>1128</v>
      </c>
      <c r="E684" s="3" t="s">
        <v>1789</v>
      </c>
      <c r="F684" s="3" t="s">
        <v>13</v>
      </c>
      <c r="G684" s="3">
        <v>2</v>
      </c>
      <c r="H684" s="3">
        <v>89</v>
      </c>
      <c r="I684" s="3" t="s">
        <v>15</v>
      </c>
    </row>
    <row r="685" spans="1:9" x14ac:dyDescent="0.25">
      <c r="A685" s="3">
        <v>681</v>
      </c>
      <c r="B685" s="3" t="str">
        <f>T("03470041106")</f>
        <v>03470041106</v>
      </c>
      <c r="C685" s="3" t="s">
        <v>1790</v>
      </c>
      <c r="D685" s="3" t="s">
        <v>1521</v>
      </c>
      <c r="E685" s="3" t="s">
        <v>1791</v>
      </c>
      <c r="F685" s="3" t="s">
        <v>13</v>
      </c>
      <c r="G685" s="3">
        <v>6</v>
      </c>
      <c r="H685" s="3" t="s">
        <v>451</v>
      </c>
      <c r="I685" s="3" t="s">
        <v>15</v>
      </c>
    </row>
    <row r="686" spans="1:9" x14ac:dyDescent="0.25">
      <c r="A686" s="3">
        <v>682</v>
      </c>
      <c r="B686" s="3" t="str">
        <f>T("03470041107")</f>
        <v>03470041107</v>
      </c>
      <c r="C686" s="3" t="s">
        <v>1322</v>
      </c>
      <c r="D686" s="3" t="s">
        <v>742</v>
      </c>
      <c r="E686" s="3" t="s">
        <v>1792</v>
      </c>
      <c r="F686" s="3" t="s">
        <v>13</v>
      </c>
      <c r="G686" s="3">
        <v>6</v>
      </c>
      <c r="H686" s="3" t="s">
        <v>451</v>
      </c>
      <c r="I686" s="3" t="s">
        <v>15</v>
      </c>
    </row>
    <row r="687" spans="1:9" x14ac:dyDescent="0.25">
      <c r="A687" s="3">
        <v>683</v>
      </c>
      <c r="B687" s="3" t="str">
        <f>T("03470041108")</f>
        <v>03470041108</v>
      </c>
      <c r="C687" s="3" t="s">
        <v>1793</v>
      </c>
      <c r="D687" s="3" t="s">
        <v>1794</v>
      </c>
      <c r="E687" s="3" t="s">
        <v>1795</v>
      </c>
      <c r="F687" s="3" t="s">
        <v>13</v>
      </c>
      <c r="G687" s="3">
        <v>6</v>
      </c>
      <c r="H687" s="3">
        <v>78</v>
      </c>
      <c r="I687" s="3" t="s">
        <v>15</v>
      </c>
    </row>
    <row r="688" spans="1:9" x14ac:dyDescent="0.25">
      <c r="A688" s="3">
        <v>684</v>
      </c>
      <c r="B688" s="3" t="str">
        <f>T("03470041109")</f>
        <v>03470041109</v>
      </c>
      <c r="C688" s="3" t="s">
        <v>1796</v>
      </c>
      <c r="D688" s="3" t="s">
        <v>1797</v>
      </c>
      <c r="E688" s="3" t="s">
        <v>1798</v>
      </c>
      <c r="F688" s="3" t="s">
        <v>13</v>
      </c>
      <c r="G688" s="3">
        <v>6</v>
      </c>
      <c r="H688" s="3" t="s">
        <v>958</v>
      </c>
      <c r="I688" s="3" t="s">
        <v>15</v>
      </c>
    </row>
    <row r="689" spans="1:9" x14ac:dyDescent="0.25">
      <c r="A689" s="3">
        <v>685</v>
      </c>
      <c r="B689" s="3" t="str">
        <f>T("03470041111")</f>
        <v>03470041111</v>
      </c>
      <c r="C689" s="3" t="s">
        <v>1799</v>
      </c>
      <c r="D689" s="3" t="s">
        <v>1800</v>
      </c>
      <c r="E689" s="3" t="s">
        <v>1801</v>
      </c>
      <c r="F689" s="3" t="s">
        <v>13</v>
      </c>
      <c r="G689" s="3">
        <v>2</v>
      </c>
      <c r="H689" s="3" t="s">
        <v>1802</v>
      </c>
      <c r="I689" s="3" t="s">
        <v>15</v>
      </c>
    </row>
    <row r="690" spans="1:9" x14ac:dyDescent="0.25">
      <c r="A690" s="3">
        <v>686</v>
      </c>
      <c r="B690" s="3" t="str">
        <f>T("03470041112")</f>
        <v>03470041112</v>
      </c>
      <c r="C690" s="3" t="s">
        <v>1803</v>
      </c>
      <c r="D690" s="3" t="s">
        <v>699</v>
      </c>
      <c r="E690" s="3" t="s">
        <v>1804</v>
      </c>
      <c r="F690" s="3" t="s">
        <v>13</v>
      </c>
      <c r="G690" s="3">
        <v>6</v>
      </c>
      <c r="H690" s="3">
        <v>75</v>
      </c>
      <c r="I690" s="3" t="s">
        <v>15</v>
      </c>
    </row>
    <row r="691" spans="1:9" x14ac:dyDescent="0.25">
      <c r="A691" s="3">
        <v>687</v>
      </c>
      <c r="B691" s="3" t="str">
        <f>T("03470041113")</f>
        <v>03470041113</v>
      </c>
      <c r="C691" s="3" t="s">
        <v>1805</v>
      </c>
      <c r="D691" s="3" t="s">
        <v>27</v>
      </c>
      <c r="E691" s="3" t="s">
        <v>1549</v>
      </c>
      <c r="F691" s="3" t="s">
        <v>13</v>
      </c>
      <c r="G691" s="3">
        <v>5</v>
      </c>
      <c r="H691" s="3" t="s">
        <v>1806</v>
      </c>
      <c r="I691" s="4"/>
    </row>
    <row r="692" spans="1:9" x14ac:dyDescent="0.25">
      <c r="A692" s="3">
        <v>688</v>
      </c>
      <c r="B692" s="3" t="str">
        <f>T("03470041114")</f>
        <v>03470041114</v>
      </c>
      <c r="C692" s="3" t="s">
        <v>1807</v>
      </c>
      <c r="D692" s="3" t="s">
        <v>1808</v>
      </c>
      <c r="E692" s="3" t="s">
        <v>1809</v>
      </c>
      <c r="F692" s="3" t="s">
        <v>13</v>
      </c>
      <c r="G692" s="3">
        <v>5</v>
      </c>
      <c r="H692" s="3" t="s">
        <v>1810</v>
      </c>
      <c r="I692" s="4"/>
    </row>
    <row r="693" spans="1:9" x14ac:dyDescent="0.25">
      <c r="A693" s="3">
        <v>689</v>
      </c>
      <c r="B693" s="3" t="str">
        <f>T("03470041115")</f>
        <v>03470041115</v>
      </c>
      <c r="C693" s="3" t="s">
        <v>1811</v>
      </c>
      <c r="D693" s="3" t="s">
        <v>79</v>
      </c>
      <c r="E693" s="3" t="s">
        <v>1812</v>
      </c>
      <c r="F693" s="3" t="s">
        <v>13</v>
      </c>
      <c r="G693" s="3">
        <v>3</v>
      </c>
      <c r="H693" s="3" t="s">
        <v>958</v>
      </c>
      <c r="I693" s="4"/>
    </row>
    <row r="694" spans="1:9" x14ac:dyDescent="0.25">
      <c r="A694" s="3">
        <v>690</v>
      </c>
      <c r="B694" s="3" t="str">
        <f>T("03470041116")</f>
        <v>03470041116</v>
      </c>
      <c r="C694" s="3" t="s">
        <v>736</v>
      </c>
      <c r="D694" s="3" t="s">
        <v>573</v>
      </c>
      <c r="E694" s="3" t="s">
        <v>1771</v>
      </c>
      <c r="F694" s="3" t="s">
        <v>13</v>
      </c>
      <c r="G694" s="3">
        <v>7</v>
      </c>
      <c r="H694" s="3" t="s">
        <v>1813</v>
      </c>
      <c r="I694" s="3" t="s">
        <v>15</v>
      </c>
    </row>
    <row r="695" spans="1:9" x14ac:dyDescent="0.25">
      <c r="A695" s="3">
        <v>691</v>
      </c>
      <c r="B695" s="3" t="str">
        <f>T("03470041117")</f>
        <v>03470041117</v>
      </c>
      <c r="C695" s="3" t="s">
        <v>1814</v>
      </c>
      <c r="D695" s="3" t="s">
        <v>944</v>
      </c>
      <c r="E695" s="3" t="s">
        <v>471</v>
      </c>
      <c r="F695" s="3" t="s">
        <v>13</v>
      </c>
      <c r="G695" s="3">
        <v>3</v>
      </c>
      <c r="H695" s="3" t="s">
        <v>1751</v>
      </c>
      <c r="I695" s="3" t="s">
        <v>15</v>
      </c>
    </row>
    <row r="696" spans="1:9" x14ac:dyDescent="0.25">
      <c r="A696" s="3">
        <v>692</v>
      </c>
      <c r="B696" s="3" t="str">
        <f>T("03470041118")</f>
        <v>03470041118</v>
      </c>
      <c r="C696" s="3" t="s">
        <v>1815</v>
      </c>
      <c r="D696" s="3" t="s">
        <v>1816</v>
      </c>
      <c r="E696" s="3" t="s">
        <v>1817</v>
      </c>
      <c r="F696" s="3" t="s">
        <v>13</v>
      </c>
      <c r="G696" s="3">
        <v>6</v>
      </c>
      <c r="H696" s="3" t="s">
        <v>1818</v>
      </c>
      <c r="I696" s="4"/>
    </row>
    <row r="697" spans="1:9" x14ac:dyDescent="0.25">
      <c r="A697" s="3">
        <v>693</v>
      </c>
      <c r="B697" s="3" t="str">
        <f>T("03470041119")</f>
        <v>03470041119</v>
      </c>
      <c r="C697" s="3" t="s">
        <v>1819</v>
      </c>
      <c r="D697" s="3" t="s">
        <v>1820</v>
      </c>
      <c r="E697" s="3" t="s">
        <v>1821</v>
      </c>
      <c r="F697" s="3" t="s">
        <v>13</v>
      </c>
      <c r="G697" s="3">
        <v>2</v>
      </c>
      <c r="H697" s="3" t="s">
        <v>1802</v>
      </c>
      <c r="I697" s="3" t="s">
        <v>15</v>
      </c>
    </row>
    <row r="698" spans="1:9" x14ac:dyDescent="0.25">
      <c r="A698" s="3">
        <v>694</v>
      </c>
      <c r="B698" s="3" t="str">
        <f>T("03470041120")</f>
        <v>03470041120</v>
      </c>
      <c r="C698" s="3" t="s">
        <v>515</v>
      </c>
      <c r="D698" s="3" t="s">
        <v>1193</v>
      </c>
      <c r="E698" s="3" t="s">
        <v>1822</v>
      </c>
      <c r="F698" s="3" t="s">
        <v>13</v>
      </c>
      <c r="G698" s="3">
        <v>7</v>
      </c>
      <c r="H698" s="3" t="s">
        <v>1823</v>
      </c>
      <c r="I698" s="3" t="s">
        <v>15</v>
      </c>
    </row>
    <row r="699" spans="1:9" x14ac:dyDescent="0.25">
      <c r="A699" s="3">
        <v>695</v>
      </c>
      <c r="B699" s="3" t="str">
        <f>T("03470041121")</f>
        <v>03470041121</v>
      </c>
      <c r="C699" s="3" t="s">
        <v>601</v>
      </c>
      <c r="D699" s="3" t="s">
        <v>1824</v>
      </c>
      <c r="E699" s="3" t="s">
        <v>1825</v>
      </c>
      <c r="F699" s="3" t="s">
        <v>13</v>
      </c>
      <c r="G699" s="3">
        <v>2</v>
      </c>
      <c r="H699" s="3" t="s">
        <v>25</v>
      </c>
      <c r="I699" s="3" t="s">
        <v>15</v>
      </c>
    </row>
    <row r="700" spans="1:9" x14ac:dyDescent="0.25">
      <c r="A700" s="3">
        <v>696</v>
      </c>
      <c r="B700" s="3" t="str">
        <f>T("03470041122")</f>
        <v>03470041122</v>
      </c>
      <c r="C700" s="3" t="s">
        <v>1826</v>
      </c>
      <c r="D700" s="3" t="s">
        <v>1827</v>
      </c>
      <c r="E700" s="3" t="s">
        <v>321</v>
      </c>
      <c r="F700" s="3" t="s">
        <v>13</v>
      </c>
      <c r="G700" s="3">
        <v>3</v>
      </c>
      <c r="H700" s="3" t="s">
        <v>25</v>
      </c>
      <c r="I700" s="3" t="s">
        <v>15</v>
      </c>
    </row>
    <row r="701" spans="1:9" x14ac:dyDescent="0.25">
      <c r="A701" s="3">
        <v>697</v>
      </c>
      <c r="B701" s="3" t="str">
        <f>T("03470041123")</f>
        <v>03470041123</v>
      </c>
      <c r="C701" s="3" t="s">
        <v>30</v>
      </c>
      <c r="D701" s="3" t="s">
        <v>1828</v>
      </c>
      <c r="E701" s="3" t="s">
        <v>1829</v>
      </c>
      <c r="F701" s="3" t="s">
        <v>13</v>
      </c>
      <c r="G701" s="3">
        <v>1</v>
      </c>
      <c r="H701" s="3" t="s">
        <v>14</v>
      </c>
      <c r="I701" s="3" t="s">
        <v>15</v>
      </c>
    </row>
    <row r="702" spans="1:9" x14ac:dyDescent="0.25">
      <c r="A702" s="3">
        <v>698</v>
      </c>
      <c r="B702" s="3" t="str">
        <f>T("03470041124")</f>
        <v>03470041124</v>
      </c>
      <c r="C702" s="3" t="s">
        <v>1830</v>
      </c>
      <c r="D702" s="3" t="s">
        <v>1831</v>
      </c>
      <c r="E702" s="3" t="s">
        <v>1832</v>
      </c>
      <c r="F702" s="3" t="s">
        <v>13</v>
      </c>
      <c r="G702" s="3">
        <v>3</v>
      </c>
      <c r="H702" s="3" t="s">
        <v>124</v>
      </c>
      <c r="I702" s="3" t="s">
        <v>15</v>
      </c>
    </row>
    <row r="703" spans="1:9" x14ac:dyDescent="0.25">
      <c r="A703" s="3">
        <v>699</v>
      </c>
      <c r="B703" s="3" t="str">
        <f>T("03470041125")</f>
        <v>03470041125</v>
      </c>
      <c r="C703" s="3" t="s">
        <v>138</v>
      </c>
      <c r="D703" s="3" t="s">
        <v>1693</v>
      </c>
      <c r="E703" s="3" t="s">
        <v>1833</v>
      </c>
      <c r="F703" s="3" t="s">
        <v>13</v>
      </c>
      <c r="G703" s="3">
        <v>6</v>
      </c>
      <c r="H703" s="3" t="s">
        <v>1834</v>
      </c>
      <c r="I703" s="3" t="s">
        <v>15</v>
      </c>
    </row>
    <row r="704" spans="1:9" x14ac:dyDescent="0.25">
      <c r="A704" s="3">
        <v>700</v>
      </c>
      <c r="B704" s="3" t="str">
        <f>T("03470041126")</f>
        <v>03470041126</v>
      </c>
      <c r="C704" s="3" t="s">
        <v>1835</v>
      </c>
      <c r="D704" s="3" t="s">
        <v>1267</v>
      </c>
      <c r="E704" s="3" t="s">
        <v>1836</v>
      </c>
      <c r="F704" s="3" t="s">
        <v>13</v>
      </c>
      <c r="G704" s="3">
        <v>7</v>
      </c>
      <c r="H704" s="3" t="s">
        <v>514</v>
      </c>
      <c r="I704" s="3" t="s">
        <v>15</v>
      </c>
    </row>
    <row r="705" spans="1:9" x14ac:dyDescent="0.25">
      <c r="A705" s="3">
        <v>701</v>
      </c>
      <c r="B705" s="3" t="str">
        <f>T("03470041127")</f>
        <v>03470041127</v>
      </c>
      <c r="C705" s="3" t="s">
        <v>1837</v>
      </c>
      <c r="D705" s="3" t="s">
        <v>426</v>
      </c>
      <c r="E705" s="3" t="s">
        <v>1838</v>
      </c>
      <c r="F705" s="3" t="s">
        <v>13</v>
      </c>
      <c r="G705" s="3">
        <v>9</v>
      </c>
      <c r="H705" s="3" t="s">
        <v>1839</v>
      </c>
      <c r="I705" s="3" t="s">
        <v>15</v>
      </c>
    </row>
    <row r="706" spans="1:9" x14ac:dyDescent="0.25">
      <c r="A706" s="3">
        <v>702</v>
      </c>
      <c r="B706" s="3" t="str">
        <f>T("03470041128")</f>
        <v>03470041128</v>
      </c>
      <c r="C706" s="3" t="s">
        <v>1840</v>
      </c>
      <c r="D706" s="3" t="s">
        <v>1841</v>
      </c>
      <c r="E706" s="3" t="s">
        <v>1842</v>
      </c>
      <c r="F706" s="3" t="s">
        <v>13</v>
      </c>
      <c r="G706" s="3">
        <v>9</v>
      </c>
      <c r="H706" s="3" t="s">
        <v>25</v>
      </c>
      <c r="I706" s="3" t="s">
        <v>15</v>
      </c>
    </row>
    <row r="707" spans="1:9" x14ac:dyDescent="0.25">
      <c r="A707" s="3">
        <v>703</v>
      </c>
      <c r="B707" s="3" t="str">
        <f>T("03470041129")</f>
        <v>03470041129</v>
      </c>
      <c r="C707" s="3" t="s">
        <v>1843</v>
      </c>
      <c r="D707" s="3" t="s">
        <v>974</v>
      </c>
      <c r="E707" s="3" t="s">
        <v>1844</v>
      </c>
      <c r="F707" s="3" t="s">
        <v>13</v>
      </c>
      <c r="G707" s="3">
        <v>6</v>
      </c>
      <c r="H707" s="3" t="s">
        <v>910</v>
      </c>
      <c r="I707" s="3" t="s">
        <v>15</v>
      </c>
    </row>
    <row r="708" spans="1:9" x14ac:dyDescent="0.25">
      <c r="A708" s="3">
        <v>704</v>
      </c>
      <c r="B708" s="3" t="str">
        <f>T("03470041130")</f>
        <v>03470041130</v>
      </c>
      <c r="C708" s="3" t="s">
        <v>1845</v>
      </c>
      <c r="D708" s="3" t="s">
        <v>1846</v>
      </c>
      <c r="E708" s="3" t="s">
        <v>1847</v>
      </c>
      <c r="F708" s="3" t="s">
        <v>13</v>
      </c>
      <c r="G708" s="3">
        <v>4</v>
      </c>
      <c r="H708" s="3" t="s">
        <v>223</v>
      </c>
      <c r="I708" s="3" t="s">
        <v>15</v>
      </c>
    </row>
    <row r="709" spans="1:9" x14ac:dyDescent="0.25">
      <c r="A709" s="3">
        <v>705</v>
      </c>
      <c r="B709" s="3" t="str">
        <f>T("03470041131")</f>
        <v>03470041131</v>
      </c>
      <c r="C709" s="3" t="s">
        <v>1848</v>
      </c>
      <c r="D709" s="3" t="s">
        <v>30</v>
      </c>
      <c r="E709" s="3" t="s">
        <v>1849</v>
      </c>
      <c r="F709" s="3" t="s">
        <v>13</v>
      </c>
      <c r="G709" s="3">
        <v>7</v>
      </c>
      <c r="H709" s="3" t="s">
        <v>514</v>
      </c>
      <c r="I709" s="3" t="s">
        <v>15</v>
      </c>
    </row>
    <row r="710" spans="1:9" x14ac:dyDescent="0.25">
      <c r="A710" s="3">
        <v>706</v>
      </c>
      <c r="B710" s="3" t="str">
        <f>T("03470041132")</f>
        <v>03470041132</v>
      </c>
      <c r="C710" s="3" t="s">
        <v>605</v>
      </c>
      <c r="D710" s="3" t="s">
        <v>1850</v>
      </c>
      <c r="E710" s="3" t="s">
        <v>1851</v>
      </c>
      <c r="F710" s="3" t="s">
        <v>13</v>
      </c>
      <c r="G710" s="3">
        <v>4</v>
      </c>
      <c r="H710" s="3" t="s">
        <v>223</v>
      </c>
      <c r="I710" s="3" t="s">
        <v>15</v>
      </c>
    </row>
    <row r="711" spans="1:9" x14ac:dyDescent="0.25">
      <c r="A711" s="3">
        <v>707</v>
      </c>
      <c r="B711" s="3" t="str">
        <f>T("03470041133")</f>
        <v>03470041133</v>
      </c>
      <c r="C711" s="3" t="s">
        <v>1852</v>
      </c>
      <c r="D711" s="3" t="s">
        <v>1853</v>
      </c>
      <c r="E711" s="3" t="s">
        <v>1854</v>
      </c>
      <c r="F711" s="3" t="s">
        <v>13</v>
      </c>
      <c r="G711" s="3">
        <v>1</v>
      </c>
      <c r="H711" s="3" t="s">
        <v>223</v>
      </c>
      <c r="I711" s="3" t="s">
        <v>15</v>
      </c>
    </row>
    <row r="712" spans="1:9" x14ac:dyDescent="0.25">
      <c r="A712" s="3">
        <v>708</v>
      </c>
      <c r="B712" s="3" t="str">
        <f>T("03470041134")</f>
        <v>03470041134</v>
      </c>
      <c r="C712" s="3" t="s">
        <v>1855</v>
      </c>
      <c r="D712" s="3" t="s">
        <v>312</v>
      </c>
      <c r="E712" s="3" t="s">
        <v>1856</v>
      </c>
      <c r="F712" s="3" t="s">
        <v>13</v>
      </c>
      <c r="G712" s="3">
        <v>4</v>
      </c>
      <c r="H712" s="3" t="s">
        <v>223</v>
      </c>
      <c r="I712" s="3" t="s">
        <v>15</v>
      </c>
    </row>
    <row r="713" spans="1:9" x14ac:dyDescent="0.25">
      <c r="A713" s="3">
        <v>709</v>
      </c>
      <c r="B713" s="3" t="str">
        <f>T("03470041135")</f>
        <v>03470041135</v>
      </c>
      <c r="C713" s="3" t="s">
        <v>1857</v>
      </c>
      <c r="D713" s="3" t="s">
        <v>1858</v>
      </c>
      <c r="E713" s="3" t="s">
        <v>1859</v>
      </c>
      <c r="F713" s="3" t="s">
        <v>13</v>
      </c>
      <c r="G713" s="3">
        <v>9</v>
      </c>
      <c r="H713" s="3" t="s">
        <v>646</v>
      </c>
      <c r="I713" s="3" t="s">
        <v>15</v>
      </c>
    </row>
    <row r="714" spans="1:9" x14ac:dyDescent="0.25">
      <c r="A714" s="3">
        <v>710</v>
      </c>
      <c r="B714" s="3" t="str">
        <f>T("03470041136")</f>
        <v>03470041136</v>
      </c>
      <c r="C714" s="3" t="s">
        <v>1860</v>
      </c>
      <c r="D714" s="3" t="s">
        <v>1861</v>
      </c>
      <c r="E714" s="3" t="s">
        <v>1862</v>
      </c>
      <c r="F714" s="3" t="s">
        <v>13</v>
      </c>
      <c r="G714" s="3">
        <v>8</v>
      </c>
      <c r="H714" s="3" t="s">
        <v>599</v>
      </c>
      <c r="I714" s="3" t="s">
        <v>15</v>
      </c>
    </row>
    <row r="715" spans="1:9" x14ac:dyDescent="0.25">
      <c r="A715" s="3">
        <v>711</v>
      </c>
      <c r="B715" s="3" t="str">
        <f>T("03470041137")</f>
        <v>03470041137</v>
      </c>
      <c r="C715" s="3" t="s">
        <v>1863</v>
      </c>
      <c r="D715" s="3" t="s">
        <v>1639</v>
      </c>
      <c r="E715" s="3" t="s">
        <v>1864</v>
      </c>
      <c r="F715" s="3" t="s">
        <v>13</v>
      </c>
      <c r="G715" s="3">
        <v>1</v>
      </c>
      <c r="H715" s="3" t="s">
        <v>35</v>
      </c>
      <c r="I715" s="3" t="s">
        <v>15</v>
      </c>
    </row>
    <row r="716" spans="1:9" x14ac:dyDescent="0.25">
      <c r="A716" s="3">
        <v>712</v>
      </c>
      <c r="B716" s="3" t="str">
        <f>T("03470041138")</f>
        <v>03470041138</v>
      </c>
      <c r="C716" s="3" t="s">
        <v>1865</v>
      </c>
      <c r="D716" s="3" t="s">
        <v>1866</v>
      </c>
      <c r="E716" s="3" t="s">
        <v>1867</v>
      </c>
      <c r="F716" s="3" t="s">
        <v>13</v>
      </c>
      <c r="G716" s="3">
        <v>4</v>
      </c>
      <c r="H716" s="3" t="s">
        <v>223</v>
      </c>
      <c r="I716" s="3" t="s">
        <v>15</v>
      </c>
    </row>
    <row r="717" spans="1:9" x14ac:dyDescent="0.25">
      <c r="A717" s="3">
        <v>713</v>
      </c>
      <c r="B717" s="3" t="str">
        <f>T("03470041139")</f>
        <v>03470041139</v>
      </c>
      <c r="C717" s="3" t="s">
        <v>1868</v>
      </c>
      <c r="D717" s="3" t="s">
        <v>420</v>
      </c>
      <c r="E717" s="3" t="s">
        <v>1869</v>
      </c>
      <c r="F717" s="3" t="s">
        <v>13</v>
      </c>
      <c r="G717" s="3">
        <v>1</v>
      </c>
      <c r="H717" s="3" t="s">
        <v>14</v>
      </c>
      <c r="I717" s="3" t="s">
        <v>15</v>
      </c>
    </row>
    <row r="718" spans="1:9" x14ac:dyDescent="0.25">
      <c r="A718" s="3">
        <v>714</v>
      </c>
      <c r="B718" s="3" t="str">
        <f>T("03470041140")</f>
        <v>03470041140</v>
      </c>
      <c r="C718" s="3" t="s">
        <v>594</v>
      </c>
      <c r="D718" s="3" t="s">
        <v>1870</v>
      </c>
      <c r="E718" s="3" t="s">
        <v>197</v>
      </c>
      <c r="F718" s="3" t="s">
        <v>13</v>
      </c>
      <c r="G718" s="3">
        <v>8</v>
      </c>
      <c r="H718" s="3" t="s">
        <v>585</v>
      </c>
      <c r="I718" s="3" t="s">
        <v>15</v>
      </c>
    </row>
    <row r="719" spans="1:9" x14ac:dyDescent="0.25">
      <c r="A719" s="3">
        <v>715</v>
      </c>
      <c r="B719" s="3" t="str">
        <f>T("03470041141")</f>
        <v>03470041141</v>
      </c>
      <c r="C719" s="3" t="s">
        <v>1871</v>
      </c>
      <c r="D719" s="3" t="s">
        <v>1872</v>
      </c>
      <c r="E719" s="3" t="s">
        <v>1873</v>
      </c>
      <c r="F719" s="3" t="s">
        <v>13</v>
      </c>
      <c r="G719" s="3">
        <v>3</v>
      </c>
      <c r="H719" s="3" t="s">
        <v>1203</v>
      </c>
      <c r="I719" s="3" t="s">
        <v>15</v>
      </c>
    </row>
    <row r="720" spans="1:9" x14ac:dyDescent="0.25">
      <c r="A720" s="3">
        <v>716</v>
      </c>
      <c r="B720" s="3" t="str">
        <f>T("03470041142")</f>
        <v>03470041142</v>
      </c>
      <c r="C720" s="3" t="s">
        <v>1874</v>
      </c>
      <c r="D720" s="3" t="s">
        <v>912</v>
      </c>
      <c r="E720" s="3" t="s">
        <v>1875</v>
      </c>
      <c r="F720" s="3" t="s">
        <v>13</v>
      </c>
      <c r="G720" s="3">
        <v>5</v>
      </c>
      <c r="H720" s="3" t="s">
        <v>346</v>
      </c>
      <c r="I720" s="3" t="s">
        <v>15</v>
      </c>
    </row>
    <row r="721" spans="1:9" x14ac:dyDescent="0.25">
      <c r="A721" s="3">
        <v>717</v>
      </c>
      <c r="B721" s="3" t="str">
        <f>T("03470041143")</f>
        <v>03470041143</v>
      </c>
      <c r="C721" s="3" t="s">
        <v>1876</v>
      </c>
      <c r="D721" s="3" t="s">
        <v>1877</v>
      </c>
      <c r="E721" s="3" t="s">
        <v>1878</v>
      </c>
      <c r="F721" s="3" t="s">
        <v>13</v>
      </c>
      <c r="G721" s="3">
        <v>4</v>
      </c>
      <c r="H721" s="3" t="s">
        <v>223</v>
      </c>
      <c r="I721" s="3" t="s">
        <v>15</v>
      </c>
    </row>
    <row r="722" spans="1:9" x14ac:dyDescent="0.25">
      <c r="A722" s="3">
        <v>718</v>
      </c>
      <c r="B722" s="3" t="str">
        <f>T("03470041144")</f>
        <v>03470041144</v>
      </c>
      <c r="C722" s="3" t="s">
        <v>745</v>
      </c>
      <c r="D722" s="3" t="s">
        <v>315</v>
      </c>
      <c r="E722" s="3" t="s">
        <v>1051</v>
      </c>
      <c r="F722" s="3" t="s">
        <v>13</v>
      </c>
      <c r="G722" s="3">
        <v>6</v>
      </c>
      <c r="H722" s="3" t="s">
        <v>334</v>
      </c>
      <c r="I722" s="3" t="s">
        <v>15</v>
      </c>
    </row>
    <row r="723" spans="1:9" x14ac:dyDescent="0.25">
      <c r="A723" s="3">
        <v>719</v>
      </c>
      <c r="B723" s="3" t="str">
        <f>T("03470041145")</f>
        <v>03470041145</v>
      </c>
      <c r="C723" s="3" t="s">
        <v>1042</v>
      </c>
      <c r="D723" s="3" t="s">
        <v>1879</v>
      </c>
      <c r="E723" s="3" t="s">
        <v>1880</v>
      </c>
      <c r="F723" s="3" t="s">
        <v>13</v>
      </c>
      <c r="G723" s="3">
        <v>2</v>
      </c>
      <c r="H723" s="3" t="s">
        <v>25</v>
      </c>
      <c r="I723" s="3" t="s">
        <v>15</v>
      </c>
    </row>
    <row r="724" spans="1:9" x14ac:dyDescent="0.25">
      <c r="A724" s="3">
        <v>720</v>
      </c>
      <c r="B724" s="3" t="str">
        <f>T("03470041146")</f>
        <v>03470041146</v>
      </c>
      <c r="C724" s="3" t="s">
        <v>1881</v>
      </c>
      <c r="D724" s="3" t="s">
        <v>1318</v>
      </c>
      <c r="E724" s="3" t="s">
        <v>1882</v>
      </c>
      <c r="F724" s="3" t="s">
        <v>13</v>
      </c>
      <c r="G724" s="3">
        <v>1</v>
      </c>
      <c r="H724" s="3" t="s">
        <v>14</v>
      </c>
      <c r="I724" s="3" t="s">
        <v>15</v>
      </c>
    </row>
    <row r="725" spans="1:9" x14ac:dyDescent="0.25">
      <c r="A725" s="3">
        <v>721</v>
      </c>
      <c r="B725" s="3" t="str">
        <f>T("03470041147")</f>
        <v>03470041147</v>
      </c>
      <c r="C725" s="3" t="s">
        <v>1883</v>
      </c>
      <c r="D725" s="3" t="s">
        <v>1884</v>
      </c>
      <c r="E725" s="3" t="s">
        <v>1885</v>
      </c>
      <c r="F725" s="3" t="s">
        <v>13</v>
      </c>
      <c r="G725" s="3">
        <v>7</v>
      </c>
      <c r="H725" s="3" t="s">
        <v>514</v>
      </c>
      <c r="I725" s="3" t="s">
        <v>15</v>
      </c>
    </row>
    <row r="726" spans="1:9" x14ac:dyDescent="0.25">
      <c r="A726" s="3">
        <v>722</v>
      </c>
      <c r="B726" s="3" t="str">
        <f>T("03470041148")</f>
        <v>03470041148</v>
      </c>
      <c r="C726" s="3" t="s">
        <v>1886</v>
      </c>
      <c r="D726" s="3" t="s">
        <v>1887</v>
      </c>
      <c r="E726" s="3" t="s">
        <v>1051</v>
      </c>
      <c r="F726" s="3" t="s">
        <v>13</v>
      </c>
      <c r="G726" s="3">
        <v>9</v>
      </c>
      <c r="H726" s="3" t="s">
        <v>646</v>
      </c>
      <c r="I726" s="3" t="s">
        <v>15</v>
      </c>
    </row>
    <row r="727" spans="1:9" x14ac:dyDescent="0.25">
      <c r="A727" s="3">
        <v>723</v>
      </c>
      <c r="B727" s="3" t="str">
        <f>T("03470041149")</f>
        <v>03470041149</v>
      </c>
      <c r="C727" s="3" t="s">
        <v>1888</v>
      </c>
      <c r="D727" s="3" t="s">
        <v>1889</v>
      </c>
      <c r="E727" s="3" t="s">
        <v>1890</v>
      </c>
      <c r="F727" s="3" t="s">
        <v>13</v>
      </c>
      <c r="G727" s="3">
        <v>5</v>
      </c>
      <c r="H727" s="3" t="s">
        <v>346</v>
      </c>
      <c r="I727" s="3" t="s">
        <v>15</v>
      </c>
    </row>
    <row r="728" spans="1:9" x14ac:dyDescent="0.25">
      <c r="A728" s="3">
        <v>724</v>
      </c>
      <c r="B728" s="3" t="str">
        <f>T("03470041150")</f>
        <v>03470041150</v>
      </c>
      <c r="C728" s="3" t="s">
        <v>1891</v>
      </c>
      <c r="D728" s="3" t="s">
        <v>1397</v>
      </c>
      <c r="E728" s="3" t="s">
        <v>1892</v>
      </c>
      <c r="F728" s="3" t="s">
        <v>13</v>
      </c>
      <c r="G728" s="3">
        <v>4</v>
      </c>
      <c r="H728" s="3" t="s">
        <v>223</v>
      </c>
      <c r="I728" s="3" t="s">
        <v>15</v>
      </c>
    </row>
    <row r="729" spans="1:9" x14ac:dyDescent="0.25">
      <c r="A729" s="3">
        <v>725</v>
      </c>
      <c r="B729" s="3" t="str">
        <f>T("03470041151")</f>
        <v>03470041151</v>
      </c>
      <c r="C729" s="3" t="s">
        <v>1893</v>
      </c>
      <c r="D729" s="3" t="s">
        <v>1886</v>
      </c>
      <c r="E729" s="3" t="s">
        <v>1894</v>
      </c>
      <c r="F729" s="3" t="s">
        <v>13</v>
      </c>
      <c r="G729" s="3">
        <v>9</v>
      </c>
      <c r="H729" s="3" t="s">
        <v>646</v>
      </c>
      <c r="I729" s="3" t="s">
        <v>15</v>
      </c>
    </row>
    <row r="730" spans="1:9" x14ac:dyDescent="0.25">
      <c r="A730" s="3">
        <v>726</v>
      </c>
      <c r="B730" s="3" t="str">
        <f>T("03470041152")</f>
        <v>03470041152</v>
      </c>
      <c r="C730" s="3" t="s">
        <v>1895</v>
      </c>
      <c r="D730" s="3" t="s">
        <v>1896</v>
      </c>
      <c r="E730" s="3" t="s">
        <v>1641</v>
      </c>
      <c r="F730" s="3" t="s">
        <v>13</v>
      </c>
      <c r="G730" s="3">
        <v>5</v>
      </c>
      <c r="H730" s="3" t="s">
        <v>346</v>
      </c>
      <c r="I730" s="3" t="s">
        <v>15</v>
      </c>
    </row>
    <row r="731" spans="1:9" x14ac:dyDescent="0.25">
      <c r="A731" s="3">
        <v>727</v>
      </c>
      <c r="B731" s="3" t="str">
        <f>T("03470041153")</f>
        <v>03470041153</v>
      </c>
      <c r="C731" s="3" t="s">
        <v>724</v>
      </c>
      <c r="D731" s="3" t="s">
        <v>1767</v>
      </c>
      <c r="E731" s="3" t="s">
        <v>1897</v>
      </c>
      <c r="F731" s="3" t="s">
        <v>13</v>
      </c>
      <c r="G731" s="3">
        <v>6</v>
      </c>
      <c r="H731" s="3" t="s">
        <v>451</v>
      </c>
      <c r="I731" s="3" t="s">
        <v>15</v>
      </c>
    </row>
    <row r="732" spans="1:9" x14ac:dyDescent="0.25">
      <c r="A732" s="3">
        <v>728</v>
      </c>
      <c r="B732" s="3" t="str">
        <f>T("03470041154")</f>
        <v>03470041154</v>
      </c>
      <c r="C732" s="3" t="s">
        <v>1898</v>
      </c>
      <c r="D732" s="3" t="s">
        <v>372</v>
      </c>
      <c r="E732" s="3" t="s">
        <v>1041</v>
      </c>
      <c r="F732" s="3" t="s">
        <v>13</v>
      </c>
      <c r="G732" s="3">
        <v>1</v>
      </c>
      <c r="H732" s="3" t="s">
        <v>14</v>
      </c>
      <c r="I732" s="3" t="s">
        <v>15</v>
      </c>
    </row>
    <row r="733" spans="1:9" x14ac:dyDescent="0.25">
      <c r="A733" s="3">
        <v>729</v>
      </c>
      <c r="B733" s="3" t="str">
        <f>T("03470041155")</f>
        <v>03470041155</v>
      </c>
      <c r="C733" s="3" t="s">
        <v>457</v>
      </c>
      <c r="D733" s="3" t="s">
        <v>409</v>
      </c>
      <c r="E733" s="3" t="s">
        <v>1899</v>
      </c>
      <c r="F733" s="3" t="s">
        <v>13</v>
      </c>
      <c r="G733" s="3">
        <v>6</v>
      </c>
      <c r="H733" s="3" t="s">
        <v>451</v>
      </c>
      <c r="I733" s="3" t="s">
        <v>15</v>
      </c>
    </row>
    <row r="734" spans="1:9" x14ac:dyDescent="0.25">
      <c r="A734" s="3">
        <v>730</v>
      </c>
      <c r="B734" s="3" t="str">
        <f>T("03470041156")</f>
        <v>03470041156</v>
      </c>
      <c r="C734" s="3" t="s">
        <v>1900</v>
      </c>
      <c r="D734" s="3" t="s">
        <v>1749</v>
      </c>
      <c r="E734" s="3" t="s">
        <v>1901</v>
      </c>
      <c r="F734" s="3" t="s">
        <v>13</v>
      </c>
      <c r="G734" s="3">
        <v>1</v>
      </c>
      <c r="H734" s="3" t="s">
        <v>14</v>
      </c>
      <c r="I734" s="3" t="s">
        <v>15</v>
      </c>
    </row>
    <row r="735" spans="1:9" x14ac:dyDescent="0.25">
      <c r="A735" s="3">
        <v>731</v>
      </c>
      <c r="B735" s="3" t="str">
        <f>T("03470041157")</f>
        <v>03470041157</v>
      </c>
      <c r="C735" s="3" t="s">
        <v>1902</v>
      </c>
      <c r="D735" s="3" t="s">
        <v>1903</v>
      </c>
      <c r="E735" s="3" t="s">
        <v>1904</v>
      </c>
      <c r="F735" s="3" t="s">
        <v>13</v>
      </c>
      <c r="G735" s="3">
        <v>8</v>
      </c>
      <c r="H735" s="3" t="s">
        <v>599</v>
      </c>
      <c r="I735" s="3" t="s">
        <v>15</v>
      </c>
    </row>
    <row r="736" spans="1:9" x14ac:dyDescent="0.25">
      <c r="A736" s="3">
        <v>732</v>
      </c>
      <c r="B736" s="3" t="str">
        <f>T("03470041158")</f>
        <v>03470041158</v>
      </c>
      <c r="C736" s="3" t="s">
        <v>1232</v>
      </c>
      <c r="D736" s="3" t="s">
        <v>1412</v>
      </c>
      <c r="E736" s="3" t="s">
        <v>1905</v>
      </c>
      <c r="F736" s="3" t="s">
        <v>13</v>
      </c>
      <c r="G736" s="3">
        <v>5</v>
      </c>
      <c r="H736" s="3" t="s">
        <v>1906</v>
      </c>
      <c r="I736" s="3" t="s">
        <v>15</v>
      </c>
    </row>
    <row r="737" spans="1:9" x14ac:dyDescent="0.25">
      <c r="A737" s="3">
        <v>733</v>
      </c>
      <c r="B737" s="3" t="str">
        <f>T("03470041159")</f>
        <v>03470041159</v>
      </c>
      <c r="C737" s="3" t="s">
        <v>1907</v>
      </c>
      <c r="D737" s="3" t="s">
        <v>839</v>
      </c>
      <c r="E737" s="3" t="s">
        <v>1908</v>
      </c>
      <c r="F737" s="3" t="s">
        <v>13</v>
      </c>
      <c r="G737" s="3">
        <v>3</v>
      </c>
      <c r="H737" s="3" t="s">
        <v>124</v>
      </c>
      <c r="I737" s="3" t="s">
        <v>15</v>
      </c>
    </row>
    <row r="738" spans="1:9" x14ac:dyDescent="0.25">
      <c r="A738" s="3">
        <v>734</v>
      </c>
      <c r="B738" s="3" t="str">
        <f>T("03470041160")</f>
        <v>03470041160</v>
      </c>
      <c r="C738" s="3" t="s">
        <v>112</v>
      </c>
      <c r="D738" s="3" t="s">
        <v>1909</v>
      </c>
      <c r="E738" s="3" t="s">
        <v>396</v>
      </c>
      <c r="F738" s="3" t="s">
        <v>13</v>
      </c>
      <c r="G738" s="3">
        <v>3</v>
      </c>
      <c r="H738" s="3" t="s">
        <v>124</v>
      </c>
      <c r="I738" s="3" t="s">
        <v>15</v>
      </c>
    </row>
    <row r="739" spans="1:9" x14ac:dyDescent="0.25">
      <c r="A739" s="3">
        <v>735</v>
      </c>
      <c r="B739" s="3" t="str">
        <f>T("03470041161")</f>
        <v>03470041161</v>
      </c>
      <c r="C739" s="3" t="s">
        <v>1910</v>
      </c>
      <c r="D739" s="3" t="s">
        <v>1911</v>
      </c>
      <c r="E739" s="3" t="s">
        <v>1912</v>
      </c>
      <c r="F739" s="3" t="s">
        <v>13</v>
      </c>
      <c r="G739" s="3">
        <v>3</v>
      </c>
      <c r="H739" s="3" t="s">
        <v>1913</v>
      </c>
      <c r="I739" s="3" t="s">
        <v>15</v>
      </c>
    </row>
    <row r="740" spans="1:9" x14ac:dyDescent="0.25">
      <c r="A740" s="3">
        <v>736</v>
      </c>
      <c r="B740" s="3" t="str">
        <f>T("03470041162")</f>
        <v>03470041162</v>
      </c>
      <c r="C740" s="3" t="s">
        <v>1240</v>
      </c>
      <c r="D740" s="3" t="s">
        <v>1525</v>
      </c>
      <c r="E740" s="3" t="s">
        <v>1914</v>
      </c>
      <c r="F740" s="3" t="s">
        <v>13</v>
      </c>
      <c r="G740" s="3">
        <v>4</v>
      </c>
      <c r="H740" s="3" t="s">
        <v>223</v>
      </c>
      <c r="I740" s="3" t="s">
        <v>15</v>
      </c>
    </row>
    <row r="741" spans="1:9" x14ac:dyDescent="0.25">
      <c r="A741" s="3">
        <v>737</v>
      </c>
      <c r="B741" s="3" t="str">
        <f>T("03470041163")</f>
        <v>03470041163</v>
      </c>
      <c r="C741" s="3" t="s">
        <v>1915</v>
      </c>
      <c r="D741" s="3" t="s">
        <v>1916</v>
      </c>
      <c r="E741" s="3" t="s">
        <v>1917</v>
      </c>
      <c r="F741" s="3" t="s">
        <v>13</v>
      </c>
      <c r="G741" s="3">
        <v>7</v>
      </c>
      <c r="H741" s="3" t="s">
        <v>514</v>
      </c>
      <c r="I741" s="3" t="s">
        <v>15</v>
      </c>
    </row>
    <row r="742" spans="1:9" x14ac:dyDescent="0.25">
      <c r="A742" s="3">
        <v>738</v>
      </c>
      <c r="B742" s="3" t="str">
        <f>T("03470041164")</f>
        <v>03470041164</v>
      </c>
      <c r="C742" s="3" t="s">
        <v>1918</v>
      </c>
      <c r="D742" s="3" t="s">
        <v>1919</v>
      </c>
      <c r="E742" s="3" t="s">
        <v>1920</v>
      </c>
      <c r="F742" s="3" t="s">
        <v>13</v>
      </c>
      <c r="G742" s="3">
        <v>3</v>
      </c>
      <c r="H742" s="3" t="s">
        <v>223</v>
      </c>
      <c r="I742" s="4"/>
    </row>
    <row r="743" spans="1:9" x14ac:dyDescent="0.25">
      <c r="A743" s="3">
        <v>739</v>
      </c>
      <c r="B743" s="3" t="str">
        <f>T("03470041519")</f>
        <v>03470041519</v>
      </c>
      <c r="C743" s="3" t="s">
        <v>1921</v>
      </c>
      <c r="D743" s="3" t="s">
        <v>79</v>
      </c>
      <c r="E743" s="3" t="s">
        <v>1922</v>
      </c>
      <c r="F743" s="3" t="s">
        <v>13</v>
      </c>
      <c r="G743" s="3">
        <v>5</v>
      </c>
      <c r="H743" s="3" t="s">
        <v>346</v>
      </c>
      <c r="I743" s="3" t="s">
        <v>15</v>
      </c>
    </row>
    <row r="744" spans="1:9" x14ac:dyDescent="0.25">
      <c r="A744" s="3">
        <v>740</v>
      </c>
      <c r="B744" s="3" t="str">
        <f>T("03470041848")</f>
        <v>03470041848</v>
      </c>
      <c r="C744" s="3" t="s">
        <v>1739</v>
      </c>
      <c r="D744" s="3" t="s">
        <v>1923</v>
      </c>
      <c r="E744" s="3" t="s">
        <v>1924</v>
      </c>
      <c r="F744" s="3" t="s">
        <v>13</v>
      </c>
      <c r="G744" s="3">
        <v>5</v>
      </c>
      <c r="H744" s="3" t="s">
        <v>334</v>
      </c>
      <c r="I744" s="3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2023-03-21T05:15:43Z</dcterms:modified>
</cp:coreProperties>
</file>