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10" windowWidth="19420" windowHeight="9030"/>
  </bookViews>
  <sheets>
    <sheet name="Table 4.1" sheetId="1" r:id="rId1"/>
    <sheet name="Table 4.2" sheetId="2" r:id="rId2"/>
    <sheet name="Table 4.3" sheetId="10" r:id="rId3"/>
    <sheet name="Table 4.4" sheetId="3" r:id="rId4"/>
    <sheet name="Table 4.5" sheetId="4" r:id="rId5"/>
    <sheet name="Table 4.6" sheetId="5" r:id="rId6"/>
    <sheet name="Table 4.7" sheetId="11" r:id="rId7"/>
    <sheet name="Table 4.8" sheetId="8" r:id="rId8"/>
    <sheet name="Table 4.9" sheetId="9" r:id="rId9"/>
    <sheet name="Table 4.10" sheetId="20" r:id="rId10"/>
    <sheet name="Table 4.11" sheetId="21" r:id="rId11"/>
    <sheet name="Table 4.12" sheetId="13" r:id="rId12"/>
    <sheet name="Table 4.13" sheetId="14" r:id="rId13"/>
    <sheet name="Table 4.14" sheetId="16" r:id="rId14"/>
    <sheet name="Table 4.15" sheetId="15" r:id="rId15"/>
    <sheet name="Table 4.16" sheetId="18" r:id="rId16"/>
    <sheet name="Table 4.17" sheetId="19" r:id="rId17"/>
  </sheets>
  <calcPr calcId="144525"/>
</workbook>
</file>

<file path=xl/calcChain.xml><?xml version="1.0" encoding="utf-8"?>
<calcChain xmlns="http://schemas.openxmlformats.org/spreadsheetml/2006/main">
  <c r="B6" i="20" l="1"/>
  <c r="C13" i="20" s="1"/>
  <c r="C6" i="20" l="1"/>
  <c r="C14" i="20"/>
  <c r="C7" i="20"/>
  <c r="C15" i="20"/>
  <c r="C8" i="20"/>
  <c r="C16" i="20"/>
  <c r="C9" i="20"/>
  <c r="C17" i="20"/>
  <c r="C10" i="20"/>
  <c r="C18" i="20"/>
  <c r="C11" i="20"/>
  <c r="C19" i="20"/>
  <c r="C12" i="20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6" i="13"/>
  <c r="D14" i="10"/>
  <c r="C14" i="10"/>
  <c r="D10" i="10"/>
  <c r="C10" i="10"/>
  <c r="B17" i="1" l="1"/>
  <c r="B12" i="1"/>
  <c r="B7" i="1"/>
  <c r="D6" i="15" l="1"/>
  <c r="E6" i="15"/>
  <c r="F6" i="15"/>
  <c r="C6" i="15"/>
  <c r="C6" i="13"/>
  <c r="B14" i="10"/>
  <c r="B10" i="10"/>
  <c r="G16" i="4" l="1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G6" i="4"/>
  <c r="F6" i="4"/>
  <c r="E6" i="4"/>
  <c r="G5" i="4"/>
  <c r="F5" i="4"/>
  <c r="E5" i="4"/>
  <c r="K7" i="19" l="1"/>
  <c r="K8" i="19"/>
  <c r="K9" i="19"/>
  <c r="K10" i="19"/>
  <c r="K11" i="19"/>
  <c r="K12" i="19"/>
  <c r="K13" i="19"/>
  <c r="K14" i="19"/>
  <c r="K15" i="19"/>
  <c r="K16" i="19"/>
  <c r="K17" i="19"/>
  <c r="K18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E26" i="18"/>
  <c r="F26" i="18"/>
  <c r="G26" i="18"/>
  <c r="H26" i="18"/>
  <c r="I26" i="18"/>
  <c r="J26" i="18"/>
  <c r="E27" i="18"/>
  <c r="F27" i="18"/>
  <c r="G27" i="18"/>
  <c r="H27" i="18"/>
  <c r="I27" i="18"/>
  <c r="J27" i="18"/>
  <c r="E28" i="18"/>
  <c r="F28" i="18"/>
  <c r="G28" i="18"/>
  <c r="H28" i="18"/>
  <c r="I28" i="18"/>
  <c r="J28" i="18"/>
  <c r="E29" i="18"/>
  <c r="F29" i="18"/>
  <c r="G29" i="18"/>
  <c r="H29" i="18"/>
  <c r="I29" i="18"/>
  <c r="J29" i="18"/>
  <c r="E30" i="18"/>
  <c r="F30" i="18"/>
  <c r="G30" i="18"/>
  <c r="H30" i="18"/>
  <c r="I30" i="18"/>
  <c r="J30" i="18"/>
  <c r="E31" i="18"/>
  <c r="F31" i="18"/>
  <c r="G31" i="18"/>
  <c r="H31" i="18"/>
  <c r="I31" i="18"/>
  <c r="J31" i="18"/>
  <c r="E32" i="18"/>
  <c r="F32" i="18"/>
  <c r="G32" i="18"/>
  <c r="H32" i="18"/>
  <c r="I32" i="18"/>
  <c r="J32" i="18"/>
  <c r="E33" i="18"/>
  <c r="F33" i="18"/>
  <c r="G33" i="18"/>
  <c r="H33" i="18"/>
  <c r="I33" i="18"/>
  <c r="J33" i="18"/>
  <c r="E34" i="18"/>
  <c r="F34" i="18"/>
  <c r="G34" i="18"/>
  <c r="H34" i="18"/>
  <c r="I34" i="18"/>
  <c r="J34" i="18"/>
  <c r="E25" i="18"/>
  <c r="F25" i="18"/>
  <c r="G25" i="18"/>
  <c r="H25" i="18"/>
  <c r="I25" i="18"/>
  <c r="J25" i="18"/>
  <c r="E24" i="18"/>
  <c r="F24" i="18"/>
  <c r="G24" i="18"/>
  <c r="H24" i="18"/>
  <c r="I24" i="18"/>
  <c r="J24" i="18"/>
  <c r="D34" i="18"/>
  <c r="D33" i="18"/>
  <c r="D32" i="18"/>
  <c r="D31" i="18"/>
  <c r="D30" i="18"/>
  <c r="D29" i="18"/>
  <c r="D28" i="18"/>
  <c r="D27" i="18"/>
  <c r="D26" i="18"/>
  <c r="D25" i="18"/>
  <c r="D24" i="18"/>
  <c r="E23" i="18"/>
  <c r="F23" i="18"/>
  <c r="G23" i="18"/>
  <c r="H23" i="18"/>
  <c r="I23" i="18"/>
  <c r="J23" i="18"/>
  <c r="D23" i="18"/>
  <c r="B13" i="21" l="1"/>
  <c r="C11" i="21" s="1"/>
  <c r="D12" i="21"/>
  <c r="D11" i="21"/>
  <c r="D10" i="21"/>
  <c r="D9" i="21"/>
  <c r="D8" i="21"/>
  <c r="D7" i="21"/>
  <c r="D6" i="21"/>
  <c r="C8" i="21" l="1"/>
  <c r="C12" i="21"/>
  <c r="C9" i="21"/>
  <c r="C6" i="21"/>
  <c r="C13" i="21"/>
  <c r="C10" i="21"/>
  <c r="D13" i="21"/>
  <c r="C7" i="21"/>
  <c r="D5" i="16" l="1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C5" i="16"/>
  <c r="B8" i="18" l="1"/>
  <c r="D8" i="18"/>
  <c r="D22" i="18" s="1"/>
  <c r="E8" i="18"/>
  <c r="E22" i="18" s="1"/>
  <c r="F8" i="18"/>
  <c r="F22" i="18" s="1"/>
  <c r="G8" i="18"/>
  <c r="G22" i="18" s="1"/>
  <c r="H8" i="18"/>
  <c r="H22" i="18" s="1"/>
  <c r="I8" i="18"/>
  <c r="I22" i="18" s="1"/>
  <c r="J8" i="18"/>
  <c r="J22" i="18" s="1"/>
  <c r="C8" i="18"/>
  <c r="F15" i="5"/>
  <c r="F16" i="5"/>
  <c r="F17" i="5"/>
  <c r="F18" i="5"/>
  <c r="F19" i="5"/>
  <c r="F23" i="5"/>
  <c r="F24" i="5"/>
  <c r="F25" i="5"/>
  <c r="F26" i="5"/>
  <c r="F27" i="5"/>
  <c r="F31" i="5"/>
  <c r="F32" i="5"/>
  <c r="F33" i="5"/>
  <c r="F34" i="5"/>
  <c r="F35" i="5"/>
  <c r="C30" i="18" l="1"/>
  <c r="C23" i="18"/>
  <c r="C31" i="18"/>
  <c r="C24" i="18"/>
  <c r="C32" i="18"/>
  <c r="C25" i="18"/>
  <c r="C33" i="18"/>
  <c r="C26" i="18"/>
  <c r="C34" i="18"/>
  <c r="C27" i="18"/>
  <c r="C22" i="18"/>
  <c r="C28" i="18"/>
  <c r="C29" i="18"/>
  <c r="B25" i="18"/>
  <c r="B33" i="18"/>
  <c r="B26" i="18"/>
  <c r="B34" i="18"/>
  <c r="B27" i="18"/>
  <c r="B22" i="18"/>
  <c r="B29" i="18"/>
  <c r="B30" i="18"/>
  <c r="B23" i="18"/>
  <c r="B31" i="18"/>
  <c r="B24" i="18"/>
  <c r="B32" i="18"/>
  <c r="B28" i="18"/>
  <c r="G15" i="10"/>
  <c r="G16" i="10"/>
  <c r="G17" i="10"/>
  <c r="G14" i="10"/>
  <c r="F15" i="10"/>
  <c r="F16" i="10"/>
  <c r="F17" i="10"/>
  <c r="F14" i="10"/>
  <c r="G11" i="10"/>
  <c r="G12" i="10"/>
  <c r="G13" i="10"/>
  <c r="G10" i="10"/>
  <c r="F11" i="10"/>
  <c r="F12" i="10"/>
  <c r="F13" i="10"/>
  <c r="F10" i="10"/>
  <c r="G9" i="10"/>
  <c r="G8" i="10"/>
  <c r="F8" i="10"/>
  <c r="F9" i="10"/>
  <c r="F7" i="10"/>
  <c r="G7" i="10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7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  <c r="F18" i="1"/>
  <c r="F13" i="1"/>
  <c r="F8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7" i="1"/>
  <c r="D18" i="1"/>
  <c r="D13" i="1"/>
  <c r="D8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7" i="1"/>
  <c r="C6" i="19" l="1"/>
  <c r="H6" i="19" s="1"/>
  <c r="D6" i="19"/>
  <c r="I6" i="19" s="1"/>
  <c r="E6" i="19"/>
  <c r="J6" i="19" s="1"/>
  <c r="F6" i="19"/>
  <c r="B6" i="19"/>
  <c r="D6" i="14"/>
  <c r="E6" i="14"/>
  <c r="F6" i="14"/>
  <c r="C6" i="14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F6" i="11"/>
  <c r="E6" i="11"/>
  <c r="D6" i="11"/>
  <c r="B6" i="11"/>
  <c r="B13" i="5"/>
  <c r="B12" i="5"/>
  <c r="B11" i="5"/>
  <c r="F11" i="5" s="1"/>
  <c r="B10" i="5"/>
  <c r="F10" i="5" s="1"/>
  <c r="B9" i="5"/>
  <c r="F9" i="5" s="1"/>
  <c r="B8" i="5"/>
  <c r="F8" i="5" s="1"/>
  <c r="B7" i="5"/>
  <c r="F7" i="5" s="1"/>
  <c r="B14" i="5"/>
  <c r="F14" i="5" s="1"/>
  <c r="B22" i="5"/>
  <c r="F22" i="5" s="1"/>
  <c r="B30" i="5"/>
  <c r="F30" i="5" s="1"/>
  <c r="G11" i="19" l="1"/>
  <c r="G13" i="19"/>
  <c r="G14" i="19"/>
  <c r="G7" i="19"/>
  <c r="G15" i="19"/>
  <c r="G8" i="19"/>
  <c r="G16" i="19"/>
  <c r="G9" i="19"/>
  <c r="G17" i="19"/>
  <c r="G6" i="19"/>
  <c r="G10" i="19"/>
  <c r="G18" i="19"/>
  <c r="G12" i="19"/>
  <c r="K6" i="19"/>
  <c r="C9" i="11"/>
  <c r="C17" i="11"/>
  <c r="C18" i="11"/>
  <c r="C11" i="11"/>
  <c r="C12" i="11"/>
  <c r="C14" i="11"/>
  <c r="C7" i="11"/>
  <c r="C13" i="11"/>
  <c r="C15" i="11"/>
  <c r="C8" i="11"/>
  <c r="C16" i="11"/>
  <c r="C10" i="11"/>
  <c r="B6" i="5"/>
  <c r="F6" i="5" s="1"/>
  <c r="D6" i="10"/>
  <c r="C6" i="10"/>
  <c r="B6" i="10"/>
  <c r="E7" i="10" l="1"/>
  <c r="E15" i="10"/>
  <c r="E8" i="10"/>
  <c r="E16" i="10"/>
  <c r="E17" i="10"/>
  <c r="E9" i="10"/>
  <c r="E10" i="10"/>
  <c r="E6" i="10"/>
  <c r="E11" i="10"/>
  <c r="E12" i="10"/>
  <c r="E13" i="10"/>
  <c r="E14" i="10"/>
  <c r="F6" i="10"/>
  <c r="G6" i="10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6" i="14"/>
  <c r="H6" i="9"/>
  <c r="H7" i="9"/>
  <c r="H8" i="9"/>
  <c r="H9" i="9"/>
  <c r="H10" i="9"/>
  <c r="H11" i="9"/>
  <c r="H12" i="9"/>
  <c r="H13" i="9"/>
  <c r="H14" i="9"/>
  <c r="H15" i="9"/>
  <c r="H16" i="9"/>
  <c r="H17" i="9"/>
  <c r="H5" i="9"/>
  <c r="G6" i="9"/>
  <c r="G7" i="9"/>
  <c r="G8" i="9"/>
  <c r="G9" i="9"/>
  <c r="G10" i="9"/>
  <c r="G11" i="9"/>
  <c r="G12" i="9"/>
  <c r="G13" i="9"/>
  <c r="G14" i="9"/>
  <c r="G15" i="9"/>
  <c r="G16" i="9"/>
  <c r="G17" i="9"/>
  <c r="G5" i="9"/>
  <c r="G6" i="8"/>
  <c r="G7" i="8"/>
  <c r="G8" i="8"/>
  <c r="G9" i="8"/>
  <c r="G10" i="8"/>
  <c r="G11" i="8"/>
  <c r="G12" i="8"/>
  <c r="G13" i="8"/>
  <c r="G14" i="8"/>
  <c r="G15" i="8"/>
  <c r="G16" i="8"/>
  <c r="G5" i="8"/>
  <c r="F6" i="8"/>
  <c r="F7" i="8"/>
  <c r="F8" i="8"/>
  <c r="F9" i="8"/>
  <c r="F10" i="8"/>
  <c r="F11" i="8"/>
  <c r="F12" i="8"/>
  <c r="F13" i="8"/>
  <c r="F14" i="8"/>
  <c r="F15" i="8"/>
  <c r="F16" i="8"/>
  <c r="F5" i="8"/>
  <c r="E31" i="5" l="1"/>
  <c r="E32" i="5"/>
  <c r="E33" i="5"/>
  <c r="E34" i="5"/>
  <c r="E35" i="5"/>
  <c r="E30" i="5"/>
  <c r="E23" i="5"/>
  <c r="E24" i="5"/>
  <c r="E25" i="5"/>
  <c r="E26" i="5"/>
  <c r="E27" i="5"/>
  <c r="E22" i="5"/>
  <c r="E15" i="5"/>
  <c r="E16" i="5"/>
  <c r="E17" i="5"/>
  <c r="E18" i="5"/>
  <c r="E19" i="5"/>
  <c r="E14" i="5"/>
  <c r="E7" i="5"/>
  <c r="E8" i="5"/>
  <c r="E9" i="5"/>
  <c r="E10" i="5"/>
  <c r="E11" i="5"/>
  <c r="E6" i="5"/>
  <c r="C31" i="5"/>
  <c r="C32" i="5"/>
  <c r="C33" i="5"/>
  <c r="C34" i="5"/>
  <c r="C35" i="5"/>
  <c r="C36" i="5"/>
  <c r="C37" i="5"/>
  <c r="C30" i="5"/>
  <c r="C23" i="5"/>
  <c r="C24" i="5"/>
  <c r="C25" i="5"/>
  <c r="C26" i="5"/>
  <c r="C27" i="5"/>
  <c r="C28" i="5"/>
  <c r="C29" i="5"/>
  <c r="C22" i="5"/>
  <c r="C15" i="5"/>
  <c r="C16" i="5"/>
  <c r="C17" i="5"/>
  <c r="C18" i="5"/>
  <c r="C19" i="5"/>
  <c r="C20" i="5"/>
  <c r="C21" i="5"/>
  <c r="C14" i="5"/>
  <c r="C7" i="5"/>
  <c r="C8" i="5"/>
  <c r="C9" i="5"/>
  <c r="C10" i="5"/>
  <c r="C11" i="5"/>
  <c r="C12" i="5"/>
  <c r="C13" i="5"/>
  <c r="C6" i="5"/>
  <c r="F17" i="1"/>
  <c r="F12" i="1"/>
  <c r="F7" i="1"/>
  <c r="D17" i="1"/>
  <c r="D12" i="1"/>
  <c r="D7" i="1"/>
  <c r="H8" i="11" l="1"/>
  <c r="H9" i="11"/>
  <c r="H10" i="11"/>
  <c r="H11" i="11"/>
  <c r="H12" i="11"/>
  <c r="H13" i="11"/>
  <c r="H14" i="11"/>
  <c r="H15" i="11"/>
  <c r="H16" i="11"/>
  <c r="H17" i="11"/>
  <c r="H18" i="11"/>
  <c r="H7" i="11"/>
  <c r="I8" i="11"/>
  <c r="I9" i="11"/>
  <c r="I10" i="11"/>
  <c r="I11" i="11"/>
  <c r="I12" i="11"/>
  <c r="I13" i="11"/>
  <c r="I14" i="11"/>
  <c r="I15" i="11"/>
  <c r="I16" i="11"/>
  <c r="I17" i="11"/>
  <c r="I18" i="11"/>
  <c r="I7" i="11"/>
  <c r="I6" i="11" l="1"/>
  <c r="H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6" i="11"/>
  <c r="C6" i="11"/>
  <c r="K19" i="2"/>
  <c r="L19" i="2"/>
  <c r="M19" i="2"/>
  <c r="K20" i="2"/>
  <c r="L20" i="2"/>
  <c r="M20" i="2"/>
  <c r="K21" i="2"/>
  <c r="L21" i="2"/>
  <c r="M21" i="2"/>
  <c r="K22" i="2"/>
  <c r="L22" i="2"/>
  <c r="M22" i="2"/>
  <c r="K23" i="2"/>
  <c r="L23" i="2"/>
  <c r="M23" i="2"/>
  <c r="K24" i="2"/>
  <c r="L24" i="2"/>
  <c r="M24" i="2"/>
  <c r="K25" i="2"/>
  <c r="L25" i="2"/>
  <c r="M25" i="2"/>
  <c r="K18" i="2"/>
  <c r="L18" i="2"/>
  <c r="M18" i="2"/>
  <c r="J19" i="2"/>
  <c r="J20" i="2"/>
  <c r="J21" i="2"/>
  <c r="J22" i="2"/>
  <c r="J23" i="2"/>
  <c r="J24" i="2"/>
  <c r="J25" i="2"/>
  <c r="K17" i="2"/>
  <c r="L17" i="2"/>
  <c r="M17" i="2"/>
  <c r="J18" i="2"/>
  <c r="J17" i="2"/>
  <c r="G19" i="2"/>
  <c r="H19" i="2"/>
  <c r="I19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G25" i="2"/>
  <c r="H25" i="2"/>
  <c r="I25" i="2"/>
  <c r="G18" i="2"/>
  <c r="H18" i="2"/>
  <c r="I18" i="2"/>
  <c r="F18" i="2"/>
  <c r="F19" i="2"/>
  <c r="F20" i="2"/>
  <c r="F21" i="2"/>
  <c r="F22" i="2"/>
  <c r="F23" i="2"/>
  <c r="F24" i="2"/>
  <c r="F25" i="2"/>
  <c r="F17" i="2"/>
  <c r="I17" i="2"/>
  <c r="G17" i="2"/>
  <c r="H17" i="2"/>
  <c r="C23" i="2" l="1"/>
  <c r="D23" i="2"/>
  <c r="E23" i="2"/>
  <c r="C24" i="2"/>
  <c r="D24" i="2"/>
  <c r="E24" i="2"/>
  <c r="C25" i="2"/>
  <c r="D25" i="2"/>
  <c r="E25" i="2"/>
  <c r="C22" i="2"/>
  <c r="D22" i="2"/>
  <c r="E22" i="2"/>
  <c r="C21" i="2"/>
  <c r="D21" i="2"/>
  <c r="E21" i="2"/>
  <c r="C20" i="2"/>
  <c r="D20" i="2"/>
  <c r="E20" i="2"/>
  <c r="C19" i="2"/>
  <c r="D19" i="2"/>
  <c r="E19" i="2"/>
  <c r="C18" i="2"/>
  <c r="D18" i="2"/>
  <c r="E18" i="2"/>
  <c r="B18" i="2"/>
  <c r="B19" i="2"/>
  <c r="B20" i="2"/>
  <c r="B21" i="2"/>
  <c r="B22" i="2"/>
  <c r="B23" i="2"/>
  <c r="B24" i="2"/>
  <c r="B25" i="2"/>
  <c r="B17" i="2"/>
  <c r="C17" i="2"/>
  <c r="D17" i="2"/>
  <c r="E17" i="2"/>
</calcChain>
</file>

<file path=xl/sharedStrings.xml><?xml version="1.0" encoding="utf-8"?>
<sst xmlns="http://schemas.openxmlformats.org/spreadsheetml/2006/main" count="582" uniqueCount="169">
  <si>
    <t>Type and locality</t>
  </si>
  <si>
    <t>2001 &amp; 2003</t>
  </si>
  <si>
    <t>Number</t>
  </si>
  <si>
    <t>%</t>
  </si>
  <si>
    <t>National</t>
  </si>
  <si>
    <t>Establishment</t>
  </si>
  <si>
    <t>Permanent</t>
  </si>
  <si>
    <t>Temporary</t>
  </si>
  <si>
    <t>Economic Household</t>
  </si>
  <si>
    <t xml:space="preserve">Rural </t>
  </si>
  <si>
    <t>Urban</t>
  </si>
  <si>
    <t>Division</t>
  </si>
  <si>
    <t>Total Persons Engaged (TPE)</t>
  </si>
  <si>
    <t>Total</t>
  </si>
  <si>
    <t>Rural</t>
  </si>
  <si>
    <t>Male</t>
  </si>
  <si>
    <t>Female</t>
  </si>
  <si>
    <t>Hijra</t>
  </si>
  <si>
    <t>Barishal</t>
  </si>
  <si>
    <t>Chattogram</t>
  </si>
  <si>
    <t>Dhaka</t>
  </si>
  <si>
    <t>Khulna</t>
  </si>
  <si>
    <t>Mymensingh</t>
  </si>
  <si>
    <t>Rajshahi</t>
  </si>
  <si>
    <t>Rangpur</t>
  </si>
  <si>
    <t>Sylhet</t>
  </si>
  <si>
    <t>Percent</t>
  </si>
  <si>
    <t>Division and Locality</t>
  </si>
  <si>
    <t>Economic Unit</t>
  </si>
  <si>
    <t>Type of Economic Unit</t>
  </si>
  <si>
    <t>Working Status</t>
  </si>
  <si>
    <t>All Economic Unit</t>
  </si>
  <si>
    <t>Working Proprietors</t>
  </si>
  <si>
    <t xml:space="preserve">Unpaid Family Workers </t>
  </si>
  <si>
    <t xml:space="preserve">Full Time Workers </t>
  </si>
  <si>
    <t>Part time workers</t>
  </si>
  <si>
    <t>Casual Workers</t>
  </si>
  <si>
    <t xml:space="preserve">Probationers </t>
  </si>
  <si>
    <t>Others</t>
  </si>
  <si>
    <t>Cottage</t>
  </si>
  <si>
    <t>Type of Economic Unit and Location</t>
  </si>
  <si>
    <t>TPE</t>
  </si>
  <si>
    <t>Average Size of Economic Unit</t>
  </si>
  <si>
    <t>Type of Ownership</t>
  </si>
  <si>
    <t xml:space="preserve">Personal / Individual / Family </t>
  </si>
  <si>
    <t xml:space="preserve">Partnership  </t>
  </si>
  <si>
    <t>Private Ltd. Co.</t>
  </si>
  <si>
    <t>Public Ltd. Co.</t>
  </si>
  <si>
    <t>Government</t>
  </si>
  <si>
    <t>Autonomous</t>
  </si>
  <si>
    <t>Foreign Ownership</t>
  </si>
  <si>
    <t>Joint Ownership (Domestic &amp; Foreign)</t>
  </si>
  <si>
    <t>Cooperative</t>
  </si>
  <si>
    <t>Non-Profit Institution (NPI)</t>
  </si>
  <si>
    <t>Expatriate Bangladeshi</t>
  </si>
  <si>
    <t xml:space="preserve">Urban </t>
  </si>
  <si>
    <t xml:space="preserve">Type of Ownership </t>
  </si>
  <si>
    <t>Section (BSIC-2020)</t>
  </si>
  <si>
    <t>Economic Sector</t>
  </si>
  <si>
    <t>B</t>
  </si>
  <si>
    <t>Mining and Quarrying</t>
  </si>
  <si>
    <t>C</t>
  </si>
  <si>
    <t>Manufacturing</t>
  </si>
  <si>
    <t>D</t>
  </si>
  <si>
    <t>Electricity, Gas, Steam and Air Conditioning Supply</t>
  </si>
  <si>
    <t>E</t>
  </si>
  <si>
    <t>Water Supply; Sewerage, Waste Management and Remediation Activities</t>
  </si>
  <si>
    <t>F</t>
  </si>
  <si>
    <t>Construction</t>
  </si>
  <si>
    <t>G</t>
  </si>
  <si>
    <t>Wholesale and Retail Trade; Repair of Motor Vehicles and Motorcycles</t>
  </si>
  <si>
    <t>H</t>
  </si>
  <si>
    <t>Transportation and Storage</t>
  </si>
  <si>
    <t>I</t>
  </si>
  <si>
    <t xml:space="preserve">Accommodation and Food Service Activities </t>
  </si>
  <si>
    <t>J</t>
  </si>
  <si>
    <t>Information and Communication</t>
  </si>
  <si>
    <t>K</t>
  </si>
  <si>
    <t>Financial and Insurance Activities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</si>
  <si>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</si>
  <si>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</si>
  <si>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</si>
  <si>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</si>
  <si>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</si>
  <si>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</si>
  <si>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</si>
  <si>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Defense; Compulsory Social Security</t>
  </si>
  <si>
    <t>P</t>
  </si>
  <si>
    <t>Education</t>
  </si>
  <si>
    <t>Q</t>
  </si>
  <si>
    <t>Human Health and Social Work Activities</t>
  </si>
  <si>
    <t>R</t>
  </si>
  <si>
    <t>Arts, Entertainment and Recreation</t>
  </si>
  <si>
    <t>S</t>
  </si>
  <si>
    <t>Other Service Activities</t>
  </si>
  <si>
    <t>Economic Sectors</t>
  </si>
  <si>
    <t>Micro</t>
  </si>
  <si>
    <t>Small</t>
  </si>
  <si>
    <t>Medium</t>
  </si>
  <si>
    <t>Large</t>
  </si>
  <si>
    <t>Public Administration and Defense, Compulsory Social Security</t>
  </si>
  <si>
    <t>Ownership Type</t>
  </si>
  <si>
    <t>Number of Economic Unit</t>
  </si>
  <si>
    <t>Total Persons Engaged</t>
  </si>
  <si>
    <t>No Schooling</t>
  </si>
  <si>
    <t>Primary</t>
  </si>
  <si>
    <t>Secondary</t>
  </si>
  <si>
    <t>Higher Secondary</t>
  </si>
  <si>
    <t>Tertiary</t>
  </si>
  <si>
    <t>Lower Secondary</t>
  </si>
  <si>
    <t>Age Group 55+</t>
  </si>
  <si>
    <t xml:space="preserve">Personal/Individual/ Family </t>
  </si>
  <si>
    <t>Permanent Establishment</t>
  </si>
  <si>
    <t>Table 4.2: Total Persons Engaged (TPE) by Sex, Division and Locality, 2024</t>
  </si>
  <si>
    <t>-</t>
  </si>
  <si>
    <r>
      <t>Table 4.</t>
    </r>
    <r>
      <rPr>
        <b/>
        <sz val="11"/>
        <color theme="1"/>
        <rFont val="Vrinda"/>
        <family val="2"/>
      </rPr>
      <t>9</t>
    </r>
    <r>
      <rPr>
        <b/>
        <sz val="11"/>
        <color theme="1"/>
        <rFont val="Times New Roman"/>
        <family val="1"/>
      </rPr>
      <t>: Permanent Establishment, Total Persons Engaged (TPE), and Average Size of Establishment by Type of Ownership, 2024</t>
    </r>
  </si>
  <si>
    <t>Average Size of Permanent Establishment</t>
  </si>
  <si>
    <t>Averege Size of Economic Unit</t>
  </si>
  <si>
    <t>Table 4.3: Total Persons Engaged (TPE) by Type of Economic Unit, Sex and Locality, 2024</t>
  </si>
  <si>
    <t>Table 4.4: Total Persons Engaged (TPE) by Type of Economic Unit, Division and Locality, 2024</t>
  </si>
  <si>
    <t>Table 4.6: Total Persons Engaged (TPE) by Type of Economic Unit and Working Status, 2024 and 2013</t>
  </si>
  <si>
    <t>Table 4.13: Total Persons Engaged (TPE) by Economic Sector and Sex, 2024</t>
  </si>
  <si>
    <t>Table 4.1: Total Persons Engaged (TPE) by Type of Economic Unit and Locality, 1986-2024</t>
  </si>
  <si>
    <r>
      <t>Table 4.</t>
    </r>
    <r>
      <rPr>
        <b/>
        <sz val="11"/>
        <color theme="1"/>
        <rFont val="Vrinda"/>
        <family val="2"/>
      </rPr>
      <t>10</t>
    </r>
    <r>
      <rPr>
        <b/>
        <sz val="11"/>
        <color theme="1"/>
        <rFont val="Times New Roman"/>
        <family val="1"/>
      </rPr>
      <t>: Foreign Personnel Engaged in Economic Unit by Country, 2024</t>
    </r>
  </si>
  <si>
    <t>Country</t>
  </si>
  <si>
    <t>Foreign Personnel</t>
  </si>
  <si>
    <t>China</t>
  </si>
  <si>
    <t>India</t>
  </si>
  <si>
    <t>Sri Lanka</t>
  </si>
  <si>
    <t>Pakistan</t>
  </si>
  <si>
    <t>South Korea</t>
  </si>
  <si>
    <t>Thailand</t>
  </si>
  <si>
    <t>Philippine</t>
  </si>
  <si>
    <t>Malaysia</t>
  </si>
  <si>
    <t>Japan</t>
  </si>
  <si>
    <t>USA</t>
  </si>
  <si>
    <t>Russia</t>
  </si>
  <si>
    <t>Kazakhstan</t>
  </si>
  <si>
    <t xml:space="preserve">Others </t>
  </si>
  <si>
    <t xml:space="preserve">Table 4.11: Foreign Personnel Engaged in Economic Unit by Working Area, 2024  </t>
  </si>
  <si>
    <t>Working Area</t>
  </si>
  <si>
    <t>Administrative/ Accounts</t>
  </si>
  <si>
    <t>Marketing/ Sales</t>
  </si>
  <si>
    <t>ICT</t>
  </si>
  <si>
    <t>Technical/Engineering</t>
  </si>
  <si>
    <t>R&amp;D</t>
  </si>
  <si>
    <t>Production</t>
  </si>
  <si>
    <t>Age Group Below 15</t>
  </si>
  <si>
    <t>Age Group 15-24</t>
  </si>
  <si>
    <t>Age Group 25-54</t>
  </si>
  <si>
    <t>Head of Economic Unit</t>
  </si>
  <si>
    <t>Intercensal Growth Rate (2013 and 2024)</t>
  </si>
  <si>
    <t>Table 4.12: Total Persons Engaged (TPE) by Economic Sector, 2024 and 2013</t>
  </si>
  <si>
    <t>Table 4.14: Total Persons Engaged (TPE) by Category, Economic Sector and Locality, 2024</t>
  </si>
  <si>
    <t>Table 4.15 (Revised): Total Persons Engaged (TPE) by Economic Sector and Type, 2024 and 2013</t>
  </si>
  <si>
    <r>
      <t>Table 4.</t>
    </r>
    <r>
      <rPr>
        <b/>
        <sz val="11"/>
        <color theme="1"/>
        <rFont val="Vrinda"/>
        <family val="2"/>
      </rPr>
      <t>16</t>
    </r>
    <r>
      <rPr>
        <b/>
        <sz val="11"/>
        <color theme="1"/>
        <rFont val="Times New Roman"/>
        <family val="1"/>
      </rPr>
      <t>: Head of Economic Unit by Level of Education and Ownership Type of Economic Unit, 2024</t>
    </r>
  </si>
  <si>
    <t>Table 4.17: Head of Economic Unit by Type of Ownership and Age Group, 2024</t>
  </si>
  <si>
    <t>Table 4.5: Growth Rate of Total Persons Engaged (TPE) by Type of Economic Unit and Locality, 2024 and 2013</t>
  </si>
  <si>
    <t>Average Annual Growth Rate (2024)</t>
  </si>
  <si>
    <t>Average Annual Growth Rate (2013)</t>
  </si>
  <si>
    <t>Average Annual Growth Rate</t>
  </si>
  <si>
    <r>
      <t>Table 4.7: Total Persons Engaged</t>
    </r>
    <r>
      <rPr>
        <b/>
        <sz val="11"/>
        <color theme="1"/>
        <rFont val="Vrinda"/>
        <family val="2"/>
      </rPr>
      <t xml:space="preserve"> </t>
    </r>
    <r>
      <rPr>
        <b/>
        <sz val="11"/>
        <color theme="1"/>
        <rFont val="Times New Roman"/>
        <family val="1"/>
      </rPr>
      <t>(TPE) by Sex and Type of Ownership, 2024</t>
    </r>
  </si>
  <si>
    <t>Table 4.8: Total Persons Engaged (TPE) and Average Size of Economic Unit by Type and Locality, 2024</t>
  </si>
  <si>
    <t>Number of Responses</t>
  </si>
  <si>
    <t>NB: Number of Cases (Resonded Units) = 1461</t>
  </si>
  <si>
    <t>Education Level of Head of Economic Unit</t>
  </si>
  <si>
    <t>Education Level: Classified as Primary (Play, Nursery, KG, Grades I–V); Lower Secondary (Grades VI–IX); Secondary (SSC); Higher Secondary (HSC); Tertiary [Graduation (Pass/Hons./Religious), Master’s (General/Religious), PhD, MBBS, BDS, BSc in Engineering and above,]; and Others (Nursery/Midwifery, Diploma, Non-institutional, others).</t>
  </si>
  <si>
    <t>Percent of Responses
(Column2/2123*100)</t>
  </si>
  <si>
    <t>Percent of Economic Unit
(Column2/1461*100)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</si>
</sst>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Vrinda"/>
      <family val="2"/>
    </font>
    <font>
      <sz val="10"/>
      <color rgb="FF22222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i/>
      <sz val="10"/>
      <color theme="1"/>
      <name val="Times New Roman"/>
      <family val="1"/>
    </font>
    <font>
      <b/>
      <sz val="10"/>
      <color rgb="FF222222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6DDE8"/>
        <bgColor indexed="64"/>
      </patternFill>
    </fill>
  </fills>
  <borders count="76">
    <border>
      <left/>
      <right/>
      <top/>
      <bottom/>
      <diagonal/>
    </border>
    <border>
      <left style="mediumDashed">
        <color rgb="FF8DB3E2"/>
      </left>
      <right style="medium">
        <color rgb="FF8DB3E2"/>
      </right>
      <top style="mediumDashed">
        <color rgb="FF8DB3E2"/>
      </top>
      <bottom/>
      <diagonal/>
    </border>
    <border>
      <left style="medium">
        <color rgb="FF8DB3E2"/>
      </left>
      <right/>
      <top style="mediumDashed">
        <color rgb="FF8DB3E2"/>
      </top>
      <bottom style="medium">
        <color rgb="FF8DB3E2"/>
      </bottom>
      <diagonal/>
    </border>
    <border>
      <left/>
      <right/>
      <top style="mediumDashed">
        <color rgb="FF8DB3E2"/>
      </top>
      <bottom style="medium">
        <color rgb="FF8DB3E2"/>
      </bottom>
      <diagonal/>
    </border>
    <border>
      <left/>
      <right style="mediumDashed">
        <color rgb="FF8DB3E2"/>
      </right>
      <top style="mediumDashed">
        <color rgb="FF8DB3E2"/>
      </top>
      <bottom style="medium">
        <color rgb="FF8DB3E2"/>
      </bottom>
      <diagonal/>
    </border>
    <border>
      <left style="mediumDashed">
        <color rgb="FF8DB3E2"/>
      </left>
      <right style="medium">
        <color rgb="FF8DB3E2"/>
      </right>
      <top/>
      <bottom/>
      <diagonal/>
    </border>
    <border>
      <left style="medium">
        <color rgb="FF8DB3E2"/>
      </left>
      <right/>
      <top style="medium">
        <color rgb="FF8DB3E2"/>
      </top>
      <bottom style="medium">
        <color rgb="FF8DB3E2"/>
      </bottom>
      <diagonal/>
    </border>
    <border>
      <left/>
      <right/>
      <top style="medium">
        <color rgb="FF8DB3E2"/>
      </top>
      <bottom style="medium">
        <color rgb="FF8DB3E2"/>
      </bottom>
      <diagonal/>
    </border>
    <border>
      <left/>
      <right style="medium">
        <color rgb="FF8DB3E2"/>
      </right>
      <top style="medium">
        <color rgb="FF8DB3E2"/>
      </top>
      <bottom style="medium">
        <color rgb="FF8DB3E2"/>
      </bottom>
      <diagonal/>
    </border>
    <border>
      <left/>
      <right style="mediumDashed">
        <color rgb="FF8DB3E2"/>
      </right>
      <top style="medium">
        <color rgb="FF8DB3E2"/>
      </top>
      <bottom style="medium">
        <color rgb="FF8DB3E2"/>
      </bottom>
      <diagonal/>
    </border>
    <border>
      <left style="mediumDashed">
        <color rgb="FF8DB3E2"/>
      </left>
      <right style="medium">
        <color rgb="FF8DB3E2"/>
      </right>
      <top/>
      <bottom style="medium">
        <color rgb="FF8DB3E2"/>
      </bottom>
      <diagonal/>
    </border>
    <border>
      <left/>
      <right style="medium">
        <color rgb="FF8DB3E2"/>
      </right>
      <top/>
      <bottom style="medium">
        <color rgb="FF8DB3E2"/>
      </bottom>
      <diagonal/>
    </border>
    <border>
      <left/>
      <right style="mediumDashed">
        <color rgb="FF8DB3E2"/>
      </right>
      <top/>
      <bottom style="medium">
        <color rgb="FF8DB3E2"/>
      </bottom>
      <diagonal/>
    </border>
    <border>
      <left style="mediumDashed">
        <color rgb="FF8DB3E2"/>
      </left>
      <right/>
      <top style="medium">
        <color rgb="FF8DB3E2"/>
      </top>
      <bottom style="medium">
        <color rgb="FF8DB3E2"/>
      </bottom>
      <diagonal/>
    </border>
    <border>
      <left style="medium">
        <color indexed="64"/>
      </left>
      <right/>
      <top style="medium">
        <color rgb="FF8DB3E2"/>
      </top>
      <bottom style="medium">
        <color indexed="64"/>
      </bottom>
      <diagonal/>
    </border>
    <border>
      <left/>
      <right/>
      <top style="medium">
        <color rgb="FF8DB3E2"/>
      </top>
      <bottom style="medium">
        <color indexed="64"/>
      </bottom>
      <diagonal/>
    </border>
    <border>
      <left/>
      <right style="medium">
        <color indexed="64"/>
      </right>
      <top style="medium">
        <color rgb="FF8DB3E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8DB3E2"/>
      </right>
      <top style="mediumDashed">
        <color rgb="FF8DB3E2"/>
      </top>
      <bottom style="medium">
        <color rgb="FF8DB3E2"/>
      </bottom>
      <diagonal/>
    </border>
    <border>
      <left style="mediumDashed">
        <color rgb="FF8DB3E2"/>
      </left>
      <right style="medium">
        <color rgb="FF8DB3E2"/>
      </right>
      <top/>
      <bottom style="mediumDashed">
        <color rgb="FF8DB3E2"/>
      </bottom>
      <diagonal/>
    </border>
    <border>
      <left/>
      <right style="medium">
        <color rgb="FF8DB3E2"/>
      </right>
      <top/>
      <bottom style="mediumDashed">
        <color rgb="FF8DB3E2"/>
      </bottom>
      <diagonal/>
    </border>
    <border>
      <left/>
      <right style="mediumDashed">
        <color rgb="FF8DB3E2"/>
      </right>
      <top/>
      <bottom style="mediumDashed">
        <color rgb="FF8DB3E2"/>
      </bottom>
      <diagonal/>
    </border>
    <border>
      <left style="mediumDashed">
        <color rgb="FF548DD4"/>
      </left>
      <right style="medium">
        <color rgb="FF548DD4"/>
      </right>
      <top style="mediumDashed">
        <color rgb="FF548DD4"/>
      </top>
      <bottom/>
      <diagonal/>
    </border>
    <border>
      <left style="medium">
        <color rgb="FF548DD4"/>
      </left>
      <right/>
      <top style="mediumDashed">
        <color rgb="FF548DD4"/>
      </top>
      <bottom style="medium">
        <color rgb="FF548DD4"/>
      </bottom>
      <diagonal/>
    </border>
    <border>
      <left/>
      <right/>
      <top style="mediumDashed">
        <color rgb="FF548DD4"/>
      </top>
      <bottom style="medium">
        <color rgb="FF548DD4"/>
      </bottom>
      <diagonal/>
    </border>
    <border>
      <left/>
      <right style="medium">
        <color rgb="FF548DD4"/>
      </right>
      <top style="mediumDashed">
        <color rgb="FF548DD4"/>
      </top>
      <bottom style="medium">
        <color rgb="FF548DD4"/>
      </bottom>
      <diagonal/>
    </border>
    <border>
      <left style="medium">
        <color rgb="FF548DD4"/>
      </left>
      <right style="medium">
        <color rgb="FF548DD4"/>
      </right>
      <top style="mediumDashed">
        <color rgb="FF548DD4"/>
      </top>
      <bottom/>
      <diagonal/>
    </border>
    <border>
      <left style="medium">
        <color rgb="FF548DD4"/>
      </left>
      <right style="mediumDashed">
        <color rgb="FF548DD4"/>
      </right>
      <top style="mediumDashed">
        <color rgb="FF548DD4"/>
      </top>
      <bottom/>
      <diagonal/>
    </border>
    <border>
      <left style="mediumDashed">
        <color rgb="FF548DD4"/>
      </left>
      <right style="medium">
        <color rgb="FF548DD4"/>
      </right>
      <top/>
      <bottom style="medium">
        <color rgb="FF548DD4"/>
      </bottom>
      <diagonal/>
    </border>
    <border>
      <left/>
      <right style="medium">
        <color rgb="FF548DD4"/>
      </right>
      <top/>
      <bottom style="medium">
        <color rgb="FF548DD4"/>
      </bottom>
      <diagonal/>
    </border>
    <border>
      <left style="medium">
        <color rgb="FF548DD4"/>
      </left>
      <right style="medium">
        <color rgb="FF548DD4"/>
      </right>
      <top/>
      <bottom style="medium">
        <color rgb="FF548DD4"/>
      </bottom>
      <diagonal/>
    </border>
    <border>
      <left style="medium">
        <color rgb="FF548DD4"/>
      </left>
      <right style="mediumDashed">
        <color rgb="FF548DD4"/>
      </right>
      <top/>
      <bottom style="medium">
        <color rgb="FF548DD4"/>
      </bottom>
      <diagonal/>
    </border>
    <border>
      <left style="mediumDashed">
        <color rgb="FF548DD4"/>
      </left>
      <right style="medium">
        <color rgb="FF548DD4"/>
      </right>
      <top/>
      <bottom style="mediumDashed">
        <color rgb="FF548DD4"/>
      </bottom>
      <diagonal/>
    </border>
    <border>
      <left/>
      <right style="medium">
        <color rgb="FF548DD4"/>
      </right>
      <top/>
      <bottom style="mediumDashed">
        <color rgb="FF548DD4"/>
      </bottom>
      <diagonal/>
    </border>
    <border>
      <left style="medium">
        <color rgb="FF8DB3E2"/>
      </left>
      <right style="mediumDashed">
        <color rgb="FF8DB3E2"/>
      </right>
      <top style="mediumDashed">
        <color rgb="FF8DB3E2"/>
      </top>
      <bottom/>
      <diagonal/>
    </border>
    <border>
      <left style="medium">
        <color rgb="FF8DB3E2"/>
      </left>
      <right style="mediumDashed">
        <color rgb="FF8DB3E2"/>
      </right>
      <top/>
      <bottom/>
      <diagonal/>
    </border>
    <border>
      <left style="medium">
        <color rgb="FF8DB3E2"/>
      </left>
      <right style="mediumDashed">
        <color rgb="FF8DB3E2"/>
      </right>
      <top/>
      <bottom style="medium">
        <color rgb="FF8DB3E2"/>
      </bottom>
      <diagonal/>
    </border>
    <border>
      <left style="medium">
        <color rgb="FF8DB3E2"/>
      </left>
      <right style="medium">
        <color rgb="FF8DB3E2"/>
      </right>
      <top style="mediumDashed">
        <color rgb="FF8DB3E2"/>
      </top>
      <bottom/>
      <diagonal/>
    </border>
    <border>
      <left style="medium">
        <color rgb="FF8DB3E2"/>
      </left>
      <right style="medium">
        <color rgb="FF8DB3E2"/>
      </right>
      <top/>
      <bottom/>
      <diagonal/>
    </border>
    <border>
      <left style="medium">
        <color rgb="FF8DB3E2"/>
      </left>
      <right style="medium">
        <color rgb="FF8DB3E2"/>
      </right>
      <top/>
      <bottom style="medium">
        <color rgb="FF8DB3E2"/>
      </bottom>
      <diagonal/>
    </border>
    <border>
      <left/>
      <right style="medium">
        <color rgb="FF8DB3E2"/>
      </right>
      <top style="medium">
        <color rgb="FF8DB3E2"/>
      </top>
      <bottom/>
      <diagonal/>
    </border>
    <border>
      <left/>
      <right style="medium">
        <color rgb="FF8DB3E2"/>
      </right>
      <top/>
      <bottom/>
      <diagonal/>
    </border>
    <border>
      <left style="medium">
        <color rgb="FF8DB3E2"/>
      </left>
      <right/>
      <top/>
      <bottom style="medium">
        <color rgb="FF8DB3E2"/>
      </bottom>
      <diagonal/>
    </border>
    <border>
      <left style="medium">
        <color rgb="FF8DB3E2"/>
      </left>
      <right/>
      <top style="mediumDashed">
        <color rgb="FF8DB3E2"/>
      </top>
      <bottom/>
      <diagonal/>
    </border>
    <border>
      <left/>
      <right style="medium">
        <color rgb="FF8DB3E2"/>
      </right>
      <top style="mediumDashed">
        <color rgb="FF8DB3E2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rgb="FF8DB3E2"/>
      </left>
      <right style="medium">
        <color rgb="FF8DB3E2"/>
      </right>
      <top style="medium">
        <color rgb="FF8DB3E2"/>
      </top>
      <bottom/>
      <diagonal/>
    </border>
    <border>
      <left style="medium">
        <color rgb="FF8DB3E2"/>
      </left>
      <right style="mediumDashed">
        <color rgb="FF8DB3E2"/>
      </right>
      <top style="medium">
        <color rgb="FF8DB3E2"/>
      </top>
      <bottom/>
      <diagonal/>
    </border>
    <border>
      <left/>
      <right style="mediumDashed">
        <color rgb="FF8DB3E2"/>
      </right>
      <top/>
      <bottom/>
      <diagonal/>
    </border>
    <border>
      <left/>
      <right/>
      <top/>
      <bottom style="mediumDashed">
        <color rgb="FF8DB3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rgb="FF95B3D7"/>
      </right>
      <top/>
      <bottom style="mediumDashed">
        <color rgb="FF95B3D7"/>
      </bottom>
      <diagonal/>
    </border>
    <border>
      <left/>
      <right/>
      <top/>
      <bottom style="medium">
        <color rgb="FF8DB3E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rgb="FF8DB3E2"/>
      </left>
      <right/>
      <top/>
      <bottom/>
      <diagonal/>
    </border>
    <border>
      <left/>
      <right/>
      <top style="mediumDashed">
        <color rgb="FF8DB3E2"/>
      </top>
      <bottom/>
      <diagonal/>
    </border>
    <border>
      <left/>
      <right style="medium">
        <color indexed="64"/>
      </right>
      <top style="mediumDashed">
        <color rgb="FF8DB3E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8DB3E2"/>
      </top>
      <bottom/>
      <diagonal/>
    </border>
    <border>
      <left/>
      <right/>
      <top/>
      <bottom style="mediumDashed">
        <color rgb="FF548DD4"/>
      </bottom>
      <diagonal/>
    </border>
    <border>
      <left style="medium">
        <color rgb="FF548DD4"/>
      </left>
      <right style="mediumDashed">
        <color rgb="FF548DD4"/>
      </right>
      <top/>
      <bottom/>
      <diagonal/>
    </border>
    <border>
      <left/>
      <right/>
      <top/>
      <bottom style="medium">
        <color rgb="FF548DD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medium">
        <color rgb="FF8DB3E2"/>
      </left>
      <right/>
      <top/>
      <bottom/>
      <diagonal/>
    </border>
    <border>
      <left style="mediumDashed">
        <color rgb="FF8DB3E2"/>
      </left>
      <right/>
      <top/>
      <bottom style="medium">
        <color rgb="FF8DB3E2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3" fillId="4" borderId="1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4" borderId="29" xfId="0" applyFont="1" applyFill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Font="1"/>
    <xf numFmtId="0" fontId="3" fillId="2" borderId="5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51" xfId="0" applyFont="1" applyFill="1" applyBorder="1" applyAlignment="1">
      <alignment vertical="center" wrapText="1"/>
    </xf>
    <xf numFmtId="2" fontId="4" fillId="3" borderId="51" xfId="0" applyNumberFormat="1" applyFont="1" applyFill="1" applyBorder="1" applyAlignment="1">
      <alignment vertical="center" wrapText="1"/>
    </xf>
    <xf numFmtId="0" fontId="7" fillId="0" borderId="51" xfId="0" applyFont="1" applyBorder="1" applyAlignment="1">
      <alignment vertical="center"/>
    </xf>
    <xf numFmtId="0" fontId="2" fillId="0" borderId="0" xfId="0" applyFont="1" applyAlignment="1">
      <alignment vertical="top"/>
    </xf>
    <xf numFmtId="164" fontId="4" fillId="0" borderId="18" xfId="0" applyNumberFormat="1" applyFont="1" applyBorder="1" applyAlignment="1">
      <alignment vertical="center" wrapText="1"/>
    </xf>
    <xf numFmtId="2" fontId="4" fillId="0" borderId="18" xfId="0" applyNumberFormat="1" applyFont="1" applyBorder="1" applyAlignment="1">
      <alignment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4" fillId="0" borderId="11" xfId="0" applyNumberFormat="1" applyFont="1" applyBorder="1" applyAlignment="1">
      <alignment vertical="center" wrapText="1"/>
    </xf>
    <xf numFmtId="2" fontId="4" fillId="0" borderId="12" xfId="0" applyNumberFormat="1" applyFont="1" applyBorder="1" applyAlignment="1">
      <alignment vertical="center" wrapText="1"/>
    </xf>
    <xf numFmtId="2" fontId="8" fillId="0" borderId="11" xfId="0" applyNumberFormat="1" applyFont="1" applyBorder="1" applyAlignment="1">
      <alignment vertical="center" wrapText="1"/>
    </xf>
    <xf numFmtId="2" fontId="8" fillId="0" borderId="12" xfId="0" applyNumberFormat="1" applyFont="1" applyBorder="1" applyAlignment="1">
      <alignment vertical="center" wrapText="1"/>
    </xf>
    <xf numFmtId="0" fontId="4" fillId="3" borderId="52" xfId="0" applyFont="1" applyFill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2" fontId="4" fillId="0" borderId="11" xfId="0" applyNumberFormat="1" applyFont="1" applyFill="1" applyBorder="1" applyAlignment="1">
      <alignment vertical="center" wrapText="1"/>
    </xf>
    <xf numFmtId="2" fontId="4" fillId="4" borderId="12" xfId="0" applyNumberFormat="1" applyFont="1" applyFill="1" applyBorder="1" applyAlignment="1">
      <alignment vertical="center" wrapText="1"/>
    </xf>
    <xf numFmtId="2" fontId="4" fillId="0" borderId="12" xfId="0" applyNumberFormat="1" applyFont="1" applyFill="1" applyBorder="1" applyAlignment="1">
      <alignment vertical="center" wrapText="1"/>
    </xf>
    <xf numFmtId="2" fontId="4" fillId="6" borderId="11" xfId="0" applyNumberFormat="1" applyFont="1" applyFill="1" applyBorder="1" applyAlignment="1">
      <alignment vertical="center" wrapText="1"/>
    </xf>
    <xf numFmtId="2" fontId="4" fillId="6" borderId="12" xfId="0" applyNumberFormat="1" applyFont="1" applyFill="1" applyBorder="1" applyAlignment="1">
      <alignment vertical="center" wrapText="1"/>
    </xf>
    <xf numFmtId="2" fontId="4" fillId="0" borderId="22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4" fillId="0" borderId="54" xfId="0" applyFont="1" applyFill="1" applyBorder="1" applyAlignment="1">
      <alignment horizontal="center" vertical="center" wrapText="1"/>
    </xf>
    <xf numFmtId="2" fontId="7" fillId="0" borderId="51" xfId="0" applyNumberFormat="1" applyFont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left" vertical="center" wrapText="1" indent="2"/>
    </xf>
    <xf numFmtId="0" fontId="3" fillId="7" borderId="51" xfId="0" applyFont="1" applyFill="1" applyBorder="1" applyAlignment="1">
      <alignment vertical="center" wrapText="1"/>
    </xf>
    <xf numFmtId="0" fontId="3" fillId="7" borderId="52" xfId="0" applyFont="1" applyFill="1" applyBorder="1" applyAlignment="1">
      <alignment vertical="center" wrapText="1"/>
    </xf>
    <xf numFmtId="2" fontId="3" fillId="7" borderId="51" xfId="0" applyNumberFormat="1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2" fontId="3" fillId="4" borderId="11" xfId="0" applyNumberFormat="1" applyFont="1" applyFill="1" applyBorder="1" applyAlignment="1">
      <alignment vertical="center" wrapText="1"/>
    </xf>
    <xf numFmtId="2" fontId="3" fillId="8" borderId="11" xfId="0" applyNumberFormat="1" applyFont="1" applyFill="1" applyBorder="1" applyAlignment="1">
      <alignment vertical="center" wrapText="1"/>
    </xf>
    <xf numFmtId="2" fontId="4" fillId="0" borderId="30" xfId="0" applyNumberFormat="1" applyFont="1" applyFill="1" applyBorder="1" applyAlignment="1">
      <alignment vertical="center" wrapText="1"/>
    </xf>
    <xf numFmtId="2" fontId="4" fillId="6" borderId="30" xfId="0" applyNumberFormat="1" applyFont="1" applyFill="1" applyBorder="1" applyAlignment="1">
      <alignment vertical="center" wrapText="1"/>
    </xf>
    <xf numFmtId="0" fontId="3" fillId="0" borderId="51" xfId="0" applyFont="1" applyBorder="1" applyAlignment="1">
      <alignment horizontal="right" vertical="center" wrapText="1"/>
    </xf>
    <xf numFmtId="0" fontId="4" fillId="0" borderId="4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vertical="top" wrapText="1"/>
    </xf>
    <xf numFmtId="2" fontId="4" fillId="0" borderId="11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2" fontId="3" fillId="0" borderId="12" xfId="0" applyNumberFormat="1" applyFont="1" applyBorder="1" applyAlignment="1">
      <alignment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left" vertical="center" wrapText="1"/>
    </xf>
    <xf numFmtId="2" fontId="4" fillId="0" borderId="51" xfId="0" applyNumberFormat="1" applyFont="1" applyBorder="1" applyAlignment="1">
      <alignment horizontal="right" vertical="center" wrapText="1"/>
    </xf>
    <xf numFmtId="2" fontId="3" fillId="0" borderId="51" xfId="0" applyNumberFormat="1" applyFont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2" fontId="4" fillId="0" borderId="51" xfId="0" applyNumberFormat="1" applyFont="1" applyBorder="1" applyAlignment="1">
      <alignment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2" fontId="4" fillId="0" borderId="51" xfId="0" applyNumberFormat="1" applyFont="1" applyBorder="1"/>
    <xf numFmtId="2" fontId="4" fillId="0" borderId="63" xfId="0" applyNumberFormat="1" applyFont="1" applyFill="1" applyBorder="1" applyAlignment="1">
      <alignment vertical="center" wrapText="1"/>
    </xf>
    <xf numFmtId="2" fontId="4" fillId="6" borderId="63" xfId="0" applyNumberFormat="1" applyFont="1" applyFill="1" applyBorder="1" applyAlignment="1">
      <alignment vertical="center" wrapText="1"/>
    </xf>
    <xf numFmtId="0" fontId="11" fillId="11" borderId="68" xfId="0" applyFont="1" applyFill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right" vertical="center" wrapText="1"/>
    </xf>
    <xf numFmtId="0" fontId="6" fillId="0" borderId="68" xfId="0" applyFont="1" applyBorder="1" applyAlignment="1">
      <alignment vertical="center" wrapText="1"/>
    </xf>
    <xf numFmtId="0" fontId="4" fillId="0" borderId="68" xfId="0" applyFont="1" applyBorder="1" applyAlignment="1">
      <alignment horizontal="right" vertical="center" wrapText="1"/>
    </xf>
    <xf numFmtId="0" fontId="4" fillId="0" borderId="11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 wrapText="1"/>
    </xf>
    <xf numFmtId="0" fontId="7" fillId="0" borderId="5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53" xfId="0" applyFont="1" applyFill="1" applyBorder="1" applyAlignment="1">
      <alignment vertical="center" wrapText="1"/>
    </xf>
    <xf numFmtId="0" fontId="4" fillId="0" borderId="30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2" fontId="4" fillId="0" borderId="22" xfId="0" applyNumberFormat="1" applyFont="1" applyFill="1" applyBorder="1" applyAlignment="1">
      <alignment vertical="center" wrapText="1"/>
    </xf>
    <xf numFmtId="0" fontId="4" fillId="0" borderId="51" xfId="0" applyFont="1" applyFill="1" applyBorder="1"/>
    <xf numFmtId="0" fontId="4" fillId="0" borderId="11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right" vertical="center" wrapText="1"/>
    </xf>
    <xf numFmtId="2" fontId="12" fillId="0" borderId="68" xfId="0" applyNumberFormat="1" applyFont="1" applyBorder="1" applyAlignment="1">
      <alignment horizontal="right" vertical="center" wrapText="1"/>
    </xf>
    <xf numFmtId="0" fontId="4" fillId="0" borderId="5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42" xfId="0" applyFont="1" applyFill="1" applyBorder="1" applyAlignment="1">
      <alignment horizontal="right" vertical="center" wrapText="1"/>
    </xf>
    <xf numFmtId="0" fontId="4" fillId="0" borderId="49" xfId="0" applyFont="1" applyFill="1" applyBorder="1" applyAlignment="1">
      <alignment horizontal="right" vertical="center" wrapText="1"/>
    </xf>
    <xf numFmtId="0" fontId="4" fillId="0" borderId="51" xfId="0" applyFont="1" applyFill="1" applyBorder="1" applyAlignment="1">
      <alignment horizontal="right" vertical="center" wrapText="1"/>
    </xf>
    <xf numFmtId="0" fontId="3" fillId="6" borderId="11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53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30" xfId="0" applyFont="1" applyFill="1" applyBorder="1" applyAlignment="1">
      <alignment vertical="center" wrapText="1"/>
    </xf>
    <xf numFmtId="2" fontId="4" fillId="6" borderId="51" xfId="0" applyNumberFormat="1" applyFont="1" applyFill="1" applyBorder="1"/>
    <xf numFmtId="0" fontId="3" fillId="2" borderId="58" xfId="0" applyFont="1" applyFill="1" applyBorder="1" applyAlignment="1">
      <alignment horizontal="center" vertical="center" textRotation="90" wrapText="1"/>
    </xf>
    <xf numFmtId="0" fontId="3" fillId="2" borderId="42" xfId="0" applyFont="1" applyFill="1" applyBorder="1" applyAlignment="1">
      <alignment horizontal="center" vertical="center" textRotation="90" wrapText="1"/>
    </xf>
    <xf numFmtId="0" fontId="3" fillId="2" borderId="49" xfId="0" applyFont="1" applyFill="1" applyBorder="1" applyAlignment="1">
      <alignment horizontal="center" vertical="center" textRotation="90" wrapText="1"/>
    </xf>
    <xf numFmtId="0" fontId="6" fillId="0" borderId="68" xfId="0" applyFont="1" applyFill="1" applyBorder="1" applyAlignment="1">
      <alignment horizontal="right" vertical="center" wrapText="1"/>
    </xf>
    <xf numFmtId="0" fontId="12" fillId="0" borderId="68" xfId="0" applyFont="1" applyBorder="1" applyAlignment="1">
      <alignment horizontal="right" vertical="center" wrapText="1"/>
    </xf>
    <xf numFmtId="2" fontId="4" fillId="0" borderId="51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left" vertical="top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left" vertical="top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2" fillId="0" borderId="72" xfId="0" applyFont="1" applyBorder="1" applyAlignment="1">
      <alignment horizontal="left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left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top" wrapText="1"/>
    </xf>
    <xf numFmtId="0" fontId="10" fillId="11" borderId="64" xfId="0" applyFont="1" applyFill="1" applyBorder="1" applyAlignment="1">
      <alignment vertical="center" wrapText="1"/>
    </xf>
    <xf numFmtId="0" fontId="10" fillId="11" borderId="65" xfId="0" applyFont="1" applyFill="1" applyBorder="1" applyAlignment="1">
      <alignment vertical="center" wrapText="1"/>
    </xf>
    <xf numFmtId="0" fontId="10" fillId="11" borderId="66" xfId="0" applyFont="1" applyFill="1" applyBorder="1" applyAlignment="1">
      <alignment vertical="center" wrapText="1"/>
    </xf>
    <xf numFmtId="0" fontId="3" fillId="11" borderId="64" xfId="0" applyFont="1" applyFill="1" applyBorder="1" applyAlignment="1">
      <alignment horizontal="justify" vertical="center" wrapText="1"/>
    </xf>
    <xf numFmtId="0" fontId="3" fillId="11" borderId="65" xfId="0" applyFont="1" applyFill="1" applyBorder="1" applyAlignment="1">
      <alignment horizontal="justify" vertical="center" wrapText="1"/>
    </xf>
    <xf numFmtId="0" fontId="3" fillId="11" borderId="66" xfId="0" applyFont="1" applyFill="1" applyBorder="1" applyAlignment="1">
      <alignment horizontal="justify" vertical="center" wrapText="1"/>
    </xf>
    <xf numFmtId="0" fontId="11" fillId="11" borderId="71" xfId="0" applyFont="1" applyFill="1" applyBorder="1" applyAlignment="1">
      <alignment horizontal="center" vertical="center" wrapText="1"/>
    </xf>
    <xf numFmtId="0" fontId="11" fillId="11" borderId="69" xfId="0" applyFont="1" applyFill="1" applyBorder="1" applyAlignment="1">
      <alignment horizontal="center" vertical="center" wrapText="1"/>
    </xf>
    <xf numFmtId="0" fontId="11" fillId="11" borderId="67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7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38" xfId="0" applyFont="1" applyFill="1" applyBorder="1" applyAlignment="1">
      <alignment horizontal="center" vertical="center" textRotation="90" wrapText="1"/>
    </xf>
    <xf numFmtId="0" fontId="3" fillId="2" borderId="39" xfId="0" applyFont="1" applyFill="1" applyBorder="1" applyAlignment="1">
      <alignment horizontal="center" vertical="center" textRotation="90" wrapText="1"/>
    </xf>
    <xf numFmtId="0" fontId="3" fillId="2" borderId="74" xfId="0" applyFont="1" applyFill="1" applyBorder="1" applyAlignment="1">
      <alignment horizontal="center" vertical="center" textRotation="90" wrapText="1"/>
    </xf>
    <xf numFmtId="0" fontId="2" fillId="0" borderId="70" xfId="0" applyFont="1" applyBorder="1" applyAlignment="1">
      <alignment horizontal="left" vertical="center"/>
    </xf>
    <xf numFmtId="0" fontId="11" fillId="11" borderId="64" xfId="0" applyFont="1" applyFill="1" applyBorder="1" applyAlignment="1">
      <alignment horizontal="center" vertical="center" wrapText="1"/>
    </xf>
    <xf numFmtId="0" fontId="11" fillId="11" borderId="65" xfId="0" applyFont="1" applyFill="1" applyBorder="1" applyAlignment="1">
      <alignment horizontal="center" vertical="center" wrapText="1"/>
    </xf>
    <xf numFmtId="0" fontId="11" fillId="11" borderId="6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3" fillId="10" borderId="51" xfId="0" applyFont="1" applyFill="1" applyBorder="1" applyAlignment="1">
      <alignment horizontal="center" vertical="center" wrapText="1"/>
    </xf>
    <xf numFmtId="0" fontId="3" fillId="10" borderId="5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="110" zoomScaleNormal="110" workbookViewId="0">
      <selection activeCell="K5" sqref="K5"/>
    </sheetView>
  </sheetViews>
  <sheetFormatPr defaultRowHeight="14.5"/>
  <cols>
    <col min="1" max="1" width="18.81640625" customWidth="1"/>
    <col min="2" max="2" width="12.453125" customWidth="1"/>
    <col min="3" max="3" width="10" customWidth="1"/>
    <col min="4" max="4" width="11.7265625" customWidth="1"/>
    <col min="5" max="5" width="9.81640625" customWidth="1"/>
  </cols>
  <sheetData>
    <row r="1" spans="1:9">
      <c r="A1" s="149" t="s">
        <v>122</v>
      </c>
      <c r="B1" s="149"/>
      <c r="C1" s="149"/>
      <c r="D1" s="149"/>
      <c r="E1" s="149"/>
      <c r="F1" s="149"/>
      <c r="G1" s="149"/>
      <c r="H1" s="149"/>
      <c r="I1" s="149"/>
    </row>
    <row r="2" spans="1:9">
      <c r="A2" s="149"/>
      <c r="B2" s="149"/>
      <c r="C2" s="149"/>
      <c r="D2" s="149"/>
      <c r="E2" s="149"/>
      <c r="F2" s="149"/>
      <c r="G2" s="149"/>
      <c r="H2" s="149"/>
      <c r="I2" s="149"/>
    </row>
    <row r="3" spans="1:9">
      <c r="A3" s="150" t="s">
        <v>0</v>
      </c>
      <c r="B3" s="150" t="s">
        <v>12</v>
      </c>
      <c r="C3" s="150"/>
      <c r="D3" s="150"/>
      <c r="E3" s="150"/>
      <c r="F3" s="150"/>
      <c r="G3" s="150"/>
      <c r="H3" s="150"/>
      <c r="I3" s="150"/>
    </row>
    <row r="4" spans="1:9">
      <c r="A4" s="150"/>
      <c r="B4" s="150">
        <v>2024</v>
      </c>
      <c r="C4" s="150"/>
      <c r="D4" s="150">
        <v>2013</v>
      </c>
      <c r="E4" s="150"/>
      <c r="F4" s="150" t="s">
        <v>1</v>
      </c>
      <c r="G4" s="150"/>
      <c r="H4" s="150">
        <v>1986</v>
      </c>
      <c r="I4" s="150"/>
    </row>
    <row r="5" spans="1:9">
      <c r="A5" s="150"/>
      <c r="B5" s="38" t="s">
        <v>2</v>
      </c>
      <c r="C5" s="38" t="s">
        <v>3</v>
      </c>
      <c r="D5" s="38" t="s">
        <v>2</v>
      </c>
      <c r="E5" s="38" t="s">
        <v>3</v>
      </c>
      <c r="F5" s="38" t="s">
        <v>2</v>
      </c>
      <c r="G5" s="38" t="s">
        <v>3</v>
      </c>
      <c r="H5" s="38" t="s">
        <v>2</v>
      </c>
      <c r="I5" s="38" t="s">
        <v>3</v>
      </c>
    </row>
    <row r="6" spans="1:9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</row>
    <row r="7" spans="1:9" ht="15" thickBot="1">
      <c r="A7" s="71" t="s">
        <v>4</v>
      </c>
      <c r="B7" s="111">
        <f>B8+B11</f>
        <v>30632661</v>
      </c>
      <c r="C7" s="71">
        <f>B7/$B$7*100</f>
        <v>100</v>
      </c>
      <c r="D7" s="72">
        <f>D9+D10+D11</f>
        <v>24500850</v>
      </c>
      <c r="E7" s="71">
        <f>D7/$D$7*100</f>
        <v>100</v>
      </c>
      <c r="F7" s="72">
        <f>F9+F10+F11</f>
        <v>11269422</v>
      </c>
      <c r="G7" s="71">
        <f>F7/$F$7*100</f>
        <v>100</v>
      </c>
      <c r="H7" s="71">
        <v>7207437</v>
      </c>
      <c r="I7" s="71">
        <f>H7/$H$7*100</f>
        <v>100</v>
      </c>
    </row>
    <row r="8" spans="1:9" ht="15" thickBot="1">
      <c r="A8" s="40" t="s">
        <v>5</v>
      </c>
      <c r="B8" s="112">
        <v>24527067</v>
      </c>
      <c r="C8" s="41">
        <f t="shared" ref="C8:C21" si="0">B8/$B$7*100</f>
        <v>80.06835253391796</v>
      </c>
      <c r="D8" s="53">
        <f>D9+D10</f>
        <v>20021635</v>
      </c>
      <c r="E8" s="41">
        <f t="shared" ref="E8:E21" si="1">D8/$D$7*100</f>
        <v>81.718124065083458</v>
      </c>
      <c r="F8" s="53">
        <f>F9+F10</f>
        <v>10297459</v>
      </c>
      <c r="G8" s="41">
        <f t="shared" ref="G8:G21" si="2">F8/$F$7*100</f>
        <v>91.375218711305692</v>
      </c>
      <c r="H8" s="40">
        <v>5444112</v>
      </c>
      <c r="I8" s="41">
        <f t="shared" ref="I8:I21" si="3">H8/$H$7*100</f>
        <v>75.534645672241055</v>
      </c>
    </row>
    <row r="9" spans="1:9" ht="15" thickBot="1">
      <c r="A9" s="70" t="s">
        <v>6</v>
      </c>
      <c r="B9" s="112">
        <v>23748083</v>
      </c>
      <c r="C9" s="41">
        <f t="shared" si="0"/>
        <v>77.525367450121294</v>
      </c>
      <c r="D9" s="53">
        <v>19062978</v>
      </c>
      <c r="E9" s="41">
        <f t="shared" si="1"/>
        <v>77.805374099265947</v>
      </c>
      <c r="F9" s="53">
        <v>9702282</v>
      </c>
      <c r="G9" s="41">
        <f t="shared" si="2"/>
        <v>86.09387420224391</v>
      </c>
      <c r="H9" s="40">
        <v>5361182</v>
      </c>
      <c r="I9" s="41">
        <f t="shared" si="3"/>
        <v>74.384028608227865</v>
      </c>
    </row>
    <row r="10" spans="1:9" ht="15" thickBot="1">
      <c r="A10" s="70" t="s">
        <v>7</v>
      </c>
      <c r="B10" s="112">
        <v>778984</v>
      </c>
      <c r="C10" s="41">
        <f t="shared" si="0"/>
        <v>2.5429850837966703</v>
      </c>
      <c r="D10" s="53">
        <v>958657</v>
      </c>
      <c r="E10" s="41">
        <f t="shared" si="1"/>
        <v>3.912749965817512</v>
      </c>
      <c r="F10" s="53">
        <v>595177</v>
      </c>
      <c r="G10" s="41">
        <f t="shared" si="2"/>
        <v>5.2813445090617774</v>
      </c>
      <c r="H10" s="40">
        <v>82930</v>
      </c>
      <c r="I10" s="41">
        <f t="shared" si="3"/>
        <v>1.1506170640131854</v>
      </c>
    </row>
    <row r="11" spans="1:9" ht="15" thickBot="1">
      <c r="A11" s="40" t="s">
        <v>8</v>
      </c>
      <c r="B11" s="112">
        <v>6105594</v>
      </c>
      <c r="C11" s="41">
        <f t="shared" si="0"/>
        <v>19.931647466082037</v>
      </c>
      <c r="D11" s="53">
        <v>4479215</v>
      </c>
      <c r="E11" s="41">
        <f t="shared" si="1"/>
        <v>18.281875934916545</v>
      </c>
      <c r="F11" s="53">
        <v>971963</v>
      </c>
      <c r="G11" s="41">
        <f t="shared" si="2"/>
        <v>8.6247812886943098</v>
      </c>
      <c r="H11" s="40">
        <v>1763325</v>
      </c>
      <c r="I11" s="41">
        <f t="shared" si="3"/>
        <v>24.465354327758952</v>
      </c>
    </row>
    <row r="12" spans="1:9" ht="15" thickBot="1">
      <c r="A12" s="71" t="s">
        <v>9</v>
      </c>
      <c r="B12" s="111">
        <f>B13+B16</f>
        <v>15535510</v>
      </c>
      <c r="C12" s="73">
        <f t="shared" si="0"/>
        <v>50.715509174994622</v>
      </c>
      <c r="D12" s="72">
        <f>D14+D15+D16</f>
        <v>15000731</v>
      </c>
      <c r="E12" s="73">
        <f t="shared" si="1"/>
        <v>61.225349324615266</v>
      </c>
      <c r="F12" s="72">
        <f>F14+F15+F16</f>
        <v>5865328</v>
      </c>
      <c r="G12" s="73">
        <f t="shared" si="2"/>
        <v>52.046395990850279</v>
      </c>
      <c r="H12" s="71">
        <v>4012478</v>
      </c>
      <c r="I12" s="73">
        <f t="shared" si="3"/>
        <v>55.671357238363647</v>
      </c>
    </row>
    <row r="13" spans="1:9" ht="15" thickBot="1">
      <c r="A13" s="40" t="s">
        <v>5</v>
      </c>
      <c r="B13" s="112">
        <v>10920554</v>
      </c>
      <c r="C13" s="41">
        <f t="shared" si="0"/>
        <v>35.650033798891975</v>
      </c>
      <c r="D13" s="53">
        <f>D14+D15</f>
        <v>11209329</v>
      </c>
      <c r="E13" s="41">
        <f t="shared" si="1"/>
        <v>45.750775993485945</v>
      </c>
      <c r="F13" s="53">
        <f>F14+F15</f>
        <v>5043623</v>
      </c>
      <c r="G13" s="41">
        <f t="shared" si="2"/>
        <v>44.754939516862535</v>
      </c>
      <c r="H13" s="40">
        <v>918303</v>
      </c>
      <c r="I13" s="41">
        <f t="shared" si="3"/>
        <v>12.741047892614255</v>
      </c>
    </row>
    <row r="14" spans="1:9" ht="15" thickBot="1">
      <c r="A14" s="70" t="s">
        <v>6</v>
      </c>
      <c r="B14" s="112">
        <v>10618831</v>
      </c>
      <c r="C14" s="41">
        <f t="shared" si="0"/>
        <v>34.665062235370279</v>
      </c>
      <c r="D14" s="53">
        <v>10665567</v>
      </c>
      <c r="E14" s="41">
        <f t="shared" si="1"/>
        <v>43.531416256987008</v>
      </c>
      <c r="F14" s="53">
        <v>4819358</v>
      </c>
      <c r="G14" s="41">
        <f t="shared" si="2"/>
        <v>42.764908439847225</v>
      </c>
      <c r="H14" s="40">
        <v>901754</v>
      </c>
      <c r="I14" s="41">
        <f t="shared" si="3"/>
        <v>12.511437838443818</v>
      </c>
    </row>
    <row r="15" spans="1:9" ht="15" thickBot="1">
      <c r="A15" s="70" t="s">
        <v>7</v>
      </c>
      <c r="B15" s="112">
        <v>301723</v>
      </c>
      <c r="C15" s="41">
        <f t="shared" si="0"/>
        <v>0.98497156352169346</v>
      </c>
      <c r="D15" s="53">
        <v>543762</v>
      </c>
      <c r="E15" s="41">
        <f t="shared" si="1"/>
        <v>2.2193597364989377</v>
      </c>
      <c r="F15" s="53">
        <v>224265</v>
      </c>
      <c r="G15" s="41">
        <f t="shared" si="2"/>
        <v>1.9900310770153073</v>
      </c>
      <c r="H15" s="40">
        <v>16549</v>
      </c>
      <c r="I15" s="41">
        <f t="shared" si="3"/>
        <v>0.22961005417043534</v>
      </c>
    </row>
    <row r="16" spans="1:9" ht="15" thickBot="1">
      <c r="A16" s="40" t="s">
        <v>8</v>
      </c>
      <c r="B16" s="112">
        <v>4614956</v>
      </c>
      <c r="C16" s="41">
        <f t="shared" si="0"/>
        <v>15.065475376102649</v>
      </c>
      <c r="D16" s="53">
        <v>3791402</v>
      </c>
      <c r="E16" s="41">
        <f t="shared" si="1"/>
        <v>15.47457333112933</v>
      </c>
      <c r="F16" s="53">
        <v>821705</v>
      </c>
      <c r="G16" s="41">
        <f t="shared" si="2"/>
        <v>7.2914564739877523</v>
      </c>
      <c r="H16" s="40">
        <v>460406</v>
      </c>
      <c r="I16" s="41">
        <f t="shared" si="3"/>
        <v>6.3879295788502901</v>
      </c>
    </row>
    <row r="17" spans="1:9" ht="15" thickBot="1">
      <c r="A17" s="71" t="s">
        <v>10</v>
      </c>
      <c r="B17" s="111">
        <f>B18+B21</f>
        <v>15097151</v>
      </c>
      <c r="C17" s="73">
        <f t="shared" si="0"/>
        <v>49.284490825005378</v>
      </c>
      <c r="D17" s="72">
        <f>D19+D20+D21</f>
        <v>9500119</v>
      </c>
      <c r="E17" s="73">
        <f t="shared" si="1"/>
        <v>38.774650675384734</v>
      </c>
      <c r="F17" s="72">
        <f>F19+F20+F21</f>
        <v>5405094</v>
      </c>
      <c r="G17" s="73">
        <f t="shared" si="2"/>
        <v>47.962477578708118</v>
      </c>
      <c r="H17" s="71">
        <v>3194917</v>
      </c>
      <c r="I17" s="73">
        <f t="shared" si="3"/>
        <v>44.328060030216008</v>
      </c>
    </row>
    <row r="18" spans="1:9" ht="15" thickBot="1">
      <c r="A18" s="40" t="s">
        <v>5</v>
      </c>
      <c r="B18" s="112">
        <v>13606513</v>
      </c>
      <c r="C18" s="41">
        <f t="shared" si="0"/>
        <v>44.418318735025991</v>
      </c>
      <c r="D18" s="53">
        <f>D19+D20</f>
        <v>8812306</v>
      </c>
      <c r="E18" s="41">
        <f t="shared" si="1"/>
        <v>35.967348071597513</v>
      </c>
      <c r="F18" s="53">
        <f>F19+F20</f>
        <v>5253836</v>
      </c>
      <c r="G18" s="41">
        <f t="shared" si="2"/>
        <v>46.620279194443157</v>
      </c>
      <c r="H18" s="40">
        <v>2918120</v>
      </c>
      <c r="I18" s="41">
        <f t="shared" si="3"/>
        <v>40.487624102715017</v>
      </c>
    </row>
    <row r="19" spans="1:9" ht="15" thickBot="1">
      <c r="A19" s="70" t="s">
        <v>6</v>
      </c>
      <c r="B19" s="112">
        <v>13129252</v>
      </c>
      <c r="C19" s="41">
        <f t="shared" si="0"/>
        <v>42.860305214751016</v>
      </c>
      <c r="D19" s="53">
        <v>8397411</v>
      </c>
      <c r="E19" s="41">
        <f t="shared" si="1"/>
        <v>34.273957842278939</v>
      </c>
      <c r="F19" s="53">
        <v>4882924</v>
      </c>
      <c r="G19" s="41">
        <f t="shared" si="2"/>
        <v>43.328965762396685</v>
      </c>
      <c r="H19" s="40">
        <v>2855775</v>
      </c>
      <c r="I19" s="41">
        <f t="shared" si="3"/>
        <v>39.622614807455129</v>
      </c>
    </row>
    <row r="20" spans="1:9" ht="15" thickBot="1">
      <c r="A20" s="70" t="s">
        <v>7</v>
      </c>
      <c r="B20" s="112">
        <v>477261</v>
      </c>
      <c r="C20" s="41">
        <f t="shared" si="0"/>
        <v>1.558013520274977</v>
      </c>
      <c r="D20" s="53">
        <v>414895</v>
      </c>
      <c r="E20" s="41">
        <f t="shared" si="1"/>
        <v>1.6933902293185747</v>
      </c>
      <c r="F20" s="53">
        <v>370912</v>
      </c>
      <c r="G20" s="41">
        <f t="shared" si="2"/>
        <v>3.2913134320464708</v>
      </c>
      <c r="H20" s="40">
        <v>62345</v>
      </c>
      <c r="I20" s="41">
        <f t="shared" si="3"/>
        <v>0.86500929525988224</v>
      </c>
    </row>
    <row r="21" spans="1:9" ht="15" thickBot="1">
      <c r="A21" s="40" t="s">
        <v>8</v>
      </c>
      <c r="B21" s="112">
        <v>1490638</v>
      </c>
      <c r="C21" s="41">
        <f t="shared" si="0"/>
        <v>4.8661720899793846</v>
      </c>
      <c r="D21" s="53">
        <v>687813</v>
      </c>
      <c r="E21" s="41">
        <f t="shared" si="1"/>
        <v>2.8073026037872153</v>
      </c>
      <c r="F21" s="53">
        <v>151258</v>
      </c>
      <c r="G21" s="41">
        <f t="shared" si="2"/>
        <v>1.3421983842649605</v>
      </c>
      <c r="H21" s="40">
        <v>276797</v>
      </c>
      <c r="I21" s="41">
        <f t="shared" si="3"/>
        <v>3.8404359275009967</v>
      </c>
    </row>
  </sheetData>
  <mergeCells count="7">
    <mergeCell ref="A1:I2"/>
    <mergeCell ref="A3:A5"/>
    <mergeCell ref="B3:I3"/>
    <mergeCell ref="B4:C4"/>
    <mergeCell ref="D4:E4"/>
    <mergeCell ref="F4:G4"/>
    <mergeCell ref="H4:I4"/>
  </mergeCells>
  <pageMargins left="0.46" right="0.43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>
      <selection activeCell="F10" sqref="F10"/>
    </sheetView>
  </sheetViews>
  <sheetFormatPr defaultRowHeight="14.5"/>
  <cols>
    <col min="1" max="1" width="23.453125" customWidth="1"/>
    <col min="2" max="2" width="15.7265625" customWidth="1"/>
    <col min="3" max="3" width="16.36328125" customWidth="1"/>
  </cols>
  <sheetData>
    <row r="1" spans="1:3" ht="28" customHeight="1">
      <c r="A1" s="213" t="s">
        <v>123</v>
      </c>
      <c r="B1" s="213"/>
      <c r="C1" s="213"/>
    </row>
    <row r="2" spans="1:3">
      <c r="A2" s="210" t="s">
        <v>124</v>
      </c>
      <c r="B2" s="150" t="s">
        <v>125</v>
      </c>
      <c r="C2" s="150"/>
    </row>
    <row r="3" spans="1:3">
      <c r="A3" s="211"/>
      <c r="B3" s="150"/>
      <c r="C3" s="150"/>
    </row>
    <row r="4" spans="1:3">
      <c r="A4" s="212"/>
      <c r="B4" s="85" t="s">
        <v>2</v>
      </c>
      <c r="C4" s="85" t="s">
        <v>26</v>
      </c>
    </row>
    <row r="5" spans="1:3">
      <c r="A5" s="39">
        <v>1</v>
      </c>
      <c r="B5" s="39">
        <v>2</v>
      </c>
      <c r="C5" s="39">
        <v>3</v>
      </c>
    </row>
    <row r="6" spans="1:3">
      <c r="A6" s="65" t="s">
        <v>13</v>
      </c>
      <c r="B6" s="79">
        <f>SUM(B7:B19)</f>
        <v>14664</v>
      </c>
      <c r="C6" s="86">
        <f>ROUND(B6/$B$6*100,2)</f>
        <v>100</v>
      </c>
    </row>
    <row r="7" spans="1:3">
      <c r="A7" s="65" t="s">
        <v>126</v>
      </c>
      <c r="B7" s="123">
        <v>3991</v>
      </c>
      <c r="C7" s="65">
        <f t="shared" ref="C7:C19" si="0">ROUND(B7/$B$6*100,2)</f>
        <v>27.22</v>
      </c>
    </row>
    <row r="8" spans="1:3">
      <c r="A8" s="65" t="s">
        <v>136</v>
      </c>
      <c r="B8" s="123">
        <v>3333</v>
      </c>
      <c r="C8" s="65">
        <f t="shared" si="0"/>
        <v>22.73</v>
      </c>
    </row>
    <row r="9" spans="1:3">
      <c r="A9" s="65" t="s">
        <v>127</v>
      </c>
      <c r="B9" s="123">
        <v>1908</v>
      </c>
      <c r="C9" s="65">
        <f t="shared" si="0"/>
        <v>13.01</v>
      </c>
    </row>
    <row r="10" spans="1:3">
      <c r="A10" s="65" t="s">
        <v>137</v>
      </c>
      <c r="B10" s="123">
        <v>1288</v>
      </c>
      <c r="C10" s="65">
        <f t="shared" si="0"/>
        <v>8.7799999999999994</v>
      </c>
    </row>
    <row r="11" spans="1:3">
      <c r="A11" s="65" t="s">
        <v>128</v>
      </c>
      <c r="B11" s="123">
        <v>651</v>
      </c>
      <c r="C11" s="65">
        <f t="shared" si="0"/>
        <v>4.4400000000000004</v>
      </c>
    </row>
    <row r="12" spans="1:3">
      <c r="A12" s="65" t="s">
        <v>130</v>
      </c>
      <c r="B12" s="123">
        <v>528</v>
      </c>
      <c r="C12" s="148">
        <f t="shared" si="0"/>
        <v>3.6</v>
      </c>
    </row>
    <row r="13" spans="1:3">
      <c r="A13" s="65" t="s">
        <v>129</v>
      </c>
      <c r="B13" s="123">
        <v>398</v>
      </c>
      <c r="C13" s="65">
        <f t="shared" si="0"/>
        <v>2.71</v>
      </c>
    </row>
    <row r="14" spans="1:3">
      <c r="A14" s="65" t="s">
        <v>135</v>
      </c>
      <c r="B14" s="123">
        <v>359</v>
      </c>
      <c r="C14" s="65">
        <f t="shared" si="0"/>
        <v>2.4500000000000002</v>
      </c>
    </row>
    <row r="15" spans="1:3">
      <c r="A15" s="65" t="s">
        <v>134</v>
      </c>
      <c r="B15" s="123">
        <v>283</v>
      </c>
      <c r="C15" s="65">
        <f t="shared" si="0"/>
        <v>1.93</v>
      </c>
    </row>
    <row r="16" spans="1:3">
      <c r="A16" s="65" t="s">
        <v>133</v>
      </c>
      <c r="B16" s="123">
        <v>185</v>
      </c>
      <c r="C16" s="65">
        <f t="shared" si="0"/>
        <v>1.26</v>
      </c>
    </row>
    <row r="17" spans="1:3">
      <c r="A17" s="65" t="s">
        <v>131</v>
      </c>
      <c r="B17" s="123">
        <v>152</v>
      </c>
      <c r="C17" s="65">
        <f t="shared" si="0"/>
        <v>1.04</v>
      </c>
    </row>
    <row r="18" spans="1:3">
      <c r="A18" s="65" t="s">
        <v>132</v>
      </c>
      <c r="B18" s="123">
        <v>86</v>
      </c>
      <c r="C18" s="65">
        <f t="shared" si="0"/>
        <v>0.59</v>
      </c>
    </row>
    <row r="19" spans="1:3">
      <c r="A19" s="65" t="s">
        <v>138</v>
      </c>
      <c r="B19" s="123">
        <v>1502</v>
      </c>
      <c r="C19" s="65">
        <f t="shared" si="0"/>
        <v>10.24</v>
      </c>
    </row>
  </sheetData>
  <mergeCells count="3">
    <mergeCell ref="A2:A4"/>
    <mergeCell ref="B2:C3"/>
    <mergeCell ref="A1:C1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20" zoomScaleNormal="120" workbookViewId="0">
      <selection activeCell="G8" sqref="G8"/>
    </sheetView>
  </sheetViews>
  <sheetFormatPr defaultRowHeight="14.5"/>
  <cols>
    <col min="1" max="1" width="23.1796875" customWidth="1"/>
    <col min="2" max="2" width="16.54296875" customWidth="1"/>
    <col min="3" max="3" width="16.453125" customWidth="1"/>
    <col min="4" max="4" width="17" customWidth="1"/>
    <col min="7" max="7" width="7.453125" customWidth="1"/>
    <col min="8" max="8" width="10.1796875" customWidth="1"/>
    <col min="9" max="9" width="12.81640625" customWidth="1"/>
  </cols>
  <sheetData>
    <row r="1" spans="1:4" ht="23.5" customHeight="1" thickBot="1">
      <c r="A1" s="43" t="s">
        <v>139</v>
      </c>
    </row>
    <row r="2" spans="1:4" ht="15" thickBot="1">
      <c r="A2" s="83"/>
      <c r="B2" s="172" t="s">
        <v>125</v>
      </c>
      <c r="C2" s="174"/>
      <c r="D2" s="84"/>
    </row>
    <row r="3" spans="1:4">
      <c r="A3" s="87" t="s">
        <v>140</v>
      </c>
      <c r="B3" s="214" t="s">
        <v>163</v>
      </c>
      <c r="C3" s="214" t="s">
        <v>167</v>
      </c>
      <c r="D3" s="216" t="s">
        <v>168</v>
      </c>
    </row>
    <row r="4" spans="1:4" ht="31.5" customHeight="1" thickBot="1">
      <c r="A4" s="88"/>
      <c r="B4" s="215"/>
      <c r="C4" s="215"/>
      <c r="D4" s="209"/>
    </row>
    <row r="5" spans="1:4" ht="15" thickBot="1">
      <c r="A5" s="4">
        <v>1</v>
      </c>
      <c r="B5" s="5">
        <v>2</v>
      </c>
      <c r="C5" s="5">
        <v>3</v>
      </c>
      <c r="D5" s="6">
        <v>4</v>
      </c>
    </row>
    <row r="6" spans="1:4" ht="17.149999999999999" customHeight="1" thickBot="1">
      <c r="A6" s="7" t="s">
        <v>141</v>
      </c>
      <c r="B6" s="124">
        <v>496</v>
      </c>
      <c r="C6" s="89">
        <f t="shared" ref="C6:C13" si="0">B6/$B$13*100</f>
        <v>23.363165332077248</v>
      </c>
      <c r="D6" s="50">
        <f t="shared" ref="D6:D12" si="1">B6/1461*100</f>
        <v>33.949349760438061</v>
      </c>
    </row>
    <row r="7" spans="1:4" ht="17.5" customHeight="1" thickBot="1">
      <c r="A7" s="7" t="s">
        <v>142</v>
      </c>
      <c r="B7" s="124">
        <v>266</v>
      </c>
      <c r="C7" s="89">
        <f t="shared" si="0"/>
        <v>12.529439472444654</v>
      </c>
      <c r="D7" s="50">
        <f t="shared" si="1"/>
        <v>18.206707734428473</v>
      </c>
    </row>
    <row r="8" spans="1:4" ht="15" thickBot="1">
      <c r="A8" s="7" t="s">
        <v>143</v>
      </c>
      <c r="B8" s="124">
        <v>120</v>
      </c>
      <c r="C8" s="89">
        <f t="shared" si="0"/>
        <v>5.6523787093735285</v>
      </c>
      <c r="D8" s="50">
        <f t="shared" si="1"/>
        <v>8.2135523613963031</v>
      </c>
    </row>
    <row r="9" spans="1:4" ht="15" thickBot="1">
      <c r="A9" s="90" t="s">
        <v>144</v>
      </c>
      <c r="B9" s="124">
        <v>482</v>
      </c>
      <c r="C9" s="89">
        <f t="shared" si="0"/>
        <v>22.703721149317005</v>
      </c>
      <c r="D9" s="50">
        <f t="shared" si="1"/>
        <v>32.991101984941821</v>
      </c>
    </row>
    <row r="10" spans="1:4" ht="15" thickBot="1">
      <c r="A10" s="65" t="s">
        <v>145</v>
      </c>
      <c r="B10" s="124">
        <v>181</v>
      </c>
      <c r="C10" s="89">
        <f t="shared" si="0"/>
        <v>8.5256712199717377</v>
      </c>
      <c r="D10" s="50">
        <f t="shared" si="1"/>
        <v>12.388774811772759</v>
      </c>
    </row>
    <row r="11" spans="1:4" ht="15" thickBot="1">
      <c r="A11" s="7" t="s">
        <v>146</v>
      </c>
      <c r="B11" s="124">
        <v>326</v>
      </c>
      <c r="C11" s="89">
        <f t="shared" si="0"/>
        <v>15.355628827131419</v>
      </c>
      <c r="D11" s="50">
        <f t="shared" si="1"/>
        <v>22.313483915126625</v>
      </c>
    </row>
    <row r="12" spans="1:4" ht="15" thickBot="1">
      <c r="A12" s="15" t="s">
        <v>38</v>
      </c>
      <c r="B12" s="124">
        <v>252</v>
      </c>
      <c r="C12" s="89">
        <f t="shared" si="0"/>
        <v>11.869995289684407</v>
      </c>
      <c r="D12" s="50">
        <f t="shared" si="1"/>
        <v>17.248459958932237</v>
      </c>
    </row>
    <row r="13" spans="1:4" ht="15" thickBot="1">
      <c r="A13" s="28" t="s">
        <v>13</v>
      </c>
      <c r="B13" s="11">
        <f>SUM(B6:B12)</f>
        <v>2123</v>
      </c>
      <c r="C13" s="82">
        <f t="shared" si="0"/>
        <v>100</v>
      </c>
      <c r="D13" s="91">
        <f>B13/1461*100</f>
        <v>145.31143052703626</v>
      </c>
    </row>
    <row r="14" spans="1:4" ht="26.15" customHeight="1">
      <c r="A14" s="217" t="s">
        <v>164</v>
      </c>
      <c r="B14" s="217"/>
    </row>
  </sheetData>
  <mergeCells count="5">
    <mergeCell ref="B2:C2"/>
    <mergeCell ref="B3:B4"/>
    <mergeCell ref="C3:C4"/>
    <mergeCell ref="D3:D4"/>
    <mergeCell ref="A14:B14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I10" sqref="I10"/>
    </sheetView>
  </sheetViews>
  <sheetFormatPr defaultRowHeight="14.5"/>
  <cols>
    <col min="2" max="2" width="38.26953125" customWidth="1"/>
    <col min="3" max="3" width="15.1796875" customWidth="1"/>
    <col min="5" max="5" width="12.54296875" customWidth="1"/>
    <col min="7" max="8" width="10.453125" bestFit="1" customWidth="1"/>
  </cols>
  <sheetData>
    <row r="1" spans="1:6" ht="24" customHeight="1">
      <c r="A1" s="220" t="s">
        <v>152</v>
      </c>
      <c r="B1" s="220"/>
      <c r="C1" s="220"/>
      <c r="D1" s="220"/>
      <c r="E1" s="220"/>
      <c r="F1" s="220"/>
    </row>
    <row r="2" spans="1:6">
      <c r="A2" s="221" t="s">
        <v>57</v>
      </c>
      <c r="B2" s="224" t="s">
        <v>58</v>
      </c>
      <c r="C2" s="227" t="s">
        <v>12</v>
      </c>
      <c r="D2" s="228"/>
      <c r="E2" s="228"/>
      <c r="F2" s="229"/>
    </row>
    <row r="3" spans="1:6">
      <c r="A3" s="222"/>
      <c r="B3" s="225"/>
      <c r="C3" s="227">
        <v>2024</v>
      </c>
      <c r="D3" s="229"/>
      <c r="E3" s="227">
        <v>2013</v>
      </c>
      <c r="F3" s="229"/>
    </row>
    <row r="4" spans="1:6">
      <c r="A4" s="223"/>
      <c r="B4" s="226"/>
      <c r="C4" s="104" t="s">
        <v>2</v>
      </c>
      <c r="D4" s="104" t="s">
        <v>3</v>
      </c>
      <c r="E4" s="104" t="s">
        <v>2</v>
      </c>
      <c r="F4" s="104" t="s">
        <v>3</v>
      </c>
    </row>
    <row r="5" spans="1:6">
      <c r="A5" s="105">
        <v>1</v>
      </c>
      <c r="B5" s="106">
        <v>2</v>
      </c>
      <c r="C5" s="106">
        <v>3</v>
      </c>
      <c r="D5" s="106">
        <v>4</v>
      </c>
      <c r="E5" s="106">
        <v>5</v>
      </c>
      <c r="F5" s="106">
        <v>6</v>
      </c>
    </row>
    <row r="6" spans="1:6">
      <c r="A6" s="218" t="s">
        <v>13</v>
      </c>
      <c r="B6" s="219"/>
      <c r="C6" s="107">
        <f>SUM(C7:C24)</f>
        <v>30632661</v>
      </c>
      <c r="D6" s="107">
        <f>C6/$C$6*100</f>
        <v>100</v>
      </c>
      <c r="E6" s="107">
        <v>24500850</v>
      </c>
      <c r="F6" s="107">
        <f>E6/$E$6*100</f>
        <v>100</v>
      </c>
    </row>
    <row r="7" spans="1:6">
      <c r="A7" s="105" t="s">
        <v>59</v>
      </c>
      <c r="B7" s="108" t="s">
        <v>60</v>
      </c>
      <c r="C7" s="125">
        <v>17426</v>
      </c>
      <c r="D7" s="126">
        <f t="shared" ref="D7:D24" si="0">C7/$C$6*100</f>
        <v>5.6886993918027561E-2</v>
      </c>
      <c r="E7" s="109">
        <v>64444</v>
      </c>
      <c r="F7" s="126">
        <f t="shared" ref="F7:F24" si="1">E7/$E$6*100</f>
        <v>0.26302760924620983</v>
      </c>
    </row>
    <row r="8" spans="1:6">
      <c r="A8" s="105" t="s">
        <v>61</v>
      </c>
      <c r="B8" s="108" t="s">
        <v>62</v>
      </c>
      <c r="C8" s="125">
        <v>9028656</v>
      </c>
      <c r="D8" s="126">
        <f t="shared" si="0"/>
        <v>29.473952654651843</v>
      </c>
      <c r="E8" s="109">
        <v>7183446</v>
      </c>
      <c r="F8" s="126">
        <f t="shared" si="1"/>
        <v>29.319170559388759</v>
      </c>
    </row>
    <row r="9" spans="1:6" ht="26">
      <c r="A9" s="105" t="s">
        <v>63</v>
      </c>
      <c r="B9" s="108" t="s">
        <v>64</v>
      </c>
      <c r="C9" s="125">
        <v>140890</v>
      </c>
      <c r="D9" s="126">
        <f t="shared" si="0"/>
        <v>0.45993392477395284</v>
      </c>
      <c r="E9" s="109">
        <v>56647</v>
      </c>
      <c r="F9" s="126">
        <f t="shared" si="1"/>
        <v>0.23120422352693884</v>
      </c>
    </row>
    <row r="10" spans="1:6" ht="26">
      <c r="A10" s="105" t="s">
        <v>65</v>
      </c>
      <c r="B10" s="108" t="s">
        <v>66</v>
      </c>
      <c r="C10" s="125">
        <v>24849</v>
      </c>
      <c r="D10" s="126">
        <f t="shared" si="0"/>
        <v>8.1119299430108274E-2</v>
      </c>
      <c r="E10" s="109">
        <v>14671</v>
      </c>
      <c r="F10" s="126">
        <f t="shared" si="1"/>
        <v>5.9879555199105337E-2</v>
      </c>
    </row>
    <row r="11" spans="1:6">
      <c r="A11" s="105" t="s">
        <v>67</v>
      </c>
      <c r="B11" s="108" t="s">
        <v>68</v>
      </c>
      <c r="C11" s="125">
        <v>162062</v>
      </c>
      <c r="D11" s="126">
        <f t="shared" si="0"/>
        <v>0.52904969633555499</v>
      </c>
      <c r="E11" s="109">
        <v>46552</v>
      </c>
      <c r="F11" s="126">
        <f t="shared" si="1"/>
        <v>0.19000157137405438</v>
      </c>
    </row>
    <row r="12" spans="1:6" ht="26">
      <c r="A12" s="105" t="s">
        <v>69</v>
      </c>
      <c r="B12" s="108" t="s">
        <v>70</v>
      </c>
      <c r="C12" s="125">
        <v>8179807</v>
      </c>
      <c r="D12" s="126">
        <f t="shared" si="0"/>
        <v>26.702894012374568</v>
      </c>
      <c r="E12" s="109">
        <v>8398810</v>
      </c>
      <c r="F12" s="126">
        <f t="shared" si="1"/>
        <v>34.279667848258327</v>
      </c>
    </row>
    <row r="13" spans="1:6">
      <c r="A13" s="105" t="s">
        <v>71</v>
      </c>
      <c r="B13" s="108" t="s">
        <v>72</v>
      </c>
      <c r="C13" s="125">
        <v>3033168</v>
      </c>
      <c r="D13" s="126">
        <f t="shared" si="0"/>
        <v>9.9017450687682675</v>
      </c>
      <c r="E13" s="109">
        <v>1884729</v>
      </c>
      <c r="F13" s="126">
        <f t="shared" si="1"/>
        <v>7.6925045457606576</v>
      </c>
    </row>
    <row r="14" spans="1:6">
      <c r="A14" s="105" t="s">
        <v>73</v>
      </c>
      <c r="B14" s="108" t="s">
        <v>74</v>
      </c>
      <c r="C14" s="125">
        <v>1614346</v>
      </c>
      <c r="D14" s="126">
        <f t="shared" si="0"/>
        <v>5.2700155562717841</v>
      </c>
      <c r="E14" s="109">
        <v>1214455</v>
      </c>
      <c r="F14" s="126">
        <f t="shared" si="1"/>
        <v>4.9567872135048372</v>
      </c>
    </row>
    <row r="15" spans="1:6">
      <c r="A15" s="105" t="s">
        <v>75</v>
      </c>
      <c r="B15" s="108" t="s">
        <v>76</v>
      </c>
      <c r="C15" s="125">
        <v>164916</v>
      </c>
      <c r="D15" s="126">
        <f t="shared" si="0"/>
        <v>0.53836654935070771</v>
      </c>
      <c r="E15" s="109">
        <v>100603</v>
      </c>
      <c r="F15" s="126">
        <f t="shared" si="1"/>
        <v>0.41061024413438718</v>
      </c>
    </row>
    <row r="16" spans="1:6">
      <c r="A16" s="105" t="s">
        <v>77</v>
      </c>
      <c r="B16" s="108" t="s">
        <v>78</v>
      </c>
      <c r="C16" s="125">
        <v>677428</v>
      </c>
      <c r="D16" s="126">
        <f t="shared" si="0"/>
        <v>2.211456588769745</v>
      </c>
      <c r="E16" s="109">
        <v>477393</v>
      </c>
      <c r="F16" s="126">
        <f t="shared" si="1"/>
        <v>1.9484752569808801</v>
      </c>
    </row>
    <row r="17" spans="1:6">
      <c r="A17" s="105" t="s">
        <v>79</v>
      </c>
      <c r="B17" s="108" t="s">
        <v>80</v>
      </c>
      <c r="C17" s="125">
        <v>52399</v>
      </c>
      <c r="D17" s="126">
        <f t="shared" si="0"/>
        <v>0.17105598498282601</v>
      </c>
      <c r="E17" s="109">
        <v>43296</v>
      </c>
      <c r="F17" s="126">
        <f t="shared" si="1"/>
        <v>0.17671223651424336</v>
      </c>
    </row>
    <row r="18" spans="1:6">
      <c r="A18" s="105" t="s">
        <v>81</v>
      </c>
      <c r="B18" s="108" t="s">
        <v>82</v>
      </c>
      <c r="C18" s="125">
        <v>322988</v>
      </c>
      <c r="D18" s="126">
        <f t="shared" si="0"/>
        <v>1.054390932606214</v>
      </c>
      <c r="E18" s="109">
        <v>160032</v>
      </c>
      <c r="F18" s="126">
        <f t="shared" si="1"/>
        <v>0.65316917576328981</v>
      </c>
    </row>
    <row r="19" spans="1:6">
      <c r="A19" s="105" t="s">
        <v>83</v>
      </c>
      <c r="B19" s="108" t="s">
        <v>84</v>
      </c>
      <c r="C19" s="125">
        <v>538516</v>
      </c>
      <c r="D19" s="126">
        <f t="shared" si="0"/>
        <v>1.7579798242144224</v>
      </c>
      <c r="E19" s="109">
        <v>151653</v>
      </c>
      <c r="F19" s="126">
        <f t="shared" si="1"/>
        <v>0.61897036225273816</v>
      </c>
    </row>
    <row r="20" spans="1:6" ht="26">
      <c r="A20" s="105" t="s">
        <v>85</v>
      </c>
      <c r="B20" s="108" t="s">
        <v>86</v>
      </c>
      <c r="C20" s="125">
        <v>792361</v>
      </c>
      <c r="D20" s="126">
        <f t="shared" si="0"/>
        <v>2.5866541597545183</v>
      </c>
      <c r="E20" s="109">
        <v>575505</v>
      </c>
      <c r="F20" s="126">
        <f t="shared" si="1"/>
        <v>2.348918506908944</v>
      </c>
    </row>
    <row r="21" spans="1:6">
      <c r="A21" s="105" t="s">
        <v>87</v>
      </c>
      <c r="B21" s="108" t="s">
        <v>88</v>
      </c>
      <c r="C21" s="125">
        <v>2454930</v>
      </c>
      <c r="D21" s="126">
        <f t="shared" si="0"/>
        <v>8.0140931928832426</v>
      </c>
      <c r="E21" s="109">
        <v>1483441</v>
      </c>
      <c r="F21" s="126">
        <f t="shared" si="1"/>
        <v>6.0546511651636576</v>
      </c>
    </row>
    <row r="22" spans="1:6">
      <c r="A22" s="105" t="s">
        <v>89</v>
      </c>
      <c r="B22" s="108" t="s">
        <v>90</v>
      </c>
      <c r="C22" s="125">
        <v>711289</v>
      </c>
      <c r="D22" s="126">
        <f t="shared" si="0"/>
        <v>2.3219954675174974</v>
      </c>
      <c r="E22" s="109">
        <v>418548</v>
      </c>
      <c r="F22" s="126">
        <f t="shared" si="1"/>
        <v>1.7082999161253589</v>
      </c>
    </row>
    <row r="23" spans="1:6">
      <c r="A23" s="105" t="s">
        <v>91</v>
      </c>
      <c r="B23" s="108" t="s">
        <v>92</v>
      </c>
      <c r="C23" s="125">
        <v>112829</v>
      </c>
      <c r="D23" s="126">
        <f t="shared" si="0"/>
        <v>0.36832908508993062</v>
      </c>
      <c r="E23" s="109">
        <v>33441</v>
      </c>
      <c r="F23" s="126">
        <f t="shared" si="1"/>
        <v>0.13648914221343339</v>
      </c>
    </row>
    <row r="24" spans="1:6">
      <c r="A24" s="105" t="s">
        <v>93</v>
      </c>
      <c r="B24" s="108" t="s">
        <v>94</v>
      </c>
      <c r="C24" s="125">
        <v>2603801</v>
      </c>
      <c r="D24" s="126">
        <f t="shared" si="0"/>
        <v>8.5000810083067861</v>
      </c>
      <c r="E24" s="109">
        <v>2193184</v>
      </c>
      <c r="F24" s="126">
        <f t="shared" si="1"/>
        <v>8.9514608676841831</v>
      </c>
    </row>
  </sheetData>
  <mergeCells count="7">
    <mergeCell ref="A6:B6"/>
    <mergeCell ref="A1:F1"/>
    <mergeCell ref="A2:A4"/>
    <mergeCell ref="B2:B4"/>
    <mergeCell ref="C2:F2"/>
    <mergeCell ref="C3:D3"/>
    <mergeCell ref="E3:F3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F6" sqref="F6"/>
    </sheetView>
  </sheetViews>
  <sheetFormatPr defaultRowHeight="14.5"/>
  <cols>
    <col min="2" max="2" width="26.26953125" customWidth="1"/>
    <col min="6" max="6" width="14.81640625" customWidth="1"/>
    <col min="7" max="7" width="11.54296875" customWidth="1"/>
  </cols>
  <sheetData>
    <row r="1" spans="1:7">
      <c r="A1" s="1" t="s">
        <v>121</v>
      </c>
    </row>
    <row r="2" spans="1:7">
      <c r="E2" s="2"/>
    </row>
    <row r="3" spans="1:7" ht="15" customHeight="1">
      <c r="A3" s="150" t="s">
        <v>57</v>
      </c>
      <c r="B3" s="150" t="s">
        <v>58</v>
      </c>
      <c r="C3" s="150" t="s">
        <v>28</v>
      </c>
      <c r="D3" s="150" t="s">
        <v>12</v>
      </c>
      <c r="E3" s="150"/>
      <c r="F3" s="150"/>
      <c r="G3" s="150" t="s">
        <v>117</v>
      </c>
    </row>
    <row r="4" spans="1:7" ht="25.5" customHeight="1">
      <c r="A4" s="150"/>
      <c r="B4" s="150"/>
      <c r="C4" s="150"/>
      <c r="D4" s="46" t="s">
        <v>15</v>
      </c>
      <c r="E4" s="46" t="s">
        <v>16</v>
      </c>
      <c r="F4" s="46" t="s">
        <v>13</v>
      </c>
      <c r="G4" s="150"/>
    </row>
    <row r="5" spans="1:7">
      <c r="A5" s="63">
        <v>1</v>
      </c>
      <c r="B5" s="64">
        <v>2</v>
      </c>
      <c r="C5" s="64">
        <v>3</v>
      </c>
      <c r="D5" s="64">
        <v>4</v>
      </c>
      <c r="E5" s="64">
        <v>5</v>
      </c>
      <c r="F5" s="62">
        <v>6</v>
      </c>
      <c r="G5" s="67">
        <v>7</v>
      </c>
    </row>
    <row r="6" spans="1:7">
      <c r="A6" s="230" t="s">
        <v>13</v>
      </c>
      <c r="B6" s="230"/>
      <c r="C6" s="42">
        <f>SUM(C7:C24)</f>
        <v>11702792</v>
      </c>
      <c r="D6" s="42">
        <f t="shared" ref="D6:F6" si="0">SUM(D7:D24)</f>
        <v>25511652</v>
      </c>
      <c r="E6" s="42">
        <f t="shared" si="0"/>
        <v>5119271</v>
      </c>
      <c r="F6" s="42">
        <f t="shared" si="0"/>
        <v>30630923</v>
      </c>
      <c r="G6" s="68">
        <f>F6/C6</f>
        <v>2.6174030094698768</v>
      </c>
    </row>
    <row r="7" spans="1:7">
      <c r="A7" s="39" t="s">
        <v>59</v>
      </c>
      <c r="B7" s="66" t="s">
        <v>60</v>
      </c>
      <c r="C7" s="127">
        <v>6840</v>
      </c>
      <c r="D7" s="127">
        <v>16384</v>
      </c>
      <c r="E7" s="127">
        <v>1042</v>
      </c>
      <c r="F7" s="127">
        <v>17426</v>
      </c>
      <c r="G7" s="68">
        <f t="shared" ref="G7:G24" si="1">F7/C7</f>
        <v>2.5476608187134504</v>
      </c>
    </row>
    <row r="8" spans="1:7">
      <c r="A8" s="39" t="s">
        <v>61</v>
      </c>
      <c r="B8" s="66" t="s">
        <v>62</v>
      </c>
      <c r="C8" s="127">
        <v>1119401</v>
      </c>
      <c r="D8" s="127">
        <v>6055282</v>
      </c>
      <c r="E8" s="127">
        <v>2972284</v>
      </c>
      <c r="F8" s="127">
        <v>9027566</v>
      </c>
      <c r="G8" s="68">
        <f t="shared" si="1"/>
        <v>8.0646399279614727</v>
      </c>
    </row>
    <row r="9" spans="1:7" ht="26">
      <c r="A9" s="39" t="s">
        <v>63</v>
      </c>
      <c r="B9" s="66" t="s">
        <v>64</v>
      </c>
      <c r="C9" s="127">
        <v>3586</v>
      </c>
      <c r="D9" s="127">
        <v>128123</v>
      </c>
      <c r="E9" s="127">
        <v>12767</v>
      </c>
      <c r="F9" s="127">
        <v>140890</v>
      </c>
      <c r="G9" s="68">
        <f t="shared" si="1"/>
        <v>39.288901282766311</v>
      </c>
    </row>
    <row r="10" spans="1:7" ht="39">
      <c r="A10" s="39" t="s">
        <v>65</v>
      </c>
      <c r="B10" s="66" t="s">
        <v>66</v>
      </c>
      <c r="C10" s="127">
        <v>2871</v>
      </c>
      <c r="D10" s="127">
        <v>21243</v>
      </c>
      <c r="E10" s="127">
        <v>3605</v>
      </c>
      <c r="F10" s="127">
        <v>24848</v>
      </c>
      <c r="G10" s="68">
        <f t="shared" si="1"/>
        <v>8.6548241030999655</v>
      </c>
    </row>
    <row r="11" spans="1:7">
      <c r="A11" s="39" t="s">
        <v>67</v>
      </c>
      <c r="B11" s="66" t="s">
        <v>68</v>
      </c>
      <c r="C11" s="127">
        <v>35651</v>
      </c>
      <c r="D11" s="127">
        <v>157572</v>
      </c>
      <c r="E11" s="127">
        <v>4486</v>
      </c>
      <c r="F11" s="127">
        <v>162058</v>
      </c>
      <c r="G11" s="68">
        <f t="shared" si="1"/>
        <v>4.5456789430871503</v>
      </c>
    </row>
    <row r="12" spans="1:7" ht="39">
      <c r="A12" s="39" t="s">
        <v>69</v>
      </c>
      <c r="B12" s="66" t="s">
        <v>70</v>
      </c>
      <c r="C12" s="127">
        <v>4894610</v>
      </c>
      <c r="D12" s="127">
        <v>7834894</v>
      </c>
      <c r="E12" s="127">
        <v>344754</v>
      </c>
      <c r="F12" s="127">
        <v>8179648</v>
      </c>
      <c r="G12" s="68">
        <f t="shared" si="1"/>
        <v>1.6711541879741185</v>
      </c>
    </row>
    <row r="13" spans="1:7">
      <c r="A13" s="39" t="s">
        <v>71</v>
      </c>
      <c r="B13" s="66" t="s">
        <v>72</v>
      </c>
      <c r="C13" s="127">
        <v>2600151</v>
      </c>
      <c r="D13" s="127">
        <v>2987178</v>
      </c>
      <c r="E13" s="127">
        <v>45966</v>
      </c>
      <c r="F13" s="127">
        <v>3033144</v>
      </c>
      <c r="G13" s="68">
        <f t="shared" si="1"/>
        <v>1.1665260979073908</v>
      </c>
    </row>
    <row r="14" spans="1:7" ht="26">
      <c r="A14" s="39" t="s">
        <v>73</v>
      </c>
      <c r="B14" s="66" t="s">
        <v>74</v>
      </c>
      <c r="C14" s="127">
        <v>949096</v>
      </c>
      <c r="D14" s="127">
        <v>1501558</v>
      </c>
      <c r="E14" s="127">
        <v>112714</v>
      </c>
      <c r="F14" s="127">
        <v>1614272</v>
      </c>
      <c r="G14" s="68">
        <f t="shared" si="1"/>
        <v>1.7008521793369691</v>
      </c>
    </row>
    <row r="15" spans="1:7">
      <c r="A15" s="39" t="s">
        <v>75</v>
      </c>
      <c r="B15" s="66" t="s">
        <v>76</v>
      </c>
      <c r="C15" s="127">
        <v>45668</v>
      </c>
      <c r="D15" s="127">
        <v>152748</v>
      </c>
      <c r="E15" s="127">
        <v>12167</v>
      </c>
      <c r="F15" s="127">
        <v>164915</v>
      </c>
      <c r="G15" s="68">
        <f t="shared" si="1"/>
        <v>3.6111719365857931</v>
      </c>
    </row>
    <row r="16" spans="1:7">
      <c r="A16" s="39" t="s">
        <v>77</v>
      </c>
      <c r="B16" s="66" t="s">
        <v>78</v>
      </c>
      <c r="C16" s="127">
        <v>78600</v>
      </c>
      <c r="D16" s="127">
        <v>558000</v>
      </c>
      <c r="E16" s="127">
        <v>119406</v>
      </c>
      <c r="F16" s="127">
        <v>677406</v>
      </c>
      <c r="G16" s="68">
        <f t="shared" si="1"/>
        <v>8.6183969465648858</v>
      </c>
    </row>
    <row r="17" spans="1:7">
      <c r="A17" s="39" t="s">
        <v>79</v>
      </c>
      <c r="B17" s="66" t="s">
        <v>80</v>
      </c>
      <c r="C17" s="127">
        <v>7356</v>
      </c>
      <c r="D17" s="127">
        <v>48729</v>
      </c>
      <c r="E17" s="127">
        <v>3670</v>
      </c>
      <c r="F17" s="127">
        <v>52399</v>
      </c>
      <c r="G17" s="68">
        <f t="shared" si="1"/>
        <v>7.1233007069059271</v>
      </c>
    </row>
    <row r="18" spans="1:7" ht="26">
      <c r="A18" s="39" t="s">
        <v>81</v>
      </c>
      <c r="B18" s="66" t="s">
        <v>82</v>
      </c>
      <c r="C18" s="127">
        <v>72127</v>
      </c>
      <c r="D18" s="127">
        <v>292001</v>
      </c>
      <c r="E18" s="127">
        <v>30969</v>
      </c>
      <c r="F18" s="127">
        <v>322970</v>
      </c>
      <c r="G18" s="68">
        <f t="shared" si="1"/>
        <v>4.4777961096399403</v>
      </c>
    </row>
    <row r="19" spans="1:7" ht="26">
      <c r="A19" s="39" t="s">
        <v>83</v>
      </c>
      <c r="B19" s="66" t="s">
        <v>84</v>
      </c>
      <c r="C19" s="127">
        <v>223882</v>
      </c>
      <c r="D19" s="127">
        <v>520182</v>
      </c>
      <c r="E19" s="127">
        <v>18316</v>
      </c>
      <c r="F19" s="127">
        <v>538498</v>
      </c>
      <c r="G19" s="68">
        <f t="shared" si="1"/>
        <v>2.4052759936037735</v>
      </c>
    </row>
    <row r="20" spans="1:7" ht="39">
      <c r="A20" s="39" t="s">
        <v>85</v>
      </c>
      <c r="B20" s="66" t="s">
        <v>86</v>
      </c>
      <c r="C20" s="127">
        <v>30371</v>
      </c>
      <c r="D20" s="127">
        <v>697970</v>
      </c>
      <c r="E20" s="127">
        <v>94385</v>
      </c>
      <c r="F20" s="127">
        <v>792355</v>
      </c>
      <c r="G20" s="68">
        <f t="shared" si="1"/>
        <v>26.089196931283134</v>
      </c>
    </row>
    <row r="21" spans="1:7">
      <c r="A21" s="39" t="s">
        <v>87</v>
      </c>
      <c r="B21" s="66" t="s">
        <v>88</v>
      </c>
      <c r="C21" s="127">
        <v>298991</v>
      </c>
      <c r="D21" s="127">
        <v>1705709</v>
      </c>
      <c r="E21" s="127">
        <v>749057</v>
      </c>
      <c r="F21" s="127">
        <v>2454766</v>
      </c>
      <c r="G21" s="68">
        <f t="shared" si="1"/>
        <v>8.2101668612098688</v>
      </c>
    </row>
    <row r="22" spans="1:7" ht="26">
      <c r="A22" s="39" t="s">
        <v>89</v>
      </c>
      <c r="B22" s="66" t="s">
        <v>90</v>
      </c>
      <c r="C22" s="127">
        <v>114240</v>
      </c>
      <c r="D22" s="127">
        <v>477922</v>
      </c>
      <c r="E22" s="127">
        <v>233332</v>
      </c>
      <c r="F22" s="127">
        <v>711254</v>
      </c>
      <c r="G22" s="68">
        <f t="shared" si="1"/>
        <v>6.225962885154062</v>
      </c>
    </row>
    <row r="23" spans="1:7">
      <c r="A23" s="39" t="s">
        <v>91</v>
      </c>
      <c r="B23" s="66" t="s">
        <v>92</v>
      </c>
      <c r="C23" s="127">
        <v>12375</v>
      </c>
      <c r="D23" s="127">
        <v>106275</v>
      </c>
      <c r="E23" s="127">
        <v>6554</v>
      </c>
      <c r="F23" s="127">
        <v>112829</v>
      </c>
      <c r="G23" s="68">
        <f t="shared" si="1"/>
        <v>9.1174949494949491</v>
      </c>
    </row>
    <row r="24" spans="1:7">
      <c r="A24" s="39" t="s">
        <v>93</v>
      </c>
      <c r="B24" s="66" t="s">
        <v>94</v>
      </c>
      <c r="C24" s="127">
        <v>1206976</v>
      </c>
      <c r="D24" s="127">
        <v>2249882</v>
      </c>
      <c r="E24" s="127">
        <v>353797</v>
      </c>
      <c r="F24" s="127">
        <v>2603679</v>
      </c>
      <c r="G24" s="68">
        <f t="shared" si="1"/>
        <v>2.1571920237022111</v>
      </c>
    </row>
  </sheetData>
  <mergeCells count="6">
    <mergeCell ref="G3:G4"/>
    <mergeCell ref="A6:B6"/>
    <mergeCell ref="A3:A4"/>
    <mergeCell ref="B3:B4"/>
    <mergeCell ref="C3:C4"/>
    <mergeCell ref="D3:F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opLeftCell="A16" zoomScale="90" zoomScaleNormal="90" workbookViewId="0">
      <selection activeCell="G9" sqref="G9"/>
    </sheetView>
  </sheetViews>
  <sheetFormatPr defaultRowHeight="14.5"/>
  <cols>
    <col min="2" max="2" width="27.453125" customWidth="1"/>
  </cols>
  <sheetData>
    <row r="1" spans="1:18" ht="24.5" customHeight="1" thickBot="1">
      <c r="A1" s="231" t="s">
        <v>153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</row>
    <row r="2" spans="1:18">
      <c r="A2" s="236" t="s">
        <v>57</v>
      </c>
      <c r="B2" s="238" t="s">
        <v>95</v>
      </c>
      <c r="C2" s="238" t="s">
        <v>13</v>
      </c>
      <c r="D2" s="234" t="s">
        <v>39</v>
      </c>
      <c r="E2" s="234"/>
      <c r="F2" s="234"/>
      <c r="G2" s="234" t="s">
        <v>96</v>
      </c>
      <c r="H2" s="234"/>
      <c r="I2" s="234"/>
      <c r="J2" s="234" t="s">
        <v>97</v>
      </c>
      <c r="K2" s="234"/>
      <c r="L2" s="234"/>
      <c r="M2" s="234" t="s">
        <v>98</v>
      </c>
      <c r="N2" s="234"/>
      <c r="O2" s="234"/>
      <c r="P2" s="235" t="s">
        <v>99</v>
      </c>
      <c r="Q2" s="235"/>
      <c r="R2" s="235"/>
    </row>
    <row r="3" spans="1:18" ht="30.5">
      <c r="A3" s="237"/>
      <c r="B3" s="239"/>
      <c r="C3" s="240"/>
      <c r="D3" s="143" t="s">
        <v>13</v>
      </c>
      <c r="E3" s="143" t="s">
        <v>10</v>
      </c>
      <c r="F3" s="143" t="s">
        <v>14</v>
      </c>
      <c r="G3" s="143" t="s">
        <v>13</v>
      </c>
      <c r="H3" s="143" t="s">
        <v>10</v>
      </c>
      <c r="I3" s="143" t="s">
        <v>14</v>
      </c>
      <c r="J3" s="143" t="s">
        <v>13</v>
      </c>
      <c r="K3" s="143" t="s">
        <v>10</v>
      </c>
      <c r="L3" s="143" t="s">
        <v>14</v>
      </c>
      <c r="M3" s="143" t="s">
        <v>13</v>
      </c>
      <c r="N3" s="143" t="s">
        <v>10</v>
      </c>
      <c r="O3" s="143" t="s">
        <v>14</v>
      </c>
      <c r="P3" s="144" t="s">
        <v>13</v>
      </c>
      <c r="Q3" s="144" t="s">
        <v>10</v>
      </c>
      <c r="R3" s="145" t="s">
        <v>14</v>
      </c>
    </row>
    <row r="4" spans="1:18">
      <c r="A4" s="39">
        <v>1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9">
        <v>9</v>
      </c>
      <c r="J4" s="39">
        <v>10</v>
      </c>
      <c r="K4" s="39">
        <v>11</v>
      </c>
      <c r="L4" s="39">
        <v>12</v>
      </c>
      <c r="M4" s="39">
        <v>13</v>
      </c>
      <c r="N4" s="39">
        <v>14</v>
      </c>
      <c r="O4" s="39">
        <v>15</v>
      </c>
      <c r="P4" s="39">
        <v>16</v>
      </c>
      <c r="Q4" s="39">
        <v>17</v>
      </c>
      <c r="R4" s="39">
        <v>18</v>
      </c>
    </row>
    <row r="5" spans="1:18" ht="23" customHeight="1" thickBot="1">
      <c r="A5" s="232" t="s">
        <v>13</v>
      </c>
      <c r="B5" s="233"/>
      <c r="C5" s="11">
        <f>SUM(C6:C23)</f>
        <v>30632661</v>
      </c>
      <c r="D5" s="11">
        <f t="shared" ref="D5:R5" si="0">SUM(D6:D23)</f>
        <v>5211254</v>
      </c>
      <c r="E5" s="11">
        <f t="shared" si="0"/>
        <v>1265135</v>
      </c>
      <c r="F5" s="11">
        <f t="shared" si="0"/>
        <v>3946119</v>
      </c>
      <c r="G5" s="11">
        <f t="shared" si="0"/>
        <v>12829044</v>
      </c>
      <c r="H5" s="11">
        <f t="shared" si="0"/>
        <v>6132555</v>
      </c>
      <c r="I5" s="11">
        <f t="shared" si="0"/>
        <v>6696489</v>
      </c>
      <c r="J5" s="11">
        <f t="shared" si="0"/>
        <v>3764703</v>
      </c>
      <c r="K5" s="11">
        <f t="shared" si="0"/>
        <v>2272217</v>
      </c>
      <c r="L5" s="11">
        <f t="shared" si="0"/>
        <v>1492486</v>
      </c>
      <c r="M5" s="11">
        <f t="shared" si="0"/>
        <v>2047331</v>
      </c>
      <c r="N5" s="11">
        <f t="shared" si="0"/>
        <v>1102191</v>
      </c>
      <c r="O5" s="11">
        <f t="shared" si="0"/>
        <v>945140</v>
      </c>
      <c r="P5" s="11">
        <f t="shared" si="0"/>
        <v>6780329</v>
      </c>
      <c r="Q5" s="11">
        <f t="shared" si="0"/>
        <v>4325053</v>
      </c>
      <c r="R5" s="11">
        <f t="shared" si="0"/>
        <v>2455276</v>
      </c>
    </row>
    <row r="6" spans="1:18" ht="15" thickBot="1">
      <c r="A6" s="32" t="s">
        <v>59</v>
      </c>
      <c r="B6" s="31" t="s">
        <v>60</v>
      </c>
      <c r="C6" s="114">
        <v>17426</v>
      </c>
      <c r="D6" s="114">
        <v>5924</v>
      </c>
      <c r="E6" s="114">
        <v>442</v>
      </c>
      <c r="F6" s="128">
        <v>5482</v>
      </c>
      <c r="G6" s="114">
        <v>7718</v>
      </c>
      <c r="H6" s="114">
        <v>3265</v>
      </c>
      <c r="I6" s="128">
        <v>4453</v>
      </c>
      <c r="J6" s="114">
        <v>2193</v>
      </c>
      <c r="K6" s="114">
        <v>988</v>
      </c>
      <c r="L6" s="128">
        <v>1205</v>
      </c>
      <c r="M6" s="114">
        <v>741</v>
      </c>
      <c r="N6" s="114">
        <v>416</v>
      </c>
      <c r="O6" s="128">
        <v>325</v>
      </c>
      <c r="P6" s="114">
        <v>850</v>
      </c>
      <c r="Q6" s="114">
        <v>850</v>
      </c>
      <c r="R6" s="129">
        <v>0</v>
      </c>
    </row>
    <row r="7" spans="1:18" ht="15" thickBot="1">
      <c r="A7" s="32" t="s">
        <v>61</v>
      </c>
      <c r="B7" s="31" t="s">
        <v>62</v>
      </c>
      <c r="C7" s="114">
        <v>9028656</v>
      </c>
      <c r="D7" s="114">
        <v>883580</v>
      </c>
      <c r="E7" s="114">
        <v>206256</v>
      </c>
      <c r="F7" s="128">
        <v>677324</v>
      </c>
      <c r="G7" s="114">
        <v>1596055</v>
      </c>
      <c r="H7" s="114">
        <v>791935</v>
      </c>
      <c r="I7" s="128">
        <v>804120</v>
      </c>
      <c r="J7" s="114">
        <v>513436</v>
      </c>
      <c r="K7" s="114">
        <v>270467</v>
      </c>
      <c r="L7" s="128">
        <v>242969</v>
      </c>
      <c r="M7" s="114">
        <v>1053062</v>
      </c>
      <c r="N7" s="114">
        <v>373500</v>
      </c>
      <c r="O7" s="128">
        <v>679562</v>
      </c>
      <c r="P7" s="114">
        <v>4982523</v>
      </c>
      <c r="Q7" s="114">
        <v>2912549</v>
      </c>
      <c r="R7" s="129">
        <v>2069974</v>
      </c>
    </row>
    <row r="8" spans="1:18" ht="26.5" thickBot="1">
      <c r="A8" s="32" t="s">
        <v>63</v>
      </c>
      <c r="B8" s="31" t="s">
        <v>64</v>
      </c>
      <c r="C8" s="114">
        <v>140890</v>
      </c>
      <c r="D8" s="114">
        <v>103</v>
      </c>
      <c r="E8" s="114">
        <v>33</v>
      </c>
      <c r="F8" s="128">
        <v>70</v>
      </c>
      <c r="G8" s="114">
        <v>12507</v>
      </c>
      <c r="H8" s="114">
        <v>6207</v>
      </c>
      <c r="I8" s="128">
        <v>6300</v>
      </c>
      <c r="J8" s="114">
        <v>23462</v>
      </c>
      <c r="K8" s="114">
        <v>15642</v>
      </c>
      <c r="L8" s="128">
        <v>7820</v>
      </c>
      <c r="M8" s="114">
        <v>22738</v>
      </c>
      <c r="N8" s="114">
        <v>16254</v>
      </c>
      <c r="O8" s="128">
        <v>6484</v>
      </c>
      <c r="P8" s="114">
        <v>82080</v>
      </c>
      <c r="Q8" s="114">
        <v>27299</v>
      </c>
      <c r="R8" s="129">
        <v>54781</v>
      </c>
    </row>
    <row r="9" spans="1:18" ht="39.5" thickBot="1">
      <c r="A9" s="32" t="s">
        <v>65</v>
      </c>
      <c r="B9" s="31" t="s">
        <v>66</v>
      </c>
      <c r="C9" s="114">
        <v>24849</v>
      </c>
      <c r="D9" s="114">
        <v>476</v>
      </c>
      <c r="E9" s="114">
        <v>140</v>
      </c>
      <c r="F9" s="128">
        <v>336</v>
      </c>
      <c r="G9" s="114">
        <v>9959</v>
      </c>
      <c r="H9" s="114">
        <v>6543</v>
      </c>
      <c r="I9" s="128">
        <v>3416</v>
      </c>
      <c r="J9" s="114">
        <v>3979</v>
      </c>
      <c r="K9" s="114">
        <v>2388</v>
      </c>
      <c r="L9" s="128">
        <v>1591</v>
      </c>
      <c r="M9" s="114">
        <v>3375</v>
      </c>
      <c r="N9" s="114">
        <v>2132</v>
      </c>
      <c r="O9" s="128">
        <v>1243</v>
      </c>
      <c r="P9" s="114">
        <v>7060</v>
      </c>
      <c r="Q9" s="114">
        <v>2706</v>
      </c>
      <c r="R9" s="129">
        <v>4354</v>
      </c>
    </row>
    <row r="10" spans="1:18" ht="15" thickBot="1">
      <c r="A10" s="32" t="s">
        <v>67</v>
      </c>
      <c r="B10" s="31" t="s">
        <v>68</v>
      </c>
      <c r="C10" s="114">
        <v>162062</v>
      </c>
      <c r="D10" s="114">
        <v>17602</v>
      </c>
      <c r="E10" s="114">
        <v>3567</v>
      </c>
      <c r="F10" s="128">
        <v>14035</v>
      </c>
      <c r="G10" s="114">
        <v>111630</v>
      </c>
      <c r="H10" s="114">
        <v>28853</v>
      </c>
      <c r="I10" s="128">
        <v>82777</v>
      </c>
      <c r="J10" s="114">
        <v>8370</v>
      </c>
      <c r="K10" s="114">
        <v>5396</v>
      </c>
      <c r="L10" s="128">
        <v>2974</v>
      </c>
      <c r="M10" s="114">
        <v>8594</v>
      </c>
      <c r="N10" s="114">
        <v>4336</v>
      </c>
      <c r="O10" s="128">
        <v>4258</v>
      </c>
      <c r="P10" s="114">
        <v>15866</v>
      </c>
      <c r="Q10" s="114">
        <v>9133</v>
      </c>
      <c r="R10" s="129">
        <v>6733</v>
      </c>
    </row>
    <row r="11" spans="1:18" ht="26.5" thickBot="1">
      <c r="A11" s="32" t="s">
        <v>67</v>
      </c>
      <c r="B11" s="31" t="s">
        <v>70</v>
      </c>
      <c r="C11" s="114">
        <v>8179807</v>
      </c>
      <c r="D11" s="114">
        <v>1107736</v>
      </c>
      <c r="E11" s="114">
        <v>335927</v>
      </c>
      <c r="F11" s="128">
        <v>771809</v>
      </c>
      <c r="G11" s="114">
        <v>5759941</v>
      </c>
      <c r="H11" s="114">
        <v>3012638</v>
      </c>
      <c r="I11" s="128">
        <v>2747303</v>
      </c>
      <c r="J11" s="114">
        <v>1027556</v>
      </c>
      <c r="K11" s="114">
        <v>750455</v>
      </c>
      <c r="L11" s="128">
        <v>277101</v>
      </c>
      <c r="M11" s="114">
        <v>135927</v>
      </c>
      <c r="N11" s="114">
        <v>104863</v>
      </c>
      <c r="O11" s="128">
        <v>31064</v>
      </c>
      <c r="P11" s="114">
        <v>148647</v>
      </c>
      <c r="Q11" s="114">
        <v>117271</v>
      </c>
      <c r="R11" s="129">
        <v>31376</v>
      </c>
    </row>
    <row r="12" spans="1:18" s="35" customFormat="1" ht="15.75" customHeight="1" thickBot="1">
      <c r="A12" s="33" t="s">
        <v>71</v>
      </c>
      <c r="B12" s="34" t="s">
        <v>72</v>
      </c>
      <c r="C12" s="114">
        <v>3033168</v>
      </c>
      <c r="D12" s="114">
        <v>2508946</v>
      </c>
      <c r="E12" s="114">
        <v>506347</v>
      </c>
      <c r="F12" s="128">
        <v>2002599</v>
      </c>
      <c r="G12" s="114">
        <v>295009</v>
      </c>
      <c r="H12" s="114">
        <v>114275</v>
      </c>
      <c r="I12" s="128">
        <v>180734</v>
      </c>
      <c r="J12" s="128">
        <v>129653</v>
      </c>
      <c r="K12" s="114">
        <v>73048</v>
      </c>
      <c r="L12" s="128">
        <v>56605</v>
      </c>
      <c r="M12" s="114">
        <v>37118</v>
      </c>
      <c r="N12" s="114">
        <v>28332</v>
      </c>
      <c r="O12" s="128">
        <v>8786</v>
      </c>
      <c r="P12" s="114">
        <v>62442</v>
      </c>
      <c r="Q12" s="114">
        <v>49284</v>
      </c>
      <c r="R12" s="129">
        <v>13158</v>
      </c>
    </row>
    <row r="13" spans="1:18" s="35" customFormat="1" ht="26.5" thickBot="1">
      <c r="A13" s="33" t="s">
        <v>73</v>
      </c>
      <c r="B13" s="34" t="s">
        <v>74</v>
      </c>
      <c r="C13" s="114">
        <v>1614346</v>
      </c>
      <c r="D13" s="114">
        <v>111597</v>
      </c>
      <c r="E13" s="114">
        <v>52218</v>
      </c>
      <c r="F13" s="128">
        <v>59379</v>
      </c>
      <c r="G13" s="114">
        <v>1319447</v>
      </c>
      <c r="H13" s="114">
        <v>624768</v>
      </c>
      <c r="I13" s="128">
        <v>694679</v>
      </c>
      <c r="J13" s="128">
        <v>126982</v>
      </c>
      <c r="K13" s="114">
        <v>106815</v>
      </c>
      <c r="L13" s="128">
        <v>20167</v>
      </c>
      <c r="M13" s="114">
        <v>29206</v>
      </c>
      <c r="N13" s="114">
        <v>23728</v>
      </c>
      <c r="O13" s="128">
        <v>5478</v>
      </c>
      <c r="P13" s="114">
        <v>27114</v>
      </c>
      <c r="Q13" s="114">
        <v>22039</v>
      </c>
      <c r="R13" s="129">
        <v>5075</v>
      </c>
    </row>
    <row r="14" spans="1:18" ht="15" thickBot="1">
      <c r="A14" s="32" t="s">
        <v>75</v>
      </c>
      <c r="B14" s="31" t="s">
        <v>76</v>
      </c>
      <c r="C14" s="114">
        <v>164916</v>
      </c>
      <c r="D14" s="114">
        <v>22701</v>
      </c>
      <c r="E14" s="114">
        <v>14276</v>
      </c>
      <c r="F14" s="128">
        <v>8425</v>
      </c>
      <c r="G14" s="114">
        <v>61690</v>
      </c>
      <c r="H14" s="114">
        <v>43436</v>
      </c>
      <c r="I14" s="128">
        <v>18254</v>
      </c>
      <c r="J14" s="114">
        <v>35272</v>
      </c>
      <c r="K14" s="114">
        <v>30207</v>
      </c>
      <c r="L14" s="128">
        <v>5065</v>
      </c>
      <c r="M14" s="114">
        <v>12440</v>
      </c>
      <c r="N14" s="114">
        <v>11872</v>
      </c>
      <c r="O14" s="128">
        <v>568</v>
      </c>
      <c r="P14" s="114">
        <v>32813</v>
      </c>
      <c r="Q14" s="114">
        <v>29332</v>
      </c>
      <c r="R14" s="129">
        <v>3481</v>
      </c>
    </row>
    <row r="15" spans="1:18" ht="15" thickBot="1">
      <c r="A15" s="32" t="s">
        <v>77</v>
      </c>
      <c r="B15" s="31" t="s">
        <v>78</v>
      </c>
      <c r="C15" s="114">
        <v>677428</v>
      </c>
      <c r="D15" s="114">
        <v>1050</v>
      </c>
      <c r="E15" s="114">
        <v>410</v>
      </c>
      <c r="F15" s="128">
        <v>640</v>
      </c>
      <c r="G15" s="114">
        <v>163348</v>
      </c>
      <c r="H15" s="114">
        <v>92697</v>
      </c>
      <c r="I15" s="128">
        <v>70651</v>
      </c>
      <c r="J15" s="114">
        <v>229655</v>
      </c>
      <c r="K15" s="114">
        <v>168280</v>
      </c>
      <c r="L15" s="128">
        <v>61375</v>
      </c>
      <c r="M15" s="114">
        <v>119350</v>
      </c>
      <c r="N15" s="114">
        <v>89947</v>
      </c>
      <c r="O15" s="128">
        <v>29403</v>
      </c>
      <c r="P15" s="114">
        <v>164025</v>
      </c>
      <c r="Q15" s="114">
        <v>138905</v>
      </c>
      <c r="R15" s="129">
        <v>25120</v>
      </c>
    </row>
    <row r="16" spans="1:18" ht="15" thickBot="1">
      <c r="A16" s="32" t="s">
        <v>79</v>
      </c>
      <c r="B16" s="31" t="s">
        <v>80</v>
      </c>
      <c r="C16" s="114">
        <v>52399</v>
      </c>
      <c r="D16" s="114">
        <v>2549</v>
      </c>
      <c r="E16" s="114">
        <v>1120</v>
      </c>
      <c r="F16" s="128">
        <v>1429</v>
      </c>
      <c r="G16" s="114">
        <v>16849</v>
      </c>
      <c r="H16" s="114">
        <v>8459</v>
      </c>
      <c r="I16" s="128">
        <v>8390</v>
      </c>
      <c r="J16" s="114">
        <v>11561</v>
      </c>
      <c r="K16" s="114">
        <v>9815</v>
      </c>
      <c r="L16" s="128">
        <v>1746</v>
      </c>
      <c r="M16" s="114">
        <v>8538</v>
      </c>
      <c r="N16" s="114">
        <v>7921</v>
      </c>
      <c r="O16" s="128">
        <v>617</v>
      </c>
      <c r="P16" s="114">
        <v>12902</v>
      </c>
      <c r="Q16" s="114">
        <v>12773</v>
      </c>
      <c r="R16" s="129">
        <v>129</v>
      </c>
    </row>
    <row r="17" spans="1:18" ht="26.5" thickBot="1">
      <c r="A17" s="32" t="s">
        <v>81</v>
      </c>
      <c r="B17" s="31" t="s">
        <v>82</v>
      </c>
      <c r="C17" s="114">
        <v>322988</v>
      </c>
      <c r="D17" s="114">
        <v>18263</v>
      </c>
      <c r="E17" s="114">
        <v>6065</v>
      </c>
      <c r="F17" s="128">
        <v>12198</v>
      </c>
      <c r="G17" s="114">
        <v>132232</v>
      </c>
      <c r="H17" s="114">
        <v>84797</v>
      </c>
      <c r="I17" s="128">
        <v>47435</v>
      </c>
      <c r="J17" s="114">
        <v>63638</v>
      </c>
      <c r="K17" s="114">
        <v>37079</v>
      </c>
      <c r="L17" s="128">
        <v>26559</v>
      </c>
      <c r="M17" s="114">
        <v>26342</v>
      </c>
      <c r="N17" s="114">
        <v>23017</v>
      </c>
      <c r="O17" s="128">
        <v>3325</v>
      </c>
      <c r="P17" s="114">
        <v>82513</v>
      </c>
      <c r="Q17" s="114">
        <v>78096</v>
      </c>
      <c r="R17" s="129">
        <v>4417</v>
      </c>
    </row>
    <row r="18" spans="1:18" ht="26.5" thickBot="1">
      <c r="A18" s="32" t="s">
        <v>83</v>
      </c>
      <c r="B18" s="31" t="s">
        <v>84</v>
      </c>
      <c r="C18" s="114">
        <v>538516</v>
      </c>
      <c r="D18" s="114">
        <v>83825</v>
      </c>
      <c r="E18" s="114">
        <v>9450</v>
      </c>
      <c r="F18" s="128">
        <v>74375</v>
      </c>
      <c r="G18" s="114">
        <v>309874</v>
      </c>
      <c r="H18" s="114">
        <v>149826</v>
      </c>
      <c r="I18" s="128">
        <v>160048</v>
      </c>
      <c r="J18" s="114">
        <v>75381</v>
      </c>
      <c r="K18" s="114">
        <v>47486</v>
      </c>
      <c r="L18" s="128">
        <v>27895</v>
      </c>
      <c r="M18" s="114">
        <v>18884</v>
      </c>
      <c r="N18" s="114">
        <v>15084</v>
      </c>
      <c r="O18" s="128">
        <v>3800</v>
      </c>
      <c r="P18" s="114">
        <v>50552</v>
      </c>
      <c r="Q18" s="114">
        <v>43082</v>
      </c>
      <c r="R18" s="129">
        <v>7470</v>
      </c>
    </row>
    <row r="19" spans="1:18" s="35" customFormat="1" ht="26.5" thickBot="1">
      <c r="A19" s="33" t="s">
        <v>85</v>
      </c>
      <c r="B19" s="34" t="s">
        <v>100</v>
      </c>
      <c r="C19" s="114">
        <v>792361</v>
      </c>
      <c r="D19" s="114">
        <v>15</v>
      </c>
      <c r="E19" s="114">
        <v>6</v>
      </c>
      <c r="F19" s="128">
        <v>9</v>
      </c>
      <c r="G19" s="114">
        <v>89541</v>
      </c>
      <c r="H19" s="114">
        <v>66671</v>
      </c>
      <c r="I19" s="128">
        <v>22870</v>
      </c>
      <c r="J19" s="130">
        <v>172020</v>
      </c>
      <c r="K19" s="114">
        <v>115776</v>
      </c>
      <c r="L19" s="128">
        <v>56244</v>
      </c>
      <c r="M19" s="114">
        <v>124849</v>
      </c>
      <c r="N19" s="114">
        <v>109352</v>
      </c>
      <c r="O19" s="128">
        <v>15497</v>
      </c>
      <c r="P19" s="114">
        <v>405936</v>
      </c>
      <c r="Q19" s="114">
        <v>356992</v>
      </c>
      <c r="R19" s="129">
        <v>48944</v>
      </c>
    </row>
    <row r="20" spans="1:18" s="35" customFormat="1" ht="15" thickBot="1">
      <c r="A20" s="33" t="s">
        <v>87</v>
      </c>
      <c r="B20" s="34" t="s">
        <v>88</v>
      </c>
      <c r="C20" s="114">
        <v>2454930</v>
      </c>
      <c r="D20" s="114">
        <v>26377</v>
      </c>
      <c r="E20" s="114">
        <v>13419</v>
      </c>
      <c r="F20" s="128">
        <v>12958</v>
      </c>
      <c r="G20" s="114">
        <v>1095541</v>
      </c>
      <c r="H20" s="114">
        <v>360733</v>
      </c>
      <c r="I20" s="128">
        <v>734808</v>
      </c>
      <c r="J20" s="131">
        <v>889363</v>
      </c>
      <c r="K20" s="114">
        <v>369797</v>
      </c>
      <c r="L20" s="128">
        <v>519566</v>
      </c>
      <c r="M20" s="114">
        <v>212426</v>
      </c>
      <c r="N20" s="114">
        <v>141043</v>
      </c>
      <c r="O20" s="128">
        <v>71383</v>
      </c>
      <c r="P20" s="114">
        <v>231223</v>
      </c>
      <c r="Q20" s="114">
        <v>165854</v>
      </c>
      <c r="R20" s="129">
        <v>65369</v>
      </c>
    </row>
    <row r="21" spans="1:18" ht="26.5" thickBot="1">
      <c r="A21" s="32" t="s">
        <v>89</v>
      </c>
      <c r="B21" s="31" t="s">
        <v>90</v>
      </c>
      <c r="C21" s="114">
        <v>711289</v>
      </c>
      <c r="D21" s="114">
        <v>7192</v>
      </c>
      <c r="E21" s="114">
        <v>1773</v>
      </c>
      <c r="F21" s="128">
        <v>5419</v>
      </c>
      <c r="G21" s="114">
        <v>183183</v>
      </c>
      <c r="H21" s="114">
        <v>95545</v>
      </c>
      <c r="I21" s="128">
        <v>87638</v>
      </c>
      <c r="J21" s="114">
        <v>163958</v>
      </c>
      <c r="K21" s="114">
        <v>134889</v>
      </c>
      <c r="L21" s="128">
        <v>29069</v>
      </c>
      <c r="M21" s="114">
        <v>97222</v>
      </c>
      <c r="N21" s="114">
        <v>82671</v>
      </c>
      <c r="O21" s="128">
        <v>14551</v>
      </c>
      <c r="P21" s="114">
        <v>259734</v>
      </c>
      <c r="Q21" s="114">
        <v>236692</v>
      </c>
      <c r="R21" s="129">
        <v>23042</v>
      </c>
    </row>
    <row r="22" spans="1:18" ht="15" thickBot="1">
      <c r="A22" s="32" t="s">
        <v>91</v>
      </c>
      <c r="B22" s="31" t="s">
        <v>92</v>
      </c>
      <c r="C22" s="114">
        <v>112829</v>
      </c>
      <c r="D22" s="114">
        <v>2669</v>
      </c>
      <c r="E22" s="114">
        <v>1245</v>
      </c>
      <c r="F22" s="128">
        <v>1424</v>
      </c>
      <c r="G22" s="114">
        <v>23623</v>
      </c>
      <c r="H22" s="114">
        <v>12028</v>
      </c>
      <c r="I22" s="128">
        <v>11595</v>
      </c>
      <c r="J22" s="114">
        <v>35505</v>
      </c>
      <c r="K22" s="114">
        <v>15173</v>
      </c>
      <c r="L22" s="128">
        <v>20332</v>
      </c>
      <c r="M22" s="114">
        <v>24997</v>
      </c>
      <c r="N22" s="114">
        <v>9608</v>
      </c>
      <c r="O22" s="128">
        <v>15389</v>
      </c>
      <c r="P22" s="114">
        <v>26035</v>
      </c>
      <c r="Q22" s="114">
        <v>13556</v>
      </c>
      <c r="R22" s="129">
        <v>12479</v>
      </c>
    </row>
    <row r="23" spans="1:18" ht="15" thickBot="1">
      <c r="A23" s="32" t="s">
        <v>93</v>
      </c>
      <c r="B23" s="31" t="s">
        <v>94</v>
      </c>
      <c r="C23" s="114">
        <v>2603801</v>
      </c>
      <c r="D23" s="114">
        <v>410649</v>
      </c>
      <c r="E23" s="114">
        <v>112441</v>
      </c>
      <c r="F23" s="128">
        <v>298208</v>
      </c>
      <c r="G23" s="114">
        <v>1640897</v>
      </c>
      <c r="H23" s="114">
        <v>629879</v>
      </c>
      <c r="I23" s="128">
        <v>1011018</v>
      </c>
      <c r="J23" s="114">
        <v>252719</v>
      </c>
      <c r="K23" s="114">
        <v>118516</v>
      </c>
      <c r="L23" s="128">
        <v>134203</v>
      </c>
      <c r="M23" s="114">
        <v>111522</v>
      </c>
      <c r="N23" s="114">
        <v>58115</v>
      </c>
      <c r="O23" s="128">
        <v>53407</v>
      </c>
      <c r="P23" s="114">
        <v>188014</v>
      </c>
      <c r="Q23" s="114">
        <v>108640</v>
      </c>
      <c r="R23" s="129">
        <v>79374</v>
      </c>
    </row>
  </sheetData>
  <mergeCells count="10">
    <mergeCell ref="A1:R1"/>
    <mergeCell ref="A5:B5"/>
    <mergeCell ref="M2:O2"/>
    <mergeCell ref="P2:R2"/>
    <mergeCell ref="A2:A3"/>
    <mergeCell ref="B2:B3"/>
    <mergeCell ref="C2:C3"/>
    <mergeCell ref="D2:F2"/>
    <mergeCell ref="G2:I2"/>
    <mergeCell ref="J2:L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zoomScale="90" zoomScaleNormal="90" workbookViewId="0">
      <selection activeCell="O12" sqref="O12"/>
    </sheetView>
  </sheetViews>
  <sheetFormatPr defaultRowHeight="14.5"/>
  <cols>
    <col min="2" max="2" width="23.453125" customWidth="1"/>
    <col min="6" max="6" width="9.81640625" customWidth="1"/>
    <col min="10" max="10" width="14.26953125" customWidth="1"/>
  </cols>
  <sheetData>
    <row r="1" spans="1:10" ht="30" customHeight="1">
      <c r="A1" s="241" t="s">
        <v>154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10">
      <c r="A2" s="242" t="s">
        <v>57</v>
      </c>
      <c r="B2" s="242" t="s">
        <v>58</v>
      </c>
      <c r="C2" s="227" t="s">
        <v>12</v>
      </c>
      <c r="D2" s="228"/>
      <c r="E2" s="228"/>
      <c r="F2" s="228"/>
      <c r="G2" s="228"/>
      <c r="H2" s="228"/>
      <c r="I2" s="228"/>
      <c r="J2" s="229"/>
    </row>
    <row r="3" spans="1:10">
      <c r="A3" s="243"/>
      <c r="B3" s="243"/>
      <c r="C3" s="227">
        <v>2024</v>
      </c>
      <c r="D3" s="228"/>
      <c r="E3" s="228"/>
      <c r="F3" s="229"/>
      <c r="G3" s="227">
        <v>2013</v>
      </c>
      <c r="H3" s="228"/>
      <c r="I3" s="228"/>
      <c r="J3" s="229"/>
    </row>
    <row r="4" spans="1:10" ht="26">
      <c r="A4" s="244"/>
      <c r="B4" s="244"/>
      <c r="C4" s="104" t="s">
        <v>13</v>
      </c>
      <c r="D4" s="104" t="s">
        <v>6</v>
      </c>
      <c r="E4" s="104" t="s">
        <v>7</v>
      </c>
      <c r="F4" s="104" t="s">
        <v>8</v>
      </c>
      <c r="G4" s="104" t="s">
        <v>13</v>
      </c>
      <c r="H4" s="104" t="s">
        <v>6</v>
      </c>
      <c r="I4" s="104" t="s">
        <v>7</v>
      </c>
      <c r="J4" s="104" t="s">
        <v>8</v>
      </c>
    </row>
    <row r="5" spans="1:10">
      <c r="A5" s="105">
        <v>1</v>
      </c>
      <c r="B5" s="106">
        <v>2</v>
      </c>
      <c r="C5" s="106">
        <v>3</v>
      </c>
      <c r="D5" s="106">
        <v>4</v>
      </c>
      <c r="E5" s="106">
        <v>5</v>
      </c>
      <c r="F5" s="106">
        <v>6</v>
      </c>
      <c r="G5" s="106">
        <v>7</v>
      </c>
      <c r="H5" s="106">
        <v>8</v>
      </c>
      <c r="I5" s="106">
        <v>9</v>
      </c>
      <c r="J5" s="106">
        <v>10</v>
      </c>
    </row>
    <row r="6" spans="1:10">
      <c r="A6" s="218" t="s">
        <v>13</v>
      </c>
      <c r="B6" s="219"/>
      <c r="C6" s="107">
        <f>SUM(C7:C24)</f>
        <v>30632661</v>
      </c>
      <c r="D6" s="107">
        <f t="shared" ref="D6:F6" si="0">SUM(D7:D24)</f>
        <v>23748083</v>
      </c>
      <c r="E6" s="107">
        <f t="shared" si="0"/>
        <v>778984</v>
      </c>
      <c r="F6" s="107">
        <f t="shared" si="0"/>
        <v>6105594</v>
      </c>
      <c r="G6" s="107">
        <v>24500850</v>
      </c>
      <c r="H6" s="107">
        <v>19062978</v>
      </c>
      <c r="I6" s="107">
        <v>958657</v>
      </c>
      <c r="J6" s="107">
        <v>4479215</v>
      </c>
    </row>
    <row r="7" spans="1:10">
      <c r="A7" s="105" t="s">
        <v>59</v>
      </c>
      <c r="B7" s="108" t="s">
        <v>60</v>
      </c>
      <c r="C7" s="146">
        <v>17426</v>
      </c>
      <c r="D7" s="125">
        <v>8153</v>
      </c>
      <c r="E7" s="125">
        <v>1601</v>
      </c>
      <c r="F7" s="125">
        <v>7672</v>
      </c>
      <c r="G7" s="147">
        <v>64444</v>
      </c>
      <c r="H7" s="147">
        <v>55869</v>
      </c>
      <c r="I7" s="147">
        <v>2583</v>
      </c>
      <c r="J7" s="147">
        <v>5992</v>
      </c>
    </row>
    <row r="8" spans="1:10">
      <c r="A8" s="105" t="s">
        <v>61</v>
      </c>
      <c r="B8" s="108" t="s">
        <v>62</v>
      </c>
      <c r="C8" s="146">
        <v>9028656</v>
      </c>
      <c r="D8" s="125">
        <v>8006574</v>
      </c>
      <c r="E8" s="125">
        <v>27408</v>
      </c>
      <c r="F8" s="125">
        <v>994674</v>
      </c>
      <c r="G8" s="147">
        <v>7183446</v>
      </c>
      <c r="H8" s="147">
        <v>6184671</v>
      </c>
      <c r="I8" s="147">
        <v>25935</v>
      </c>
      <c r="J8" s="147">
        <v>972840</v>
      </c>
    </row>
    <row r="9" spans="1:10" ht="26">
      <c r="A9" s="105" t="s">
        <v>63</v>
      </c>
      <c r="B9" s="108" t="s">
        <v>64</v>
      </c>
      <c r="C9" s="146">
        <v>140890</v>
      </c>
      <c r="D9" s="125">
        <v>140391</v>
      </c>
      <c r="E9" s="125">
        <v>181</v>
      </c>
      <c r="F9" s="125">
        <v>318</v>
      </c>
      <c r="G9" s="147">
        <v>56647</v>
      </c>
      <c r="H9" s="147">
        <v>56186</v>
      </c>
      <c r="I9" s="147">
        <v>286</v>
      </c>
      <c r="J9" s="147">
        <v>175</v>
      </c>
    </row>
    <row r="10" spans="1:10" ht="39">
      <c r="A10" s="105" t="s">
        <v>65</v>
      </c>
      <c r="B10" s="108" t="s">
        <v>66</v>
      </c>
      <c r="C10" s="146">
        <v>24849</v>
      </c>
      <c r="D10" s="125">
        <v>23892</v>
      </c>
      <c r="E10" s="125">
        <v>163</v>
      </c>
      <c r="F10" s="125">
        <v>794</v>
      </c>
      <c r="G10" s="147">
        <v>14671</v>
      </c>
      <c r="H10" s="147">
        <v>13542</v>
      </c>
      <c r="I10" s="147">
        <v>211</v>
      </c>
      <c r="J10" s="147">
        <v>918</v>
      </c>
    </row>
    <row r="11" spans="1:10">
      <c r="A11" s="105" t="s">
        <v>67</v>
      </c>
      <c r="B11" s="108" t="s">
        <v>68</v>
      </c>
      <c r="C11" s="146">
        <v>162062</v>
      </c>
      <c r="D11" s="125">
        <v>40962</v>
      </c>
      <c r="E11" s="125">
        <v>1066</v>
      </c>
      <c r="F11" s="125">
        <v>120034</v>
      </c>
      <c r="G11" s="147">
        <v>46552</v>
      </c>
      <c r="H11" s="147">
        <v>40229</v>
      </c>
      <c r="I11" s="147">
        <v>1551</v>
      </c>
      <c r="J11" s="147">
        <v>4772</v>
      </c>
    </row>
    <row r="12" spans="1:10" ht="39">
      <c r="A12" s="105" t="s">
        <v>69</v>
      </c>
      <c r="B12" s="108" t="s">
        <v>70</v>
      </c>
      <c r="C12" s="146">
        <v>8179807</v>
      </c>
      <c r="D12" s="125">
        <v>6274223</v>
      </c>
      <c r="E12" s="125">
        <v>564826</v>
      </c>
      <c r="F12" s="125">
        <v>1340758</v>
      </c>
      <c r="G12" s="147">
        <v>8398810</v>
      </c>
      <c r="H12" s="147">
        <v>6587285</v>
      </c>
      <c r="I12" s="147">
        <v>662582</v>
      </c>
      <c r="J12" s="147">
        <v>1148943</v>
      </c>
    </row>
    <row r="13" spans="1:10">
      <c r="A13" s="105" t="s">
        <v>71</v>
      </c>
      <c r="B13" s="108" t="s">
        <v>72</v>
      </c>
      <c r="C13" s="146">
        <v>3033168</v>
      </c>
      <c r="D13" s="125">
        <v>308386</v>
      </c>
      <c r="E13" s="125">
        <v>6880</v>
      </c>
      <c r="F13" s="125">
        <v>2717902</v>
      </c>
      <c r="G13" s="147">
        <v>1884729</v>
      </c>
      <c r="H13" s="147">
        <v>203857</v>
      </c>
      <c r="I13" s="147">
        <v>11980</v>
      </c>
      <c r="J13" s="147">
        <v>1668892</v>
      </c>
    </row>
    <row r="14" spans="1:10" ht="26">
      <c r="A14" s="105" t="s">
        <v>73</v>
      </c>
      <c r="B14" s="108" t="s">
        <v>74</v>
      </c>
      <c r="C14" s="146">
        <v>1614346</v>
      </c>
      <c r="D14" s="125">
        <v>1362885</v>
      </c>
      <c r="E14" s="125">
        <v>125869</v>
      </c>
      <c r="F14" s="125">
        <v>125592</v>
      </c>
      <c r="G14" s="147">
        <v>1214455</v>
      </c>
      <c r="H14" s="147">
        <v>1006206</v>
      </c>
      <c r="I14" s="147">
        <v>144210</v>
      </c>
      <c r="J14" s="147">
        <v>64039</v>
      </c>
    </row>
    <row r="15" spans="1:10" ht="26">
      <c r="A15" s="105" t="s">
        <v>75</v>
      </c>
      <c r="B15" s="108" t="s">
        <v>76</v>
      </c>
      <c r="C15" s="146">
        <v>164916</v>
      </c>
      <c r="D15" s="125">
        <v>134212</v>
      </c>
      <c r="E15" s="125">
        <v>889</v>
      </c>
      <c r="F15" s="125">
        <v>29815</v>
      </c>
      <c r="G15" s="147">
        <v>100603</v>
      </c>
      <c r="H15" s="147">
        <v>97824</v>
      </c>
      <c r="I15" s="147">
        <v>2207</v>
      </c>
      <c r="J15" s="147">
        <v>572</v>
      </c>
    </row>
    <row r="16" spans="1:10" ht="26">
      <c r="A16" s="105" t="s">
        <v>77</v>
      </c>
      <c r="B16" s="108" t="s">
        <v>78</v>
      </c>
      <c r="C16" s="146">
        <v>677428</v>
      </c>
      <c r="D16" s="125">
        <v>673953</v>
      </c>
      <c r="E16" s="125">
        <v>2093</v>
      </c>
      <c r="F16" s="125">
        <v>1382</v>
      </c>
      <c r="G16" s="147">
        <v>477393</v>
      </c>
      <c r="H16" s="147">
        <v>477393</v>
      </c>
      <c r="I16" s="147">
        <v>0</v>
      </c>
      <c r="J16" s="147">
        <v>0</v>
      </c>
    </row>
    <row r="17" spans="1:10">
      <c r="A17" s="105" t="s">
        <v>79</v>
      </c>
      <c r="B17" s="108" t="s">
        <v>80</v>
      </c>
      <c r="C17" s="146">
        <v>52399</v>
      </c>
      <c r="D17" s="125">
        <v>36856</v>
      </c>
      <c r="E17" s="125">
        <v>161</v>
      </c>
      <c r="F17" s="125">
        <v>15382</v>
      </c>
      <c r="G17" s="147">
        <v>43296</v>
      </c>
      <c r="H17" s="147">
        <v>42609</v>
      </c>
      <c r="I17" s="147">
        <v>671</v>
      </c>
      <c r="J17" s="147">
        <v>16</v>
      </c>
    </row>
    <row r="18" spans="1:10" ht="26">
      <c r="A18" s="105" t="s">
        <v>81</v>
      </c>
      <c r="B18" s="108" t="s">
        <v>82</v>
      </c>
      <c r="C18" s="146">
        <v>322988</v>
      </c>
      <c r="D18" s="125">
        <v>266847</v>
      </c>
      <c r="E18" s="125">
        <v>2993</v>
      </c>
      <c r="F18" s="125">
        <v>53148</v>
      </c>
      <c r="G18" s="147">
        <v>160032</v>
      </c>
      <c r="H18" s="147">
        <v>147412</v>
      </c>
      <c r="I18" s="147">
        <v>4896</v>
      </c>
      <c r="J18" s="147">
        <v>7724</v>
      </c>
    </row>
    <row r="19" spans="1:10" ht="26">
      <c r="A19" s="105" t="s">
        <v>83</v>
      </c>
      <c r="B19" s="108" t="s">
        <v>84</v>
      </c>
      <c r="C19" s="146">
        <v>538516</v>
      </c>
      <c r="D19" s="125">
        <v>402399</v>
      </c>
      <c r="E19" s="125">
        <v>6569</v>
      </c>
      <c r="F19" s="125">
        <v>129548</v>
      </c>
      <c r="G19" s="147">
        <v>151653</v>
      </c>
      <c r="H19" s="147">
        <v>143014</v>
      </c>
      <c r="I19" s="147">
        <v>3032</v>
      </c>
      <c r="J19" s="147">
        <v>5607</v>
      </c>
    </row>
    <row r="20" spans="1:10" ht="39">
      <c r="A20" s="105" t="s">
        <v>85</v>
      </c>
      <c r="B20" s="108" t="s">
        <v>86</v>
      </c>
      <c r="C20" s="146">
        <v>792361</v>
      </c>
      <c r="D20" s="125">
        <v>792286</v>
      </c>
      <c r="E20" s="125">
        <v>40</v>
      </c>
      <c r="F20" s="125">
        <v>35</v>
      </c>
      <c r="G20" s="147">
        <v>575505</v>
      </c>
      <c r="H20" s="147">
        <v>575499</v>
      </c>
      <c r="I20" s="147">
        <v>3</v>
      </c>
      <c r="J20" s="147">
        <v>3</v>
      </c>
    </row>
    <row r="21" spans="1:10">
      <c r="A21" s="105" t="s">
        <v>87</v>
      </c>
      <c r="B21" s="108" t="s">
        <v>88</v>
      </c>
      <c r="C21" s="146">
        <v>2454930</v>
      </c>
      <c r="D21" s="125">
        <v>2418790</v>
      </c>
      <c r="E21" s="125">
        <v>5320</v>
      </c>
      <c r="F21" s="125">
        <v>30820</v>
      </c>
      <c r="G21" s="147">
        <v>1483441</v>
      </c>
      <c r="H21" s="147">
        <v>1477085</v>
      </c>
      <c r="I21" s="147">
        <v>6102</v>
      </c>
      <c r="J21" s="147">
        <v>254</v>
      </c>
    </row>
    <row r="22" spans="1:10" ht="26">
      <c r="A22" s="105" t="s">
        <v>89</v>
      </c>
      <c r="B22" s="108" t="s">
        <v>90</v>
      </c>
      <c r="C22" s="146">
        <v>711289</v>
      </c>
      <c r="D22" s="125">
        <v>700976</v>
      </c>
      <c r="E22" s="125">
        <v>1986</v>
      </c>
      <c r="F22" s="125">
        <v>8327</v>
      </c>
      <c r="G22" s="147">
        <v>418548</v>
      </c>
      <c r="H22" s="147">
        <v>398748</v>
      </c>
      <c r="I22" s="147">
        <v>7669</v>
      </c>
      <c r="J22" s="147">
        <v>12131</v>
      </c>
    </row>
    <row r="23" spans="1:10" ht="26">
      <c r="A23" s="105" t="s">
        <v>91</v>
      </c>
      <c r="B23" s="108" t="s">
        <v>92</v>
      </c>
      <c r="C23" s="146">
        <v>112829</v>
      </c>
      <c r="D23" s="125">
        <v>107959</v>
      </c>
      <c r="E23" s="125">
        <v>578</v>
      </c>
      <c r="F23" s="125">
        <v>4292</v>
      </c>
      <c r="G23" s="147">
        <v>33441</v>
      </c>
      <c r="H23" s="147">
        <v>29479</v>
      </c>
      <c r="I23" s="147">
        <v>2519</v>
      </c>
      <c r="J23" s="147">
        <v>1443</v>
      </c>
    </row>
    <row r="24" spans="1:10">
      <c r="A24" s="105" t="s">
        <v>93</v>
      </c>
      <c r="B24" s="108" t="s">
        <v>94</v>
      </c>
      <c r="C24" s="125">
        <v>2603801</v>
      </c>
      <c r="D24" s="125">
        <v>2048339</v>
      </c>
      <c r="E24" s="125">
        <v>30361</v>
      </c>
      <c r="F24" s="125">
        <v>525101</v>
      </c>
      <c r="G24" s="147">
        <v>2193184</v>
      </c>
      <c r="H24" s="147">
        <v>1526070</v>
      </c>
      <c r="I24" s="147">
        <v>82220</v>
      </c>
      <c r="J24" s="147">
        <v>584894</v>
      </c>
    </row>
  </sheetData>
  <mergeCells count="7">
    <mergeCell ref="A6:B6"/>
    <mergeCell ref="A1:J1"/>
    <mergeCell ref="A2:A4"/>
    <mergeCell ref="B2:B4"/>
    <mergeCell ref="C2:J2"/>
    <mergeCell ref="C3:F3"/>
    <mergeCell ref="G3:J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20" workbookViewId="0">
      <selection activeCell="A23" sqref="A23"/>
    </sheetView>
  </sheetViews>
  <sheetFormatPr defaultRowHeight="14.5"/>
  <cols>
    <col min="1" max="1" width="23.81640625" customWidth="1"/>
    <col min="2" max="2" width="12.26953125" customWidth="1"/>
    <col min="4" max="4" width="11" customWidth="1"/>
    <col min="6" max="7" width="9.453125" customWidth="1"/>
    <col min="8" max="8" width="9.7265625" customWidth="1"/>
  </cols>
  <sheetData>
    <row r="1" spans="1:11" ht="20.149999999999999" customHeight="1" thickBot="1">
      <c r="A1" s="43" t="s">
        <v>155</v>
      </c>
    </row>
    <row r="2" spans="1:11" ht="15" thickBot="1">
      <c r="A2" s="165" t="s">
        <v>101</v>
      </c>
      <c r="B2" s="248" t="s">
        <v>102</v>
      </c>
      <c r="C2" s="248" t="s">
        <v>103</v>
      </c>
      <c r="D2" s="172" t="s">
        <v>165</v>
      </c>
      <c r="E2" s="173"/>
      <c r="F2" s="173"/>
      <c r="G2" s="173"/>
      <c r="H2" s="173"/>
      <c r="I2" s="173"/>
      <c r="J2" s="175"/>
    </row>
    <row r="3" spans="1:11">
      <c r="A3" s="199"/>
      <c r="B3" s="249"/>
      <c r="C3" s="249"/>
      <c r="D3" s="214" t="s">
        <v>104</v>
      </c>
      <c r="E3" s="214" t="s">
        <v>105</v>
      </c>
      <c r="F3" s="214" t="s">
        <v>109</v>
      </c>
      <c r="G3" s="214" t="s">
        <v>106</v>
      </c>
      <c r="H3" s="214" t="s">
        <v>107</v>
      </c>
      <c r="I3" s="214" t="s">
        <v>108</v>
      </c>
      <c r="J3" s="216" t="s">
        <v>38</v>
      </c>
    </row>
    <row r="4" spans="1:11">
      <c r="A4" s="199"/>
      <c r="B4" s="249"/>
      <c r="C4" s="249"/>
      <c r="D4" s="249"/>
      <c r="E4" s="249"/>
      <c r="F4" s="249"/>
      <c r="G4" s="249"/>
      <c r="H4" s="249"/>
      <c r="I4" s="249"/>
      <c r="J4" s="250"/>
    </row>
    <row r="5" spans="1:11" ht="15" thickBot="1">
      <c r="A5" s="167"/>
      <c r="B5" s="215"/>
      <c r="C5" s="215"/>
      <c r="D5" s="215"/>
      <c r="E5" s="215"/>
      <c r="F5" s="215"/>
      <c r="G5" s="215"/>
      <c r="H5" s="215"/>
      <c r="I5" s="215"/>
      <c r="J5" s="209"/>
    </row>
    <row r="6" spans="1:11">
      <c r="A6" s="63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64">
        <v>9</v>
      </c>
      <c r="J6" s="80">
        <v>10</v>
      </c>
      <c r="K6" s="35"/>
    </row>
    <row r="7" spans="1:11">
      <c r="A7" s="246" t="s">
        <v>2</v>
      </c>
      <c r="B7" s="246"/>
      <c r="C7" s="246"/>
      <c r="D7" s="246"/>
      <c r="E7" s="246"/>
      <c r="F7" s="246"/>
      <c r="G7" s="246"/>
      <c r="H7" s="246"/>
      <c r="I7" s="246"/>
      <c r="J7" s="246"/>
      <c r="K7" s="35"/>
    </row>
    <row r="8" spans="1:11">
      <c r="A8" s="81" t="s">
        <v>13</v>
      </c>
      <c r="B8" s="96">
        <f>SUM(B9:B20)</f>
        <v>11702792</v>
      </c>
      <c r="C8" s="79">
        <f>SUM(C9:C20)</f>
        <v>30632661</v>
      </c>
      <c r="D8" s="79">
        <f t="shared" ref="D8:J8" si="0">SUM(D9:D20)</f>
        <v>1360566</v>
      </c>
      <c r="E8" s="79">
        <f t="shared" si="0"/>
        <v>3422833</v>
      </c>
      <c r="F8" s="79">
        <f t="shared" si="0"/>
        <v>3063385</v>
      </c>
      <c r="G8" s="79">
        <f t="shared" si="0"/>
        <v>1548803</v>
      </c>
      <c r="H8" s="79">
        <f t="shared" si="0"/>
        <v>1049358</v>
      </c>
      <c r="I8" s="79">
        <f t="shared" si="0"/>
        <v>1132104</v>
      </c>
      <c r="J8" s="79">
        <f t="shared" si="0"/>
        <v>125743</v>
      </c>
      <c r="K8" s="35"/>
    </row>
    <row r="9" spans="1:11" ht="15" thickBot="1">
      <c r="A9" s="7" t="s">
        <v>44</v>
      </c>
      <c r="B9" s="132">
        <v>10877447</v>
      </c>
      <c r="C9" s="132">
        <v>17331923</v>
      </c>
      <c r="D9" s="132">
        <v>1344832</v>
      </c>
      <c r="E9" s="132">
        <v>3366604</v>
      </c>
      <c r="F9" s="132">
        <v>2986112</v>
      </c>
      <c r="G9" s="132">
        <v>1442711</v>
      </c>
      <c r="H9" s="132">
        <v>927086</v>
      </c>
      <c r="I9" s="132">
        <v>709212</v>
      </c>
      <c r="J9" s="133">
        <v>100890</v>
      </c>
    </row>
    <row r="10" spans="1:11" ht="15" thickBot="1">
      <c r="A10" s="7" t="s">
        <v>45</v>
      </c>
      <c r="B10" s="132">
        <v>121445</v>
      </c>
      <c r="C10" s="132">
        <v>405127</v>
      </c>
      <c r="D10" s="132">
        <v>7555</v>
      </c>
      <c r="E10" s="132">
        <v>22059</v>
      </c>
      <c r="F10" s="132">
        <v>24732</v>
      </c>
      <c r="G10" s="132">
        <v>19533</v>
      </c>
      <c r="H10" s="132">
        <v>17696</v>
      </c>
      <c r="I10" s="132">
        <v>27762</v>
      </c>
      <c r="J10" s="133">
        <v>2108</v>
      </c>
    </row>
    <row r="11" spans="1:11" ht="15" thickBot="1">
      <c r="A11" s="7" t="s">
        <v>46</v>
      </c>
      <c r="B11" s="132">
        <v>114386</v>
      </c>
      <c r="C11" s="132">
        <v>7677139</v>
      </c>
      <c r="D11" s="132">
        <v>660</v>
      </c>
      <c r="E11" s="132">
        <v>2737</v>
      </c>
      <c r="F11" s="132">
        <v>5784</v>
      </c>
      <c r="G11" s="132">
        <v>10124</v>
      </c>
      <c r="H11" s="132">
        <v>14267</v>
      </c>
      <c r="I11" s="132">
        <v>76797</v>
      </c>
      <c r="J11" s="133">
        <v>4017</v>
      </c>
    </row>
    <row r="12" spans="1:11" ht="15" thickBot="1">
      <c r="A12" s="7" t="s">
        <v>47</v>
      </c>
      <c r="B12" s="132">
        <v>20651</v>
      </c>
      <c r="C12" s="132">
        <v>539143</v>
      </c>
      <c r="D12" s="132">
        <v>25</v>
      </c>
      <c r="E12" s="132">
        <v>132</v>
      </c>
      <c r="F12" s="132">
        <v>366</v>
      </c>
      <c r="G12" s="132">
        <v>704</v>
      </c>
      <c r="H12" s="132">
        <v>1253</v>
      </c>
      <c r="I12" s="132">
        <v>17775</v>
      </c>
      <c r="J12" s="133">
        <v>396</v>
      </c>
    </row>
    <row r="13" spans="1:11" ht="15" thickBot="1">
      <c r="A13" s="7" t="s">
        <v>48</v>
      </c>
      <c r="B13" s="132">
        <v>121831</v>
      </c>
      <c r="C13" s="132">
        <v>1661504</v>
      </c>
      <c r="D13" s="132">
        <v>97</v>
      </c>
      <c r="E13" s="132">
        <v>507</v>
      </c>
      <c r="F13" s="132">
        <v>1482</v>
      </c>
      <c r="G13" s="132">
        <v>4108</v>
      </c>
      <c r="H13" s="132">
        <v>10305</v>
      </c>
      <c r="I13" s="132">
        <v>100033</v>
      </c>
      <c r="J13" s="133">
        <v>5299</v>
      </c>
    </row>
    <row r="14" spans="1:11" ht="15" thickBot="1">
      <c r="A14" s="7" t="s">
        <v>49</v>
      </c>
      <c r="B14" s="132">
        <v>17363</v>
      </c>
      <c r="C14" s="132">
        <v>450983</v>
      </c>
      <c r="D14" s="132">
        <v>45</v>
      </c>
      <c r="E14" s="132">
        <v>258</v>
      </c>
      <c r="F14" s="132">
        <v>556</v>
      </c>
      <c r="G14" s="132">
        <v>1162</v>
      </c>
      <c r="H14" s="132">
        <v>1728</v>
      </c>
      <c r="I14" s="132">
        <v>12650</v>
      </c>
      <c r="J14" s="133">
        <v>964</v>
      </c>
    </row>
    <row r="15" spans="1:11" ht="15" thickBot="1">
      <c r="A15" s="7" t="s">
        <v>50</v>
      </c>
      <c r="B15" s="132">
        <v>862</v>
      </c>
      <c r="C15" s="132">
        <v>403980</v>
      </c>
      <c r="D15" s="132">
        <v>2</v>
      </c>
      <c r="E15" s="132">
        <v>2</v>
      </c>
      <c r="F15" s="132">
        <v>7</v>
      </c>
      <c r="G15" s="132">
        <v>19</v>
      </c>
      <c r="H15" s="132">
        <v>49</v>
      </c>
      <c r="I15" s="132">
        <v>674</v>
      </c>
      <c r="J15" s="133">
        <v>109</v>
      </c>
    </row>
    <row r="16" spans="1:11" ht="26.5" thickBot="1">
      <c r="A16" s="7" t="s">
        <v>51</v>
      </c>
      <c r="B16" s="132">
        <v>971</v>
      </c>
      <c r="C16" s="132">
        <v>138721</v>
      </c>
      <c r="D16" s="132">
        <v>4</v>
      </c>
      <c r="E16" s="132">
        <v>28</v>
      </c>
      <c r="F16" s="132">
        <v>53</v>
      </c>
      <c r="G16" s="132">
        <v>121</v>
      </c>
      <c r="H16" s="132">
        <v>127</v>
      </c>
      <c r="I16" s="132">
        <v>576</v>
      </c>
      <c r="J16" s="133">
        <v>62</v>
      </c>
    </row>
    <row r="17" spans="1:10" ht="15" thickBot="1">
      <c r="A17" s="7" t="s">
        <v>52</v>
      </c>
      <c r="B17" s="132">
        <v>9513</v>
      </c>
      <c r="C17" s="132">
        <v>150642</v>
      </c>
      <c r="D17" s="132">
        <v>152</v>
      </c>
      <c r="E17" s="132">
        <v>709</v>
      </c>
      <c r="F17" s="132">
        <v>1393</v>
      </c>
      <c r="G17" s="132">
        <v>1687</v>
      </c>
      <c r="H17" s="132">
        <v>1668</v>
      </c>
      <c r="I17" s="132">
        <v>3773</v>
      </c>
      <c r="J17" s="133">
        <v>131</v>
      </c>
    </row>
    <row r="18" spans="1:10" ht="15" thickBot="1">
      <c r="A18" s="7" t="s">
        <v>53</v>
      </c>
      <c r="B18" s="132">
        <v>401692</v>
      </c>
      <c r="C18" s="132">
        <v>1602503</v>
      </c>
      <c r="D18" s="132">
        <v>7048</v>
      </c>
      <c r="E18" s="132">
        <v>29239</v>
      </c>
      <c r="F18" s="132">
        <v>42145</v>
      </c>
      <c r="G18" s="132">
        <v>67491</v>
      </c>
      <c r="H18" s="132">
        <v>73802</v>
      </c>
      <c r="I18" s="132">
        <v>170545</v>
      </c>
      <c r="J18" s="133">
        <v>11422</v>
      </c>
    </row>
    <row r="19" spans="1:10" ht="15" thickBot="1">
      <c r="A19" s="7" t="s">
        <v>54</v>
      </c>
      <c r="B19" s="132">
        <v>453</v>
      </c>
      <c r="C19" s="132">
        <v>4556</v>
      </c>
      <c r="D19" s="132">
        <v>29</v>
      </c>
      <c r="E19" s="132">
        <v>97</v>
      </c>
      <c r="F19" s="132">
        <v>97</v>
      </c>
      <c r="G19" s="132">
        <v>80</v>
      </c>
      <c r="H19" s="132">
        <v>60</v>
      </c>
      <c r="I19" s="132">
        <v>83</v>
      </c>
      <c r="J19" s="133">
        <v>7</v>
      </c>
    </row>
    <row r="20" spans="1:10">
      <c r="A20" s="90" t="s">
        <v>38</v>
      </c>
      <c r="B20" s="134">
        <v>16178</v>
      </c>
      <c r="C20" s="134">
        <v>266440</v>
      </c>
      <c r="D20" s="134">
        <v>117</v>
      </c>
      <c r="E20" s="134">
        <v>461</v>
      </c>
      <c r="F20" s="134">
        <v>658</v>
      </c>
      <c r="G20" s="134">
        <v>1063</v>
      </c>
      <c r="H20" s="134">
        <v>1317</v>
      </c>
      <c r="I20" s="134">
        <v>12224</v>
      </c>
      <c r="J20" s="135">
        <v>338</v>
      </c>
    </row>
    <row r="21" spans="1:10">
      <c r="A21" s="247" t="s">
        <v>26</v>
      </c>
      <c r="B21" s="247"/>
      <c r="C21" s="247"/>
      <c r="D21" s="247"/>
      <c r="E21" s="247"/>
      <c r="F21" s="247"/>
      <c r="G21" s="247"/>
      <c r="H21" s="247"/>
      <c r="I21" s="247"/>
      <c r="J21" s="247"/>
    </row>
    <row r="22" spans="1:10">
      <c r="A22" s="93" t="s">
        <v>13</v>
      </c>
      <c r="B22" s="97">
        <f>B8/$B$8*100</f>
        <v>100</v>
      </c>
      <c r="C22" s="79">
        <f>C8/$C$8*100</f>
        <v>100</v>
      </c>
      <c r="D22" s="95">
        <f>D8/B8*100</f>
        <v>11.625994890791873</v>
      </c>
      <c r="E22" s="95">
        <f t="shared" ref="E22:J22" si="1">E8/$B$8*100</f>
        <v>29.2480033824407</v>
      </c>
      <c r="F22" s="95">
        <f t="shared" si="1"/>
        <v>26.176531207253788</v>
      </c>
      <c r="G22" s="95">
        <f t="shared" si="1"/>
        <v>13.234474303226101</v>
      </c>
      <c r="H22" s="95">
        <f t="shared" si="1"/>
        <v>8.9667320413795277</v>
      </c>
      <c r="I22" s="95">
        <f t="shared" si="1"/>
        <v>9.6737940826428428</v>
      </c>
      <c r="J22" s="95">
        <f t="shared" si="1"/>
        <v>1.074470092265162</v>
      </c>
    </row>
    <row r="23" spans="1:10" ht="15" thickBot="1">
      <c r="A23" s="7" t="s">
        <v>44</v>
      </c>
      <c r="B23" s="98">
        <f t="shared" ref="B23:B34" si="2">B9/$B$8*100</f>
        <v>92.947452197731963</v>
      </c>
      <c r="C23" s="94">
        <f t="shared" ref="C23:C34" si="3">C9/$C$8*100</f>
        <v>56.579880539924368</v>
      </c>
      <c r="D23" s="94">
        <f>D9/$B$9*100</f>
        <v>12.363489337157883</v>
      </c>
      <c r="E23" s="94">
        <f t="shared" ref="E23:J23" si="4">E9/$B$9*100</f>
        <v>30.950313984522289</v>
      </c>
      <c r="F23" s="94">
        <f t="shared" si="4"/>
        <v>27.452324060967616</v>
      </c>
      <c r="G23" s="94">
        <f t="shared" si="4"/>
        <v>13.263323645704734</v>
      </c>
      <c r="H23" s="94">
        <f t="shared" si="4"/>
        <v>8.5230109602004962</v>
      </c>
      <c r="I23" s="94">
        <f t="shared" si="4"/>
        <v>6.5200225751502163</v>
      </c>
      <c r="J23" s="94">
        <f t="shared" si="4"/>
        <v>0.92751543629677069</v>
      </c>
    </row>
    <row r="24" spans="1:10" ht="15" thickBot="1">
      <c r="A24" s="7" t="s">
        <v>45</v>
      </c>
      <c r="B24" s="98">
        <f t="shared" si="2"/>
        <v>1.037743813613025</v>
      </c>
      <c r="C24" s="94">
        <f t="shared" si="3"/>
        <v>1.3225328351330627</v>
      </c>
      <c r="D24" s="94">
        <f>D10/$B$10*100</f>
        <v>6.2209230515871381</v>
      </c>
      <c r="E24" s="94">
        <f t="shared" ref="E24:J24" si="5">E10/$B$10*100</f>
        <v>18.163777841821403</v>
      </c>
      <c r="F24" s="94">
        <f t="shared" si="5"/>
        <v>20.364774177611263</v>
      </c>
      <c r="G24" s="94">
        <f t="shared" si="5"/>
        <v>16.083823953229857</v>
      </c>
      <c r="H24" s="94">
        <f t="shared" si="5"/>
        <v>14.57120507225493</v>
      </c>
      <c r="I24" s="94">
        <f t="shared" si="5"/>
        <v>22.859730742311335</v>
      </c>
      <c r="J24" s="94">
        <f t="shared" si="5"/>
        <v>1.735765161184075</v>
      </c>
    </row>
    <row r="25" spans="1:10" ht="15" thickBot="1">
      <c r="A25" s="7" t="s">
        <v>46</v>
      </c>
      <c r="B25" s="98">
        <f t="shared" si="2"/>
        <v>0.97742487433767933</v>
      </c>
      <c r="C25" s="94">
        <f t="shared" si="3"/>
        <v>25.061939607531976</v>
      </c>
      <c r="D25" s="94">
        <f>D11/$B$11*100</f>
        <v>0.57699368803874596</v>
      </c>
      <c r="E25" s="94">
        <f t="shared" ref="E25:J25" si="6">E11/$B$11*100</f>
        <v>2.3927753396394662</v>
      </c>
      <c r="F25" s="94">
        <f t="shared" si="6"/>
        <v>5.0565628660850104</v>
      </c>
      <c r="G25" s="94">
        <f t="shared" si="6"/>
        <v>8.8507334813700975</v>
      </c>
      <c r="H25" s="94">
        <f t="shared" si="6"/>
        <v>12.472680223104227</v>
      </c>
      <c r="I25" s="94">
        <f t="shared" si="6"/>
        <v>67.138461000472077</v>
      </c>
      <c r="J25" s="94">
        <f t="shared" si="6"/>
        <v>3.5117934012903675</v>
      </c>
    </row>
    <row r="26" spans="1:10" ht="15" thickBot="1">
      <c r="A26" s="7" t="s">
        <v>47</v>
      </c>
      <c r="B26" s="98">
        <f t="shared" si="2"/>
        <v>0.17646216390071701</v>
      </c>
      <c r="C26" s="94">
        <f t="shared" si="3"/>
        <v>1.760026659127002</v>
      </c>
      <c r="D26" s="94">
        <f>D12/$B$12*100</f>
        <v>0.12105951285652027</v>
      </c>
      <c r="E26" s="94">
        <f t="shared" ref="E26:J26" si="7">E12/$B$12*100</f>
        <v>0.63919422788242708</v>
      </c>
      <c r="F26" s="94">
        <f t="shared" si="7"/>
        <v>1.7723112682194568</v>
      </c>
      <c r="G26" s="94">
        <f t="shared" si="7"/>
        <v>3.4090358820396105</v>
      </c>
      <c r="H26" s="94">
        <f t="shared" si="7"/>
        <v>6.0675027843687959</v>
      </c>
      <c r="I26" s="94">
        <f t="shared" si="7"/>
        <v>86.073313640985901</v>
      </c>
      <c r="J26" s="94">
        <f t="shared" si="7"/>
        <v>1.9175826836472811</v>
      </c>
    </row>
    <row r="27" spans="1:10" ht="15" thickBot="1">
      <c r="A27" s="7" t="s">
        <v>48</v>
      </c>
      <c r="B27" s="98">
        <f t="shared" si="2"/>
        <v>1.0410421718167768</v>
      </c>
      <c r="C27" s="94">
        <f t="shared" si="3"/>
        <v>5.4239623518178846</v>
      </c>
      <c r="D27" s="94">
        <f>D13/$B$13*100</f>
        <v>7.9618487905377122E-2</v>
      </c>
      <c r="E27" s="94">
        <f t="shared" ref="E27:J27" si="8">E13/$B$13*100</f>
        <v>0.41615024090748659</v>
      </c>
      <c r="F27" s="94">
        <f t="shared" si="8"/>
        <v>1.2164391657295761</v>
      </c>
      <c r="G27" s="94">
        <f t="shared" si="8"/>
        <v>3.371884003250404</v>
      </c>
      <c r="H27" s="94">
        <f t="shared" si="8"/>
        <v>8.4584383285042399</v>
      </c>
      <c r="I27" s="94">
        <f t="shared" si="8"/>
        <v>82.108002068439063</v>
      </c>
      <c r="J27" s="94">
        <f t="shared" si="8"/>
        <v>4.3494677052638497</v>
      </c>
    </row>
    <row r="28" spans="1:10" ht="15" thickBot="1">
      <c r="A28" s="7" t="s">
        <v>49</v>
      </c>
      <c r="B28" s="98">
        <f t="shared" si="2"/>
        <v>0.148366304382749</v>
      </c>
      <c r="C28" s="94">
        <f t="shared" si="3"/>
        <v>1.4722292653583051</v>
      </c>
      <c r="D28" s="94">
        <f>D14/$B$14*100</f>
        <v>0.25917180210793067</v>
      </c>
      <c r="E28" s="94">
        <f t="shared" ref="E28:J28" si="9">E14/$B$14*100</f>
        <v>1.4859183320854692</v>
      </c>
      <c r="F28" s="94">
        <f t="shared" si="9"/>
        <v>3.2022115993779874</v>
      </c>
      <c r="G28" s="94">
        <f t="shared" si="9"/>
        <v>6.6923918677647869</v>
      </c>
      <c r="H28" s="94">
        <f t="shared" si="9"/>
        <v>9.9521972009445374</v>
      </c>
      <c r="I28" s="94">
        <f t="shared" si="9"/>
        <v>72.85607325922939</v>
      </c>
      <c r="J28" s="94">
        <f t="shared" si="9"/>
        <v>5.5520359384898921</v>
      </c>
    </row>
    <row r="29" spans="1:10" ht="15" thickBot="1">
      <c r="A29" s="7" t="s">
        <v>50</v>
      </c>
      <c r="B29" s="98">
        <f t="shared" si="2"/>
        <v>7.365763657082856E-3</v>
      </c>
      <c r="C29" s="94">
        <f t="shared" si="3"/>
        <v>1.3187884656837354</v>
      </c>
      <c r="D29" s="94">
        <f>D15/$B$15*100</f>
        <v>0.23201856148491878</v>
      </c>
      <c r="E29" s="94">
        <f t="shared" ref="E29:J29" si="10">E15/$B$15*100</f>
        <v>0.23201856148491878</v>
      </c>
      <c r="F29" s="94">
        <f t="shared" si="10"/>
        <v>0.81206496519721572</v>
      </c>
      <c r="G29" s="94">
        <f t="shared" si="10"/>
        <v>2.2041763341067284</v>
      </c>
      <c r="H29" s="94">
        <f t="shared" si="10"/>
        <v>5.6844547563805099</v>
      </c>
      <c r="I29" s="94">
        <f t="shared" si="10"/>
        <v>78.19025522041764</v>
      </c>
      <c r="J29" s="94">
        <f t="shared" si="10"/>
        <v>12.645011600928074</v>
      </c>
    </row>
    <row r="30" spans="1:10" ht="26.5" thickBot="1">
      <c r="A30" s="7" t="s">
        <v>51</v>
      </c>
      <c r="B30" s="98">
        <f t="shared" si="2"/>
        <v>8.2971653260179284E-3</v>
      </c>
      <c r="C30" s="94">
        <f t="shared" si="3"/>
        <v>0.45285324706201663</v>
      </c>
      <c r="D30" s="94">
        <f>D16/$B$16*100</f>
        <v>0.41194644696189492</v>
      </c>
      <c r="E30" s="94">
        <f t="shared" ref="E30:J30" si="11">E16/$B$16*100</f>
        <v>2.8836251287332648</v>
      </c>
      <c r="F30" s="94">
        <f t="shared" si="11"/>
        <v>5.4582904222451081</v>
      </c>
      <c r="G30" s="94">
        <f t="shared" si="11"/>
        <v>12.461380020597321</v>
      </c>
      <c r="H30" s="94">
        <f t="shared" si="11"/>
        <v>13.079299691040164</v>
      </c>
      <c r="I30" s="94">
        <f t="shared" si="11"/>
        <v>59.320288362512876</v>
      </c>
      <c r="J30" s="94">
        <f t="shared" si="11"/>
        <v>6.3851699279093719</v>
      </c>
    </row>
    <row r="31" spans="1:10" ht="15" thickBot="1">
      <c r="A31" s="7" t="s">
        <v>52</v>
      </c>
      <c r="B31" s="98">
        <f t="shared" si="2"/>
        <v>8.1288294280544335E-2</v>
      </c>
      <c r="C31" s="94">
        <f t="shared" si="3"/>
        <v>0.49176922631696929</v>
      </c>
      <c r="D31" s="94">
        <f>D17/$B$17*100</f>
        <v>1.5978135183433197</v>
      </c>
      <c r="E31" s="94">
        <f t="shared" ref="E31:J31" si="12">E17/$B$17*100</f>
        <v>7.4529591085882476</v>
      </c>
      <c r="F31" s="94">
        <f t="shared" si="12"/>
        <v>14.643119941133186</v>
      </c>
      <c r="G31" s="94">
        <f t="shared" si="12"/>
        <v>17.733627667402502</v>
      </c>
      <c r="H31" s="94">
        <f t="shared" si="12"/>
        <v>17.533900977609587</v>
      </c>
      <c r="I31" s="94">
        <f t="shared" si="12"/>
        <v>39.661515820456216</v>
      </c>
      <c r="J31" s="94">
        <f t="shared" si="12"/>
        <v>1.37706296646694</v>
      </c>
    </row>
    <row r="32" spans="1:10" ht="15" thickBot="1">
      <c r="A32" s="7" t="s">
        <v>53</v>
      </c>
      <c r="B32" s="98">
        <f t="shared" si="2"/>
        <v>3.432445864200611</v>
      </c>
      <c r="C32" s="94">
        <f t="shared" si="3"/>
        <v>5.2313542071973442</v>
      </c>
      <c r="D32" s="94">
        <f>D18/$B$18*100</f>
        <v>1.7545781344911027</v>
      </c>
      <c r="E32" s="94">
        <f t="shared" ref="E32:J32" si="13">E18/$B$18*100</f>
        <v>7.2789599992033702</v>
      </c>
      <c r="F32" s="94">
        <f t="shared" si="13"/>
        <v>10.491869392469852</v>
      </c>
      <c r="G32" s="94">
        <f t="shared" si="13"/>
        <v>16.801678898260359</v>
      </c>
      <c r="H32" s="94">
        <f t="shared" si="13"/>
        <v>18.372783127371221</v>
      </c>
      <c r="I32" s="94">
        <f t="shared" si="13"/>
        <v>42.456658335241926</v>
      </c>
      <c r="J32" s="94">
        <f t="shared" si="13"/>
        <v>2.8434721129621701</v>
      </c>
    </row>
    <row r="33" spans="1:10" ht="15" thickBot="1">
      <c r="A33" s="7" t="s">
        <v>54</v>
      </c>
      <c r="B33" s="98">
        <f t="shared" si="2"/>
        <v>3.8708711562163971E-3</v>
      </c>
      <c r="C33" s="94">
        <f t="shared" si="3"/>
        <v>1.4873014133509329E-2</v>
      </c>
      <c r="D33" s="94">
        <f>D19/$B$19*100</f>
        <v>6.4017660044150109</v>
      </c>
      <c r="E33" s="94">
        <f t="shared" ref="E33:J33" si="14">E19/$B$19*100</f>
        <v>21.41280353200883</v>
      </c>
      <c r="F33" s="94">
        <f t="shared" si="14"/>
        <v>21.41280353200883</v>
      </c>
      <c r="G33" s="94">
        <f t="shared" si="14"/>
        <v>17.660044150110377</v>
      </c>
      <c r="H33" s="94">
        <f t="shared" si="14"/>
        <v>13.245033112582782</v>
      </c>
      <c r="I33" s="94">
        <f t="shared" si="14"/>
        <v>18.322295805739515</v>
      </c>
      <c r="J33" s="94">
        <f t="shared" si="14"/>
        <v>1.545253863134658</v>
      </c>
    </row>
    <row r="34" spans="1:10" ht="15" thickBot="1">
      <c r="A34" s="7" t="s">
        <v>38</v>
      </c>
      <c r="B34" s="98">
        <f t="shared" si="2"/>
        <v>0.13824051559662001</v>
      </c>
      <c r="C34" s="94">
        <f t="shared" si="3"/>
        <v>0.86979058071383364</v>
      </c>
      <c r="D34" s="94">
        <f>D20/$B$20*100</f>
        <v>0.7232043515885771</v>
      </c>
      <c r="E34" s="94">
        <f t="shared" ref="E34:J34" si="15">E20/$B$20*100</f>
        <v>2.8495487699344793</v>
      </c>
      <c r="F34" s="94">
        <f t="shared" si="15"/>
        <v>4.0672518234639634</v>
      </c>
      <c r="G34" s="94">
        <f t="shared" si="15"/>
        <v>6.5706515020398069</v>
      </c>
      <c r="H34" s="94">
        <f t="shared" si="15"/>
        <v>8.1406848807021888</v>
      </c>
      <c r="I34" s="94">
        <f t="shared" si="15"/>
        <v>75.559401656570643</v>
      </c>
      <c r="J34" s="94">
        <f t="shared" si="15"/>
        <v>2.0892570157003338</v>
      </c>
    </row>
    <row r="36" spans="1:10" ht="49" customHeight="1">
      <c r="A36" s="245" t="s">
        <v>166</v>
      </c>
      <c r="B36" s="245"/>
      <c r="C36" s="245"/>
      <c r="D36" s="245"/>
      <c r="E36" s="245"/>
      <c r="F36" s="245"/>
      <c r="G36" s="245"/>
      <c r="H36" s="245"/>
      <c r="I36" s="245"/>
      <c r="J36" s="245"/>
    </row>
  </sheetData>
  <mergeCells count="14">
    <mergeCell ref="A36:J36"/>
    <mergeCell ref="A7:J7"/>
    <mergeCell ref="A21:J21"/>
    <mergeCell ref="A2:A5"/>
    <mergeCell ref="B2:B5"/>
    <mergeCell ref="C2:C5"/>
    <mergeCell ref="D2:J2"/>
    <mergeCell ref="D3:D5"/>
    <mergeCell ref="E3:E5"/>
    <mergeCell ref="G3:G5"/>
    <mergeCell ref="H3:H5"/>
    <mergeCell ref="I3:I5"/>
    <mergeCell ref="J3:J5"/>
    <mergeCell ref="F3:F5"/>
  </mergeCells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7" workbookViewId="0">
      <selection activeCell="N9" sqref="N9"/>
    </sheetView>
  </sheetViews>
  <sheetFormatPr defaultRowHeight="14.5"/>
  <cols>
    <col min="1" max="1" width="17.81640625" customWidth="1"/>
    <col min="2" max="2" width="9" bestFit="1" customWidth="1"/>
    <col min="3" max="3" width="8.81640625" customWidth="1"/>
    <col min="4" max="4" width="9.7265625" customWidth="1"/>
    <col min="5" max="5" width="9.81640625" customWidth="1"/>
    <col min="6" max="6" width="7.7265625" customWidth="1"/>
    <col min="7" max="7" width="8.1796875" bestFit="1" customWidth="1"/>
    <col min="8" max="8" width="8.26953125" customWidth="1"/>
    <col min="9" max="9" width="7.7265625" customWidth="1"/>
    <col min="10" max="10" width="10" customWidth="1"/>
    <col min="11" max="11" width="7.81640625" customWidth="1"/>
  </cols>
  <sheetData>
    <row r="1" spans="1:11" ht="23.15" customHeight="1">
      <c r="A1" s="251" t="s">
        <v>156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14.5" customHeight="1">
      <c r="A2" s="150" t="s">
        <v>101</v>
      </c>
      <c r="B2" s="150" t="s">
        <v>150</v>
      </c>
      <c r="C2" s="150"/>
      <c r="D2" s="150"/>
      <c r="E2" s="150"/>
      <c r="F2" s="150"/>
      <c r="G2" s="150"/>
      <c r="H2" s="150"/>
      <c r="I2" s="150"/>
      <c r="J2" s="150"/>
      <c r="K2" s="150"/>
    </row>
    <row r="3" spans="1:11">
      <c r="A3" s="150"/>
      <c r="B3" s="150" t="s">
        <v>2</v>
      </c>
      <c r="C3" s="150"/>
      <c r="D3" s="150"/>
      <c r="E3" s="150"/>
      <c r="F3" s="150"/>
      <c r="G3" s="150" t="s">
        <v>26</v>
      </c>
      <c r="H3" s="150"/>
      <c r="I3" s="150"/>
      <c r="J3" s="150"/>
      <c r="K3" s="150"/>
    </row>
    <row r="4" spans="1:11" ht="54" customHeight="1">
      <c r="A4" s="150"/>
      <c r="B4" s="92" t="s">
        <v>13</v>
      </c>
      <c r="C4" s="92" t="s">
        <v>147</v>
      </c>
      <c r="D4" s="92" t="s">
        <v>148</v>
      </c>
      <c r="E4" s="92" t="s">
        <v>149</v>
      </c>
      <c r="F4" s="92" t="s">
        <v>110</v>
      </c>
      <c r="G4" s="92" t="s">
        <v>13</v>
      </c>
      <c r="H4" s="92" t="s">
        <v>147</v>
      </c>
      <c r="I4" s="92" t="s">
        <v>148</v>
      </c>
      <c r="J4" s="92" t="s">
        <v>149</v>
      </c>
      <c r="K4" s="92" t="s">
        <v>110</v>
      </c>
    </row>
    <row r="5" spans="1:11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</row>
    <row r="6" spans="1:11">
      <c r="A6" s="86" t="s">
        <v>13</v>
      </c>
      <c r="B6" s="79">
        <f>SUM(B7:B18)</f>
        <v>11702792</v>
      </c>
      <c r="C6" s="79">
        <f t="shared" ref="C6:F6" si="0">SUM(C7:C18)</f>
        <v>4657</v>
      </c>
      <c r="D6" s="79">
        <f t="shared" si="0"/>
        <v>623699</v>
      </c>
      <c r="E6" s="79">
        <f t="shared" si="0"/>
        <v>9202273</v>
      </c>
      <c r="F6" s="79">
        <f t="shared" si="0"/>
        <v>1872163</v>
      </c>
      <c r="G6" s="79">
        <f>B6/$B$6*100</f>
        <v>100</v>
      </c>
      <c r="H6" s="95">
        <f>C6/B6*100</f>
        <v>3.9793922681014927E-2</v>
      </c>
      <c r="I6" s="95">
        <f>D6/B6*100</f>
        <v>5.3294888946159169</v>
      </c>
      <c r="J6" s="95">
        <f>E6/B6*100</f>
        <v>78.633141561432524</v>
      </c>
      <c r="K6" s="95">
        <f>F6/B6*100</f>
        <v>15.997575621270549</v>
      </c>
    </row>
    <row r="7" spans="1:11" ht="26">
      <c r="A7" s="65" t="s">
        <v>111</v>
      </c>
      <c r="B7" s="136">
        <v>10877447</v>
      </c>
      <c r="C7" s="136">
        <v>3182</v>
      </c>
      <c r="D7" s="136">
        <v>496017</v>
      </c>
      <c r="E7" s="136">
        <v>8686803</v>
      </c>
      <c r="F7" s="136">
        <v>1691445</v>
      </c>
      <c r="G7" s="95">
        <f t="shared" ref="G7:G18" si="1">B7/$B$6*100</f>
        <v>92.947452197731963</v>
      </c>
      <c r="H7" s="94">
        <f t="shared" ref="H7:H18" si="2">C7/B7*100</f>
        <v>2.9253187811441414E-2</v>
      </c>
      <c r="I7" s="94">
        <f t="shared" ref="I7:I18" si="3">D7/B7*100</f>
        <v>4.5600497984499482</v>
      </c>
      <c r="J7" s="94">
        <f t="shared" ref="J7:J18" si="4">E7/B7*100</f>
        <v>79.860678705214553</v>
      </c>
      <c r="K7" s="94">
        <f t="shared" ref="K7:K18" si="5">F7/B7*100</f>
        <v>15.550018308524049</v>
      </c>
    </row>
    <row r="8" spans="1:11">
      <c r="A8" s="65" t="s">
        <v>45</v>
      </c>
      <c r="B8" s="136">
        <v>121445</v>
      </c>
      <c r="C8" s="136">
        <v>16</v>
      </c>
      <c r="D8" s="136">
        <v>4438</v>
      </c>
      <c r="E8" s="136">
        <v>96485</v>
      </c>
      <c r="F8" s="136">
        <v>20506</v>
      </c>
      <c r="G8" s="95">
        <f t="shared" si="1"/>
        <v>1.037743813613025</v>
      </c>
      <c r="H8" s="94">
        <f t="shared" si="2"/>
        <v>1.3174688130429412E-2</v>
      </c>
      <c r="I8" s="94">
        <f t="shared" si="3"/>
        <v>3.6543291201778585</v>
      </c>
      <c r="J8" s="94">
        <f t="shared" si="4"/>
        <v>79.44748651653012</v>
      </c>
      <c r="K8" s="94">
        <f t="shared" si="5"/>
        <v>16.885009675161598</v>
      </c>
    </row>
    <row r="9" spans="1:11">
      <c r="A9" s="65" t="s">
        <v>46</v>
      </c>
      <c r="B9" s="136">
        <v>114386</v>
      </c>
      <c r="C9" s="136">
        <v>1105</v>
      </c>
      <c r="D9" s="136">
        <v>88594</v>
      </c>
      <c r="E9" s="136">
        <v>24687</v>
      </c>
      <c r="F9" s="136"/>
      <c r="G9" s="95">
        <f t="shared" si="1"/>
        <v>0.97742487433767933</v>
      </c>
      <c r="H9" s="94">
        <f t="shared" si="2"/>
        <v>0.96602731103456718</v>
      </c>
      <c r="I9" s="94">
        <f t="shared" si="3"/>
        <v>77.451786057734338</v>
      </c>
      <c r="J9" s="94">
        <f t="shared" si="4"/>
        <v>21.582186631231096</v>
      </c>
      <c r="K9" s="94">
        <f t="shared" si="5"/>
        <v>0</v>
      </c>
    </row>
    <row r="10" spans="1:11">
      <c r="A10" s="65" t="s">
        <v>47</v>
      </c>
      <c r="B10" s="136">
        <v>20651</v>
      </c>
      <c r="C10" s="136">
        <v>174</v>
      </c>
      <c r="D10" s="136">
        <v>18395</v>
      </c>
      <c r="E10" s="136">
        <v>2082</v>
      </c>
      <c r="F10" s="136"/>
      <c r="G10" s="95">
        <f t="shared" si="1"/>
        <v>0.17646216390071701</v>
      </c>
      <c r="H10" s="94">
        <f t="shared" si="2"/>
        <v>0.84257420948138118</v>
      </c>
      <c r="I10" s="94">
        <f t="shared" si="3"/>
        <v>89.075589559827606</v>
      </c>
      <c r="J10" s="94">
        <f t="shared" si="4"/>
        <v>10.081836230691007</v>
      </c>
      <c r="K10" s="94">
        <f t="shared" si="5"/>
        <v>0</v>
      </c>
    </row>
    <row r="11" spans="1:11">
      <c r="A11" s="65" t="s">
        <v>48</v>
      </c>
      <c r="B11" s="136">
        <v>121831</v>
      </c>
      <c r="C11" s="136">
        <v>6</v>
      </c>
      <c r="D11" s="136">
        <v>391</v>
      </c>
      <c r="E11" s="136">
        <v>95892</v>
      </c>
      <c r="F11" s="136">
        <v>25542</v>
      </c>
      <c r="G11" s="95">
        <f t="shared" si="1"/>
        <v>1.0410421718167768</v>
      </c>
      <c r="H11" s="94">
        <f t="shared" si="2"/>
        <v>4.9248549219820898E-3</v>
      </c>
      <c r="I11" s="94">
        <f t="shared" si="3"/>
        <v>0.3209363790824995</v>
      </c>
      <c r="J11" s="94">
        <f t="shared" si="4"/>
        <v>78.709031363117759</v>
      </c>
      <c r="K11" s="94">
        <f t="shared" si="5"/>
        <v>20.965107402877756</v>
      </c>
    </row>
    <row r="12" spans="1:11">
      <c r="A12" s="65" t="s">
        <v>49</v>
      </c>
      <c r="B12" s="136">
        <v>17363</v>
      </c>
      <c r="C12" s="136">
        <v>3</v>
      </c>
      <c r="D12" s="136">
        <v>164</v>
      </c>
      <c r="E12" s="136">
        <v>13115</v>
      </c>
      <c r="F12" s="136">
        <v>4081</v>
      </c>
      <c r="G12" s="95">
        <f t="shared" si="1"/>
        <v>0.148366304382749</v>
      </c>
      <c r="H12" s="94">
        <f t="shared" si="2"/>
        <v>1.7278120140528711E-2</v>
      </c>
      <c r="I12" s="94">
        <f t="shared" si="3"/>
        <v>0.9445372343489028</v>
      </c>
      <c r="J12" s="94">
        <f t="shared" si="4"/>
        <v>75.534181881011335</v>
      </c>
      <c r="K12" s="94">
        <f t="shared" si="5"/>
        <v>23.504002764499219</v>
      </c>
    </row>
    <row r="13" spans="1:11">
      <c r="A13" s="65" t="s">
        <v>50</v>
      </c>
      <c r="B13" s="136">
        <v>862</v>
      </c>
      <c r="C13" s="136">
        <v>6</v>
      </c>
      <c r="D13" s="136">
        <v>603</v>
      </c>
      <c r="E13" s="136">
        <v>253</v>
      </c>
      <c r="F13" s="136"/>
      <c r="G13" s="95">
        <f t="shared" si="1"/>
        <v>7.365763657082856E-3</v>
      </c>
      <c r="H13" s="94">
        <f t="shared" si="2"/>
        <v>0.6960556844547563</v>
      </c>
      <c r="I13" s="94">
        <f t="shared" si="3"/>
        <v>69.953596287703007</v>
      </c>
      <c r="J13" s="94">
        <f t="shared" si="4"/>
        <v>29.350348027842227</v>
      </c>
      <c r="K13" s="94">
        <f t="shared" si="5"/>
        <v>0</v>
      </c>
    </row>
    <row r="14" spans="1:11" ht="26">
      <c r="A14" s="65" t="s">
        <v>51</v>
      </c>
      <c r="B14" s="136">
        <v>971</v>
      </c>
      <c r="C14" s="136">
        <v>22</v>
      </c>
      <c r="D14" s="136">
        <v>712</v>
      </c>
      <c r="E14" s="136">
        <v>237</v>
      </c>
      <c r="F14" s="136"/>
      <c r="G14" s="95">
        <f t="shared" si="1"/>
        <v>8.2971653260179284E-3</v>
      </c>
      <c r="H14" s="94">
        <f t="shared" si="2"/>
        <v>2.2657054582904221</v>
      </c>
      <c r="I14" s="94">
        <f t="shared" si="3"/>
        <v>73.326467559217306</v>
      </c>
      <c r="J14" s="94">
        <f t="shared" si="4"/>
        <v>24.407826982492274</v>
      </c>
      <c r="K14" s="94">
        <f t="shared" si="5"/>
        <v>0</v>
      </c>
    </row>
    <row r="15" spans="1:11">
      <c r="A15" s="65" t="s">
        <v>52</v>
      </c>
      <c r="B15" s="136">
        <v>9513</v>
      </c>
      <c r="C15" s="136">
        <v>2</v>
      </c>
      <c r="D15" s="136">
        <v>157</v>
      </c>
      <c r="E15" s="136">
        <v>7570</v>
      </c>
      <c r="F15" s="136">
        <v>1784</v>
      </c>
      <c r="G15" s="95">
        <f t="shared" si="1"/>
        <v>8.1288294280544335E-2</v>
      </c>
      <c r="H15" s="94">
        <f t="shared" si="2"/>
        <v>2.1023862083464732E-2</v>
      </c>
      <c r="I15" s="94">
        <f t="shared" si="3"/>
        <v>1.6503731735519815</v>
      </c>
      <c r="J15" s="94">
        <f t="shared" si="4"/>
        <v>79.575317985914012</v>
      </c>
      <c r="K15" s="94">
        <f t="shared" si="5"/>
        <v>18.753284978450541</v>
      </c>
    </row>
    <row r="16" spans="1:11" ht="26">
      <c r="A16" s="65" t="s">
        <v>53</v>
      </c>
      <c r="B16" s="136">
        <v>401692</v>
      </c>
      <c r="C16" s="136">
        <v>120</v>
      </c>
      <c r="D16" s="136">
        <v>13502</v>
      </c>
      <c r="E16" s="136">
        <v>264011</v>
      </c>
      <c r="F16" s="136">
        <v>124059</v>
      </c>
      <c r="G16" s="95">
        <f t="shared" si="1"/>
        <v>3.432445864200611</v>
      </c>
      <c r="H16" s="94">
        <f t="shared" si="2"/>
        <v>2.987363452595521E-2</v>
      </c>
      <c r="I16" s="94">
        <f t="shared" si="3"/>
        <v>3.3612817780787272</v>
      </c>
      <c r="J16" s="94">
        <f t="shared" si="4"/>
        <v>65.724734373599674</v>
      </c>
      <c r="K16" s="94">
        <f t="shared" si="5"/>
        <v>30.884110213795644</v>
      </c>
    </row>
    <row r="17" spans="1:11">
      <c r="A17" s="65" t="s">
        <v>54</v>
      </c>
      <c r="B17" s="136">
        <v>453</v>
      </c>
      <c r="C17" s="136">
        <v>18</v>
      </c>
      <c r="D17" s="136">
        <v>352</v>
      </c>
      <c r="E17" s="136">
        <v>83</v>
      </c>
      <c r="F17" s="136"/>
      <c r="G17" s="95">
        <f t="shared" si="1"/>
        <v>3.8708711562163971E-3</v>
      </c>
      <c r="H17" s="94">
        <f t="shared" si="2"/>
        <v>3.9735099337748347</v>
      </c>
      <c r="I17" s="94">
        <f t="shared" si="3"/>
        <v>77.70419426048565</v>
      </c>
      <c r="J17" s="94">
        <f t="shared" si="4"/>
        <v>18.322295805739515</v>
      </c>
      <c r="K17" s="94">
        <f t="shared" si="5"/>
        <v>0</v>
      </c>
    </row>
    <row r="18" spans="1:11" ht="13" customHeight="1">
      <c r="A18" s="65" t="s">
        <v>38</v>
      </c>
      <c r="B18" s="136">
        <v>16178</v>
      </c>
      <c r="C18" s="136">
        <v>3</v>
      </c>
      <c r="D18" s="136">
        <v>374</v>
      </c>
      <c r="E18" s="136">
        <v>11055</v>
      </c>
      <c r="F18" s="136">
        <v>4746</v>
      </c>
      <c r="G18" s="95">
        <f t="shared" si="1"/>
        <v>0.13824051559662001</v>
      </c>
      <c r="H18" s="94">
        <f t="shared" si="2"/>
        <v>1.8543701322784028E-2</v>
      </c>
      <c r="I18" s="94">
        <f t="shared" si="3"/>
        <v>2.3117814315737424</v>
      </c>
      <c r="J18" s="94">
        <f t="shared" si="4"/>
        <v>68.333539374459136</v>
      </c>
      <c r="K18" s="94">
        <f t="shared" si="5"/>
        <v>29.336135492644331</v>
      </c>
    </row>
  </sheetData>
  <mergeCells count="5">
    <mergeCell ref="A1:K1"/>
    <mergeCell ref="B3:F3"/>
    <mergeCell ref="G3:K3"/>
    <mergeCell ref="B2:K2"/>
    <mergeCell ref="A2:A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20" zoomScaleNormal="120" workbookViewId="0">
      <pane ySplit="5" topLeftCell="A16" activePane="bottomLeft" state="frozen"/>
      <selection pane="bottomLeft" activeCell="O21" sqref="O21"/>
    </sheetView>
  </sheetViews>
  <sheetFormatPr defaultRowHeight="14.5"/>
  <cols>
    <col min="1" max="1" width="14.26953125" customWidth="1"/>
    <col min="4" max="4" width="7.81640625" customWidth="1"/>
    <col min="5" max="5" width="6.26953125" customWidth="1"/>
    <col min="6" max="6" width="8.1796875" customWidth="1"/>
    <col min="8" max="8" width="7.7265625" customWidth="1"/>
    <col min="9" max="9" width="4.81640625" customWidth="1"/>
    <col min="13" max="13" width="5.7265625" customWidth="1"/>
  </cols>
  <sheetData>
    <row r="1" spans="1:13" ht="21" customHeight="1" thickBot="1">
      <c r="A1" s="43" t="s">
        <v>113</v>
      </c>
    </row>
    <row r="2" spans="1:13" ht="15" thickBot="1">
      <c r="A2" s="154" t="s">
        <v>11</v>
      </c>
      <c r="B2" s="157" t="s">
        <v>12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9"/>
    </row>
    <row r="3" spans="1:13" ht="15" thickBot="1">
      <c r="A3" s="155"/>
      <c r="B3" s="160" t="s">
        <v>13</v>
      </c>
      <c r="C3" s="161"/>
      <c r="D3" s="161"/>
      <c r="E3" s="162"/>
      <c r="F3" s="160" t="s">
        <v>14</v>
      </c>
      <c r="G3" s="161"/>
      <c r="H3" s="161"/>
      <c r="I3" s="162"/>
      <c r="J3" s="160" t="s">
        <v>10</v>
      </c>
      <c r="K3" s="161"/>
      <c r="L3" s="161"/>
      <c r="M3" s="163"/>
    </row>
    <row r="4" spans="1:13" ht="26.5" thickBot="1">
      <c r="A4" s="156"/>
      <c r="B4" s="3" t="s">
        <v>13</v>
      </c>
      <c r="C4" s="3" t="s">
        <v>15</v>
      </c>
      <c r="D4" s="3" t="s">
        <v>16</v>
      </c>
      <c r="E4" s="3" t="s">
        <v>17</v>
      </c>
      <c r="F4" s="3" t="s">
        <v>13</v>
      </c>
      <c r="G4" s="3" t="s">
        <v>15</v>
      </c>
      <c r="H4" s="3" t="s">
        <v>16</v>
      </c>
      <c r="I4" s="3" t="s">
        <v>17</v>
      </c>
      <c r="J4" s="3" t="s">
        <v>13</v>
      </c>
      <c r="K4" s="3" t="s">
        <v>15</v>
      </c>
      <c r="L4" s="3" t="s">
        <v>16</v>
      </c>
      <c r="M4" s="3" t="s">
        <v>17</v>
      </c>
    </row>
    <row r="5" spans="1:13" ht="15" thickBot="1">
      <c r="A5" s="4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6">
        <v>13</v>
      </c>
    </row>
    <row r="6" spans="1:13" ht="15" thickBot="1">
      <c r="A6" s="164" t="s">
        <v>2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3"/>
    </row>
    <row r="7" spans="1:13" ht="15" thickBot="1">
      <c r="A7" s="7" t="s">
        <v>4</v>
      </c>
      <c r="B7" s="110">
        <v>30632661</v>
      </c>
      <c r="C7" s="110">
        <v>25511652</v>
      </c>
      <c r="D7" s="110">
        <v>5119271</v>
      </c>
      <c r="E7" s="110">
        <v>1738</v>
      </c>
      <c r="F7" s="110">
        <v>15535510</v>
      </c>
      <c r="G7" s="110">
        <v>13132372</v>
      </c>
      <c r="H7" s="110">
        <v>2402751</v>
      </c>
      <c r="I7" s="110">
        <v>387</v>
      </c>
      <c r="J7" s="110">
        <v>15097151</v>
      </c>
      <c r="K7" s="110">
        <v>12379280</v>
      </c>
      <c r="L7" s="110">
        <v>2716520</v>
      </c>
      <c r="M7" s="113">
        <v>1351</v>
      </c>
    </row>
    <row r="8" spans="1:13" ht="15" thickBot="1">
      <c r="A8" s="7" t="s">
        <v>18</v>
      </c>
      <c r="B8" s="110">
        <v>1279120</v>
      </c>
      <c r="C8" s="110">
        <v>1129856</v>
      </c>
      <c r="D8" s="110">
        <v>149233</v>
      </c>
      <c r="E8" s="110">
        <v>31</v>
      </c>
      <c r="F8" s="110">
        <v>779549</v>
      </c>
      <c r="G8" s="110">
        <v>690686</v>
      </c>
      <c r="H8" s="110">
        <v>88844</v>
      </c>
      <c r="I8" s="110">
        <v>19</v>
      </c>
      <c r="J8" s="110">
        <v>499571</v>
      </c>
      <c r="K8" s="110">
        <v>439170</v>
      </c>
      <c r="L8" s="110">
        <v>60389</v>
      </c>
      <c r="M8" s="113">
        <v>12</v>
      </c>
    </row>
    <row r="9" spans="1:13" ht="15" thickBot="1">
      <c r="A9" s="7" t="s">
        <v>19</v>
      </c>
      <c r="B9" s="110">
        <v>5409333</v>
      </c>
      <c r="C9" s="110">
        <v>4521799</v>
      </c>
      <c r="D9" s="110">
        <v>887424</v>
      </c>
      <c r="E9" s="110">
        <v>110</v>
      </c>
      <c r="F9" s="110">
        <v>2537976</v>
      </c>
      <c r="G9" s="110">
        <v>2192607</v>
      </c>
      <c r="H9" s="110">
        <v>345318</v>
      </c>
      <c r="I9" s="110">
        <v>51</v>
      </c>
      <c r="J9" s="110">
        <v>2871357</v>
      </c>
      <c r="K9" s="110">
        <v>2329192</v>
      </c>
      <c r="L9" s="110">
        <v>542106</v>
      </c>
      <c r="M9" s="113">
        <v>59</v>
      </c>
    </row>
    <row r="10" spans="1:13" ht="15" thickBot="1">
      <c r="A10" s="7" t="s">
        <v>20</v>
      </c>
      <c r="B10" s="110">
        <v>11827458</v>
      </c>
      <c r="C10" s="110">
        <v>9343848</v>
      </c>
      <c r="D10" s="110">
        <v>2482410</v>
      </c>
      <c r="E10" s="110">
        <v>1200</v>
      </c>
      <c r="F10" s="110">
        <v>4589276</v>
      </c>
      <c r="G10" s="110">
        <v>3657077</v>
      </c>
      <c r="H10" s="110">
        <v>932085</v>
      </c>
      <c r="I10" s="110">
        <v>114</v>
      </c>
      <c r="J10" s="110">
        <v>7238182</v>
      </c>
      <c r="K10" s="110">
        <v>5686771</v>
      </c>
      <c r="L10" s="110">
        <v>1550325</v>
      </c>
      <c r="M10" s="113">
        <v>1086</v>
      </c>
    </row>
    <row r="11" spans="1:13" ht="15" thickBot="1">
      <c r="A11" s="7" t="s">
        <v>21</v>
      </c>
      <c r="B11" s="110">
        <v>2912614</v>
      </c>
      <c r="C11" s="110">
        <v>2534734</v>
      </c>
      <c r="D11" s="110">
        <v>377716</v>
      </c>
      <c r="E11" s="110">
        <v>164</v>
      </c>
      <c r="F11" s="110">
        <v>1767375</v>
      </c>
      <c r="G11" s="110">
        <v>1539594</v>
      </c>
      <c r="H11" s="110">
        <v>227684</v>
      </c>
      <c r="I11" s="110">
        <v>97</v>
      </c>
      <c r="J11" s="110">
        <v>1145239</v>
      </c>
      <c r="K11" s="110">
        <v>995140</v>
      </c>
      <c r="L11" s="110">
        <v>150032</v>
      </c>
      <c r="M11" s="113">
        <v>67</v>
      </c>
    </row>
    <row r="12" spans="1:13" ht="15" thickBot="1">
      <c r="A12" s="7" t="s">
        <v>22</v>
      </c>
      <c r="B12" s="110">
        <v>1670093</v>
      </c>
      <c r="C12" s="110">
        <v>1425901</v>
      </c>
      <c r="D12" s="110">
        <v>244131</v>
      </c>
      <c r="E12" s="110">
        <v>61</v>
      </c>
      <c r="F12" s="110">
        <v>1079912</v>
      </c>
      <c r="G12" s="110">
        <v>913794</v>
      </c>
      <c r="H12" s="110">
        <v>166099</v>
      </c>
      <c r="I12" s="110">
        <v>19</v>
      </c>
      <c r="J12" s="110">
        <v>590181</v>
      </c>
      <c r="K12" s="110">
        <v>512107</v>
      </c>
      <c r="L12" s="110">
        <v>78032</v>
      </c>
      <c r="M12" s="113">
        <v>42</v>
      </c>
    </row>
    <row r="13" spans="1:13" ht="15" thickBot="1">
      <c r="A13" s="7" t="s">
        <v>23</v>
      </c>
      <c r="B13" s="110">
        <v>3409316</v>
      </c>
      <c r="C13" s="110">
        <v>2972062</v>
      </c>
      <c r="D13" s="110">
        <v>437141</v>
      </c>
      <c r="E13" s="110">
        <v>113</v>
      </c>
      <c r="F13" s="110">
        <v>2176193</v>
      </c>
      <c r="G13" s="110">
        <v>1897923</v>
      </c>
      <c r="H13" s="110">
        <v>278211</v>
      </c>
      <c r="I13" s="110">
        <v>59</v>
      </c>
      <c r="J13" s="110">
        <v>1233123</v>
      </c>
      <c r="K13" s="110">
        <v>1074139</v>
      </c>
      <c r="L13" s="110">
        <v>158930</v>
      </c>
      <c r="M13" s="113">
        <v>54</v>
      </c>
    </row>
    <row r="14" spans="1:13" ht="15" thickBot="1">
      <c r="A14" s="7" t="s">
        <v>24</v>
      </c>
      <c r="B14" s="110">
        <v>2739710</v>
      </c>
      <c r="C14" s="110">
        <v>2379224</v>
      </c>
      <c r="D14" s="110">
        <v>360445</v>
      </c>
      <c r="E14" s="110">
        <v>41</v>
      </c>
      <c r="F14" s="110">
        <v>1751343</v>
      </c>
      <c r="G14" s="110">
        <v>1516602</v>
      </c>
      <c r="H14" s="110">
        <v>234719</v>
      </c>
      <c r="I14" s="110">
        <v>22</v>
      </c>
      <c r="J14" s="110">
        <v>988367</v>
      </c>
      <c r="K14" s="110">
        <v>862622</v>
      </c>
      <c r="L14" s="110">
        <v>125726</v>
      </c>
      <c r="M14" s="113">
        <v>19</v>
      </c>
    </row>
    <row r="15" spans="1:13" ht="15" thickBot="1">
      <c r="A15" s="7" t="s">
        <v>25</v>
      </c>
      <c r="B15" s="110">
        <v>1385017</v>
      </c>
      <c r="C15" s="110">
        <v>1204228</v>
      </c>
      <c r="D15" s="110">
        <v>180771</v>
      </c>
      <c r="E15" s="110">
        <v>18</v>
      </c>
      <c r="F15" s="110">
        <v>853886</v>
      </c>
      <c r="G15" s="110">
        <v>724089</v>
      </c>
      <c r="H15" s="110">
        <v>129791</v>
      </c>
      <c r="I15" s="110">
        <v>6</v>
      </c>
      <c r="J15" s="110">
        <v>531131</v>
      </c>
      <c r="K15" s="110">
        <v>480139</v>
      </c>
      <c r="L15" s="110">
        <v>50980</v>
      </c>
      <c r="M15" s="113">
        <v>12</v>
      </c>
    </row>
    <row r="16" spans="1:13" ht="15" thickBot="1">
      <c r="A16" s="151" t="s">
        <v>26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3"/>
    </row>
    <row r="17" spans="1:13" ht="15" thickBot="1">
      <c r="A17" s="9" t="s">
        <v>4</v>
      </c>
      <c r="B17" s="10">
        <f>B7/$B7*100</f>
        <v>100</v>
      </c>
      <c r="C17" s="45">
        <f t="shared" ref="C17:E17" si="0">C7/$B$7*100</f>
        <v>83.282519922118425</v>
      </c>
      <c r="D17" s="45">
        <f t="shared" si="0"/>
        <v>16.711806395141448</v>
      </c>
      <c r="E17" s="44">
        <f t="shared" si="0"/>
        <v>5.6736827401315214E-3</v>
      </c>
      <c r="F17" s="10">
        <f>F7/$F7*100</f>
        <v>100</v>
      </c>
      <c r="G17" s="45">
        <f t="shared" ref="G17:H17" si="1">G7/$F$7*100</f>
        <v>84.531322113017211</v>
      </c>
      <c r="H17" s="45">
        <f t="shared" si="1"/>
        <v>15.46618681974393</v>
      </c>
      <c r="I17" s="44">
        <f>I7/$F$7*100</f>
        <v>2.4910672388611639E-3</v>
      </c>
      <c r="J17" s="10">
        <f>J7/$J7*100</f>
        <v>100</v>
      </c>
      <c r="K17" s="45">
        <f t="shared" ref="K17:M17" si="2">K7/$J7*100</f>
        <v>81.99745766601923</v>
      </c>
      <c r="L17" s="45">
        <f t="shared" si="2"/>
        <v>17.993593625711235</v>
      </c>
      <c r="M17" s="44">
        <f t="shared" si="2"/>
        <v>8.9487082695271433E-3</v>
      </c>
    </row>
    <row r="18" spans="1:13" ht="15" thickBot="1">
      <c r="A18" s="9" t="s">
        <v>18</v>
      </c>
      <c r="B18" s="10">
        <f t="shared" ref="B18:E25" si="3">B8/$B8*100</f>
        <v>100</v>
      </c>
      <c r="C18" s="45">
        <f t="shared" si="3"/>
        <v>88.330727375070367</v>
      </c>
      <c r="D18" s="45">
        <f t="shared" si="3"/>
        <v>11.666849083745074</v>
      </c>
      <c r="E18" s="44">
        <f t="shared" si="3"/>
        <v>2.4235411845643881E-3</v>
      </c>
      <c r="F18" s="10">
        <f t="shared" ref="F18:I25" si="4">F8/$F8*100</f>
        <v>100</v>
      </c>
      <c r="G18" s="45">
        <f t="shared" si="4"/>
        <v>88.600716568169545</v>
      </c>
      <c r="H18" s="45">
        <f t="shared" si="4"/>
        <v>11.396846125131326</v>
      </c>
      <c r="I18" s="44">
        <f t="shared" si="4"/>
        <v>2.4373066991298814E-3</v>
      </c>
      <c r="J18" s="10">
        <f t="shared" ref="J18:M25" si="5">J8/$J8*100</f>
        <v>100</v>
      </c>
      <c r="K18" s="45">
        <f t="shared" si="5"/>
        <v>87.909426287754883</v>
      </c>
      <c r="L18" s="45">
        <f t="shared" si="5"/>
        <v>12.088171651276795</v>
      </c>
      <c r="M18" s="44">
        <f t="shared" si="5"/>
        <v>2.4020609683108106E-3</v>
      </c>
    </row>
    <row r="19" spans="1:13" ht="15" thickBot="1">
      <c r="A19" s="9" t="s">
        <v>19</v>
      </c>
      <c r="B19" s="10">
        <f t="shared" si="3"/>
        <v>100</v>
      </c>
      <c r="C19" s="45">
        <f t="shared" si="3"/>
        <v>83.59254274048206</v>
      </c>
      <c r="D19" s="45">
        <f t="shared" si="3"/>
        <v>16.405423737085513</v>
      </c>
      <c r="E19" s="44">
        <f t="shared" si="3"/>
        <v>2.0335224324329821E-3</v>
      </c>
      <c r="F19" s="10">
        <f t="shared" si="4"/>
        <v>100</v>
      </c>
      <c r="G19" s="45">
        <f t="shared" ref="G19:I19" si="6">G9/$F9*100</f>
        <v>86.391951696942755</v>
      </c>
      <c r="H19" s="45">
        <f t="shared" si="6"/>
        <v>13.606038827790334</v>
      </c>
      <c r="I19" s="44">
        <f t="shared" si="6"/>
        <v>2.0094752669055972E-3</v>
      </c>
      <c r="J19" s="10">
        <f t="shared" si="5"/>
        <v>100</v>
      </c>
      <c r="K19" s="45">
        <f t="shared" ref="K19:M19" si="7">K9/$J9*100</f>
        <v>81.118161203918575</v>
      </c>
      <c r="L19" s="45">
        <f t="shared" si="7"/>
        <v>18.87978401849718</v>
      </c>
      <c r="M19" s="44">
        <f t="shared" si="7"/>
        <v>2.0547775842571997E-3</v>
      </c>
    </row>
    <row r="20" spans="1:13" ht="15" thickBot="1">
      <c r="A20" s="9" t="s">
        <v>20</v>
      </c>
      <c r="B20" s="10">
        <f t="shared" si="3"/>
        <v>100</v>
      </c>
      <c r="C20" s="45">
        <f t="shared" si="3"/>
        <v>79.001320486616819</v>
      </c>
      <c r="D20" s="45">
        <f t="shared" si="3"/>
        <v>20.988533630810611</v>
      </c>
      <c r="E20" s="44">
        <f t="shared" si="3"/>
        <v>1.0145882572569693E-2</v>
      </c>
      <c r="F20" s="10">
        <f t="shared" si="4"/>
        <v>100</v>
      </c>
      <c r="G20" s="45">
        <f t="shared" ref="G20:I20" si="8">G10/$F10*100</f>
        <v>79.687449610788292</v>
      </c>
      <c r="H20" s="45">
        <f t="shared" si="8"/>
        <v>20.310066337261041</v>
      </c>
      <c r="I20" s="44">
        <f t="shared" si="8"/>
        <v>2.484051950678059E-3</v>
      </c>
      <c r="J20" s="10">
        <f t="shared" si="5"/>
        <v>100</v>
      </c>
      <c r="K20" s="45">
        <f t="shared" ref="K20:M20" si="9">K10/$J10*100</f>
        <v>78.566289159349679</v>
      </c>
      <c r="L20" s="45">
        <f t="shared" si="9"/>
        <v>21.418707073129688</v>
      </c>
      <c r="M20" s="44">
        <f t="shared" si="9"/>
        <v>1.5003767520628798E-2</v>
      </c>
    </row>
    <row r="21" spans="1:13" ht="15" thickBot="1">
      <c r="A21" s="9" t="s">
        <v>21</v>
      </c>
      <c r="B21" s="10">
        <f t="shared" si="3"/>
        <v>100</v>
      </c>
      <c r="C21" s="45">
        <f t="shared" si="3"/>
        <v>87.026087219247046</v>
      </c>
      <c r="D21" s="45">
        <f t="shared" si="3"/>
        <v>12.968282099859438</v>
      </c>
      <c r="E21" s="44">
        <f t="shared" si="3"/>
        <v>5.6306808935203912E-3</v>
      </c>
      <c r="F21" s="10">
        <f t="shared" si="4"/>
        <v>100</v>
      </c>
      <c r="G21" s="45">
        <f t="shared" ref="G21:I21" si="10">G11/$F11*100</f>
        <v>87.111903246339907</v>
      </c>
      <c r="H21" s="45">
        <f t="shared" si="10"/>
        <v>12.882608388146263</v>
      </c>
      <c r="I21" s="44">
        <f t="shared" si="10"/>
        <v>5.4883655138270029E-3</v>
      </c>
      <c r="J21" s="10">
        <f t="shared" si="5"/>
        <v>100</v>
      </c>
      <c r="K21" s="45">
        <f t="shared" ref="K21:M21" si="11">K11/$J11*100</f>
        <v>86.893652765929204</v>
      </c>
      <c r="L21" s="45">
        <f t="shared" si="11"/>
        <v>13.100496926842345</v>
      </c>
      <c r="M21" s="44">
        <f t="shared" si="11"/>
        <v>5.8503072284475117E-3</v>
      </c>
    </row>
    <row r="22" spans="1:13" ht="15" thickBot="1">
      <c r="A22" s="9" t="s">
        <v>22</v>
      </c>
      <c r="B22" s="10">
        <f t="shared" si="3"/>
        <v>100</v>
      </c>
      <c r="C22" s="45">
        <f t="shared" si="3"/>
        <v>85.378538799935086</v>
      </c>
      <c r="D22" s="45">
        <f t="shared" si="3"/>
        <v>14.617808708856334</v>
      </c>
      <c r="E22" s="44">
        <f t="shared" si="3"/>
        <v>3.6524912085734145E-3</v>
      </c>
      <c r="F22" s="10">
        <f t="shared" si="4"/>
        <v>100</v>
      </c>
      <c r="G22" s="45">
        <f t="shared" ref="G22:I22" si="12">G12/$F12*100</f>
        <v>84.61745031076606</v>
      </c>
      <c r="H22" s="45">
        <f t="shared" si="12"/>
        <v>15.380790286615948</v>
      </c>
      <c r="I22" s="44">
        <f t="shared" si="12"/>
        <v>1.7594026179910956E-3</v>
      </c>
      <c r="J22" s="10">
        <f t="shared" si="5"/>
        <v>100</v>
      </c>
      <c r="K22" s="45">
        <f t="shared" ref="K22:M22" si="13">K12/$J12*100</f>
        <v>86.771176977910173</v>
      </c>
      <c r="L22" s="45">
        <f t="shared" si="13"/>
        <v>13.221706561207494</v>
      </c>
      <c r="M22" s="44">
        <f t="shared" si="13"/>
        <v>7.1164608823394851E-3</v>
      </c>
    </row>
    <row r="23" spans="1:13" ht="15" thickBot="1">
      <c r="A23" s="9" t="s">
        <v>23</v>
      </c>
      <c r="B23" s="10">
        <f t="shared" si="3"/>
        <v>100</v>
      </c>
      <c r="C23" s="45">
        <f t="shared" ref="C23:E23" si="14">C13/$B13*100</f>
        <v>87.174729476528441</v>
      </c>
      <c r="D23" s="45">
        <f t="shared" si="14"/>
        <v>12.821956075646845</v>
      </c>
      <c r="E23" s="44">
        <f t="shared" si="14"/>
        <v>3.3144478247249596E-3</v>
      </c>
      <c r="F23" s="10">
        <f t="shared" si="4"/>
        <v>100</v>
      </c>
      <c r="G23" s="45">
        <f t="shared" ref="G23:I23" si="15">G13/$F13*100</f>
        <v>87.212990759551204</v>
      </c>
      <c r="H23" s="45">
        <f t="shared" si="15"/>
        <v>12.784298083855614</v>
      </c>
      <c r="I23" s="44">
        <f t="shared" si="15"/>
        <v>2.7111565931881958E-3</v>
      </c>
      <c r="J23" s="10">
        <f t="shared" si="5"/>
        <v>100</v>
      </c>
      <c r="K23" s="45">
        <f t="shared" ref="K23:M23" si="16">K13/$J13*100</f>
        <v>87.107206661460367</v>
      </c>
      <c r="L23" s="45">
        <f t="shared" si="16"/>
        <v>12.88841421334287</v>
      </c>
      <c r="M23" s="44">
        <f t="shared" si="16"/>
        <v>4.3791251967565279E-3</v>
      </c>
    </row>
    <row r="24" spans="1:13" ht="15" thickBot="1">
      <c r="A24" s="9" t="s">
        <v>24</v>
      </c>
      <c r="B24" s="10">
        <f t="shared" si="3"/>
        <v>100</v>
      </c>
      <c r="C24" s="45">
        <f t="shared" ref="C24:E24" si="17">C14/$B14*100</f>
        <v>86.842184026776565</v>
      </c>
      <c r="D24" s="45">
        <f t="shared" si="17"/>
        <v>13.156319464468865</v>
      </c>
      <c r="E24" s="44">
        <f t="shared" si="17"/>
        <v>1.4965087545762144E-3</v>
      </c>
      <c r="F24" s="10">
        <f t="shared" si="4"/>
        <v>100</v>
      </c>
      <c r="G24" s="45">
        <f t="shared" ref="G24:I24" si="18">G14/$F14*100</f>
        <v>86.596514788936261</v>
      </c>
      <c r="H24" s="45">
        <f t="shared" si="18"/>
        <v>13.40222903223412</v>
      </c>
      <c r="I24" s="44">
        <f t="shared" si="18"/>
        <v>1.2561788296181844E-3</v>
      </c>
      <c r="J24" s="10">
        <f t="shared" si="5"/>
        <v>100</v>
      </c>
      <c r="K24" s="45">
        <f t="shared" ref="K24:M24" si="19">K14/$J14*100</f>
        <v>87.277499147583853</v>
      </c>
      <c r="L24" s="45">
        <f t="shared" si="19"/>
        <v>12.72057848956916</v>
      </c>
      <c r="M24" s="44">
        <f t="shared" si="19"/>
        <v>1.9223628469991409E-3</v>
      </c>
    </row>
    <row r="25" spans="1:13" ht="15" thickBot="1">
      <c r="A25" s="9" t="s">
        <v>25</v>
      </c>
      <c r="B25" s="10">
        <f t="shared" si="3"/>
        <v>100</v>
      </c>
      <c r="C25" s="45">
        <f t="shared" ref="C25:E25" si="20">C15/$B15*100</f>
        <v>86.946802819026772</v>
      </c>
      <c r="D25" s="45">
        <f t="shared" si="20"/>
        <v>13.051897557936112</v>
      </c>
      <c r="E25" s="44">
        <f t="shared" si="20"/>
        <v>1.299623037117956E-3</v>
      </c>
      <c r="F25" s="10">
        <f t="shared" si="4"/>
        <v>100</v>
      </c>
      <c r="G25" s="45">
        <f t="shared" ref="G25:I25" si="21">G15/$F15*100</f>
        <v>84.79925891746673</v>
      </c>
      <c r="H25" s="45">
        <f t="shared" si="21"/>
        <v>15.200038412621824</v>
      </c>
      <c r="I25" s="44">
        <f t="shared" si="21"/>
        <v>7.0266991144016884E-4</v>
      </c>
      <c r="J25" s="10">
        <f t="shared" si="5"/>
        <v>100</v>
      </c>
      <c r="K25" s="45">
        <f t="shared" ref="K25:M25" si="22">K15/$J15*100</f>
        <v>90.399355337948634</v>
      </c>
      <c r="L25" s="45">
        <f t="shared" si="22"/>
        <v>9.5983853324321124</v>
      </c>
      <c r="M25" s="44">
        <f t="shared" si="22"/>
        <v>2.2593296192464757E-3</v>
      </c>
    </row>
  </sheetData>
  <mergeCells count="7">
    <mergeCell ref="A16:M16"/>
    <mergeCell ref="A2:A4"/>
    <mergeCell ref="B2:M2"/>
    <mergeCell ref="B3:E3"/>
    <mergeCell ref="F3:I3"/>
    <mergeCell ref="J3:M3"/>
    <mergeCell ref="A6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K14" sqref="K14"/>
    </sheetView>
  </sheetViews>
  <sheetFormatPr defaultRowHeight="14.5"/>
  <cols>
    <col min="1" max="1" width="19.453125" customWidth="1"/>
    <col min="2" max="2" width="11" customWidth="1"/>
    <col min="3" max="3" width="12.81640625" customWidth="1"/>
    <col min="4" max="4" width="12.26953125" customWidth="1"/>
    <col min="5" max="5" width="9.453125" customWidth="1"/>
    <col min="6" max="6" width="8.81640625" customWidth="1"/>
    <col min="7" max="7" width="10.453125" customWidth="1"/>
  </cols>
  <sheetData>
    <row r="1" spans="1:10" ht="33" customHeight="1" thickBot="1">
      <c r="A1" s="171" t="s">
        <v>118</v>
      </c>
      <c r="B1" s="171"/>
      <c r="C1" s="171"/>
      <c r="D1" s="171"/>
      <c r="E1" s="171"/>
      <c r="F1" s="171"/>
      <c r="G1" s="171"/>
      <c r="H1" s="1"/>
      <c r="I1" s="1"/>
      <c r="J1" s="1"/>
    </row>
    <row r="2" spans="1:10" ht="24" customHeight="1">
      <c r="A2" s="165" t="s">
        <v>29</v>
      </c>
      <c r="B2" s="168" t="s">
        <v>12</v>
      </c>
      <c r="C2" s="169"/>
      <c r="D2" s="169"/>
      <c r="E2" s="169"/>
      <c r="F2" s="169"/>
      <c r="G2" s="170"/>
    </row>
    <row r="3" spans="1:10" ht="24" customHeight="1">
      <c r="A3" s="166"/>
      <c r="B3" s="150" t="s">
        <v>2</v>
      </c>
      <c r="C3" s="150"/>
      <c r="D3" s="150"/>
      <c r="E3" s="150" t="s">
        <v>26</v>
      </c>
      <c r="F3" s="150"/>
      <c r="G3" s="150"/>
    </row>
    <row r="4" spans="1:10" ht="15" thickBot="1">
      <c r="A4" s="167"/>
      <c r="B4" s="29" t="s">
        <v>13</v>
      </c>
      <c r="C4" s="29" t="s">
        <v>15</v>
      </c>
      <c r="D4" s="30" t="s">
        <v>16</v>
      </c>
      <c r="E4" s="69" t="s">
        <v>13</v>
      </c>
      <c r="F4" s="69" t="s">
        <v>15</v>
      </c>
      <c r="G4" s="30" t="s">
        <v>16</v>
      </c>
    </row>
    <row r="5" spans="1:10" ht="15" thickBot="1">
      <c r="A5" s="4">
        <v>1</v>
      </c>
      <c r="B5" s="5">
        <v>2</v>
      </c>
      <c r="C5" s="5">
        <v>3</v>
      </c>
      <c r="D5" s="6">
        <v>4</v>
      </c>
      <c r="E5" s="5">
        <v>5</v>
      </c>
      <c r="F5" s="5">
        <v>6</v>
      </c>
      <c r="G5" s="6">
        <v>7</v>
      </c>
    </row>
    <row r="6" spans="1:10" ht="15" thickBot="1">
      <c r="A6" s="27" t="s">
        <v>4</v>
      </c>
      <c r="B6" s="137">
        <f>B7+B8+B9</f>
        <v>30630923</v>
      </c>
      <c r="C6" s="137">
        <f t="shared" ref="C6" si="0">C7+C8+C9</f>
        <v>25511652</v>
      </c>
      <c r="D6" s="137">
        <f t="shared" ref="D6" si="1">D7+D8+D9</f>
        <v>5119271</v>
      </c>
      <c r="E6" s="74">
        <f>B6/$B$6*100</f>
        <v>100</v>
      </c>
      <c r="F6" s="75">
        <f t="shared" ref="F6:G6" si="2">C6/$B$6*100</f>
        <v>83.28724537618406</v>
      </c>
      <c r="G6" s="75">
        <f t="shared" si="2"/>
        <v>16.71275462381594</v>
      </c>
    </row>
    <row r="7" spans="1:10" ht="15" thickBot="1">
      <c r="A7" s="7" t="s">
        <v>6</v>
      </c>
      <c r="B7" s="110">
        <v>23746458</v>
      </c>
      <c r="C7" s="110">
        <v>19562107</v>
      </c>
      <c r="D7" s="113">
        <v>4184351</v>
      </c>
      <c r="E7" s="56">
        <f t="shared" ref="E7:E17" si="3">B7/$B$6*100</f>
        <v>77.524461146665416</v>
      </c>
      <c r="F7" s="49">
        <f>C7/$B7*100</f>
        <v>82.37905206747044</v>
      </c>
      <c r="G7" s="49">
        <f>D7/$B$7*100</f>
        <v>17.62094793252956</v>
      </c>
    </row>
    <row r="8" spans="1:10" ht="15" thickBot="1">
      <c r="A8" s="7" t="s">
        <v>7</v>
      </c>
      <c r="B8" s="110">
        <v>778967</v>
      </c>
      <c r="C8" s="110">
        <v>750432</v>
      </c>
      <c r="D8" s="113">
        <v>28535</v>
      </c>
      <c r="E8" s="56">
        <f t="shared" si="3"/>
        <v>2.5430738734187019</v>
      </c>
      <c r="F8" s="49">
        <f t="shared" ref="F8:G9" si="4">C8/$B8*100</f>
        <v>96.336815295128034</v>
      </c>
      <c r="G8" s="49">
        <f t="shared" si="4"/>
        <v>3.663184704871965</v>
      </c>
    </row>
    <row r="9" spans="1:10" ht="15" thickBot="1">
      <c r="A9" s="7" t="s">
        <v>8</v>
      </c>
      <c r="B9" s="110">
        <v>6105498</v>
      </c>
      <c r="C9" s="110">
        <v>5199113</v>
      </c>
      <c r="D9" s="113">
        <v>906385</v>
      </c>
      <c r="E9" s="56">
        <f t="shared" si="3"/>
        <v>19.932464979915885</v>
      </c>
      <c r="F9" s="49">
        <f t="shared" si="4"/>
        <v>85.154609828715039</v>
      </c>
      <c r="G9" s="49">
        <f t="shared" si="4"/>
        <v>14.845390171284963</v>
      </c>
    </row>
    <row r="10" spans="1:10" ht="15" thickBot="1">
      <c r="A10" s="27" t="s">
        <v>14</v>
      </c>
      <c r="B10" s="137">
        <f>B11+B12+B13</f>
        <v>15535123</v>
      </c>
      <c r="C10" s="137">
        <f>C11+C12+C13</f>
        <v>13132372</v>
      </c>
      <c r="D10" s="137">
        <f>D11+D12+D13</f>
        <v>2402751</v>
      </c>
      <c r="E10" s="75">
        <f t="shared" si="3"/>
        <v>50.717123346234125</v>
      </c>
      <c r="F10" s="76">
        <f>C10/$B10*100</f>
        <v>84.533427897545451</v>
      </c>
      <c r="G10" s="76">
        <f>D10/$B10*100</f>
        <v>15.466572102454549</v>
      </c>
    </row>
    <row r="11" spans="1:10" ht="15" thickBot="1">
      <c r="A11" s="7" t="s">
        <v>6</v>
      </c>
      <c r="B11" s="110">
        <v>10618500</v>
      </c>
      <c r="C11" s="110">
        <v>8864994</v>
      </c>
      <c r="D11" s="113">
        <v>1753506</v>
      </c>
      <c r="E11" s="56">
        <f t="shared" si="3"/>
        <v>34.665948525286034</v>
      </c>
      <c r="F11" s="56">
        <f t="shared" ref="F11:F13" si="5">C11/$B11*100</f>
        <v>83.486311625935869</v>
      </c>
      <c r="G11" s="56">
        <f t="shared" ref="G11:G13" si="6">D11/$B11*100</f>
        <v>16.513688374064134</v>
      </c>
    </row>
    <row r="12" spans="1:10" ht="15" thickBot="1">
      <c r="A12" s="7" t="s">
        <v>7</v>
      </c>
      <c r="B12" s="110">
        <v>301717</v>
      </c>
      <c r="C12" s="110">
        <v>291407</v>
      </c>
      <c r="D12" s="113">
        <v>10310</v>
      </c>
      <c r="E12" s="56">
        <f t="shared" si="3"/>
        <v>0.98500786280583186</v>
      </c>
      <c r="F12" s="56">
        <f t="shared" si="5"/>
        <v>96.582890589525945</v>
      </c>
      <c r="G12" s="56">
        <f t="shared" si="6"/>
        <v>3.4171094104740534</v>
      </c>
    </row>
    <row r="13" spans="1:10" ht="15" thickBot="1">
      <c r="A13" s="7" t="s">
        <v>8</v>
      </c>
      <c r="B13" s="110">
        <v>4614906</v>
      </c>
      <c r="C13" s="110">
        <v>3975971</v>
      </c>
      <c r="D13" s="113">
        <v>638935</v>
      </c>
      <c r="E13" s="56">
        <f t="shared" si="3"/>
        <v>15.066166958142265</v>
      </c>
      <c r="F13" s="56">
        <f t="shared" si="5"/>
        <v>86.154972603992363</v>
      </c>
      <c r="G13" s="56">
        <f t="shared" si="6"/>
        <v>13.845027396007634</v>
      </c>
    </row>
    <row r="14" spans="1:10" ht="15" thickBot="1">
      <c r="A14" s="27" t="s">
        <v>55</v>
      </c>
      <c r="B14" s="137">
        <f>B15+B16+B17</f>
        <v>15095800</v>
      </c>
      <c r="C14" s="137">
        <f>C15+C16+C17</f>
        <v>12379280</v>
      </c>
      <c r="D14" s="137">
        <f>D15+D16+D17</f>
        <v>2716520</v>
      </c>
      <c r="E14" s="75">
        <f t="shared" si="3"/>
        <v>49.282876653765868</v>
      </c>
      <c r="F14" s="75">
        <f>C14/$B14*100</f>
        <v>82.004796035983517</v>
      </c>
      <c r="G14" s="75">
        <f>D14/$B14*100</f>
        <v>17.995203964016483</v>
      </c>
    </row>
    <row r="15" spans="1:10" ht="15" thickBot="1">
      <c r="A15" s="7" t="s">
        <v>6</v>
      </c>
      <c r="B15" s="110">
        <v>13127958</v>
      </c>
      <c r="C15" s="110">
        <v>10697113</v>
      </c>
      <c r="D15" s="113">
        <v>2430845</v>
      </c>
      <c r="E15" s="56">
        <f t="shared" si="3"/>
        <v>42.858512621379383</v>
      </c>
      <c r="F15" s="56">
        <f t="shared" ref="F15:F17" si="7">C15/$B15*100</f>
        <v>81.483449291961477</v>
      </c>
      <c r="G15" s="56">
        <f t="shared" ref="G15:G17" si="8">D15/$B15*100</f>
        <v>18.516550708038523</v>
      </c>
    </row>
    <row r="16" spans="1:10" ht="15" thickBot="1">
      <c r="A16" s="7" t="s">
        <v>7</v>
      </c>
      <c r="B16" s="110">
        <v>477250</v>
      </c>
      <c r="C16" s="110">
        <v>459025</v>
      </c>
      <c r="D16" s="113">
        <v>18225</v>
      </c>
      <c r="E16" s="56">
        <f t="shared" si="3"/>
        <v>1.5580660106128699</v>
      </c>
      <c r="F16" s="56">
        <f t="shared" si="7"/>
        <v>96.181246726034573</v>
      </c>
      <c r="G16" s="56">
        <f t="shared" si="8"/>
        <v>3.8187532739654273</v>
      </c>
    </row>
    <row r="17" spans="1:7" ht="15" thickBot="1">
      <c r="A17" s="15" t="s">
        <v>8</v>
      </c>
      <c r="B17" s="115">
        <v>1490592</v>
      </c>
      <c r="C17" s="115">
        <v>1223142</v>
      </c>
      <c r="D17" s="116">
        <v>267450</v>
      </c>
      <c r="E17" s="56">
        <f t="shared" si="3"/>
        <v>4.866298021773618</v>
      </c>
      <c r="F17" s="56">
        <f t="shared" si="7"/>
        <v>82.057464416822313</v>
      </c>
      <c r="G17" s="56">
        <f t="shared" si="8"/>
        <v>17.94253558317769</v>
      </c>
    </row>
  </sheetData>
  <mergeCells count="5">
    <mergeCell ref="A2:A4"/>
    <mergeCell ref="B3:D3"/>
    <mergeCell ref="E3:G3"/>
    <mergeCell ref="B2:G2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L4" sqref="L4"/>
    </sheetView>
  </sheetViews>
  <sheetFormatPr defaultRowHeight="14.5"/>
  <cols>
    <col min="1" max="1" width="16.54296875" customWidth="1"/>
    <col min="3" max="3" width="9.81640625" customWidth="1"/>
    <col min="4" max="4" width="10" customWidth="1"/>
    <col min="5" max="5" width="9.54296875" customWidth="1"/>
    <col min="7" max="7" width="10.1796875" customWidth="1"/>
    <col min="8" max="8" width="10" customWidth="1"/>
    <col min="9" max="9" width="10.1796875" customWidth="1"/>
  </cols>
  <sheetData>
    <row r="1" spans="1:9" ht="20.5" customHeight="1" thickBot="1">
      <c r="A1" s="43" t="s">
        <v>119</v>
      </c>
    </row>
    <row r="2" spans="1:9" ht="15" thickBot="1">
      <c r="A2" s="165" t="s">
        <v>27</v>
      </c>
      <c r="B2" s="172" t="s">
        <v>28</v>
      </c>
      <c r="C2" s="173"/>
      <c r="D2" s="173"/>
      <c r="E2" s="174"/>
      <c r="F2" s="172" t="s">
        <v>41</v>
      </c>
      <c r="G2" s="173"/>
      <c r="H2" s="173"/>
      <c r="I2" s="175"/>
    </row>
    <row r="3" spans="1:9" ht="26.5" thickBot="1">
      <c r="A3" s="167"/>
      <c r="B3" s="11" t="s">
        <v>13</v>
      </c>
      <c r="C3" s="11" t="s">
        <v>6</v>
      </c>
      <c r="D3" s="11" t="s">
        <v>7</v>
      </c>
      <c r="E3" s="11" t="s">
        <v>8</v>
      </c>
      <c r="F3" s="11" t="s">
        <v>13</v>
      </c>
      <c r="G3" s="11" t="s">
        <v>6</v>
      </c>
      <c r="H3" s="11" t="s">
        <v>7</v>
      </c>
      <c r="I3" s="12" t="s">
        <v>8</v>
      </c>
    </row>
    <row r="4" spans="1:9" ht="15" thickBot="1">
      <c r="A4" s="4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4">
        <v>9</v>
      </c>
    </row>
    <row r="5" spans="1:9" ht="15" thickBot="1">
      <c r="A5" s="13" t="s">
        <v>4</v>
      </c>
      <c r="B5" s="138">
        <v>11702792</v>
      </c>
      <c r="C5" s="138">
        <v>6269457</v>
      </c>
      <c r="D5" s="138">
        <v>573969</v>
      </c>
      <c r="E5" s="138">
        <v>4859366</v>
      </c>
      <c r="F5" s="138">
        <v>30632661</v>
      </c>
      <c r="G5" s="138">
        <v>23748083</v>
      </c>
      <c r="H5" s="138">
        <v>778984</v>
      </c>
      <c r="I5" s="139">
        <v>6105594</v>
      </c>
    </row>
    <row r="6" spans="1:9" ht="15" thickBot="1">
      <c r="A6" s="7" t="s">
        <v>14</v>
      </c>
      <c r="B6" s="110">
        <v>7385828</v>
      </c>
      <c r="C6" s="110">
        <v>3465220</v>
      </c>
      <c r="D6" s="110">
        <v>234549</v>
      </c>
      <c r="E6" s="110">
        <v>3686059</v>
      </c>
      <c r="F6" s="110">
        <v>15535510</v>
      </c>
      <c r="G6" s="110">
        <v>10618831</v>
      </c>
      <c r="H6" s="110">
        <v>301723</v>
      </c>
      <c r="I6" s="117">
        <v>4614956</v>
      </c>
    </row>
    <row r="7" spans="1:9" ht="15" thickBot="1">
      <c r="A7" s="7" t="s">
        <v>10</v>
      </c>
      <c r="B7" s="110">
        <v>4316964</v>
      </c>
      <c r="C7" s="110">
        <v>2804237</v>
      </c>
      <c r="D7" s="110">
        <v>339420</v>
      </c>
      <c r="E7" s="110">
        <v>1173307</v>
      </c>
      <c r="F7" s="110">
        <v>15097151</v>
      </c>
      <c r="G7" s="110">
        <v>13129252</v>
      </c>
      <c r="H7" s="110">
        <v>477261</v>
      </c>
      <c r="I7" s="117">
        <v>1490638</v>
      </c>
    </row>
    <row r="8" spans="1:9" ht="15" thickBot="1">
      <c r="A8" s="13" t="s">
        <v>18</v>
      </c>
      <c r="B8" s="138">
        <v>656944</v>
      </c>
      <c r="C8" s="138">
        <v>366938</v>
      </c>
      <c r="D8" s="138">
        <v>19946</v>
      </c>
      <c r="E8" s="138">
        <v>270060</v>
      </c>
      <c r="F8" s="138">
        <v>1279120</v>
      </c>
      <c r="G8" s="138">
        <v>897468</v>
      </c>
      <c r="H8" s="138">
        <v>25319</v>
      </c>
      <c r="I8" s="139">
        <v>356333</v>
      </c>
    </row>
    <row r="9" spans="1:9" ht="15" thickBot="1">
      <c r="A9" s="7" t="s">
        <v>14</v>
      </c>
      <c r="B9" s="110">
        <v>450693</v>
      </c>
      <c r="C9" s="110">
        <v>232023</v>
      </c>
      <c r="D9" s="110">
        <v>8442</v>
      </c>
      <c r="E9" s="110">
        <v>210228</v>
      </c>
      <c r="F9" s="110">
        <v>779549</v>
      </c>
      <c r="G9" s="110">
        <v>488306</v>
      </c>
      <c r="H9" s="110">
        <v>10609</v>
      </c>
      <c r="I9" s="117">
        <v>280634</v>
      </c>
    </row>
    <row r="10" spans="1:9" ht="15" thickBot="1">
      <c r="A10" s="7" t="s">
        <v>10</v>
      </c>
      <c r="B10" s="110">
        <v>206251</v>
      </c>
      <c r="C10" s="110">
        <v>134915</v>
      </c>
      <c r="D10" s="110">
        <v>11504</v>
      </c>
      <c r="E10" s="110">
        <v>59832</v>
      </c>
      <c r="F10" s="110">
        <v>499571</v>
      </c>
      <c r="G10" s="110">
        <v>409162</v>
      </c>
      <c r="H10" s="110">
        <v>14710</v>
      </c>
      <c r="I10" s="113">
        <v>75699</v>
      </c>
    </row>
    <row r="11" spans="1:9" ht="15" thickBot="1">
      <c r="A11" s="13" t="s">
        <v>19</v>
      </c>
      <c r="B11" s="138">
        <v>2048840</v>
      </c>
      <c r="C11" s="138">
        <v>1184332</v>
      </c>
      <c r="D11" s="138">
        <v>96462</v>
      </c>
      <c r="E11" s="138">
        <v>768046</v>
      </c>
      <c r="F11" s="138">
        <v>5409333</v>
      </c>
      <c r="G11" s="138">
        <v>4250453</v>
      </c>
      <c r="H11" s="138">
        <v>135199</v>
      </c>
      <c r="I11" s="140">
        <v>1023681</v>
      </c>
    </row>
    <row r="12" spans="1:9" ht="15" thickBot="1">
      <c r="A12" s="7" t="s">
        <v>14</v>
      </c>
      <c r="B12" s="110">
        <v>1226309</v>
      </c>
      <c r="C12" s="110">
        <v>644750</v>
      </c>
      <c r="D12" s="110">
        <v>34991</v>
      </c>
      <c r="E12" s="110">
        <v>546568</v>
      </c>
      <c r="F12" s="110">
        <v>2537976</v>
      </c>
      <c r="G12" s="110">
        <v>1761871</v>
      </c>
      <c r="H12" s="110">
        <v>48068</v>
      </c>
      <c r="I12" s="113">
        <v>728037</v>
      </c>
    </row>
    <row r="13" spans="1:9" ht="15" thickBot="1">
      <c r="A13" s="7" t="s">
        <v>10</v>
      </c>
      <c r="B13" s="110">
        <v>822531</v>
      </c>
      <c r="C13" s="110">
        <v>539582</v>
      </c>
      <c r="D13" s="110">
        <v>61471</v>
      </c>
      <c r="E13" s="110">
        <v>221478</v>
      </c>
      <c r="F13" s="110">
        <v>2871357</v>
      </c>
      <c r="G13" s="110">
        <v>2488582</v>
      </c>
      <c r="H13" s="110">
        <v>87131</v>
      </c>
      <c r="I13" s="113">
        <v>295644</v>
      </c>
    </row>
    <row r="14" spans="1:9" ht="15" thickBot="1">
      <c r="A14" s="13" t="s">
        <v>20</v>
      </c>
      <c r="B14" s="138">
        <v>3169284</v>
      </c>
      <c r="C14" s="138">
        <v>1865248</v>
      </c>
      <c r="D14" s="138">
        <v>200145</v>
      </c>
      <c r="E14" s="138">
        <v>1103891</v>
      </c>
      <c r="F14" s="138">
        <v>11827458</v>
      </c>
      <c r="G14" s="138">
        <v>10175945</v>
      </c>
      <c r="H14" s="138">
        <v>281554</v>
      </c>
      <c r="I14" s="140">
        <v>1369959</v>
      </c>
    </row>
    <row r="15" spans="1:9" ht="15" thickBot="1">
      <c r="A15" s="7" t="s">
        <v>14</v>
      </c>
      <c r="B15" s="110">
        <v>1593378</v>
      </c>
      <c r="C15" s="110">
        <v>798141</v>
      </c>
      <c r="D15" s="110">
        <v>63928</v>
      </c>
      <c r="E15" s="110">
        <v>731309</v>
      </c>
      <c r="F15" s="110">
        <v>4589276</v>
      </c>
      <c r="G15" s="110">
        <v>3607707</v>
      </c>
      <c r="H15" s="110">
        <v>82280</v>
      </c>
      <c r="I15" s="113">
        <v>899289</v>
      </c>
    </row>
    <row r="16" spans="1:9" ht="15" thickBot="1">
      <c r="A16" s="7" t="s">
        <v>10</v>
      </c>
      <c r="B16" s="110">
        <v>1575906</v>
      </c>
      <c r="C16" s="110">
        <v>1067107</v>
      </c>
      <c r="D16" s="110">
        <v>136217</v>
      </c>
      <c r="E16" s="110">
        <v>372582</v>
      </c>
      <c r="F16" s="110">
        <v>7238182</v>
      </c>
      <c r="G16" s="110">
        <v>6568238</v>
      </c>
      <c r="H16" s="110">
        <v>199274</v>
      </c>
      <c r="I16" s="113">
        <v>470670</v>
      </c>
    </row>
    <row r="17" spans="1:9" ht="15" thickBot="1">
      <c r="A17" s="13" t="s">
        <v>21</v>
      </c>
      <c r="B17" s="138">
        <v>1489445</v>
      </c>
      <c r="C17" s="138">
        <v>707676</v>
      </c>
      <c r="D17" s="138">
        <v>61868</v>
      </c>
      <c r="E17" s="138">
        <v>719901</v>
      </c>
      <c r="F17" s="138">
        <v>2912614</v>
      </c>
      <c r="G17" s="138">
        <v>1968621</v>
      </c>
      <c r="H17" s="138">
        <v>79143</v>
      </c>
      <c r="I17" s="140">
        <v>864850</v>
      </c>
    </row>
    <row r="18" spans="1:9" ht="15" thickBot="1">
      <c r="A18" s="7" t="s">
        <v>14</v>
      </c>
      <c r="B18" s="110">
        <v>1042134</v>
      </c>
      <c r="C18" s="110">
        <v>439081</v>
      </c>
      <c r="D18" s="110">
        <v>30357</v>
      </c>
      <c r="E18" s="110">
        <v>572696</v>
      </c>
      <c r="F18" s="110">
        <v>1767375</v>
      </c>
      <c r="G18" s="110">
        <v>1044950</v>
      </c>
      <c r="H18" s="110">
        <v>38065</v>
      </c>
      <c r="I18" s="113">
        <v>684360</v>
      </c>
    </row>
    <row r="19" spans="1:9" ht="15" thickBot="1">
      <c r="A19" s="7" t="s">
        <v>10</v>
      </c>
      <c r="B19" s="110">
        <v>447311</v>
      </c>
      <c r="C19" s="110">
        <v>268595</v>
      </c>
      <c r="D19" s="110">
        <v>31511</v>
      </c>
      <c r="E19" s="110">
        <v>147205</v>
      </c>
      <c r="F19" s="110">
        <v>1145239</v>
      </c>
      <c r="G19" s="110">
        <v>923671</v>
      </c>
      <c r="H19" s="110">
        <v>41078</v>
      </c>
      <c r="I19" s="113">
        <v>180490</v>
      </c>
    </row>
    <row r="20" spans="1:9" ht="15" thickBot="1">
      <c r="A20" s="13" t="s">
        <v>22</v>
      </c>
      <c r="B20" s="138">
        <v>775946</v>
      </c>
      <c r="C20" s="138">
        <v>406335</v>
      </c>
      <c r="D20" s="138">
        <v>35133</v>
      </c>
      <c r="E20" s="138">
        <v>334478</v>
      </c>
      <c r="F20" s="138">
        <v>1670093</v>
      </c>
      <c r="G20" s="138">
        <v>1226090</v>
      </c>
      <c r="H20" s="138">
        <v>43676</v>
      </c>
      <c r="I20" s="140">
        <v>400327</v>
      </c>
    </row>
    <row r="21" spans="1:9" ht="15" thickBot="1">
      <c r="A21" s="7" t="s">
        <v>14</v>
      </c>
      <c r="B21" s="110">
        <v>550419</v>
      </c>
      <c r="C21" s="110">
        <v>264459</v>
      </c>
      <c r="D21" s="110">
        <v>18198</v>
      </c>
      <c r="E21" s="110">
        <v>267762</v>
      </c>
      <c r="F21" s="110">
        <v>1079912</v>
      </c>
      <c r="G21" s="110">
        <v>739679</v>
      </c>
      <c r="H21" s="110">
        <v>21738</v>
      </c>
      <c r="I21" s="113">
        <v>318495</v>
      </c>
    </row>
    <row r="22" spans="1:9" ht="15" thickBot="1">
      <c r="A22" s="7" t="s">
        <v>10</v>
      </c>
      <c r="B22" s="110">
        <v>225527</v>
      </c>
      <c r="C22" s="110">
        <v>141876</v>
      </c>
      <c r="D22" s="110">
        <v>16935</v>
      </c>
      <c r="E22" s="110">
        <v>66716</v>
      </c>
      <c r="F22" s="110">
        <v>590181</v>
      </c>
      <c r="G22" s="110">
        <v>486411</v>
      </c>
      <c r="H22" s="110">
        <v>21938</v>
      </c>
      <c r="I22" s="113">
        <v>81832</v>
      </c>
    </row>
    <row r="23" spans="1:9" ht="15" thickBot="1">
      <c r="A23" s="13" t="s">
        <v>23</v>
      </c>
      <c r="B23" s="138">
        <v>1680717</v>
      </c>
      <c r="C23" s="138">
        <v>746918</v>
      </c>
      <c r="D23" s="138">
        <v>69442</v>
      </c>
      <c r="E23" s="138">
        <v>864357</v>
      </c>
      <c r="F23" s="138">
        <v>3409316</v>
      </c>
      <c r="G23" s="138">
        <v>2231470</v>
      </c>
      <c r="H23" s="138">
        <v>94000</v>
      </c>
      <c r="I23" s="140">
        <v>1083846</v>
      </c>
    </row>
    <row r="24" spans="1:9" ht="15" thickBot="1">
      <c r="A24" s="7" t="s">
        <v>14</v>
      </c>
      <c r="B24" s="110">
        <v>1197004</v>
      </c>
      <c r="C24" s="110">
        <v>461031</v>
      </c>
      <c r="D24" s="110">
        <v>30997</v>
      </c>
      <c r="E24" s="110">
        <v>704976</v>
      </c>
      <c r="F24" s="110">
        <v>2176193</v>
      </c>
      <c r="G24" s="110">
        <v>1251848</v>
      </c>
      <c r="H24" s="110">
        <v>41451</v>
      </c>
      <c r="I24" s="113">
        <v>882894</v>
      </c>
    </row>
    <row r="25" spans="1:9" ht="15" thickBot="1">
      <c r="A25" s="7" t="s">
        <v>10</v>
      </c>
      <c r="B25" s="110">
        <v>483713</v>
      </c>
      <c r="C25" s="110">
        <v>285887</v>
      </c>
      <c r="D25" s="110">
        <v>38445</v>
      </c>
      <c r="E25" s="110">
        <v>159381</v>
      </c>
      <c r="F25" s="110">
        <v>1233123</v>
      </c>
      <c r="G25" s="110">
        <v>979622</v>
      </c>
      <c r="H25" s="110">
        <v>52549</v>
      </c>
      <c r="I25" s="113">
        <v>200952</v>
      </c>
    </row>
    <row r="26" spans="1:9" ht="15" thickBot="1">
      <c r="A26" s="13" t="s">
        <v>24</v>
      </c>
      <c r="B26" s="138">
        <v>1334966</v>
      </c>
      <c r="C26" s="138">
        <v>669477</v>
      </c>
      <c r="D26" s="138">
        <v>61323</v>
      </c>
      <c r="E26" s="138">
        <v>604166</v>
      </c>
      <c r="F26" s="138">
        <v>2739710</v>
      </c>
      <c r="G26" s="138">
        <v>1908675</v>
      </c>
      <c r="H26" s="138">
        <v>80951</v>
      </c>
      <c r="I26" s="140">
        <v>750084</v>
      </c>
    </row>
    <row r="27" spans="1:9" ht="15" thickBot="1">
      <c r="A27" s="7" t="s">
        <v>14</v>
      </c>
      <c r="B27" s="110">
        <v>953901</v>
      </c>
      <c r="C27" s="110">
        <v>426517</v>
      </c>
      <c r="D27" s="110">
        <v>31405</v>
      </c>
      <c r="E27" s="110">
        <v>495979</v>
      </c>
      <c r="F27" s="110">
        <v>1751343</v>
      </c>
      <c r="G27" s="110">
        <v>1098046</v>
      </c>
      <c r="H27" s="110">
        <v>38740</v>
      </c>
      <c r="I27" s="113">
        <v>614557</v>
      </c>
    </row>
    <row r="28" spans="1:9" ht="15" thickBot="1">
      <c r="A28" s="7" t="s">
        <v>10</v>
      </c>
      <c r="B28" s="110">
        <v>381065</v>
      </c>
      <c r="C28" s="110">
        <v>242960</v>
      </c>
      <c r="D28" s="110">
        <v>29918</v>
      </c>
      <c r="E28" s="110">
        <v>108187</v>
      </c>
      <c r="F28" s="110">
        <v>988367</v>
      </c>
      <c r="G28" s="110">
        <v>810629</v>
      </c>
      <c r="H28" s="110">
        <v>42211</v>
      </c>
      <c r="I28" s="113">
        <v>135527</v>
      </c>
    </row>
    <row r="29" spans="1:9" ht="15" thickBot="1">
      <c r="A29" s="13" t="s">
        <v>25</v>
      </c>
      <c r="B29" s="138">
        <v>546650</v>
      </c>
      <c r="C29" s="138">
        <v>322533</v>
      </c>
      <c r="D29" s="138">
        <v>29650</v>
      </c>
      <c r="E29" s="138">
        <v>194467</v>
      </c>
      <c r="F29" s="138">
        <v>1385017</v>
      </c>
      <c r="G29" s="138">
        <v>1089361</v>
      </c>
      <c r="H29" s="138">
        <v>39142</v>
      </c>
      <c r="I29" s="140">
        <v>256514</v>
      </c>
    </row>
    <row r="30" spans="1:9" ht="15" thickBot="1">
      <c r="A30" s="7" t="s">
        <v>14</v>
      </c>
      <c r="B30" s="110">
        <v>371990</v>
      </c>
      <c r="C30" s="110">
        <v>199218</v>
      </c>
      <c r="D30" s="110">
        <v>16231</v>
      </c>
      <c r="E30" s="110">
        <v>156541</v>
      </c>
      <c r="F30" s="110">
        <v>853886</v>
      </c>
      <c r="G30" s="110">
        <v>626424</v>
      </c>
      <c r="H30" s="110">
        <v>20772</v>
      </c>
      <c r="I30" s="113">
        <v>206690</v>
      </c>
    </row>
    <row r="31" spans="1:9" ht="15" thickBot="1">
      <c r="A31" s="15" t="s">
        <v>10</v>
      </c>
      <c r="B31" s="115">
        <v>174660</v>
      </c>
      <c r="C31" s="115">
        <v>123315</v>
      </c>
      <c r="D31" s="115">
        <v>13419</v>
      </c>
      <c r="E31" s="115">
        <v>37926</v>
      </c>
      <c r="F31" s="115">
        <v>531131</v>
      </c>
      <c r="G31" s="115">
        <v>462937</v>
      </c>
      <c r="H31" s="115">
        <v>18370</v>
      </c>
      <c r="I31" s="116">
        <v>49824</v>
      </c>
    </row>
  </sheetData>
  <mergeCells count="3">
    <mergeCell ref="A2:A3"/>
    <mergeCell ref="B2:E2"/>
    <mergeCell ref="F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G18" sqref="G18"/>
    </sheetView>
  </sheetViews>
  <sheetFormatPr defaultRowHeight="14.5"/>
  <cols>
    <col min="1" max="1" width="12.26953125" customWidth="1"/>
    <col min="2" max="2" width="10.54296875" customWidth="1"/>
    <col min="3" max="3" width="12.1796875" customWidth="1"/>
    <col min="4" max="4" width="11.81640625" customWidth="1"/>
    <col min="5" max="5" width="9.1796875" customWidth="1"/>
    <col min="6" max="6" width="12.81640625" customWidth="1"/>
    <col min="7" max="7" width="13.1796875" customWidth="1"/>
  </cols>
  <sheetData>
    <row r="1" spans="1:7" ht="33" customHeight="1" thickBot="1">
      <c r="A1" s="176" t="s">
        <v>157</v>
      </c>
      <c r="B1" s="176"/>
      <c r="C1" s="176"/>
      <c r="D1" s="176"/>
      <c r="E1" s="176"/>
      <c r="F1" s="176"/>
      <c r="G1" s="176"/>
    </row>
    <row r="2" spans="1:7" ht="15" thickBot="1">
      <c r="A2" s="177" t="s">
        <v>29</v>
      </c>
      <c r="B2" s="179" t="s">
        <v>12</v>
      </c>
      <c r="C2" s="180"/>
      <c r="D2" s="181"/>
      <c r="E2" s="182" t="s">
        <v>158</v>
      </c>
      <c r="F2" s="184" t="s">
        <v>159</v>
      </c>
      <c r="G2" s="184" t="s">
        <v>151</v>
      </c>
    </row>
    <row r="3" spans="1:7" ht="23.15" customHeight="1" thickBot="1">
      <c r="A3" s="178"/>
      <c r="B3" s="18">
        <v>2024</v>
      </c>
      <c r="C3" s="18">
        <v>2013</v>
      </c>
      <c r="D3" s="18" t="s">
        <v>1</v>
      </c>
      <c r="E3" s="183"/>
      <c r="F3" s="185"/>
      <c r="G3" s="186"/>
    </row>
    <row r="4" spans="1:7" ht="15" thickBot="1">
      <c r="A4" s="19">
        <v>1</v>
      </c>
      <c r="B4" s="20">
        <v>2</v>
      </c>
      <c r="C4" s="20">
        <v>3</v>
      </c>
      <c r="D4" s="20">
        <v>4</v>
      </c>
      <c r="E4" s="20">
        <v>5</v>
      </c>
      <c r="F4" s="99">
        <v>6</v>
      </c>
      <c r="G4" s="100">
        <v>7</v>
      </c>
    </row>
    <row r="5" spans="1:7" ht="15" thickBot="1">
      <c r="A5" s="21" t="s">
        <v>4</v>
      </c>
      <c r="B5" s="141">
        <v>30632661</v>
      </c>
      <c r="C5" s="141">
        <v>24500850</v>
      </c>
      <c r="D5" s="141">
        <v>11269422</v>
      </c>
      <c r="E5" s="78">
        <f>(POWER(B5/C5,1/11.666666667)-1)*100</f>
        <v>1.9329497332784662</v>
      </c>
      <c r="F5" s="103">
        <f>ROUND(LN(C5/D5)/11*100,2)</f>
        <v>7.06</v>
      </c>
      <c r="G5" s="142">
        <f>(B5-C5)/C5*100</f>
        <v>25.026931718695472</v>
      </c>
    </row>
    <row r="6" spans="1:7" ht="15" thickBot="1">
      <c r="A6" s="22" t="s">
        <v>6</v>
      </c>
      <c r="B6" s="118">
        <v>23748083</v>
      </c>
      <c r="C6" s="23">
        <v>19062978</v>
      </c>
      <c r="D6" s="23">
        <v>9702282</v>
      </c>
      <c r="E6" s="77">
        <f t="shared" ref="E6:E16" si="0">(POWER(B6/C6,1/11.666666667)-1)*100</f>
        <v>1.901454698308358</v>
      </c>
      <c r="F6" s="102">
        <f t="shared" ref="F6:F16" si="1">ROUND(LN(C6/D6)/11*100,2)</f>
        <v>6.14</v>
      </c>
      <c r="G6" s="101">
        <f t="shared" ref="G6:G16" si="2">(B6-C6)/C6*100</f>
        <v>24.576983722060636</v>
      </c>
    </row>
    <row r="7" spans="1:7" ht="15" thickBot="1">
      <c r="A7" s="22" t="s">
        <v>7</v>
      </c>
      <c r="B7" s="118">
        <v>778984</v>
      </c>
      <c r="C7" s="23">
        <v>958657</v>
      </c>
      <c r="D7" s="23">
        <v>595177</v>
      </c>
      <c r="E7" s="77">
        <f t="shared" si="0"/>
        <v>-1.763208928715454</v>
      </c>
      <c r="F7" s="102">
        <f t="shared" si="1"/>
        <v>4.33</v>
      </c>
      <c r="G7" s="101">
        <f t="shared" si="2"/>
        <v>-18.742156996715195</v>
      </c>
    </row>
    <row r="8" spans="1:7" ht="26.5" thickBot="1">
      <c r="A8" s="22" t="s">
        <v>8</v>
      </c>
      <c r="B8" s="118">
        <v>6105594</v>
      </c>
      <c r="C8" s="23">
        <v>4479215</v>
      </c>
      <c r="D8" s="23">
        <v>971963</v>
      </c>
      <c r="E8" s="77">
        <f t="shared" si="0"/>
        <v>2.6906259532111232</v>
      </c>
      <c r="F8" s="102">
        <f t="shared" si="1"/>
        <v>13.89</v>
      </c>
      <c r="G8" s="101">
        <f t="shared" si="2"/>
        <v>36.309464939727157</v>
      </c>
    </row>
    <row r="9" spans="1:7" ht="15" thickBot="1">
      <c r="A9" s="21" t="s">
        <v>9</v>
      </c>
      <c r="B9" s="141">
        <v>15535510</v>
      </c>
      <c r="C9" s="141">
        <v>15000731</v>
      </c>
      <c r="D9" s="141">
        <v>5865328</v>
      </c>
      <c r="E9" s="78">
        <f t="shared" si="0"/>
        <v>0.30070353579716436</v>
      </c>
      <c r="F9" s="103">
        <f t="shared" si="1"/>
        <v>8.5399999999999991</v>
      </c>
      <c r="G9" s="142">
        <f t="shared" si="2"/>
        <v>3.5650195980449215</v>
      </c>
    </row>
    <row r="10" spans="1:7" ht="15" thickBot="1">
      <c r="A10" s="22" t="s">
        <v>6</v>
      </c>
      <c r="B10" s="118">
        <v>10618831</v>
      </c>
      <c r="C10" s="23">
        <v>10665567</v>
      </c>
      <c r="D10" s="23">
        <v>4819358</v>
      </c>
      <c r="E10" s="77">
        <f t="shared" si="0"/>
        <v>-3.763503602700613E-2</v>
      </c>
      <c r="F10" s="102">
        <f t="shared" si="1"/>
        <v>7.22</v>
      </c>
      <c r="G10" s="101">
        <f t="shared" si="2"/>
        <v>-0.43819517518384166</v>
      </c>
    </row>
    <row r="11" spans="1:7" ht="15" thickBot="1">
      <c r="A11" s="22" t="s">
        <v>7</v>
      </c>
      <c r="B11" s="118">
        <v>301723</v>
      </c>
      <c r="C11" s="23">
        <v>543762</v>
      </c>
      <c r="D11" s="23">
        <v>224265</v>
      </c>
      <c r="E11" s="77">
        <f t="shared" si="0"/>
        <v>-4.9232674282885691</v>
      </c>
      <c r="F11" s="102">
        <f t="shared" si="1"/>
        <v>8.0500000000000007</v>
      </c>
      <c r="G11" s="101">
        <f t="shared" si="2"/>
        <v>-44.511937207822541</v>
      </c>
    </row>
    <row r="12" spans="1:7" ht="26.5" thickBot="1">
      <c r="A12" s="22" t="s">
        <v>8</v>
      </c>
      <c r="B12" s="118">
        <v>4614956</v>
      </c>
      <c r="C12" s="23">
        <v>3791402</v>
      </c>
      <c r="D12" s="23">
        <v>821705</v>
      </c>
      <c r="E12" s="77">
        <f t="shared" si="0"/>
        <v>1.6991291303522615</v>
      </c>
      <c r="F12" s="102">
        <f t="shared" si="1"/>
        <v>13.9</v>
      </c>
      <c r="G12" s="101">
        <f t="shared" si="2"/>
        <v>21.721621711440779</v>
      </c>
    </row>
    <row r="13" spans="1:7" ht="15" thickBot="1">
      <c r="A13" s="21" t="s">
        <v>10</v>
      </c>
      <c r="B13" s="141">
        <v>15097151</v>
      </c>
      <c r="C13" s="141">
        <v>9500119</v>
      </c>
      <c r="D13" s="141">
        <v>5405094</v>
      </c>
      <c r="E13" s="78">
        <f t="shared" si="0"/>
        <v>4.0501704554223972</v>
      </c>
      <c r="F13" s="103">
        <f t="shared" si="1"/>
        <v>5.13</v>
      </c>
      <c r="G13" s="142">
        <f t="shared" si="2"/>
        <v>58.915388323030484</v>
      </c>
    </row>
    <row r="14" spans="1:7" ht="15" thickBot="1">
      <c r="A14" s="22" t="s">
        <v>6</v>
      </c>
      <c r="B14" s="118">
        <v>13129252</v>
      </c>
      <c r="C14" s="23">
        <v>8397411</v>
      </c>
      <c r="D14" s="23">
        <v>4882924</v>
      </c>
      <c r="E14" s="77">
        <f t="shared" si="0"/>
        <v>3.905055295697335</v>
      </c>
      <c r="F14" s="102">
        <f t="shared" si="1"/>
        <v>4.93</v>
      </c>
      <c r="G14" s="101">
        <f t="shared" si="2"/>
        <v>56.34880798379406</v>
      </c>
    </row>
    <row r="15" spans="1:7" ht="15" thickBot="1">
      <c r="A15" s="22" t="s">
        <v>7</v>
      </c>
      <c r="B15" s="118">
        <v>477261</v>
      </c>
      <c r="C15" s="23">
        <v>414895</v>
      </c>
      <c r="D15" s="23">
        <v>370912</v>
      </c>
      <c r="E15" s="77">
        <f t="shared" si="0"/>
        <v>1.2075588361574852</v>
      </c>
      <c r="F15" s="102">
        <f t="shared" si="1"/>
        <v>1.02</v>
      </c>
      <c r="G15" s="101">
        <f t="shared" si="2"/>
        <v>15.031755022355053</v>
      </c>
    </row>
    <row r="16" spans="1:7" ht="26.5" thickBot="1">
      <c r="A16" s="24" t="s">
        <v>8</v>
      </c>
      <c r="B16" s="119">
        <v>1490638</v>
      </c>
      <c r="C16" s="25">
        <v>687813</v>
      </c>
      <c r="D16" s="25">
        <v>151258</v>
      </c>
      <c r="E16" s="77">
        <f t="shared" si="0"/>
        <v>6.8541966539747312</v>
      </c>
      <c r="F16" s="102">
        <f t="shared" si="1"/>
        <v>13.77</v>
      </c>
      <c r="G16" s="101">
        <f t="shared" si="2"/>
        <v>116.7214053819861</v>
      </c>
    </row>
  </sheetData>
  <mergeCells count="6">
    <mergeCell ref="A1:G1"/>
    <mergeCell ref="A2:A3"/>
    <mergeCell ref="B2:D2"/>
    <mergeCell ref="E2:E3"/>
    <mergeCell ref="F2:F3"/>
    <mergeCell ref="G2:G3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B39" sqref="B39"/>
    </sheetView>
  </sheetViews>
  <sheetFormatPr defaultRowHeight="14.5"/>
  <cols>
    <col min="1" max="1" width="23.26953125" customWidth="1"/>
    <col min="2" max="2" width="13.26953125" customWidth="1"/>
    <col min="3" max="4" width="11.1796875" customWidth="1"/>
    <col min="5" max="5" width="10.81640625" customWidth="1"/>
    <col min="6" max="6" width="13.36328125" customWidth="1"/>
  </cols>
  <sheetData>
    <row r="1" spans="1:9" ht="31" customHeight="1" thickBot="1">
      <c r="A1" s="149" t="s">
        <v>120</v>
      </c>
      <c r="B1" s="149"/>
      <c r="C1" s="149"/>
      <c r="D1" s="149"/>
      <c r="E1" s="149"/>
      <c r="F1" s="149"/>
      <c r="G1" s="48"/>
      <c r="H1" s="48"/>
      <c r="I1" s="48"/>
    </row>
    <row r="2" spans="1:9" ht="15" thickBot="1">
      <c r="A2" s="187" t="s">
        <v>30</v>
      </c>
      <c r="B2" s="190" t="s">
        <v>12</v>
      </c>
      <c r="C2" s="191"/>
      <c r="D2" s="191"/>
      <c r="E2" s="192"/>
      <c r="F2" s="193" t="s">
        <v>160</v>
      </c>
    </row>
    <row r="3" spans="1:9" ht="15" thickBot="1">
      <c r="A3" s="188"/>
      <c r="B3" s="196">
        <v>2024</v>
      </c>
      <c r="C3" s="197"/>
      <c r="D3" s="196">
        <v>2013</v>
      </c>
      <c r="E3" s="197"/>
      <c r="F3" s="194"/>
    </row>
    <row r="4" spans="1:9" ht="15" thickBot="1">
      <c r="A4" s="189"/>
      <c r="B4" s="26" t="s">
        <v>2</v>
      </c>
      <c r="C4" s="26" t="s">
        <v>3</v>
      </c>
      <c r="D4" s="26" t="s">
        <v>2</v>
      </c>
      <c r="E4" s="26" t="s">
        <v>3</v>
      </c>
      <c r="F4" s="195"/>
    </row>
    <row r="5" spans="1:9" ht="15" thickBot="1">
      <c r="A5" s="4">
        <v>1</v>
      </c>
      <c r="B5" s="5">
        <v>2</v>
      </c>
      <c r="C5" s="5">
        <v>3</v>
      </c>
      <c r="D5" s="5">
        <v>4</v>
      </c>
      <c r="E5" s="5">
        <v>5</v>
      </c>
      <c r="F5" s="6">
        <v>6</v>
      </c>
    </row>
    <row r="6" spans="1:9" ht="15" thickBot="1">
      <c r="A6" s="27" t="s">
        <v>31</v>
      </c>
      <c r="B6" s="14">
        <f>B7+B8+B9+B10+B11+B12+B13</f>
        <v>30632661</v>
      </c>
      <c r="C6" s="14">
        <f>B6/$B$6*100</f>
        <v>100</v>
      </c>
      <c r="D6" s="14">
        <v>24500850</v>
      </c>
      <c r="E6" s="14">
        <f>D6/$D$6*100</f>
        <v>100</v>
      </c>
      <c r="F6" s="57">
        <f>(POWER(B6/D6,1/11.666666667)-1)*100</f>
        <v>1.9329497332784662</v>
      </c>
    </row>
    <row r="7" spans="1:9" ht="15" thickBot="1">
      <c r="A7" s="7" t="s">
        <v>32</v>
      </c>
      <c r="B7" s="110">
        <f t="shared" ref="B7:B13" si="0">B15+B23+B31</f>
        <v>12590124</v>
      </c>
      <c r="C7" s="56">
        <f t="shared" ref="C7:C13" si="1">B7/$B$6*100</f>
        <v>41.100327522966417</v>
      </c>
      <c r="D7" s="8">
        <v>7352024</v>
      </c>
      <c r="E7" s="56">
        <f t="shared" ref="E7:E11" si="2">D7/$D$6*100</f>
        <v>30.007220157668002</v>
      </c>
      <c r="F7" s="58">
        <f t="shared" ref="F7:F35" si="3">(POWER(B7/D7,1/11.666666667)-1)*100</f>
        <v>4.718843288311958</v>
      </c>
    </row>
    <row r="8" spans="1:9" ht="15" thickBot="1">
      <c r="A8" s="7" t="s">
        <v>33</v>
      </c>
      <c r="B8" s="110">
        <f t="shared" si="0"/>
        <v>898505</v>
      </c>
      <c r="C8" s="56">
        <f t="shared" si="1"/>
        <v>2.9331601325787533</v>
      </c>
      <c r="D8" s="8">
        <v>1296960</v>
      </c>
      <c r="E8" s="56">
        <f t="shared" si="2"/>
        <v>5.2935306326107057</v>
      </c>
      <c r="F8" s="58">
        <f t="shared" si="3"/>
        <v>-3.0971341234406813</v>
      </c>
    </row>
    <row r="9" spans="1:9" ht="15" thickBot="1">
      <c r="A9" s="7" t="s">
        <v>34</v>
      </c>
      <c r="B9" s="110">
        <f t="shared" si="0"/>
        <v>14775677</v>
      </c>
      <c r="C9" s="56">
        <f t="shared" si="1"/>
        <v>48.235042329492693</v>
      </c>
      <c r="D9" s="8">
        <v>15120355</v>
      </c>
      <c r="E9" s="56">
        <f t="shared" si="2"/>
        <v>61.713593610017611</v>
      </c>
      <c r="F9" s="58">
        <f t="shared" si="3"/>
        <v>-0.19745736530186742</v>
      </c>
    </row>
    <row r="10" spans="1:9" ht="15" thickBot="1">
      <c r="A10" s="7" t="s">
        <v>35</v>
      </c>
      <c r="B10" s="110">
        <f t="shared" si="0"/>
        <v>1484896</v>
      </c>
      <c r="C10" s="56">
        <f t="shared" si="1"/>
        <v>4.847427391306292</v>
      </c>
      <c r="D10" s="8">
        <v>486080</v>
      </c>
      <c r="E10" s="56">
        <f t="shared" si="2"/>
        <v>1.9839311697349273</v>
      </c>
      <c r="F10" s="58">
        <f t="shared" si="3"/>
        <v>10.045027794150595</v>
      </c>
    </row>
    <row r="11" spans="1:9" ht="15" thickBot="1">
      <c r="A11" s="7" t="s">
        <v>36</v>
      </c>
      <c r="B11" s="110">
        <f t="shared" si="0"/>
        <v>539181</v>
      </c>
      <c r="C11" s="56">
        <f t="shared" si="1"/>
        <v>1.760150709727764</v>
      </c>
      <c r="D11" s="8">
        <v>245431</v>
      </c>
      <c r="E11" s="56">
        <f t="shared" si="2"/>
        <v>1.001724429968756</v>
      </c>
      <c r="F11" s="58">
        <f t="shared" si="3"/>
        <v>6.9787663433158009</v>
      </c>
    </row>
    <row r="12" spans="1:9" ht="15" thickBot="1">
      <c r="A12" s="7" t="s">
        <v>37</v>
      </c>
      <c r="B12" s="110">
        <f t="shared" si="0"/>
        <v>220402</v>
      </c>
      <c r="C12" s="56">
        <f t="shared" si="1"/>
        <v>0.71950001340072944</v>
      </c>
      <c r="D12" s="55" t="s">
        <v>114</v>
      </c>
      <c r="E12" s="55" t="s">
        <v>114</v>
      </c>
      <c r="F12" s="55" t="s">
        <v>114</v>
      </c>
    </row>
    <row r="13" spans="1:9" ht="15" thickBot="1">
      <c r="A13" s="7" t="s">
        <v>38</v>
      </c>
      <c r="B13" s="110">
        <f t="shared" si="0"/>
        <v>123876</v>
      </c>
      <c r="C13" s="56">
        <f t="shared" si="1"/>
        <v>0.40439190052734891</v>
      </c>
      <c r="D13" s="55" t="s">
        <v>114</v>
      </c>
      <c r="E13" s="55" t="s">
        <v>114</v>
      </c>
      <c r="F13" s="55" t="s">
        <v>114</v>
      </c>
    </row>
    <row r="14" spans="1:9" ht="15" thickBot="1">
      <c r="A14" s="27" t="s">
        <v>6</v>
      </c>
      <c r="B14" s="14">
        <f>B15+B16+B17+B18+B19+B20+B21</f>
        <v>23748083</v>
      </c>
      <c r="C14" s="14">
        <f>B14/$B$14*100</f>
        <v>100</v>
      </c>
      <c r="D14" s="14">
        <v>19062978</v>
      </c>
      <c r="E14" s="14">
        <f>D14/$D$14*100</f>
        <v>100</v>
      </c>
      <c r="F14" s="57">
        <f t="shared" si="3"/>
        <v>1.901454698308358</v>
      </c>
    </row>
    <row r="15" spans="1:9" ht="15" thickBot="1">
      <c r="A15" s="7" t="s">
        <v>32</v>
      </c>
      <c r="B15" s="110">
        <v>6767447</v>
      </c>
      <c r="C15" s="56">
        <f t="shared" ref="C15:C21" si="4">B15/$B$14*100</f>
        <v>28.49681382703606</v>
      </c>
      <c r="D15" s="8">
        <v>4057989</v>
      </c>
      <c r="E15" s="56">
        <f t="shared" ref="E15:E19" si="5">D15/$D$14*100</f>
        <v>21.28727736033688</v>
      </c>
      <c r="F15" s="58">
        <f t="shared" si="3"/>
        <v>4.4812458768702212</v>
      </c>
    </row>
    <row r="16" spans="1:9" ht="15" thickBot="1">
      <c r="A16" s="7" t="s">
        <v>33</v>
      </c>
      <c r="B16" s="110">
        <v>617567</v>
      </c>
      <c r="C16" s="56">
        <f t="shared" si="4"/>
        <v>2.6004920060284444</v>
      </c>
      <c r="D16" s="8">
        <v>408987</v>
      </c>
      <c r="E16" s="56">
        <f t="shared" si="5"/>
        <v>2.145451775687933</v>
      </c>
      <c r="F16" s="58">
        <f t="shared" si="3"/>
        <v>3.5954492405259719</v>
      </c>
    </row>
    <row r="17" spans="1:6" ht="15" thickBot="1">
      <c r="A17" s="7" t="s">
        <v>34</v>
      </c>
      <c r="B17" s="110">
        <v>14247915</v>
      </c>
      <c r="C17" s="56">
        <f t="shared" si="4"/>
        <v>59.996063682277011</v>
      </c>
      <c r="D17" s="8">
        <v>13891512</v>
      </c>
      <c r="E17" s="56">
        <f t="shared" si="5"/>
        <v>72.871678286572021</v>
      </c>
      <c r="F17" s="58">
        <f t="shared" si="3"/>
        <v>0.21737226099640683</v>
      </c>
    </row>
    <row r="18" spans="1:6" ht="15" thickBot="1">
      <c r="A18" s="7" t="s">
        <v>35</v>
      </c>
      <c r="B18" s="110">
        <v>1325898</v>
      </c>
      <c r="C18" s="56">
        <f t="shared" si="4"/>
        <v>5.583179071759182</v>
      </c>
      <c r="D18" s="8">
        <v>467990</v>
      </c>
      <c r="E18" s="56">
        <f t="shared" si="5"/>
        <v>2.4549679488692693</v>
      </c>
      <c r="F18" s="58">
        <f t="shared" si="3"/>
        <v>9.3367860378633196</v>
      </c>
    </row>
    <row r="19" spans="1:6" ht="15" thickBot="1">
      <c r="A19" s="7" t="s">
        <v>36</v>
      </c>
      <c r="B19" s="110">
        <v>459398</v>
      </c>
      <c r="C19" s="56">
        <f t="shared" si="4"/>
        <v>1.9344635101704841</v>
      </c>
      <c r="D19" s="8">
        <v>236500</v>
      </c>
      <c r="E19" s="56">
        <f t="shared" si="5"/>
        <v>1.2406246285339049</v>
      </c>
      <c r="F19" s="58">
        <f t="shared" si="3"/>
        <v>5.8562234994895768</v>
      </c>
    </row>
    <row r="20" spans="1:6" ht="15" thickBot="1">
      <c r="A20" s="7" t="s">
        <v>37</v>
      </c>
      <c r="B20" s="110">
        <v>214052</v>
      </c>
      <c r="C20" s="56">
        <f t="shared" si="4"/>
        <v>0.90134433166668659</v>
      </c>
      <c r="D20" s="55" t="s">
        <v>114</v>
      </c>
      <c r="E20" s="55" t="s">
        <v>114</v>
      </c>
      <c r="F20" s="55" t="s">
        <v>114</v>
      </c>
    </row>
    <row r="21" spans="1:6" ht="15" thickBot="1">
      <c r="A21" s="7" t="s">
        <v>38</v>
      </c>
      <c r="B21" s="110">
        <v>115806</v>
      </c>
      <c r="C21" s="56">
        <f t="shared" si="4"/>
        <v>0.48764357106213585</v>
      </c>
      <c r="D21" s="55" t="s">
        <v>114</v>
      </c>
      <c r="E21" s="55" t="s">
        <v>114</v>
      </c>
      <c r="F21" s="55" t="s">
        <v>114</v>
      </c>
    </row>
    <row r="22" spans="1:6" ht="15" thickBot="1">
      <c r="A22" s="27" t="s">
        <v>7</v>
      </c>
      <c r="B22" s="14">
        <f>B23+B24+B25+B26+B27+B28+B29</f>
        <v>778984</v>
      </c>
      <c r="C22" s="14">
        <f>B22/$B$22*100</f>
        <v>100</v>
      </c>
      <c r="D22" s="14">
        <v>958657</v>
      </c>
      <c r="E22" s="14">
        <f>D22/$D$22*100</f>
        <v>100</v>
      </c>
      <c r="F22" s="57">
        <f t="shared" si="3"/>
        <v>-1.763208928715454</v>
      </c>
    </row>
    <row r="23" spans="1:6" ht="15" thickBot="1">
      <c r="A23" s="7" t="s">
        <v>32</v>
      </c>
      <c r="B23" s="110">
        <v>606779</v>
      </c>
      <c r="C23" s="56">
        <f t="shared" ref="C23:C29" si="6">B23/$B$22*100</f>
        <v>77.893640947695971</v>
      </c>
      <c r="D23" s="8">
        <v>477616</v>
      </c>
      <c r="E23" s="56">
        <f t="shared" ref="E23:E27" si="7">D23/$D$22*100</f>
        <v>49.821364679963743</v>
      </c>
      <c r="F23" s="58">
        <f t="shared" si="3"/>
        <v>2.0728271018336519</v>
      </c>
    </row>
    <row r="24" spans="1:6" ht="15" thickBot="1">
      <c r="A24" s="7" t="s">
        <v>33</v>
      </c>
      <c r="B24" s="110">
        <v>38988</v>
      </c>
      <c r="C24" s="56">
        <f t="shared" si="6"/>
        <v>5.0049808468466619</v>
      </c>
      <c r="D24" s="8">
        <v>53537</v>
      </c>
      <c r="E24" s="56">
        <f t="shared" si="7"/>
        <v>5.5845834328649344</v>
      </c>
      <c r="F24" s="58">
        <f t="shared" si="3"/>
        <v>-2.6815540738493016</v>
      </c>
    </row>
    <row r="25" spans="1:6" ht="15" thickBot="1">
      <c r="A25" s="7" t="s">
        <v>34</v>
      </c>
      <c r="B25" s="110">
        <v>105578</v>
      </c>
      <c r="C25" s="56">
        <f t="shared" si="6"/>
        <v>13.553295061259282</v>
      </c>
      <c r="D25" s="8">
        <v>419145</v>
      </c>
      <c r="E25" s="56">
        <f t="shared" si="7"/>
        <v>43.722102900203097</v>
      </c>
      <c r="F25" s="58">
        <f t="shared" si="3"/>
        <v>-11.146391649397035</v>
      </c>
    </row>
    <row r="26" spans="1:6" ht="15" thickBot="1">
      <c r="A26" s="7" t="s">
        <v>35</v>
      </c>
      <c r="B26" s="110">
        <v>19645</v>
      </c>
      <c r="C26" s="56">
        <f t="shared" si="6"/>
        <v>2.5218746469760611</v>
      </c>
      <c r="D26" s="8">
        <v>5716</v>
      </c>
      <c r="E26" s="56">
        <f t="shared" si="7"/>
        <v>0.59625079668744929</v>
      </c>
      <c r="F26" s="58">
        <f t="shared" si="3"/>
        <v>11.162052088772899</v>
      </c>
    </row>
    <row r="27" spans="1:6" ht="15" thickBot="1">
      <c r="A27" s="7" t="s">
        <v>36</v>
      </c>
      <c r="B27" s="110">
        <v>6604</v>
      </c>
      <c r="C27" s="56">
        <f t="shared" si="6"/>
        <v>0.84777094266377739</v>
      </c>
      <c r="D27" s="8">
        <v>2643</v>
      </c>
      <c r="E27" s="56">
        <f t="shared" si="7"/>
        <v>0.27569819028077819</v>
      </c>
      <c r="F27" s="58">
        <f t="shared" si="3"/>
        <v>8.1656638709759477</v>
      </c>
    </row>
    <row r="28" spans="1:6" ht="15" thickBot="1">
      <c r="A28" s="7" t="s">
        <v>37</v>
      </c>
      <c r="B28" s="110">
        <v>819</v>
      </c>
      <c r="C28" s="56">
        <f t="shared" si="6"/>
        <v>0.10513694761381492</v>
      </c>
      <c r="D28" s="55" t="s">
        <v>114</v>
      </c>
      <c r="E28" s="55" t="s">
        <v>114</v>
      </c>
      <c r="F28" s="55" t="s">
        <v>114</v>
      </c>
    </row>
    <row r="29" spans="1:6" ht="15" thickBot="1">
      <c r="A29" s="7" t="s">
        <v>38</v>
      </c>
      <c r="B29" s="110">
        <v>571</v>
      </c>
      <c r="C29" s="56">
        <f t="shared" si="6"/>
        <v>7.3300606944430177E-2</v>
      </c>
      <c r="D29" s="55" t="s">
        <v>114</v>
      </c>
      <c r="E29" s="55" t="s">
        <v>114</v>
      </c>
      <c r="F29" s="55" t="s">
        <v>114</v>
      </c>
    </row>
    <row r="30" spans="1:6" ht="15" thickBot="1">
      <c r="A30" s="27" t="s">
        <v>8</v>
      </c>
      <c r="B30" s="14">
        <f>B31+B32+B33+B34+B35+B36+B37</f>
        <v>6105594</v>
      </c>
      <c r="C30" s="14">
        <f>B30/$B$30*100</f>
        <v>100</v>
      </c>
      <c r="D30" s="14">
        <v>4479215</v>
      </c>
      <c r="E30" s="14">
        <f>D30/$D$30*100</f>
        <v>100</v>
      </c>
      <c r="F30" s="57">
        <f t="shared" si="3"/>
        <v>2.6906259532111232</v>
      </c>
    </row>
    <row r="31" spans="1:6" ht="15" thickBot="1">
      <c r="A31" s="7" t="s">
        <v>32</v>
      </c>
      <c r="B31" s="110">
        <v>5215898</v>
      </c>
      <c r="C31" s="56">
        <f t="shared" ref="C31:C37" si="8">B31/$B$30*100</f>
        <v>85.428182745200559</v>
      </c>
      <c r="D31" s="8">
        <v>2816419</v>
      </c>
      <c r="E31" s="56">
        <f t="shared" ref="E31:E35" si="9">D31/$D$30*100</f>
        <v>62.877513135672217</v>
      </c>
      <c r="F31" s="58">
        <f t="shared" si="3"/>
        <v>5.424092356469612</v>
      </c>
    </row>
    <row r="32" spans="1:6" ht="15" thickBot="1">
      <c r="A32" s="7" t="s">
        <v>33</v>
      </c>
      <c r="B32" s="110">
        <v>241950</v>
      </c>
      <c r="C32" s="56">
        <f t="shared" si="8"/>
        <v>3.96275939736576</v>
      </c>
      <c r="D32" s="8">
        <v>834436</v>
      </c>
      <c r="E32" s="56">
        <f t="shared" si="9"/>
        <v>18.629067816570537</v>
      </c>
      <c r="F32" s="58">
        <f t="shared" si="3"/>
        <v>-10.068006102890125</v>
      </c>
    </row>
    <row r="33" spans="1:6" ht="15" thickBot="1">
      <c r="A33" s="7" t="s">
        <v>34</v>
      </c>
      <c r="B33" s="110">
        <v>422184</v>
      </c>
      <c r="C33" s="56">
        <f t="shared" si="8"/>
        <v>6.9147080529756808</v>
      </c>
      <c r="D33" s="8">
        <v>809698</v>
      </c>
      <c r="E33" s="56">
        <f t="shared" si="9"/>
        <v>18.076783543545019</v>
      </c>
      <c r="F33" s="58">
        <f t="shared" si="3"/>
        <v>-5.428957909437826</v>
      </c>
    </row>
    <row r="34" spans="1:6" ht="15" thickBot="1">
      <c r="A34" s="7" t="s">
        <v>35</v>
      </c>
      <c r="B34" s="110">
        <v>139353</v>
      </c>
      <c r="C34" s="56">
        <f t="shared" si="8"/>
        <v>2.2823823529700795</v>
      </c>
      <c r="D34" s="8">
        <v>12374</v>
      </c>
      <c r="E34" s="56">
        <f t="shared" si="9"/>
        <v>0.27625376321520623</v>
      </c>
      <c r="F34" s="58">
        <f t="shared" si="3"/>
        <v>23.065883881095516</v>
      </c>
    </row>
    <row r="35" spans="1:6" ht="15" thickBot="1">
      <c r="A35" s="7" t="s">
        <v>36</v>
      </c>
      <c r="B35" s="110">
        <v>73179</v>
      </c>
      <c r="C35" s="56">
        <f t="shared" si="8"/>
        <v>1.1985566023551517</v>
      </c>
      <c r="D35" s="8">
        <v>6288</v>
      </c>
      <c r="E35" s="56">
        <f t="shared" si="9"/>
        <v>0.14038174099702738</v>
      </c>
      <c r="F35" s="58">
        <f t="shared" si="3"/>
        <v>23.412918633057302</v>
      </c>
    </row>
    <row r="36" spans="1:6" ht="15" thickBot="1">
      <c r="A36" s="7" t="s">
        <v>37</v>
      </c>
      <c r="B36" s="110">
        <v>5531</v>
      </c>
      <c r="C36" s="56">
        <f t="shared" si="8"/>
        <v>9.0589056527505762E-2</v>
      </c>
      <c r="D36" s="55" t="s">
        <v>114</v>
      </c>
      <c r="E36" s="55" t="s">
        <v>114</v>
      </c>
      <c r="F36" s="55" t="s">
        <v>114</v>
      </c>
    </row>
    <row r="37" spans="1:6" ht="15" thickBot="1">
      <c r="A37" s="7" t="s">
        <v>38</v>
      </c>
      <c r="B37" s="110">
        <v>7499</v>
      </c>
      <c r="C37" s="56">
        <f t="shared" si="8"/>
        <v>0.12282179260527312</v>
      </c>
      <c r="D37" s="55" t="s">
        <v>114</v>
      </c>
      <c r="E37" s="55" t="s">
        <v>114</v>
      </c>
      <c r="F37" s="55" t="s">
        <v>114</v>
      </c>
    </row>
  </sheetData>
  <mergeCells count="6">
    <mergeCell ref="A1:F1"/>
    <mergeCell ref="A2:A4"/>
    <mergeCell ref="B2:E2"/>
    <mergeCell ref="F2:F4"/>
    <mergeCell ref="B3:C3"/>
    <mergeCell ref="D3:E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M13" sqref="M13"/>
    </sheetView>
  </sheetViews>
  <sheetFormatPr defaultRowHeight="14.5"/>
  <cols>
    <col min="1" max="1" width="20.26953125" customWidth="1"/>
    <col min="8" max="9" width="9.453125" bestFit="1" customWidth="1"/>
  </cols>
  <sheetData>
    <row r="1" spans="1:10" ht="27.65" customHeight="1" thickBot="1">
      <c r="A1" s="198" t="s">
        <v>161</v>
      </c>
      <c r="B1" s="198"/>
      <c r="C1" s="198"/>
      <c r="D1" s="198"/>
      <c r="E1" s="198"/>
      <c r="F1" s="198"/>
      <c r="G1" s="198"/>
      <c r="H1" s="198"/>
      <c r="I1" s="198"/>
    </row>
    <row r="2" spans="1:10" ht="15" thickBot="1">
      <c r="A2" s="165" t="s">
        <v>56</v>
      </c>
      <c r="B2" s="168" t="s">
        <v>28</v>
      </c>
      <c r="C2" s="200"/>
      <c r="D2" s="172" t="s">
        <v>12</v>
      </c>
      <c r="E2" s="173"/>
      <c r="F2" s="173"/>
      <c r="G2" s="173"/>
      <c r="H2" s="173"/>
      <c r="I2" s="175"/>
    </row>
    <row r="3" spans="1:10" ht="15" thickBot="1">
      <c r="A3" s="199"/>
      <c r="B3" s="201"/>
      <c r="C3" s="202"/>
      <c r="D3" s="203" t="s">
        <v>2</v>
      </c>
      <c r="E3" s="204"/>
      <c r="F3" s="206"/>
      <c r="G3" s="203" t="s">
        <v>26</v>
      </c>
      <c r="H3" s="204"/>
      <c r="I3" s="205"/>
      <c r="J3" s="37"/>
    </row>
    <row r="4" spans="1:10" ht="15" thickBot="1">
      <c r="A4" s="167"/>
      <c r="B4" s="29" t="s">
        <v>2</v>
      </c>
      <c r="C4" s="29" t="s">
        <v>26</v>
      </c>
      <c r="D4" s="29" t="s">
        <v>13</v>
      </c>
      <c r="E4" s="47" t="s">
        <v>15</v>
      </c>
      <c r="F4" s="47" t="s">
        <v>16</v>
      </c>
      <c r="G4" s="29" t="s">
        <v>13</v>
      </c>
      <c r="H4" s="29" t="s">
        <v>15</v>
      </c>
      <c r="I4" s="29" t="s">
        <v>16</v>
      </c>
    </row>
    <row r="5" spans="1:10" ht="15" thickBot="1">
      <c r="A5" s="4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6">
        <v>9</v>
      </c>
    </row>
    <row r="6" spans="1:10" ht="15" thickBot="1">
      <c r="A6" s="7" t="s">
        <v>13</v>
      </c>
      <c r="B6" s="8">
        <f>B7+B8+B9+B10+B11+B12+B13+B14+B15+B16+B17+B18</f>
        <v>11702792</v>
      </c>
      <c r="C6" s="8">
        <f>B6/$B$6*100</f>
        <v>100</v>
      </c>
      <c r="D6" s="8">
        <f>D7+D8+D9+D10+D11+D12+D13+D14+D15+D16+D17+D18</f>
        <v>30630923</v>
      </c>
      <c r="E6" s="8">
        <f>E7+E8+E9+E10+E11+E12+E13+E14+E15+E16+E17+E18</f>
        <v>25511652</v>
      </c>
      <c r="F6" s="8">
        <f>F7+F8+F9+F10+F11+F12+F13+F14+F15+F16+F17+F18</f>
        <v>5119271</v>
      </c>
      <c r="G6" s="8">
        <f>D6/$D$6*100</f>
        <v>100</v>
      </c>
      <c r="H6" s="49">
        <f>E6/$D$6*100</f>
        <v>83.28724537618406</v>
      </c>
      <c r="I6" s="50">
        <f>F6/$D$6*100</f>
        <v>16.71275462381594</v>
      </c>
    </row>
    <row r="7" spans="1:10" ht="26.5" thickBot="1">
      <c r="A7" s="7" t="s">
        <v>44</v>
      </c>
      <c r="B7" s="110">
        <v>10877447</v>
      </c>
      <c r="C7" s="56">
        <f t="shared" ref="C7:C18" si="0">B7/$B$6*100</f>
        <v>92.947452197731963</v>
      </c>
      <c r="D7" s="110">
        <v>17331485</v>
      </c>
      <c r="E7" s="110">
        <v>15843296</v>
      </c>
      <c r="F7" s="120">
        <v>1488189</v>
      </c>
      <c r="G7" s="49">
        <f t="shared" ref="G7:G18" si="1">D7/$D$6*100</f>
        <v>56.581660957457927</v>
      </c>
      <c r="H7" s="51">
        <f t="shared" ref="H7:H18" si="2">E7/$D7*100</f>
        <v>91.41337859969876</v>
      </c>
      <c r="I7" s="52">
        <f t="shared" ref="I7:I18" si="3">F7/$D7*100</f>
        <v>8.5866214003012438</v>
      </c>
    </row>
    <row r="8" spans="1:10" ht="15" thickBot="1">
      <c r="A8" s="7" t="s">
        <v>45</v>
      </c>
      <c r="B8" s="110">
        <v>121445</v>
      </c>
      <c r="C8" s="56">
        <f t="shared" si="0"/>
        <v>1.037743813613025</v>
      </c>
      <c r="D8" s="110">
        <v>405113</v>
      </c>
      <c r="E8" s="110">
        <v>380685</v>
      </c>
      <c r="F8" s="120">
        <v>24428</v>
      </c>
      <c r="G8" s="49">
        <f t="shared" si="1"/>
        <v>1.3225621702617318</v>
      </c>
      <c r="H8" s="51">
        <f t="shared" si="2"/>
        <v>93.970077484553698</v>
      </c>
      <c r="I8" s="52">
        <f t="shared" si="3"/>
        <v>6.0299225154463079</v>
      </c>
    </row>
    <row r="9" spans="1:10" ht="15" thickBot="1">
      <c r="A9" s="7" t="s">
        <v>46</v>
      </c>
      <c r="B9" s="110">
        <v>114386</v>
      </c>
      <c r="C9" s="56">
        <f t="shared" si="0"/>
        <v>0.97742487433767933</v>
      </c>
      <c r="D9" s="110">
        <v>7676079</v>
      </c>
      <c r="E9" s="110">
        <v>5272706</v>
      </c>
      <c r="F9" s="120">
        <v>2403373</v>
      </c>
      <c r="G9" s="49">
        <f t="shared" si="1"/>
        <v>25.059901067950189</v>
      </c>
      <c r="H9" s="51">
        <f t="shared" si="2"/>
        <v>68.690095555295869</v>
      </c>
      <c r="I9" s="52">
        <f t="shared" si="3"/>
        <v>31.309904444704124</v>
      </c>
    </row>
    <row r="10" spans="1:10" ht="15" thickBot="1">
      <c r="A10" s="7" t="s">
        <v>47</v>
      </c>
      <c r="B10" s="110">
        <v>20651</v>
      </c>
      <c r="C10" s="56">
        <f t="shared" si="0"/>
        <v>0.17646216390071701</v>
      </c>
      <c r="D10" s="110">
        <v>539139</v>
      </c>
      <c r="E10" s="110">
        <v>425838</v>
      </c>
      <c r="F10" s="120">
        <v>113301</v>
      </c>
      <c r="G10" s="49">
        <f t="shared" si="1"/>
        <v>1.7601134644228644</v>
      </c>
      <c r="H10" s="51">
        <f t="shared" si="2"/>
        <v>78.98482580559002</v>
      </c>
      <c r="I10" s="52">
        <f t="shared" si="3"/>
        <v>21.015174194409976</v>
      </c>
    </row>
    <row r="11" spans="1:10" ht="15" thickBot="1">
      <c r="A11" s="7" t="s">
        <v>48</v>
      </c>
      <c r="B11" s="110">
        <v>121831</v>
      </c>
      <c r="C11" s="56">
        <f t="shared" si="0"/>
        <v>1.0410421718167768</v>
      </c>
      <c r="D11" s="110">
        <v>1661455</v>
      </c>
      <c r="E11" s="110">
        <v>1231810</v>
      </c>
      <c r="F11" s="120">
        <v>429645</v>
      </c>
      <c r="G11" s="49">
        <f t="shared" si="1"/>
        <v>5.4241101386334325</v>
      </c>
      <c r="H11" s="51">
        <f t="shared" si="2"/>
        <v>74.140437146958533</v>
      </c>
      <c r="I11" s="52">
        <f t="shared" si="3"/>
        <v>25.859562853041464</v>
      </c>
    </row>
    <row r="12" spans="1:10" ht="15" thickBot="1">
      <c r="A12" s="7" t="s">
        <v>49</v>
      </c>
      <c r="B12" s="110">
        <v>17363</v>
      </c>
      <c r="C12" s="56">
        <f t="shared" si="0"/>
        <v>0.148366304382749</v>
      </c>
      <c r="D12" s="110">
        <v>450971</v>
      </c>
      <c r="E12" s="110">
        <v>368449</v>
      </c>
      <c r="F12" s="120">
        <v>82522</v>
      </c>
      <c r="G12" s="49">
        <f t="shared" si="1"/>
        <v>1.4722736236188507</v>
      </c>
      <c r="H12" s="51">
        <f t="shared" si="2"/>
        <v>81.701262387160142</v>
      </c>
      <c r="I12" s="52">
        <f t="shared" si="3"/>
        <v>18.298737612839851</v>
      </c>
    </row>
    <row r="13" spans="1:10" ht="15" thickBot="1">
      <c r="A13" s="7" t="s">
        <v>50</v>
      </c>
      <c r="B13" s="110">
        <v>862</v>
      </c>
      <c r="C13" s="56">
        <f t="shared" si="0"/>
        <v>7.365763657082856E-3</v>
      </c>
      <c r="D13" s="110">
        <v>403959</v>
      </c>
      <c r="E13" s="110">
        <v>200588</v>
      </c>
      <c r="F13" s="120">
        <v>203371</v>
      </c>
      <c r="G13" s="49">
        <f t="shared" si="1"/>
        <v>1.31879473563366</v>
      </c>
      <c r="H13" s="51">
        <f t="shared" si="2"/>
        <v>49.655534348782922</v>
      </c>
      <c r="I13" s="52">
        <f t="shared" si="3"/>
        <v>50.344465651217071</v>
      </c>
    </row>
    <row r="14" spans="1:10" ht="26.5" thickBot="1">
      <c r="A14" s="7" t="s">
        <v>51</v>
      </c>
      <c r="B14" s="110">
        <v>971</v>
      </c>
      <c r="C14" s="56">
        <f t="shared" si="0"/>
        <v>8.2971653260179284E-3</v>
      </c>
      <c r="D14" s="110">
        <v>138709</v>
      </c>
      <c r="E14" s="110">
        <v>74730</v>
      </c>
      <c r="F14" s="120">
        <v>63979</v>
      </c>
      <c r="G14" s="49">
        <f t="shared" si="1"/>
        <v>0.45283976587972874</v>
      </c>
      <c r="H14" s="51">
        <f t="shared" si="2"/>
        <v>53.875379391387725</v>
      </c>
      <c r="I14" s="52">
        <f t="shared" si="3"/>
        <v>46.124620608612275</v>
      </c>
    </row>
    <row r="15" spans="1:10" ht="15" thickBot="1">
      <c r="A15" s="7" t="s">
        <v>52</v>
      </c>
      <c r="B15" s="110">
        <v>9513</v>
      </c>
      <c r="C15" s="56">
        <f t="shared" si="0"/>
        <v>8.1288294280544335E-2</v>
      </c>
      <c r="D15" s="110">
        <v>150627</v>
      </c>
      <c r="E15" s="110">
        <v>126584</v>
      </c>
      <c r="F15" s="120">
        <v>24043</v>
      </c>
      <c r="G15" s="49">
        <f t="shared" si="1"/>
        <v>0.49174815920499687</v>
      </c>
      <c r="H15" s="51">
        <f t="shared" si="2"/>
        <v>84.038054266499358</v>
      </c>
      <c r="I15" s="52">
        <f t="shared" si="3"/>
        <v>15.961945733500635</v>
      </c>
    </row>
    <row r="16" spans="1:10" ht="26.5" thickBot="1">
      <c r="A16" s="7" t="s">
        <v>53</v>
      </c>
      <c r="B16" s="110">
        <v>401692</v>
      </c>
      <c r="C16" s="56">
        <f t="shared" si="0"/>
        <v>3.432445864200611</v>
      </c>
      <c r="D16" s="110">
        <v>1602402</v>
      </c>
      <c r="E16" s="110">
        <v>1384006</v>
      </c>
      <c r="F16" s="120">
        <v>218396</v>
      </c>
      <c r="G16" s="49">
        <f t="shared" si="1"/>
        <v>5.2313213023322866</v>
      </c>
      <c r="H16" s="51">
        <f t="shared" si="2"/>
        <v>86.370710970156054</v>
      </c>
      <c r="I16" s="52">
        <f t="shared" si="3"/>
        <v>13.629289029843946</v>
      </c>
    </row>
    <row r="17" spans="1:9" ht="15" thickBot="1">
      <c r="A17" s="7" t="s">
        <v>54</v>
      </c>
      <c r="B17" s="110">
        <v>453</v>
      </c>
      <c r="C17" s="56">
        <f t="shared" si="0"/>
        <v>3.8708711562163971E-3</v>
      </c>
      <c r="D17" s="110">
        <v>4556</v>
      </c>
      <c r="E17" s="110">
        <v>2704</v>
      </c>
      <c r="F17" s="120">
        <v>1852</v>
      </c>
      <c r="G17" s="49">
        <f t="shared" si="1"/>
        <v>1.4873858029025114E-2</v>
      </c>
      <c r="H17" s="51">
        <f t="shared" si="2"/>
        <v>59.350307287093941</v>
      </c>
      <c r="I17" s="52">
        <f t="shared" si="3"/>
        <v>40.649692712906059</v>
      </c>
    </row>
    <row r="18" spans="1:9" ht="15" thickBot="1">
      <c r="A18" s="15" t="s">
        <v>38</v>
      </c>
      <c r="B18" s="115">
        <v>16178</v>
      </c>
      <c r="C18" s="56">
        <f t="shared" si="0"/>
        <v>0.13824051559662001</v>
      </c>
      <c r="D18" s="115">
        <v>266428</v>
      </c>
      <c r="E18" s="115">
        <v>200256</v>
      </c>
      <c r="F18" s="121">
        <v>66172</v>
      </c>
      <c r="G18" s="49">
        <f t="shared" si="1"/>
        <v>0.86980075657530787</v>
      </c>
      <c r="H18" s="51">
        <f t="shared" si="2"/>
        <v>75.163271127659257</v>
      </c>
      <c r="I18" s="52">
        <f t="shared" si="3"/>
        <v>24.836728872340743</v>
      </c>
    </row>
  </sheetData>
  <mergeCells count="6">
    <mergeCell ref="A1:I1"/>
    <mergeCell ref="A2:A4"/>
    <mergeCell ref="B2:C3"/>
    <mergeCell ref="G3:I3"/>
    <mergeCell ref="D2:I2"/>
    <mergeCell ref="D3:F3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I3" sqref="I3"/>
    </sheetView>
  </sheetViews>
  <sheetFormatPr defaultRowHeight="14.5"/>
  <cols>
    <col min="1" max="1" width="15.7265625" customWidth="1"/>
    <col min="6" max="7" width="10.453125" bestFit="1" customWidth="1"/>
  </cols>
  <sheetData>
    <row r="1" spans="1:7" ht="38.5" customHeight="1" thickBot="1">
      <c r="A1" s="207" t="s">
        <v>162</v>
      </c>
      <c r="B1" s="207"/>
      <c r="C1" s="207"/>
      <c r="D1" s="207"/>
      <c r="E1" s="207"/>
      <c r="F1" s="207"/>
      <c r="G1" s="207"/>
    </row>
    <row r="2" spans="1:7" ht="37.15" customHeight="1" thickBot="1">
      <c r="A2" s="165" t="s">
        <v>40</v>
      </c>
      <c r="B2" s="172" t="s">
        <v>28</v>
      </c>
      <c r="C2" s="174"/>
      <c r="D2" s="172" t="s">
        <v>12</v>
      </c>
      <c r="E2" s="174"/>
      <c r="F2" s="172" t="s">
        <v>42</v>
      </c>
      <c r="G2" s="175"/>
    </row>
    <row r="3" spans="1:7" ht="15" thickBot="1">
      <c r="A3" s="167"/>
      <c r="B3" s="29">
        <v>2024</v>
      </c>
      <c r="C3" s="29">
        <v>2013</v>
      </c>
      <c r="D3" s="29">
        <v>2024</v>
      </c>
      <c r="E3" s="29">
        <v>2013</v>
      </c>
      <c r="F3" s="29">
        <v>2024</v>
      </c>
      <c r="G3" s="30">
        <v>2013</v>
      </c>
    </row>
    <row r="4" spans="1:7" ht="15" thickBot="1">
      <c r="A4" s="4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6">
        <v>7</v>
      </c>
    </row>
    <row r="5" spans="1:7" ht="15" thickBot="1">
      <c r="A5" s="27" t="s">
        <v>4</v>
      </c>
      <c r="B5" s="138">
        <v>11702792</v>
      </c>
      <c r="C5" s="138">
        <v>7818565</v>
      </c>
      <c r="D5" s="138">
        <v>30632661</v>
      </c>
      <c r="E5" s="138">
        <v>24500850</v>
      </c>
      <c r="F5" s="59">
        <f>D5/B5</f>
        <v>2.6175515210387403</v>
      </c>
      <c r="G5" s="60">
        <f>E5/C5</f>
        <v>3.1336760645975317</v>
      </c>
    </row>
    <row r="6" spans="1:7" ht="15" thickBot="1">
      <c r="A6" s="7" t="s">
        <v>6</v>
      </c>
      <c r="B6" s="110">
        <v>6269457</v>
      </c>
      <c r="C6" s="8">
        <v>4514091</v>
      </c>
      <c r="D6" s="110">
        <v>23748083</v>
      </c>
      <c r="E6" s="8">
        <v>19062978</v>
      </c>
      <c r="F6" s="56">
        <f t="shared" ref="F6:F16" si="0">D6/B6</f>
        <v>3.7879010893606893</v>
      </c>
      <c r="G6" s="58">
        <f t="shared" ref="G6:G16" si="1">E6/C6</f>
        <v>4.2229937322929469</v>
      </c>
    </row>
    <row r="7" spans="1:7" ht="15" thickBot="1">
      <c r="A7" s="7" t="s">
        <v>7</v>
      </c>
      <c r="B7" s="110">
        <v>573969</v>
      </c>
      <c r="C7" s="8">
        <v>482903</v>
      </c>
      <c r="D7" s="110">
        <v>778984</v>
      </c>
      <c r="E7" s="8">
        <v>958657</v>
      </c>
      <c r="F7" s="56">
        <f t="shared" si="0"/>
        <v>1.3571882802032862</v>
      </c>
      <c r="G7" s="58">
        <f t="shared" si="1"/>
        <v>1.9851957846606876</v>
      </c>
    </row>
    <row r="8" spans="1:7" ht="26.5" thickBot="1">
      <c r="A8" s="7" t="s">
        <v>8</v>
      </c>
      <c r="B8" s="110">
        <v>4859366</v>
      </c>
      <c r="C8" s="8">
        <v>2821571</v>
      </c>
      <c r="D8" s="110">
        <v>6105594</v>
      </c>
      <c r="E8" s="8">
        <v>4479215</v>
      </c>
      <c r="F8" s="56">
        <f t="shared" si="0"/>
        <v>1.2564589701619511</v>
      </c>
      <c r="G8" s="58">
        <f t="shared" si="1"/>
        <v>1.5874897353282975</v>
      </c>
    </row>
    <row r="9" spans="1:7" ht="15" thickBot="1">
      <c r="A9" s="27" t="s">
        <v>9</v>
      </c>
      <c r="B9" s="138">
        <v>7385828</v>
      </c>
      <c r="C9" s="138">
        <v>5589019</v>
      </c>
      <c r="D9" s="138">
        <v>15535510</v>
      </c>
      <c r="E9" s="138">
        <v>15000731</v>
      </c>
      <c r="F9" s="59">
        <f t="shared" si="0"/>
        <v>2.1034215798147478</v>
      </c>
      <c r="G9" s="60">
        <f t="shared" si="1"/>
        <v>2.6839649319495962</v>
      </c>
    </row>
    <row r="10" spans="1:7" ht="15" thickBot="1">
      <c r="A10" s="7" t="s">
        <v>6</v>
      </c>
      <c r="B10" s="110">
        <v>3465220</v>
      </c>
      <c r="C10" s="8">
        <v>2936459</v>
      </c>
      <c r="D10" s="110">
        <v>10618831</v>
      </c>
      <c r="E10" s="8">
        <v>10665567</v>
      </c>
      <c r="F10" s="56">
        <f t="shared" si="0"/>
        <v>3.064403125919855</v>
      </c>
      <c r="G10" s="58">
        <f t="shared" si="1"/>
        <v>3.6321184801149955</v>
      </c>
    </row>
    <row r="11" spans="1:7" ht="15" thickBot="1">
      <c r="A11" s="7" t="s">
        <v>7</v>
      </c>
      <c r="B11" s="110">
        <v>234549</v>
      </c>
      <c r="C11" s="8">
        <v>276993</v>
      </c>
      <c r="D11" s="110">
        <v>301723</v>
      </c>
      <c r="E11" s="8">
        <v>543762</v>
      </c>
      <c r="F11" s="56">
        <f t="shared" si="0"/>
        <v>1.2863964459451969</v>
      </c>
      <c r="G11" s="58">
        <f t="shared" si="1"/>
        <v>1.9630893199467134</v>
      </c>
    </row>
    <row r="12" spans="1:7" ht="26.5" thickBot="1">
      <c r="A12" s="7" t="s">
        <v>8</v>
      </c>
      <c r="B12" s="110">
        <v>3686059</v>
      </c>
      <c r="C12" s="8">
        <v>2375567</v>
      </c>
      <c r="D12" s="110">
        <v>4614956</v>
      </c>
      <c r="E12" s="8">
        <v>3791402</v>
      </c>
      <c r="F12" s="56">
        <f t="shared" si="0"/>
        <v>1.2520027487351668</v>
      </c>
      <c r="G12" s="58">
        <f t="shared" si="1"/>
        <v>1.5959987657683408</v>
      </c>
    </row>
    <row r="13" spans="1:7" ht="15" thickBot="1">
      <c r="A13" s="27" t="s">
        <v>10</v>
      </c>
      <c r="B13" s="138">
        <v>4316964</v>
      </c>
      <c r="C13" s="138">
        <v>2229546</v>
      </c>
      <c r="D13" s="138">
        <v>15097151</v>
      </c>
      <c r="E13" s="138">
        <v>9500119</v>
      </c>
      <c r="F13" s="59">
        <f t="shared" si="0"/>
        <v>3.4971686120152961</v>
      </c>
      <c r="G13" s="60">
        <f t="shared" si="1"/>
        <v>4.2610105375713259</v>
      </c>
    </row>
    <row r="14" spans="1:7" ht="15" thickBot="1">
      <c r="A14" s="7" t="s">
        <v>6</v>
      </c>
      <c r="B14" s="110">
        <v>2804237</v>
      </c>
      <c r="C14" s="8">
        <v>1577632</v>
      </c>
      <c r="D14" s="110">
        <v>13129252</v>
      </c>
      <c r="E14" s="8">
        <v>8397411</v>
      </c>
      <c r="F14" s="56">
        <f t="shared" si="0"/>
        <v>4.6819338023141412</v>
      </c>
      <c r="G14" s="58">
        <f t="shared" si="1"/>
        <v>5.3227945427070447</v>
      </c>
    </row>
    <row r="15" spans="1:7" ht="15" thickBot="1">
      <c r="A15" s="7" t="s">
        <v>7</v>
      </c>
      <c r="B15" s="110">
        <v>339420</v>
      </c>
      <c r="C15" s="8">
        <v>205910</v>
      </c>
      <c r="D15" s="110">
        <v>477261</v>
      </c>
      <c r="E15" s="8">
        <v>414895</v>
      </c>
      <c r="F15" s="56">
        <f t="shared" si="0"/>
        <v>1.4061074774615521</v>
      </c>
      <c r="G15" s="58">
        <f t="shared" si="1"/>
        <v>2.0149337089019475</v>
      </c>
    </row>
    <row r="16" spans="1:7" ht="26.5" thickBot="1">
      <c r="A16" s="15" t="s">
        <v>8</v>
      </c>
      <c r="B16" s="115">
        <v>1173307</v>
      </c>
      <c r="C16" s="16">
        <v>446004</v>
      </c>
      <c r="D16" s="115">
        <v>1490638</v>
      </c>
      <c r="E16" s="16">
        <v>687813</v>
      </c>
      <c r="F16" s="56">
        <f t="shared" si="0"/>
        <v>1.2704586267703166</v>
      </c>
      <c r="G16" s="58">
        <f t="shared" si="1"/>
        <v>1.5421677832485807</v>
      </c>
    </row>
  </sheetData>
  <mergeCells count="5">
    <mergeCell ref="A2:A3"/>
    <mergeCell ref="B2:C2"/>
    <mergeCell ref="D2:E2"/>
    <mergeCell ref="F2:G2"/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K13" sqref="K13"/>
    </sheetView>
  </sheetViews>
  <sheetFormatPr defaultRowHeight="14.5"/>
  <cols>
    <col min="1" max="1" width="20.453125" customWidth="1"/>
    <col min="7" max="7" width="10.36328125" customWidth="1"/>
    <col min="8" max="8" width="13.81640625" customWidth="1"/>
    <col min="9" max="9" width="12.81640625" customWidth="1"/>
  </cols>
  <sheetData>
    <row r="1" spans="1:9" ht="35.5" customHeight="1" thickBot="1">
      <c r="A1" s="207" t="s">
        <v>115</v>
      </c>
      <c r="B1" s="207"/>
      <c r="C1" s="207"/>
      <c r="D1" s="207"/>
      <c r="E1" s="207"/>
      <c r="F1" s="207"/>
      <c r="G1" s="207"/>
      <c r="H1" s="207"/>
    </row>
    <row r="2" spans="1:9" ht="39" customHeight="1" thickBot="1">
      <c r="A2" s="165" t="s">
        <v>43</v>
      </c>
      <c r="B2" s="172" t="s">
        <v>112</v>
      </c>
      <c r="C2" s="173"/>
      <c r="D2" s="172" t="s">
        <v>12</v>
      </c>
      <c r="E2" s="173"/>
      <c r="F2" s="173"/>
      <c r="G2" s="174"/>
      <c r="H2" s="208" t="s">
        <v>116</v>
      </c>
    </row>
    <row r="3" spans="1:9" ht="36" customHeight="1" thickBot="1">
      <c r="A3" s="167"/>
      <c r="B3" s="29" t="s">
        <v>2</v>
      </c>
      <c r="C3" s="29" t="s">
        <v>26</v>
      </c>
      <c r="D3" s="29" t="s">
        <v>15</v>
      </c>
      <c r="E3" s="29" t="s">
        <v>16</v>
      </c>
      <c r="F3" s="29" t="s">
        <v>13</v>
      </c>
      <c r="G3" s="29" t="s">
        <v>26</v>
      </c>
      <c r="H3" s="209"/>
      <c r="I3" s="36"/>
    </row>
    <row r="4" spans="1:9" ht="15" thickBot="1">
      <c r="A4" s="4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>
        <v>8</v>
      </c>
    </row>
    <row r="5" spans="1:9" ht="15" thickBot="1">
      <c r="A5" s="17" t="s">
        <v>13</v>
      </c>
      <c r="B5" s="116">
        <v>6269457</v>
      </c>
      <c r="C5" s="116">
        <f>B5/$B$5*100</f>
        <v>100</v>
      </c>
      <c r="D5" s="116">
        <v>19562107</v>
      </c>
      <c r="E5" s="116">
        <v>4184351</v>
      </c>
      <c r="F5" s="116">
        <v>23746458</v>
      </c>
      <c r="G5" s="17">
        <f>F5/$F$5*100</f>
        <v>100</v>
      </c>
      <c r="H5" s="61">
        <f>F5/B5</f>
        <v>3.7876418962599154</v>
      </c>
    </row>
    <row r="6" spans="1:9" ht="26.5" thickBot="1">
      <c r="A6" s="7" t="s">
        <v>44</v>
      </c>
      <c r="B6" s="110">
        <v>5477024</v>
      </c>
      <c r="C6" s="122">
        <f t="shared" ref="C6:C17" si="0">B6/$B$5*100</f>
        <v>87.36042052764698</v>
      </c>
      <c r="D6" s="110">
        <v>9976528</v>
      </c>
      <c r="E6" s="110">
        <v>557024</v>
      </c>
      <c r="F6" s="110">
        <v>10533552</v>
      </c>
      <c r="G6" s="61">
        <f t="shared" ref="G6:G17" si="1">F6/$F$5*100</f>
        <v>44.358413368427406</v>
      </c>
      <c r="H6" s="61">
        <f t="shared" ref="H6:H17" si="2">F6/B6</f>
        <v>1.923225459665687</v>
      </c>
    </row>
    <row r="7" spans="1:9" ht="15" thickBot="1">
      <c r="A7" s="7" t="s">
        <v>45</v>
      </c>
      <c r="B7" s="110">
        <v>90522</v>
      </c>
      <c r="C7" s="122">
        <f t="shared" si="0"/>
        <v>1.4438570995861364</v>
      </c>
      <c r="D7" s="110">
        <v>301490</v>
      </c>
      <c r="E7" s="110">
        <v>21573</v>
      </c>
      <c r="F7" s="110">
        <v>323063</v>
      </c>
      <c r="G7" s="61">
        <f t="shared" si="1"/>
        <v>1.3604681590829251</v>
      </c>
      <c r="H7" s="61">
        <f t="shared" si="2"/>
        <v>3.5688893307704204</v>
      </c>
    </row>
    <row r="8" spans="1:9" ht="15" thickBot="1">
      <c r="A8" s="7" t="s">
        <v>46</v>
      </c>
      <c r="B8" s="110">
        <v>114386</v>
      </c>
      <c r="C8" s="122">
        <f t="shared" si="0"/>
        <v>1.8244961246245091</v>
      </c>
      <c r="D8" s="110">
        <v>5272706</v>
      </c>
      <c r="E8" s="110">
        <v>2403373</v>
      </c>
      <c r="F8" s="110">
        <v>7676079</v>
      </c>
      <c r="G8" s="61">
        <f t="shared" si="1"/>
        <v>32.325153502892938</v>
      </c>
      <c r="H8" s="61">
        <f t="shared" si="2"/>
        <v>67.106805028587416</v>
      </c>
    </row>
    <row r="9" spans="1:9" ht="15" thickBot="1">
      <c r="A9" s="7" t="s">
        <v>47</v>
      </c>
      <c r="B9" s="110">
        <v>20651</v>
      </c>
      <c r="C9" s="122">
        <f t="shared" si="0"/>
        <v>0.32939056763608077</v>
      </c>
      <c r="D9" s="110">
        <v>425838</v>
      </c>
      <c r="E9" s="110">
        <v>113301</v>
      </c>
      <c r="F9" s="110">
        <v>539139</v>
      </c>
      <c r="G9" s="61">
        <f t="shared" si="1"/>
        <v>2.270397547288947</v>
      </c>
      <c r="H9" s="61">
        <f t="shared" si="2"/>
        <v>26.107161880780591</v>
      </c>
    </row>
    <row r="10" spans="1:9" ht="15" thickBot="1">
      <c r="A10" s="7" t="s">
        <v>48</v>
      </c>
      <c r="B10" s="110">
        <v>121831</v>
      </c>
      <c r="C10" s="122">
        <f t="shared" si="0"/>
        <v>1.9432464406407126</v>
      </c>
      <c r="D10" s="110">
        <v>1231810</v>
      </c>
      <c r="E10" s="110">
        <v>429645</v>
      </c>
      <c r="F10" s="110">
        <v>1661455</v>
      </c>
      <c r="G10" s="61">
        <f t="shared" si="1"/>
        <v>6.9966434573105598</v>
      </c>
      <c r="H10" s="61">
        <f t="shared" si="2"/>
        <v>13.637374724002923</v>
      </c>
    </row>
    <row r="11" spans="1:9" ht="15" thickBot="1">
      <c r="A11" s="7" t="s">
        <v>49</v>
      </c>
      <c r="B11" s="110">
        <v>17363</v>
      </c>
      <c r="C11" s="122">
        <f t="shared" si="0"/>
        <v>0.27694583438406228</v>
      </c>
      <c r="D11" s="110">
        <v>368449</v>
      </c>
      <c r="E11" s="110">
        <v>82522</v>
      </c>
      <c r="F11" s="110">
        <v>450971</v>
      </c>
      <c r="G11" s="61">
        <f t="shared" si="1"/>
        <v>1.8991084902009385</v>
      </c>
      <c r="H11" s="61">
        <f t="shared" si="2"/>
        <v>25.973103726314577</v>
      </c>
    </row>
    <row r="12" spans="1:9" ht="15" thickBot="1">
      <c r="A12" s="7" t="s">
        <v>50</v>
      </c>
      <c r="B12" s="110">
        <v>862</v>
      </c>
      <c r="C12" s="122">
        <f t="shared" si="0"/>
        <v>1.3749197099525526E-2</v>
      </c>
      <c r="D12" s="110">
        <v>200588</v>
      </c>
      <c r="E12" s="110">
        <v>203371</v>
      </c>
      <c r="F12" s="110">
        <v>403959</v>
      </c>
      <c r="G12" s="61">
        <f t="shared" si="1"/>
        <v>1.7011337017082715</v>
      </c>
      <c r="H12" s="61">
        <f t="shared" si="2"/>
        <v>468.62993039443154</v>
      </c>
    </row>
    <row r="13" spans="1:9" ht="26.5" thickBot="1">
      <c r="A13" s="7" t="s">
        <v>51</v>
      </c>
      <c r="B13" s="110">
        <v>971</v>
      </c>
      <c r="C13" s="122">
        <f t="shared" si="0"/>
        <v>1.5487784667794994E-2</v>
      </c>
      <c r="D13" s="110">
        <v>74730</v>
      </c>
      <c r="E13" s="110">
        <v>63979</v>
      </c>
      <c r="F13" s="110">
        <v>138709</v>
      </c>
      <c r="G13" s="61">
        <f t="shared" si="1"/>
        <v>0.58412500929612321</v>
      </c>
      <c r="H13" s="61">
        <f t="shared" si="2"/>
        <v>142.85169927909371</v>
      </c>
    </row>
    <row r="14" spans="1:9" ht="15" thickBot="1">
      <c r="A14" s="7" t="s">
        <v>52</v>
      </c>
      <c r="B14" s="110">
        <v>9505</v>
      </c>
      <c r="C14" s="122">
        <f t="shared" si="0"/>
        <v>0.1516080260220303</v>
      </c>
      <c r="D14" s="110">
        <v>126566</v>
      </c>
      <c r="E14" s="110">
        <v>24042</v>
      </c>
      <c r="F14" s="110">
        <v>150608</v>
      </c>
      <c r="G14" s="61">
        <f t="shared" si="1"/>
        <v>0.63423353495498147</v>
      </c>
      <c r="H14" s="61">
        <f t="shared" si="2"/>
        <v>15.845134139926355</v>
      </c>
    </row>
    <row r="15" spans="1:9" ht="26.5" thickBot="1">
      <c r="A15" s="7" t="s">
        <v>53</v>
      </c>
      <c r="B15" s="110">
        <v>400696</v>
      </c>
      <c r="C15" s="122">
        <f t="shared" si="0"/>
        <v>6.3912393050945244</v>
      </c>
      <c r="D15" s="110">
        <v>1381892</v>
      </c>
      <c r="E15" s="110">
        <v>217814</v>
      </c>
      <c r="F15" s="110">
        <v>1599706</v>
      </c>
      <c r="G15" s="61">
        <f t="shared" si="1"/>
        <v>6.7366088871022374</v>
      </c>
      <c r="H15" s="61">
        <f t="shared" si="2"/>
        <v>3.9923183660430852</v>
      </c>
    </row>
    <row r="16" spans="1:9" ht="15" thickBot="1">
      <c r="A16" s="17" t="s">
        <v>54</v>
      </c>
      <c r="B16" s="116">
        <v>222</v>
      </c>
      <c r="C16" s="122">
        <f t="shared" si="0"/>
        <v>3.5409765151910282E-3</v>
      </c>
      <c r="D16" s="116">
        <v>2382</v>
      </c>
      <c r="E16" s="116">
        <v>1766</v>
      </c>
      <c r="F16" s="116">
        <v>4148</v>
      </c>
      <c r="G16" s="61">
        <f t="shared" si="1"/>
        <v>1.7467868260605434E-2</v>
      </c>
      <c r="H16" s="61">
        <f t="shared" si="2"/>
        <v>18.684684684684683</v>
      </c>
    </row>
    <row r="17" spans="1:8" ht="15" thickBot="1">
      <c r="A17" s="17" t="s">
        <v>38</v>
      </c>
      <c r="B17" s="116">
        <v>15424</v>
      </c>
      <c r="C17" s="122">
        <f t="shared" si="0"/>
        <v>0.24601811608246138</v>
      </c>
      <c r="D17" s="116">
        <v>199128</v>
      </c>
      <c r="E17" s="116">
        <v>65941</v>
      </c>
      <c r="F17" s="116">
        <v>265069</v>
      </c>
      <c r="G17" s="61">
        <f t="shared" si="1"/>
        <v>1.1162464734740651</v>
      </c>
      <c r="H17" s="61">
        <f t="shared" si="2"/>
        <v>17.185490145228215</v>
      </c>
    </row>
  </sheetData>
  <mergeCells count="5">
    <mergeCell ref="A2:A3"/>
    <mergeCell ref="B2:C2"/>
    <mergeCell ref="D2:G2"/>
    <mergeCell ref="H2:H3"/>
    <mergeCell ref="A1:H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4.8</vt:lpstr>
      <vt:lpstr>Table 4.9</vt:lpstr>
      <vt:lpstr>Table 4.10</vt:lpstr>
      <vt:lpstr>Table 4.11</vt:lpstr>
      <vt:lpstr>Table 4.12</vt:lpstr>
      <vt:lpstr>Table 4.13</vt:lpstr>
      <vt:lpstr>Table 4.14</vt:lpstr>
      <vt:lpstr>Table 4.15</vt:lpstr>
      <vt:lpstr>Table 4.16</vt:lpstr>
      <vt:lpstr>Table 4.17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Aziz Sowrkar</dc:creator>
  <cp:lastModifiedBy>Hp</cp:lastModifiedBy>
  <cp:lastPrinted>2025-10-06T10:08:13Z</cp:lastPrinted>
  <dcterms:created xsi:type="dcterms:W3CDTF">2025-09-21T11:31:03Z</dcterms:created>
  <dcterms:modified xsi:type="dcterms:W3CDTF">2026-05-13T09:38:36Z</dcterms:modified>
</cp:coreProperties>
</file>